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70" yWindow="525" windowWidth="24615" windowHeight="14760" firstSheet="21" activeTab="0"/>
  </bookViews>
  <sheets>
    <sheet name="Rekapitulace stavby" sheetId="1" r:id="rId1"/>
    <sheet name="SO 000 - Vedlejší a ostat..." sheetId="2" r:id="rId2"/>
    <sheet name="SO 001 - Kácení zeleně" sheetId="3" r:id="rId3"/>
    <sheet name="SO 101 - Hlavní trasa - o..." sheetId="4" r:id="rId4"/>
    <sheet name="SO 103 - Přeložka III-117..." sheetId="5" r:id="rId5"/>
    <sheet name="SO 104 - MK Hrádek" sheetId="6" r:id="rId6"/>
    <sheet name="SO 105 - ÚK k betonárce" sheetId="7" r:id="rId7"/>
    <sheet name="SO 106 - Úprava MK ke stř..." sheetId="8" r:id="rId8"/>
    <sheet name="SO 107 - Úprava polní ces..." sheetId="9" r:id="rId9"/>
    <sheet name="SO 108 - Přeložka ÚK Ke K..." sheetId="10" r:id="rId10"/>
    <sheet name="SO 120 - Hospodářské sjezdy" sheetId="11" r:id="rId11"/>
    <sheet name="SO 131 - Provizorní panel..." sheetId="12" r:id="rId12"/>
    <sheet name="SO 161 - Dopravně inženýr..." sheetId="13" r:id="rId13"/>
    <sheet name="SO 201 -  Most přes Pekel..." sheetId="14" r:id="rId14"/>
    <sheet name="SO 301 - Trubní odpad km ..." sheetId="15" r:id="rId15"/>
    <sheet name="SO 303 - Přeložka odpadu ..." sheetId="16" r:id="rId16"/>
    <sheet name="SO 311 - Přeložka vodovod..." sheetId="17" r:id="rId17"/>
    <sheet name="SO 321 - Úprava na melior..." sheetId="18" r:id="rId18"/>
    <sheet name="SO 402 - Přeložka kabelů ..." sheetId="19" r:id="rId19"/>
    <sheet name="SO 504 - Přeložka VTL ply..." sheetId="20" r:id="rId20"/>
    <sheet name="SO 801 - Sejmutí ornice" sheetId="21" r:id="rId21"/>
    <sheet name="SO 802 - Výsadba zeleně" sheetId="22" r:id="rId22"/>
    <sheet name="SO 810.1 - Rekultivace pl..." sheetId="23" r:id="rId23"/>
    <sheet name="SO 810.2 - Rekultivace pl..." sheetId="24" r:id="rId24"/>
    <sheet name="Pokyny pro vyplnění" sheetId="25" r:id="rId25"/>
  </sheets>
  <definedNames>
    <definedName name="_xlnm._FilterDatabase" localSheetId="1" hidden="1">'SO 000 - Vedlejší a ostat...'!$C$80:$K$115</definedName>
    <definedName name="_xlnm._FilterDatabase" localSheetId="2" hidden="1">'SO 001 - Kácení zeleně'!$C$79:$K$154</definedName>
    <definedName name="_xlnm._FilterDatabase" localSheetId="3" hidden="1">'SO 101 - Hlavní trasa - o...'!$C$86:$K$535</definedName>
    <definedName name="_xlnm._FilterDatabase" localSheetId="4" hidden="1">'SO 103 - Přeložka III-117...'!$C$87:$K$365</definedName>
    <definedName name="_xlnm._FilterDatabase" localSheetId="5" hidden="1">'SO 104 - MK Hrádek'!$C$86:$K$319</definedName>
    <definedName name="_xlnm._FilterDatabase" localSheetId="6" hidden="1">'SO 105 - ÚK k betonárce'!$C$85:$K$238</definedName>
    <definedName name="_xlnm._FilterDatabase" localSheetId="7" hidden="1">'SO 106 - Úprava MK ke stř...'!$C$85:$K$243</definedName>
    <definedName name="_xlnm._FilterDatabase" localSheetId="8" hidden="1">'SO 107 - Úprava polní ces...'!$C$84:$K$196</definedName>
    <definedName name="_xlnm._FilterDatabase" localSheetId="9" hidden="1">'SO 108 - Přeložka ÚK Ke K...'!$C$86:$K$283</definedName>
    <definedName name="_xlnm._FilterDatabase" localSheetId="10" hidden="1">'SO 120 - Hospodářské sjezdy'!$C$85:$K$241</definedName>
    <definedName name="_xlnm._FilterDatabase" localSheetId="11" hidden="1">'SO 131 - Provizorní panel...'!$C$83:$K$192</definedName>
    <definedName name="_xlnm._FilterDatabase" localSheetId="12" hidden="1">'SO 161 - Dopravně inženýr...'!$C$82:$K$156</definedName>
    <definedName name="_xlnm._FilterDatabase" localSheetId="13" hidden="1">'SO 201 -  Most přes Pekel...'!$C$87:$K$880</definedName>
    <definedName name="_xlnm._FilterDatabase" localSheetId="14" hidden="1">'SO 301 - Trubní odpad km ...'!$C$84:$K$315</definedName>
    <definedName name="_xlnm._FilterDatabase" localSheetId="15" hidden="1">'SO 303 - Přeložka odpadu ...'!$C$83:$K$249</definedName>
    <definedName name="_xlnm._FilterDatabase" localSheetId="16" hidden="1">'SO 311 - Přeložka vodovod...'!$C$82:$K$252</definedName>
    <definedName name="_xlnm._FilterDatabase" localSheetId="17" hidden="1">'SO 321 - Úprava na melior...'!$C$82:$K$186</definedName>
    <definedName name="_xlnm._FilterDatabase" localSheetId="18" hidden="1">'SO 402 - Přeložka kabelů ...'!$C$79:$K$133</definedName>
    <definedName name="_xlnm._FilterDatabase" localSheetId="19" hidden="1">'SO 504 - Přeložka VTL ply...'!$C$87:$K$180</definedName>
    <definedName name="_xlnm._FilterDatabase" localSheetId="20" hidden="1">'SO 801 - Sejmutí ornice'!$C$78:$K$108</definedName>
    <definedName name="_xlnm._FilterDatabase" localSheetId="21" hidden="1">'SO 802 - Výsadba zeleně'!$C$77:$K$145</definedName>
    <definedName name="_xlnm._FilterDatabase" localSheetId="22" hidden="1">'SO 810.1 - Rekultivace pl...'!$C$78:$K$151</definedName>
    <definedName name="_xlnm._FilterDatabase" localSheetId="23" hidden="1">'SO 810.2 - Rekultivace pl...'!$C$78:$K$140</definedName>
    <definedName name="_xlnm.Print_Area" localSheetId="24">'Pokyny pro vyplnění'!$B$2:$K$69,'Pokyny pro vyplnění'!$B$72:$K$116,'Pokyny pro vyplnění'!$B$119:$K$188,'Pokyny pro vyplnění'!$B$196:$K$216</definedName>
    <definedName name="_xlnm.Print_Area" localSheetId="0">'Rekapitulace stavby'!$D$4:$AO$33,'Rekapitulace stavby'!$C$39:$AQ$75</definedName>
    <definedName name="_xlnm.Print_Area" localSheetId="1">'SO 000 - Vedlejší a ostat...'!$C$4:$J$36,'SO 000 - Vedlejší a ostat...'!$C$42:$J$62,'SO 000 - Vedlejší a ostat...'!$C$68:$K$115</definedName>
    <definedName name="_xlnm.Print_Area" localSheetId="2">'SO 001 - Kácení zeleně'!$C$4:$J$36,'SO 001 - Kácení zeleně'!$C$42:$J$61,'SO 001 - Kácení zeleně'!$C$67:$K$154</definedName>
    <definedName name="_xlnm.Print_Area" localSheetId="3">'SO 101 - Hlavní trasa - o...'!$C$4:$J$36,'SO 101 - Hlavní trasa - o...'!$C$42:$J$68,'SO 101 - Hlavní trasa - o...'!$C$74:$K$535</definedName>
    <definedName name="_xlnm.Print_Area" localSheetId="4">'SO 103 - Přeložka III-117...'!$C$4:$J$36,'SO 103 - Přeložka III-117...'!$C$42:$J$69,'SO 103 - Přeložka III-117...'!$C$75:$K$365</definedName>
    <definedName name="_xlnm.Print_Area" localSheetId="5">'SO 104 - MK Hrádek'!$C$4:$J$36,'SO 104 - MK Hrádek'!$C$42:$J$68,'SO 104 - MK Hrádek'!$C$74:$K$319</definedName>
    <definedName name="_xlnm.Print_Area" localSheetId="6">'SO 105 - ÚK k betonárce'!$C$4:$J$36,'SO 105 - ÚK k betonárce'!$C$42:$J$67,'SO 105 - ÚK k betonárce'!$C$73:$K$238</definedName>
    <definedName name="_xlnm.Print_Area" localSheetId="7">'SO 106 - Úprava MK ke stř...'!$C$4:$J$36,'SO 106 - Úprava MK ke stř...'!$C$42:$J$67,'SO 106 - Úprava MK ke stř...'!$C$73:$K$243</definedName>
    <definedName name="_xlnm.Print_Area" localSheetId="8">'SO 107 - Úprava polní ces...'!$C$4:$J$36,'SO 107 - Úprava polní ces...'!$C$42:$J$66,'SO 107 - Úprava polní ces...'!$C$72:$K$196</definedName>
    <definedName name="_xlnm.Print_Area" localSheetId="9">'SO 108 - Přeložka ÚK Ke K...'!$C$4:$J$36,'SO 108 - Přeložka ÚK Ke K...'!$C$42:$J$68,'SO 108 - Přeložka ÚK Ke K...'!$C$74:$K$283</definedName>
    <definedName name="_xlnm.Print_Area" localSheetId="10">'SO 120 - Hospodářské sjezdy'!$C$4:$J$36,'SO 120 - Hospodářské sjezdy'!$C$42:$J$67,'SO 120 - Hospodářské sjezdy'!$C$73:$K$241</definedName>
    <definedName name="_xlnm.Print_Area" localSheetId="11">'SO 131 - Provizorní panel...'!$C$4:$J$36,'SO 131 - Provizorní panel...'!$C$42:$J$65,'SO 131 - Provizorní panel...'!$C$71:$K$192</definedName>
    <definedName name="_xlnm.Print_Area" localSheetId="12">'SO 161 - Dopravně inženýr...'!$C$4:$J$36,'SO 161 - Dopravně inženýr...'!$C$42:$J$64,'SO 161 - Dopravně inženýr...'!$C$70:$K$156</definedName>
    <definedName name="_xlnm.Print_Area" localSheetId="13">'SO 201 -  Most přes Pekel...'!$C$4:$J$36,'SO 201 -  Most přes Pekel...'!$C$42:$J$69,'SO 201 -  Most přes Pekel...'!$C$75:$K$880</definedName>
    <definedName name="_xlnm.Print_Area" localSheetId="14">'SO 301 - Trubní odpad km ...'!$C$4:$J$36,'SO 301 - Trubní odpad km ...'!$C$42:$J$66,'SO 301 - Trubní odpad km ...'!$C$72:$K$315</definedName>
    <definedName name="_xlnm.Print_Area" localSheetId="15">'SO 303 - Přeložka odpadu ...'!$C$4:$J$36,'SO 303 - Přeložka odpadu ...'!$C$42:$J$65,'SO 303 - Přeložka odpadu ...'!$C$71:$K$249</definedName>
    <definedName name="_xlnm.Print_Area" localSheetId="16">'SO 311 - Přeložka vodovod...'!$C$4:$J$36,'SO 311 - Přeložka vodovod...'!$C$42:$J$64,'SO 311 - Přeložka vodovod...'!$C$70:$K$252</definedName>
    <definedName name="_xlnm.Print_Area" localSheetId="17">'SO 321 - Úprava na melior...'!$C$4:$J$36,'SO 321 - Úprava na melior...'!$C$42:$J$64,'SO 321 - Úprava na melior...'!$C$70:$K$186</definedName>
    <definedName name="_xlnm.Print_Area" localSheetId="18">'SO 402 - Přeložka kabelů ...'!$C$4:$J$36,'SO 402 - Přeložka kabelů ...'!$C$42:$J$61,'SO 402 - Přeložka kabelů ...'!$C$67:$K$133</definedName>
    <definedName name="_xlnm.Print_Area" localSheetId="19">'SO 504 - Přeložka VTL ply...'!$C$4:$J$36,'SO 504 - Přeložka VTL ply...'!$C$42:$J$69,'SO 504 - Přeložka VTL ply...'!$C$75:$K$180</definedName>
    <definedName name="_xlnm.Print_Area" localSheetId="20">'SO 801 - Sejmutí ornice'!$C$4:$J$36,'SO 801 - Sejmutí ornice'!$C$42:$J$60,'SO 801 - Sejmutí ornice'!$C$66:$K$108</definedName>
    <definedName name="_xlnm.Print_Area" localSheetId="21">'SO 802 - Výsadba zeleně'!$C$4:$J$36,'SO 802 - Výsadba zeleně'!$C$42:$J$59,'SO 802 - Výsadba zeleně'!$C$65:$K$145</definedName>
    <definedName name="_xlnm.Print_Area" localSheetId="22">'SO 810.1 - Rekultivace pl...'!$C$4:$J$36,'SO 810.1 - Rekultivace pl...'!$C$42:$J$60,'SO 810.1 - Rekultivace pl...'!$C$66:$K$151</definedName>
    <definedName name="_xlnm.Print_Area" localSheetId="23">'SO 810.2 - Rekultivace pl...'!$C$4:$J$36,'SO 810.2 - Rekultivace pl...'!$C$42:$J$60,'SO 810.2 - Rekultivace pl...'!$C$66:$K$140</definedName>
    <definedName name="_xlnm.Print_Titles" localSheetId="0">'Rekapitulace stavby'!$49:$49</definedName>
    <definedName name="_xlnm.Print_Titles" localSheetId="1">'SO 000 - Vedlejší a ostat...'!$80:$80</definedName>
    <definedName name="_xlnm.Print_Titles" localSheetId="2">'SO 001 - Kácení zeleně'!$79:$79</definedName>
    <definedName name="_xlnm.Print_Titles" localSheetId="3">'SO 101 - Hlavní trasa - o...'!$86:$86</definedName>
    <definedName name="_xlnm.Print_Titles" localSheetId="4">'SO 103 - Přeložka III-117...'!$87:$87</definedName>
    <definedName name="_xlnm.Print_Titles" localSheetId="5">'SO 104 - MK Hrádek'!$86:$86</definedName>
    <definedName name="_xlnm.Print_Titles" localSheetId="6">'SO 105 - ÚK k betonárce'!$85:$85</definedName>
    <definedName name="_xlnm.Print_Titles" localSheetId="7">'SO 106 - Úprava MK ke stř...'!$85:$85</definedName>
    <definedName name="_xlnm.Print_Titles" localSheetId="8">'SO 107 - Úprava polní ces...'!$84:$84</definedName>
    <definedName name="_xlnm.Print_Titles" localSheetId="9">'SO 108 - Přeložka ÚK Ke K...'!$86:$86</definedName>
    <definedName name="_xlnm.Print_Titles" localSheetId="10">'SO 120 - Hospodářské sjezdy'!$85:$85</definedName>
    <definedName name="_xlnm.Print_Titles" localSheetId="11">'SO 131 - Provizorní panel...'!$83:$83</definedName>
    <definedName name="_xlnm.Print_Titles" localSheetId="12">'SO 161 - Dopravně inženýr...'!$82:$82</definedName>
    <definedName name="_xlnm.Print_Titles" localSheetId="13">'SO 201 -  Most přes Pekel...'!$87:$87</definedName>
    <definedName name="_xlnm.Print_Titles" localSheetId="14">'SO 301 - Trubní odpad km ...'!$84:$84</definedName>
    <definedName name="_xlnm.Print_Titles" localSheetId="15">'SO 303 - Přeložka odpadu ...'!$83:$83</definedName>
    <definedName name="_xlnm.Print_Titles" localSheetId="16">'SO 311 - Přeložka vodovod...'!$82:$82</definedName>
    <definedName name="_xlnm.Print_Titles" localSheetId="17">'SO 321 - Úprava na melior...'!$82:$82</definedName>
    <definedName name="_xlnm.Print_Titles" localSheetId="18">'SO 402 - Přeložka kabelů ...'!$79:$79</definedName>
    <definedName name="_xlnm.Print_Titles" localSheetId="19">'SO 504 - Přeložka VTL ply...'!$87:$87</definedName>
    <definedName name="_xlnm.Print_Titles" localSheetId="20">'SO 801 - Sejmutí ornice'!$78:$78</definedName>
    <definedName name="_xlnm.Print_Titles" localSheetId="21">'SO 802 - Výsadba zeleně'!$77:$77</definedName>
    <definedName name="_xlnm.Print_Titles" localSheetId="22">'SO 810.1 - Rekultivace pl...'!$78:$78</definedName>
    <definedName name="_xlnm.Print_Titles" localSheetId="23">'SO 810.2 - Rekultivace pl...'!$78:$78</definedName>
  </definedNames>
  <calcPr calcId="152511" calcMode="manual"/>
</workbook>
</file>

<file path=xl/sharedStrings.xml><?xml version="1.0" encoding="utf-8"?>
<sst xmlns="http://schemas.openxmlformats.org/spreadsheetml/2006/main" count="39878" uniqueCount="4671">
  <si>
    <t>Export VZ</t>
  </si>
  <si>
    <t>List obsahuje:</t>
  </si>
  <si>
    <t>1) Rekapitulace stavby</t>
  </si>
  <si>
    <t>2) Rekapitulace objektů stavby a soupisů prací</t>
  </si>
  <si>
    <t>3.0</t>
  </si>
  <si>
    <t>ZAMOK</t>
  </si>
  <si>
    <t>False</t>
  </si>
  <si>
    <t>{9541356f-1569-4825-a3bc-9addb60261e8}</t>
  </si>
  <si>
    <t>0,01</t>
  </si>
  <si>
    <t>21</t>
  </si>
  <si>
    <t>15</t>
  </si>
  <si>
    <t>REKAPITULACE STAVBY</t>
  </si>
  <si>
    <t>v ---  níže se nacházejí doplnkové a pomocné údaje k sestavám  --- v</t>
  </si>
  <si>
    <t>Návod na vyplnění</t>
  </si>
  <si>
    <t>0,001</t>
  </si>
  <si>
    <t>Kód:</t>
  </si>
  <si>
    <t>Hradek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</si>
  <si>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</si>
  <si>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</si>
  <si>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III/117 24 Obchvat Rokycany - Hrádek, úsek 2, km 0,000 - 3,350</t>
  </si>
  <si>
    <t>KSO:</t>
  </si>
  <si>
    <t>822 24</t>
  </si>
  <si>
    <t>CC-CZ:</t>
  </si>
  <si>
    <t/>
  </si>
  <si>
    <t>Místo:</t>
  </si>
  <si>
    <t>Hrádek, Kamenný Újezd</t>
  </si>
  <si>
    <t>Datum:</t>
  </si>
  <si>
    <t>8. 9. 2017</t>
  </si>
  <si>
    <t>Zadavatel:</t>
  </si>
  <si>
    <t>IČ:</t>
  </si>
  <si>
    <t>Správa a údržba silnic Plzeňského kraje, p.o.</t>
  </si>
  <si>
    <t>DIČ:</t>
  </si>
  <si>
    <t>Uchazeč:</t>
  </si>
  <si>
    <t>Vyplň údaj</t>
  </si>
  <si>
    <t>Projektant:</t>
  </si>
  <si>
    <t>D PROJEKT PLZEŇ Nedvěd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</si>
  <si>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</si>
  <si>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</si>
  <si>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Materiály jmenovitě uvedené nejsou závazné, ale jsou reprezentanty určeného kvalitativního standardu.</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</si>
  <si>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</si>
  <si>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</si>
  <si>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</si>
  <si>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</si>
  <si>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</si>
  <si>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</si>
  <si>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</si>
  <si>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</si>
  <si>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</si>
  <si>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</si>
  <si>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</si>
  <si>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</si>
  <si>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</si>
  <si>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</si>
  <si>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</si>
  <si>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</si>
  <si>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</si>
  <si>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</si>
  <si>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</si>
  <si>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</si>
  <si>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</si>
  <si>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</si>
  <si>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</si>
  <si>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</si>
  <si>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</si>
  <si>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</si>
  <si>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</si>
  <si>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</si>
  <si>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</si>
  <si>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</si>
  <si>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</si>
  <si>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</si>
  <si>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</si>
  <si>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</si>
  <si>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</si>
  <si>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</si>
  <si>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</si>
  <si>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</si>
  <si>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</si>
  <si>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</si>
  <si>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</si>
  <si>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STA</t>
  </si>
  <si>
    <t>1</t>
  </si>
  <si>
    <t>{9d14814c-6d97-44d7-9bb9-9f24daec7bed}</t>
  </si>
  <si>
    <t>2</t>
  </si>
  <si>
    <t>SO 001</t>
  </si>
  <si>
    <t>Kácení zeleně</t>
  </si>
  <si>
    <t>{42a1c108-2b09-452f-b92e-b2899440281e}</t>
  </si>
  <si>
    <t>SO 101</t>
  </si>
  <si>
    <t>Hlavní trasa - obchvat III/117 24</t>
  </si>
  <si>
    <t>{f30aab2e-2db0-48c3-b3f7-8fb0f3ddd5b4}</t>
  </si>
  <si>
    <t>SO 103</t>
  </si>
  <si>
    <t>Přeložka III/117 24 Hrádek</t>
  </si>
  <si>
    <t>{ee474ae9-89a8-4556-99e6-845ca74df855}</t>
  </si>
  <si>
    <t>SO 104</t>
  </si>
  <si>
    <t>MK Hrádek</t>
  </si>
  <si>
    <t>{6b544721-39e8-448b-97d9-abc12b60b0ca}</t>
  </si>
  <si>
    <t>SO 105</t>
  </si>
  <si>
    <t>ÚK k betonárce</t>
  </si>
  <si>
    <t>{80be9ffe-6470-4a70-b87f-4406a58b35f3}</t>
  </si>
  <si>
    <t>SO 106</t>
  </si>
  <si>
    <t>Úprava MK ke střelnici</t>
  </si>
  <si>
    <t>{9f68ca45-e23d-41e0-908d-9f12404df3ca}</t>
  </si>
  <si>
    <t>SO 107</t>
  </si>
  <si>
    <t>Úprava polní cesty km 1,660</t>
  </si>
  <si>
    <t>{8871a167-e2ae-4297-b8be-102be9fcb9d8}</t>
  </si>
  <si>
    <t>SO 108</t>
  </si>
  <si>
    <t>Přeložka ÚK Ke Kotli</t>
  </si>
  <si>
    <t>{61e3a129-1ae8-41f7-99b2-7226cec1499d}</t>
  </si>
  <si>
    <t>SO 120</t>
  </si>
  <si>
    <t>Hospodářské sjezdy</t>
  </si>
  <si>
    <t>{dc266529-8985-43d1-ad63-0efd6ba36912}</t>
  </si>
  <si>
    <t>SO 131</t>
  </si>
  <si>
    <t>Provizorní panelové přepojení ÚK k betonárce</t>
  </si>
  <si>
    <t>{40e4c1fa-150e-4134-a270-b2f1a4d9ecd7}</t>
  </si>
  <si>
    <t>SO 161</t>
  </si>
  <si>
    <t>Dopravně inženýrská opatření</t>
  </si>
  <si>
    <t>{2fcf7656-dfda-4326-adcf-2488dab6eb1d}</t>
  </si>
  <si>
    <t>SO 201</t>
  </si>
  <si>
    <t xml:space="preserve"> Most přes Pekelský potok km 1,180 75</t>
  </si>
  <si>
    <t>{c77194dd-fb11-4e16-8630-76f7304e17d6}</t>
  </si>
  <si>
    <t>SO 301</t>
  </si>
  <si>
    <t>Trubní odpad km 1,940 - Kamenný Újezd</t>
  </si>
  <si>
    <t>{7796ad32-b515-48f7-a388-030b63ecdd63}</t>
  </si>
  <si>
    <t>SO 303</t>
  </si>
  <si>
    <t>Přeložka odpadu z vodojemu km 2,510 - Kamenný Újezd</t>
  </si>
  <si>
    <t>{cba49d1b-0e86-4ffe-bcd5-dc9874ff8bac}</t>
  </si>
  <si>
    <t>SO 311</t>
  </si>
  <si>
    <t>Přeložka vodovodu km 2,510 - Kamenný Újezd</t>
  </si>
  <si>
    <t>{a2e0e6a3-1ff8-4b23-8e1f-aa324cc55870}</t>
  </si>
  <si>
    <t>SO 321</t>
  </si>
  <si>
    <t>Úprava na melioracích</t>
  </si>
  <si>
    <t>{99da4a51-0188-4d78-85a6-e3871d6cb2be}</t>
  </si>
  <si>
    <t>SO 402</t>
  </si>
  <si>
    <t>Přeložka kabelů elektro NN pro vodojem km 2,520</t>
  </si>
  <si>
    <t>{5065d19d-dd35-4608-aa94-e22fb4a4fa4d}</t>
  </si>
  <si>
    <t>SO 504</t>
  </si>
  <si>
    <t>Přeložka VTL plynovodu km 1,043</t>
  </si>
  <si>
    <t>{4b068dce-fb63-4370-9dfd-438fd5bdca95}</t>
  </si>
  <si>
    <t>SO 801</t>
  </si>
  <si>
    <t>Sejmutí ornice</t>
  </si>
  <si>
    <t>{606b2327-4cc3-437a-9994-5097c4022e9a}</t>
  </si>
  <si>
    <t>SO 802</t>
  </si>
  <si>
    <t>Výsadba zeleně</t>
  </si>
  <si>
    <t>{1178b712-2400-4861-a82f-1e8c7cc267b0}</t>
  </si>
  <si>
    <t>SO 810.1</t>
  </si>
  <si>
    <t>Rekultivace ploch dočasných záborů na zemědělské půdě - 1. rok</t>
  </si>
  <si>
    <t>{1e24534f-7289-40f5-9d79-938011da1d1c}</t>
  </si>
  <si>
    <t>SO 810.2</t>
  </si>
  <si>
    <t>Rekultivace ploch dočasných záborů na zemědělské půdě - 2. a 3. rok</t>
  </si>
  <si>
    <t>{5728e082-7a7a-4645-900f-6bad6d044f98}</t>
  </si>
  <si>
    <t>1) Krycí list soupisu</t>
  </si>
  <si>
    <t>2) Rekapitulace</t>
  </si>
  <si>
    <t>3) Soupis prací</t>
  </si>
  <si>
    <t>Zpět na list:</t>
  </si>
  <si>
    <t>Rekapitulace stavby</t>
  </si>
  <si>
    <t>KRYCÍ LIST SOUPISU</t>
  </si>
  <si>
    <t>Objekt:</t>
  </si>
  <si>
    <t>SO 000 - Vedlejší a ostatní náklady</t>
  </si>
  <si>
    <t>Správa a údržba silnic PK</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</si>
  <si>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</si>
  <si>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</si>
  <si>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</si>
  <si>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</si>
  <si>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</si>
  <si>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</si>
  <si>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</si>
  <si>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</si>
  <si>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</si>
  <si>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</si>
  <si>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</si>
  <si>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</si>
  <si>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</si>
  <si>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</si>
  <si>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</si>
  <si>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</si>
  <si>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</si>
  <si>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</si>
  <si>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</si>
  <si>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</si>
  <si>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</si>
  <si>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</si>
  <si>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</si>
  <si>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</si>
  <si>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</si>
  <si>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</si>
  <si>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</si>
  <si>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</si>
  <si>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</si>
  <si>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</si>
  <si>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</si>
  <si>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012303000</t>
  </si>
  <si>
    <t>Průzkumné, geodetické a projektové práce geodetické práce po výstavbě</t>
  </si>
  <si>
    <t>kč</t>
  </si>
  <si>
    <t>CS ÚRS 2017 01</t>
  </si>
  <si>
    <t>1024</t>
  </si>
  <si>
    <t>60110871</t>
  </si>
  <si>
    <t>P</t>
  </si>
  <si>
    <t>Poznámka k položce:
Geometrické zaměření skutečného provedení stavby zpracováno po jednotlivých stavebních objektech, viz. požadavky objednatele v zadávací dokumentaci</t>
  </si>
  <si>
    <t>012403001.DP</t>
  </si>
  <si>
    <t>Geometrické plány stavby</t>
  </si>
  <si>
    <t>2073183533</t>
  </si>
  <si>
    <t>Poznámka k položce:
viz. požadavky objednatele v zadávací dokumentaci</t>
  </si>
  <si>
    <t>3</t>
  </si>
  <si>
    <t>012403002.DP</t>
  </si>
  <si>
    <t>Geometrické plány na břemena</t>
  </si>
  <si>
    <t>-249395336</t>
  </si>
  <si>
    <t>4</t>
  </si>
  <si>
    <t>013244001.DP</t>
  </si>
  <si>
    <t>Realizační dokumentace stavby</t>
  </si>
  <si>
    <t>1000849806</t>
  </si>
  <si>
    <t>Poznámka k položce:
Realizační dokumentace pro objekt SO 201 - v počtu 4 paré, 1=1,000 [A]</t>
  </si>
  <si>
    <t>013254000</t>
  </si>
  <si>
    <t>Průzkumné, geodetické a projektové práce projektové práce dokumentace stavby (výkresová a textová) skutečného provedení stavby</t>
  </si>
  <si>
    <t>1310295012</t>
  </si>
  <si>
    <t>Poznámka k položce:
Dokumentace skutečného provedení stavby zpracovaná po jednotlivých stavebních objektech</t>
  </si>
  <si>
    <t>VRN3</t>
  </si>
  <si>
    <t>Zařízení staveniště</t>
  </si>
  <si>
    <t>6</t>
  </si>
  <si>
    <t>030001000</t>
  </si>
  <si>
    <t>Základní rozdělení průvodních činností a nákladů zařízení staveniště</t>
  </si>
  <si>
    <t>1728556932</t>
  </si>
  <si>
    <t>Poznámka k položce:
Zahrnuje veškeré náklady spojené s pořízením, dovozem, montáží, údržbou mobilních stavebních buněk (kancelář, šatny, příruční sklad, umývárna) a k tomu odpovídajících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t>
  </si>
  <si>
    <t>7</t>
  </si>
  <si>
    <t>030001001.DP</t>
  </si>
  <si>
    <t>Demontáž a odvoz základních průvodních činností a zařízení staveniště</t>
  </si>
  <si>
    <t>1374419451</t>
  </si>
  <si>
    <t>Poznámka k položce:
Zahrnuje náklady spojené s demontáží a odvozem veškerých částí v rámci zařízení staveniště (viz. položka 030001000)</t>
  </si>
  <si>
    <t>8</t>
  </si>
  <si>
    <t>034603000</t>
  </si>
  <si>
    <t>Zařízení staveniště zabezpečení staveniště alarm, strážní služba</t>
  </si>
  <si>
    <t>měs</t>
  </si>
  <si>
    <t>1373007176</t>
  </si>
  <si>
    <t>Poznámka k položce:
předpoklad projektanta 23 měsíců (08/2017 - 06/2019)</t>
  </si>
  <si>
    <t>VRN4</t>
  </si>
  <si>
    <t>Inženýrská činnost</t>
  </si>
  <si>
    <t>041303000</t>
  </si>
  <si>
    <t>Inženýrská činnost dozory státní stavební dozor</t>
  </si>
  <si>
    <t>Kč</t>
  </si>
  <si>
    <t>CS ÚRS 2014 01</t>
  </si>
  <si>
    <t>-1318742901</t>
  </si>
  <si>
    <t>Poznámka k položce:
Technická inspekce České republiky, 
posouzení provedení přeložky VTL.</t>
  </si>
  <si>
    <t>9</t>
  </si>
  <si>
    <t>043002001.DP</t>
  </si>
  <si>
    <t>Zkoušky a ostatní měření</t>
  </si>
  <si>
    <t>-1314445570</t>
  </si>
  <si>
    <t>Poznámka k položce:
Zkouška integrity ultrazvukem v trubkách pilot systémových (3x), Zkouška integrity ultrazvukem odraz.metodou PIT pilot sytémových (7x)
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t>
  </si>
  <si>
    <t>10</t>
  </si>
  <si>
    <t>043103001.DP</t>
  </si>
  <si>
    <t>Vypracování mostního listu</t>
  </si>
  <si>
    <t>ks</t>
  </si>
  <si>
    <t>575127070</t>
  </si>
  <si>
    <t>11</t>
  </si>
  <si>
    <t>043103002.DP</t>
  </si>
  <si>
    <t>Provedení hlavní mostní prohlídky</t>
  </si>
  <si>
    <t>435711814</t>
  </si>
  <si>
    <t>16</t>
  </si>
  <si>
    <t>044002000.1</t>
  </si>
  <si>
    <t>Revize</t>
  </si>
  <si>
    <t>CS ÚRS 2013 01</t>
  </si>
  <si>
    <t>1115945571</t>
  </si>
  <si>
    <t>Poznámka k položce:
Revize přeložky VTL plynovodu provedená provozovatelem (majitelem)</t>
  </si>
  <si>
    <t>VRN9</t>
  </si>
  <si>
    <t>Ostatní náklady</t>
  </si>
  <si>
    <t>12</t>
  </si>
  <si>
    <t>090001000</t>
  </si>
  <si>
    <t>Základní rozdělení průvodních činností a nákladů ostatní náklady</t>
  </si>
  <si>
    <t>-459256467</t>
  </si>
  <si>
    <t>Poznámka k položce:
Velkoplošný reklamní panel dle podmínek dotačního progragramu IROP, max. formát 5,1 x 2,4 m, min, formát 2,2 x 2,1 m (dle místních podmínek)</t>
  </si>
  <si>
    <t>13</t>
  </si>
  <si>
    <t>-1873933948</t>
  </si>
  <si>
    <t>Poznámka k položce:
Pamětní deska po dokončení dle podmínek dotačního programu IROP, min. velikost 300 x 400 mm</t>
  </si>
  <si>
    <t>14</t>
  </si>
  <si>
    <t>091804000.DP</t>
  </si>
  <si>
    <t>Zhotovení fotodokumentace stavby v tištěné formě včetně CD</t>
  </si>
  <si>
    <t>-1787716391</t>
  </si>
  <si>
    <t>SO 001 - Kácení zeleně</t>
  </si>
  <si>
    <t>HSV - Práce a dodávky HSV</t>
  </si>
  <si>
    <t xml:space="preserve">    1 - Zemní práce</t>
  </si>
  <si>
    <t xml:space="preserve">    997 - Přesun sutě</t>
  </si>
  <si>
    <t xml:space="preserve">    998 - Přesun hmot</t>
  </si>
  <si>
    <t>HSV</t>
  </si>
  <si>
    <t>Práce a dodávky HSV</t>
  </si>
  <si>
    <t>Zemní práce</t>
  </si>
  <si>
    <t>111201102</t>
  </si>
  <si>
    <t>Odstranění křovin a stromů s odstraněním kořenů průměru kmene do 100 mm do sklonu terénu 1 : 5, při celkové ploše přes 1 000 do 10 000 m2</t>
  </si>
  <si>
    <t>m2</t>
  </si>
  <si>
    <t>-1274846121</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</si>
  <si>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</si>
  <si>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</si>
  <si>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odměřeno ze situace B.1.2.</t>
  </si>
  <si>
    <t>VV</t>
  </si>
  <si>
    <t>969,03+589,45+425,47+1177,78+17,03+1033,1+411,29</t>
  </si>
  <si>
    <t>25</t>
  </si>
  <si>
    <t>111251110.DP</t>
  </si>
  <si>
    <t>Drcení ořezaných větví do D 10 cm s odvozem do vzdálenosti dle možností zhotovitele se složením</t>
  </si>
  <si>
    <t>m3</t>
  </si>
  <si>
    <t>300352356</t>
  </si>
  <si>
    <t>4623,15*2*0,001</t>
  </si>
  <si>
    <t>112101101</t>
  </si>
  <si>
    <t>Kácení stromů s odřezáním kmene a s odvětvením listnatých, průměru kmene přes 100 do 300 mm</t>
  </si>
  <si>
    <t>kus</t>
  </si>
  <si>
    <t>-430517619</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</si>
  <si>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</si>
  <si>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22+35+1</t>
  </si>
  <si>
    <t>112101102</t>
  </si>
  <si>
    <t>Kácení stromů s odřezáním kmene a s odvětvením listnatých, průměru kmene přes 300 do 500 mm</t>
  </si>
  <si>
    <t>99135962</t>
  </si>
  <si>
    <t>11+1+5+1</t>
  </si>
  <si>
    <t>112101103</t>
  </si>
  <si>
    <t>Kácení stromů s odřezáním kmene a s odvětvením listnatých, průměru kmene přes 500 do 700 mm</t>
  </si>
  <si>
    <t>1300877219</t>
  </si>
  <si>
    <t>(1*3)+2+4</t>
  </si>
  <si>
    <t>112101104</t>
  </si>
  <si>
    <t>Kácení stromů s odřezáním kmene a s odvětvením listnatých, průměru kmene přes 700 do 900 mm</t>
  </si>
  <si>
    <t>141250871</t>
  </si>
  <si>
    <t>112101124</t>
  </si>
  <si>
    <t>Kácení stromů s odřezáním kmene a s odvětvením jehličnatých bez odkornění, kmene průměru přes 700 do 900 mm</t>
  </si>
  <si>
    <t>1042932293</t>
  </si>
  <si>
    <t>112201101</t>
  </si>
  <si>
    <t>Odstranění pařezů s jejich vykopáním, vytrháním nebo odstřelením, s přesekáním kořenů průměru přes 100 do 300 mm</t>
  </si>
  <si>
    <t>2112497943</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</si>
  <si>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</si>
  <si>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</si>
  <si>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</si>
  <si>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1080605572</t>
  </si>
  <si>
    <t>112201103</t>
  </si>
  <si>
    <t>Odstranění pařezů s jejich vykopáním, vytrháním nebo odstřelením, s přesekáním kořenů průměru přes 500 do 700 mm</t>
  </si>
  <si>
    <t>-1551341961</t>
  </si>
  <si>
    <t>112201104</t>
  </si>
  <si>
    <t>Odstranění pařezů s jejich vykopáním, vytrháním nebo odstřelením, s přesekáním kořenů průměru přes 700 do 900 mm</t>
  </si>
  <si>
    <t>317019281</t>
  </si>
  <si>
    <t>1+1</t>
  </si>
  <si>
    <t>162301501.DP</t>
  </si>
  <si>
    <t>Vodorovné přemístění větví stromů listnatých D kmene do 300 mm do vzdálenosti dle možností zhotovitele se složením</t>
  </si>
  <si>
    <t>1112184350</t>
  </si>
  <si>
    <t>162301502.DP</t>
  </si>
  <si>
    <t>Vodorovné přemístění větví stromů listnatých D kmene do 500 mm do vzdálenosti dle možností zhotovitele se složením</t>
  </si>
  <si>
    <t>-437957734</t>
  </si>
  <si>
    <t>162301503.DP</t>
  </si>
  <si>
    <t>Vodorovné přemístění větví stromů listnatých D kmene do 700 mm do vzdálenosti dle možností zhotovitele se složením</t>
  </si>
  <si>
    <t>-750341753</t>
  </si>
  <si>
    <t>162301504.DP</t>
  </si>
  <si>
    <t>Vodorovné přemístění větví stromů listnatých D kmene do 900 mm do vzdálenosti dle možností zhotovitele se složením</t>
  </si>
  <si>
    <t>-1606624332</t>
  </si>
  <si>
    <t>162301508.DP</t>
  </si>
  <si>
    <t>Vodorovné přemístění větví stromů jehličnatých D kmene do 900 mm do vzdálenosti dle možností zhotovitele se složením</t>
  </si>
  <si>
    <t>-2104288838</t>
  </si>
  <si>
    <t>162301511.DP</t>
  </si>
  <si>
    <t>Vodorovné přemístění kmenů stromů listnatých D kmene do 300 mm do vzdálenosti dle možností zhotovitele se složením</t>
  </si>
  <si>
    <t>1668977131</t>
  </si>
  <si>
    <t>17</t>
  </si>
  <si>
    <t>162301512.DP</t>
  </si>
  <si>
    <t>Vodorovné přemístění kmenů stromů listnatých D kmene do 500 mm do vzdálenosti dle možností zhotovitele se složením</t>
  </si>
  <si>
    <t>353800475</t>
  </si>
  <si>
    <t>18</t>
  </si>
  <si>
    <t>162301513.DP</t>
  </si>
  <si>
    <t>Vodorovné přemístění kmenů stromů listnatých D kmene do 700 mm do vzdálenosti dle možností zhotovitele se složením</t>
  </si>
  <si>
    <t>450008280</t>
  </si>
  <si>
    <t>19</t>
  </si>
  <si>
    <t>162301514.DP</t>
  </si>
  <si>
    <t>Vodorovné přemístění kmenů stromů listnatých D kmene do 900 mm do vzdálenosti dle možností zhotovitele se složením</t>
  </si>
  <si>
    <t>-1023678295</t>
  </si>
  <si>
    <t>20</t>
  </si>
  <si>
    <t>162301518.DP</t>
  </si>
  <si>
    <t>Vodorovné přemístění kmenů stromů jehličnatých D kmene do 900 mm do vzdálenosti dle možností zhotovitele se složením</t>
  </si>
  <si>
    <t>587101415</t>
  </si>
  <si>
    <t>162301521.DP</t>
  </si>
  <si>
    <t>Vodorovné přemístění pařezů D do 300 mm do vzdálenosti dle možností zhotovitele se složením</t>
  </si>
  <si>
    <t>1248875304</t>
  </si>
  <si>
    <t>22</t>
  </si>
  <si>
    <t>162301522.DP</t>
  </si>
  <si>
    <t>Vodorovné přemístění pařezů D do 500 mm do vzdálenosti dle možností zhotovitele se složením</t>
  </si>
  <si>
    <t>923158260</t>
  </si>
  <si>
    <t>23</t>
  </si>
  <si>
    <t>162301523.DP</t>
  </si>
  <si>
    <t>Vodorovné přemístění pařezů D do 700 mm do vzdálenosti dle možností zhotovitele se složením</t>
  </si>
  <si>
    <t>1697361168</t>
  </si>
  <si>
    <t>24</t>
  </si>
  <si>
    <t>162301524.DP</t>
  </si>
  <si>
    <t>Vodorovné přemístění pařezů D do 900 mm do vzdálenosti dle možností zhotovitele se složením</t>
  </si>
  <si>
    <t>576011798</t>
  </si>
  <si>
    <t>28</t>
  </si>
  <si>
    <t>174101101</t>
  </si>
  <si>
    <t>Zásyp sypaninou z jakékoliv horniny s uložením výkopku ve vrstvách se zhutněním jam, šachet, rýh nebo kolem objektů v těchto vykopávkách</t>
  </si>
  <si>
    <t>931534488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</si>
  <si>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</si>
  <si>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(1*(0,3*1*1))+(3*(0,5*1,2*1,2))</t>
  </si>
  <si>
    <t>26</t>
  </si>
  <si>
    <t>174201202</t>
  </si>
  <si>
    <t>Zásyp jam po pařezech výkopkem z horniny získané při dobývání pařezů s hrubým urovnáním povrchu zasypávky průměru pařezu přes 300 do 500 mm</t>
  </si>
  <si>
    <t>-1848842849</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</si>
  <si>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</si>
  <si>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27</t>
  </si>
  <si>
    <t>174201203</t>
  </si>
  <si>
    <t>Zásyp jam po pařezech výkopkem z horniny získané při dobývání pařezů s hrubým urovnáním povrchu zasypávky průměru pařezu přes 500 do 700 mm</t>
  </si>
  <si>
    <t>733772935</t>
  </si>
  <si>
    <t>997</t>
  </si>
  <si>
    <t>Přesun sutě</t>
  </si>
  <si>
    <t>30</t>
  </si>
  <si>
    <t>979080097.DP</t>
  </si>
  <si>
    <t>Skládkovné drcené štěpky</t>
  </si>
  <si>
    <t>t</t>
  </si>
  <si>
    <t>-401445857</t>
  </si>
  <si>
    <t>Poznámka k položce:
250 kg/m3</t>
  </si>
  <si>
    <t>0,25*9,246</t>
  </si>
  <si>
    <t>31</t>
  </si>
  <si>
    <t>979080098.DP</t>
  </si>
  <si>
    <t>Skládkovné kácených větví</t>
  </si>
  <si>
    <t>-167988233</t>
  </si>
  <si>
    <t>Poznámka k položce:
400 kg/m3</t>
  </si>
  <si>
    <t>((9,43*58)+(35,34*18)+(87,97*9)+(215,98*(1+1)))*0,1*0,4</t>
  </si>
  <si>
    <t>32</t>
  </si>
  <si>
    <t>979080099.DP</t>
  </si>
  <si>
    <t>Skládkovné kácených kmenů a pařezů</t>
  </si>
  <si>
    <t>-444864154</t>
  </si>
  <si>
    <t>(((0,15*58)+(0,75*18)+(2,83*9)+(12,56*(1+1)))+(((0,79*58)+(2,65*18)+(6,28*7)+(12,27*2))*0,3))*0,5</t>
  </si>
  <si>
    <t>998</t>
  </si>
  <si>
    <t>Přesun hmot</t>
  </si>
  <si>
    <t>29</t>
  </si>
  <si>
    <t>998225111</t>
  </si>
  <si>
    <t>Přesun hmot pro komunikace s krytem z kameniva, monolitickým betonovým nebo živičným dopravní vzdálenost do 200 m jakékoliv délky objektu</t>
  </si>
  <si>
    <t>-735721011</t>
  </si>
  <si>
    <t xml:space="preserve">Poznámka k souboru cen:
1. Ceny lze použít i pro plochy letišť s krytem monolitickým betonovým nebo živičným. </t>
  </si>
  <si>
    <t>SO 101 - Hlavní trasa - obchvat III/117 24</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</si>
  <si>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</si>
  <si>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</si>
  <si>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</si>
  <si>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</si>
  <si>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</si>
  <si>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</si>
  <si>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999 - Materiál</t>
  </si>
  <si>
    <t>94</t>
  </si>
  <si>
    <t>10310000.DP</t>
  </si>
  <si>
    <t>Nákup materiálu pro násyp z kameniva hruběho drceného  vel. 0-125 mm, včetně dopravy a složení</t>
  </si>
  <si>
    <t>373513035</t>
  </si>
  <si>
    <t>130,6+876,8+150,17+86,25</t>
  </si>
  <si>
    <t>95</t>
  </si>
  <si>
    <t>10310099.DP</t>
  </si>
  <si>
    <t>Nákup vhodné zeminy do násypu, včetně dopravy a složení</t>
  </si>
  <si>
    <t>1002435394</t>
  </si>
  <si>
    <t>3562,22+0,85+17,09+1042,18</t>
  </si>
  <si>
    <t>34</t>
  </si>
  <si>
    <t>110000008.DP</t>
  </si>
  <si>
    <t>Zřízení chráničky PVC DN 150 - 2x vč. nákupu, dopravy, uložení, obetonování, zemních prací, odvozu na skládku a skládkovného</t>
  </si>
  <si>
    <t>m</t>
  </si>
  <si>
    <t>350969449</t>
  </si>
  <si>
    <t>Poznámka k položce:
odměřeno ze situace B.2.2., B.2.3., B.2.4.</t>
  </si>
  <si>
    <t>35</t>
  </si>
  <si>
    <t>110000009.DP</t>
  </si>
  <si>
    <t>Zřízení chráničky PVC DN 110 - 2x vč. nákupu, dopravy, uložení, obetonování, zemních prací, odvozu na skládku a skládkovného</t>
  </si>
  <si>
    <t>-649543126</t>
  </si>
  <si>
    <t>36</t>
  </si>
  <si>
    <t>113100009.DP</t>
  </si>
  <si>
    <t>Zřízení chráničky PVC DN 200 - 2x vč. nákupu, dopravy, uložení, obetonování, zemních prací, odvozu na skládku a skládkovného</t>
  </si>
  <si>
    <t>89277896</t>
  </si>
  <si>
    <t>113107222</t>
  </si>
  <si>
    <t>Odstranění podkladů nebo krytů s přemístěním hmot na skládku na vzdálenost do 20 m nebo s naložením na dopravní prostředek v ploše jednotlivě přes 200 m2 z kameniva hrubého drceného, o tl. vrstvy přes 100 do 200 mm</t>
  </si>
  <si>
    <t>-1981178021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</si>
  <si>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</si>
  <si>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16,923+1536,1</t>
  </si>
  <si>
    <t>113107223</t>
  </si>
  <si>
    <t>Odstranění podkladů nebo krytů s přemístěním hmot na skládku na vzdálenost do 20 m nebo s naložením na dopravní prostředek v ploše jednotlivě přes 200 m2 z kameniva hrubého drceného, o tl. vrstvy přes 200 do 300 mm</t>
  </si>
  <si>
    <t>584242682</t>
  </si>
  <si>
    <t>113107225</t>
  </si>
  <si>
    <t>Odstranění podkladů nebo krytů s přemístěním hmot na skládku na vzdálenost do 20 m nebo s naložením na dopravní prostředek v ploše jednotlivě přes 200 m2 z kameniva hrubého drceného, o tl. vrstvy přes 400 do 500 mm</t>
  </si>
  <si>
    <t>-2097167127</t>
  </si>
  <si>
    <t>113154113</t>
  </si>
  <si>
    <t>Frézování živičného podkladu nebo krytu s naložením na dopravní prostředek plochy do 500 m2 bez překážek v trase pruhu šířky do 0,5 m, tloušťky vrstvy 50 mm</t>
  </si>
  <si>
    <t>-1487147286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</si>
  <si>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</si>
  <si>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včetně likvidace nebo jiného zužitkování dle možností zhotovitele
odměřeno ze situace B.2.2., B.2.3., B.2.4.</t>
  </si>
  <si>
    <t>11,77+5,153</t>
  </si>
  <si>
    <t>113154124</t>
  </si>
  <si>
    <t>Frézování živičného podkladu nebo krytu s naložením na dopravní prostředek plochy do 500 m2 bez překážek v trase pruhu šířky přes 0,5 m do 1 m, tloušťky vrstvy 100 mm</t>
  </si>
  <si>
    <t>-618918432</t>
  </si>
  <si>
    <t>47,737+19,442+22,115</t>
  </si>
  <si>
    <t>113154335</t>
  </si>
  <si>
    <t>Frézování živičného podkladu nebo krytu s naložením na dopravní prostředek plochy přes 1 000 do 10 000 m2 bez překážek v trase pruhu šířky přes 1 m do 2 m, tloušťky vrstvy 200 mm</t>
  </si>
  <si>
    <t>-792662525</t>
  </si>
  <si>
    <t>113202111</t>
  </si>
  <si>
    <t>Vytrhání obrub s vybouráním lože, s přemístěním hmot na skládku na vzdálenost do 3 m nebo s naložením na dopravní prostředek z krajníků nebo obrubníků stojatých</t>
  </si>
  <si>
    <t>-1868689599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</si>
  <si>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</si>
  <si>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8,523+9,711</t>
  </si>
  <si>
    <t>113204111</t>
  </si>
  <si>
    <t>Vytrhání obrub s vybouráním lože, s přemístěním hmot na skládku na vzdálenost do 3 m nebo s naložením na dopravní prostředek záhonových</t>
  </si>
  <si>
    <t>1992437437</t>
  </si>
  <si>
    <t>122302204</t>
  </si>
  <si>
    <t>Odkopávky a prokopávky nezapažené pro silnice s přemístěním výkopku v příčných profilech na vzdálenost do 15 m nebo s naložením na dopravní prostředek v hornině tř. 4 přes 5 000 m3</t>
  </si>
  <si>
    <t>-1398116047</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</si>
  <si>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</si>
  <si>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12735,28+28743,05+6970,33</t>
  </si>
  <si>
    <t>122302209</t>
  </si>
  <si>
    <t>Odkopávky a prokopávky nezapažené pro silnice s přemístěním výkopku v příčných profilech na vzdálenost do 15 m nebo s naložením na dopravní prostředek v hornině tř. 4 Příplatek k cenám za lepivost horniny tř. 4</t>
  </si>
  <si>
    <t>-675840536</t>
  </si>
  <si>
    <t>131301101</t>
  </si>
  <si>
    <t>Hloubení nezapažených jam a zářezů s urovnáním dna do předepsaného profilu a spádu v hornině tř. 4 do 100 m3</t>
  </si>
  <si>
    <t>992966340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</si>
  <si>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</si>
  <si>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(0,85*0,85*(1,65-0,57))+((1*1*0,8)*37)+(2*2*1,3)</t>
  </si>
  <si>
    <t>164</t>
  </si>
  <si>
    <t>131301102</t>
  </si>
  <si>
    <t>Hloubení nezapažených jam a zářezů s urovnáním dna do předepsaného profilu a spádu v hornině tř. 4 přes 100 do 1 000 m3</t>
  </si>
  <si>
    <t>1280270114</t>
  </si>
  <si>
    <t>0,15*824</t>
  </si>
  <si>
    <t>131301109</t>
  </si>
  <si>
    <t>Hloubení nezapažených jam a zářezů s urovnáním dna do předepsaného profilu a spádu Příplatek k cenám za lepivost horniny tř. 4</t>
  </si>
  <si>
    <t>420235014</t>
  </si>
  <si>
    <t>165</t>
  </si>
  <si>
    <t>470026684</t>
  </si>
  <si>
    <t>132301102</t>
  </si>
  <si>
    <t>Hloubení zapažených i nezapažených rýh šířky do 600 mm s urovnáním dna do předepsaného profilu a spádu v hornině tř. 4 přes 100 m3</t>
  </si>
  <si>
    <t>545348879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</si>
  <si>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</si>
  <si>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(25,04*0,65*0,45)+(740,42*0,3*0,375)+(2631,1*0,65*0,45)+(3000*0,3*0,375)</t>
  </si>
  <si>
    <t>132301109</t>
  </si>
  <si>
    <t>Hloubení zapažených i nezapažených rýh šířky do 600 mm s urovnáním dna do předepsaného profilu a spádu v hornině tř. 4 Příplatek k cenám za lepivost horniny tř. 4</t>
  </si>
  <si>
    <t>-622097165</t>
  </si>
  <si>
    <t>132301201</t>
  </si>
  <si>
    <t>Hloubení zapažených i nezapažených rýh šířky přes 600 do 2 000 mm s urovnáním dna do předepsaného profilu a spádu v hornině tř. 4 do 100 m3</t>
  </si>
  <si>
    <t>1036563725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</si>
  <si>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</si>
  <si>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(0,56*1,3*25,09)+(9,38*1,2*0,97)</t>
  </si>
  <si>
    <t>132301209</t>
  </si>
  <si>
    <t>Hloubení zapažených i nezapažených rýh šířky přes 600 do 2 000 mm s urovnáním dna do předepsaného profilu a spádu v hornině tř. 4 Příplatek k cenám za lepivost horniny tř. 4</t>
  </si>
  <si>
    <t>1648392062</t>
  </si>
  <si>
    <t>92</t>
  </si>
  <si>
    <t>162301101</t>
  </si>
  <si>
    <t>Vodorovné přemístění výkopku nebo sypaniny po suchu na obvyklém dopravním prostředku, bez naložení výkopku, avšak se složením bez rozhrnutí z horniny tř. 1 až 4 na vzdálenost přes 50 do 500 m</t>
  </si>
  <si>
    <t>797063167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</si>
  <si>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</si>
  <si>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1071,39*2</t>
  </si>
  <si>
    <t>129</t>
  </si>
  <si>
    <t>259489352</t>
  </si>
  <si>
    <t>Poznámka k položce:
ornice z mezideponie</t>
  </si>
  <si>
    <t>93</t>
  </si>
  <si>
    <t>167101102</t>
  </si>
  <si>
    <t>Nakládání, skládání a překládání neulehlého výkopku nebo sypaniny nakládání, množství přes 100 m3, z hornin tř. 1 až 4</t>
  </si>
  <si>
    <t>-1996963864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</si>
  <si>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</si>
  <si>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11,7+73,4+25,6+195,8+55,5+134,6+81,92+32,04+(0,3*1536,1)</t>
  </si>
  <si>
    <t>128</t>
  </si>
  <si>
    <t>1082735648</t>
  </si>
  <si>
    <t>(1036,17+32469,33)*0,15</t>
  </si>
  <si>
    <t>96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</si>
  <si>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</si>
  <si>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</si>
  <si>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1572344465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</si>
  <si>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</si>
  <si>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1071,39+1243,81+4637,34-1042,18</t>
  </si>
  <si>
    <t>33</t>
  </si>
  <si>
    <t>171201211</t>
  </si>
  <si>
    <t>Uložení sypaniny poplatek za uložení sypaniny na skládce (skládkovné)</t>
  </si>
  <si>
    <t>1849531237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</si>
  <si>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</si>
  <si>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přebytečný výkopek nevhodné zeminy</t>
  </si>
  <si>
    <t>79</t>
  </si>
  <si>
    <t>1239344903</t>
  </si>
  <si>
    <t>(0,5*37)+(0,21*0,85)+(2*(1,8*0,7))+(0,38*25,1)+((0,25*0,9*1,5)*4)</t>
  </si>
  <si>
    <t>57</t>
  </si>
  <si>
    <t>175151101</t>
  </si>
  <si>
    <t>Obsypání potrubí strojně sypaninou z vhodných hornin tř. 1 až 4 nebo materiálem připraveným podél výkopu ve vzdálenosti do 3 m od jeho kraje, pro jakoukoliv hloubku výkopu a míru zhutnění bez prohození sypaniny</t>
  </si>
  <si>
    <t>-177266603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</si>
  <si>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</si>
  <si>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0,5*1,2*1,42</t>
  </si>
  <si>
    <t>130</t>
  </si>
  <si>
    <t>181301112</t>
  </si>
  <si>
    <t>Rozprostření a urovnání ornice v rovině nebo ve svahu sklonu do 1:5 při souvislé ploše přes 500 m2, tl. vrstvy přes 100 do 150 mm</t>
  </si>
  <si>
    <t>-408605692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</si>
  <si>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</si>
  <si>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132</t>
  </si>
  <si>
    <t>181451131</t>
  </si>
  <si>
    <t>Založení trávníku na půdě předem připravené plochy přes 1000 m2 výsevem včetně utažení parkového v rovině nebo na svahu do 1:5</t>
  </si>
  <si>
    <t>666408241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</si>
  <si>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</si>
  <si>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133</t>
  </si>
  <si>
    <t>181451132</t>
  </si>
  <si>
    <t>Založení trávníku na půdě předem připravené plochy přes 1000 m2 výsevem včetně utažení parkového na svahu přes 1:5 do 1:2</t>
  </si>
  <si>
    <t>-773063030</t>
  </si>
  <si>
    <t>113</t>
  </si>
  <si>
    <t>181951102</t>
  </si>
  <si>
    <t>Úprava pláně vyrovnáním výškových rozdílů v hornině tř. 1 až 4 se zhutněním</t>
  </si>
  <si>
    <t>-1876691494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</si>
  <si>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</si>
  <si>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8297,67+503,1+2037,59+3938,05+4004+211,58+226,52-348,76-123,02+492,76+23234,42</t>
  </si>
  <si>
    <t>127</t>
  </si>
  <si>
    <t>182101101</t>
  </si>
  <si>
    <t>Svahování trvalých svahů do projektovaných profilů s potřebným přemístěním výkopku při svahování v zářezech v hornině tř. 1 až 4</t>
  </si>
  <si>
    <t>1897967166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</si>
  <si>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</si>
  <si>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4001,8+10254,7+(-401,14-129,12-156,56-157,71-152,17-19,72-123,02-868,37-1646,41)</t>
  </si>
  <si>
    <t>169</t>
  </si>
  <si>
    <t>182201101</t>
  </si>
  <si>
    <t>Svahování trvalých svahů do projektovaných profilů s potřebným přemístěním výkopku při svahování násypů v jakékoliv hornině</t>
  </si>
  <si>
    <t>483015772</t>
  </si>
  <si>
    <t>7656,6+17508,3+(-253,14-143,04-109,51-81,76-69,23+83,92-67,64-19,72-123,02-868,37-1646,41)</t>
  </si>
  <si>
    <t>131</t>
  </si>
  <si>
    <t>182301132</t>
  </si>
  <si>
    <t>Rozprostření a urovnání ornice ve svahu sklonu přes 1:5 při souvislé ploše přes 500 m2, tl. vrstvy přes 100 do 150 mm</t>
  </si>
  <si>
    <t>-552929528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</si>
  <si>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</si>
  <si>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</si>
  <si>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40</t>
  </si>
  <si>
    <t>211561111</t>
  </si>
  <si>
    <t>Výplň kamenivem do rýh odvodňovacích žeber nebo trativodů bez zhutnění, s úpravou povrchu výplně kamenivem hrubým drceným frakce 4 až 16 mm</t>
  </si>
  <si>
    <t>1475643207</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</si>
  <si>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</si>
  <si>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(25,04+2631,1)*(0,3-0,15)</t>
  </si>
  <si>
    <t>38</t>
  </si>
  <si>
    <t>211971122</t>
  </si>
  <si>
    <t>Zřízení opláštění výplně z geotextilie odvodňovacích žeber nebo trativodů v rýze nebo zářezu se stěnami svislými nebo šikmými o sklonu přes 1:2 při rozvinuté šířce opláštění přes 2,5 m</t>
  </si>
  <si>
    <t>-1761439740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</si>
  <si>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</si>
  <si>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(2,27*25,04)+(1,37*740,42)+(2,27*2631,1)+(3000*1,37)</t>
  </si>
  <si>
    <t>37</t>
  </si>
  <si>
    <t>212752213</t>
  </si>
  <si>
    <t>Trativody z drenážních trubek se zřízením štěrkopískového lože pod trubky a s jejich obsypem v průměrném celkovém množství do 0,15 m3/m v otevřeném výkopu z trubek plastových flexibilních D přes 100 do 160 mm</t>
  </si>
  <si>
    <t>74482143</t>
  </si>
  <si>
    <t>25,04+384,85+355,57+3000</t>
  </si>
  <si>
    <t>167</t>
  </si>
  <si>
    <t>212752214</t>
  </si>
  <si>
    <t>Trativody z drenážních trubek se zřízením štěrkopískového lože pod trubky a s jejich obsypem v průměrném celkovém množství do 0,15 m3/m v otevřeném výkopu z trubek plastových flexibilních D přes 160 do 200 mm</t>
  </si>
  <si>
    <t>268681365</t>
  </si>
  <si>
    <t>450,61+434,76+89,33+67,66+160,96+305,37+255,56+586,82+280,03</t>
  </si>
  <si>
    <t>66</t>
  </si>
  <si>
    <t>273322611</t>
  </si>
  <si>
    <t>Základy z betonu železového (bez výztuže) desky z betonu se zvýšenými nároky na prostředí tř. C 30/37</t>
  </si>
  <si>
    <t>92485908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</si>
  <si>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</si>
  <si>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1,5*1,5*0,25</t>
  </si>
  <si>
    <t>68</t>
  </si>
  <si>
    <t>273362021</t>
  </si>
  <si>
    <t>Výztuž základů desek ze svařovaných sítí z drátů typu KARI</t>
  </si>
  <si>
    <t>194799145</t>
  </si>
  <si>
    <t xml:space="preserve">Poznámka k souboru cen:
1. Ceny platí pro desky rovné, s náběhy, hřibové nebo upnuté do žeber včetně výztuže těchto žeber. </t>
  </si>
  <si>
    <t>((1,42*1,42)+(1,08*1,08))*0,015</t>
  </si>
  <si>
    <t>85</t>
  </si>
  <si>
    <t>274313511</t>
  </si>
  <si>
    <t>Základy z betonu prostého pasy betonu kamenem neprokládaného tř. C 12/15</t>
  </si>
  <si>
    <t>633454567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</si>
  <si>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</si>
  <si>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0,3*0,25*(12,146+14,562+16,164)</t>
  </si>
  <si>
    <t>Svislé a kompletní konstrukce</t>
  </si>
  <si>
    <t>156</t>
  </si>
  <si>
    <t>338171123</t>
  </si>
  <si>
    <t>Osazování sloupků a vzpěr plotových ocelových trubkových nebo profilovaných výšky do 2,60 m se zabetonováním (tř. C 25/30) do 0,08 m3 do připravených jamek</t>
  </si>
  <si>
    <t>-987020687</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</si>
  <si>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</si>
  <si>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80+175+64+164+47+118+29</t>
  </si>
  <si>
    <t>18+37+13+36+10+26+7</t>
  </si>
  <si>
    <t>Součet</t>
  </si>
  <si>
    <t>69</t>
  </si>
  <si>
    <t>341362021</t>
  </si>
  <si>
    <t>Výztuž stěn a příček nosných svislých nebo šikmých, rovných nebo oblých ze svařovaných sítí z drátů typu KARI</t>
  </si>
  <si>
    <t>772353066</t>
  </si>
  <si>
    <t>((4*0,9*1,42)+(4*0,73*1,08))*0,015</t>
  </si>
  <si>
    <t>158</t>
  </si>
  <si>
    <t>348101210</t>
  </si>
  <si>
    <t>Montáž vrat a vrátek k oplocení na sloupky ocelové, plochy jednotlivě do 2 m2</t>
  </si>
  <si>
    <t>-132044169</t>
  </si>
  <si>
    <t xml:space="preserve">Poznámka k souboru cen:
1. V cenách nejsou započteny náklady na dodávku vrat a vrátek; tyto se oceňují ve specifikaci. </t>
  </si>
  <si>
    <t>1+2+2+1</t>
  </si>
  <si>
    <t>157</t>
  </si>
  <si>
    <t>348401120</t>
  </si>
  <si>
    <t>Osazení oplocení ze strojového pletiva s napínacími dráty do 15 st. sklonu svahu, výšky do 1,6 m</t>
  </si>
  <si>
    <t>134926989</t>
  </si>
  <si>
    <t xml:space="preserve">Poznámka k souboru cen:
1. V cenách nejsou započteny náklady na dodávku pletiva a drátů, tyto se oceňují ve specifikaci. </t>
  </si>
  <si>
    <t>236+517+188+485+136+348+83</t>
  </si>
  <si>
    <t>Vodorovné konstrukce</t>
  </si>
  <si>
    <t>82</t>
  </si>
  <si>
    <t>451317777</t>
  </si>
  <si>
    <t>Podklad nebo lože pod dlažbu (přídlažbu) v ploše vodorovné nebo ve sklonu do 1:5, tloušťky od 50 do 100 mm z betonu prostého</t>
  </si>
  <si>
    <t>-1885359532</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</si>
  <si>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</si>
  <si>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83</t>
  </si>
  <si>
    <t>451319779</t>
  </si>
  <si>
    <t>Podklad nebo lože pod dlažbu (přídlažbu) Příplatek k cenám za zřízení podkladu nebo lože pod dlažbu ve sklonu přes 1:5, pro jakoukoliv tloušťku z betonu prostého</t>
  </si>
  <si>
    <t>-1233889950</t>
  </si>
  <si>
    <t>44</t>
  </si>
  <si>
    <t>451541111</t>
  </si>
  <si>
    <t>Lože pod potrubí, stoky a drobné objekty v otevřeném výkopu ze štěrkodrtě 0-63 mm</t>
  </si>
  <si>
    <t>1316482116</t>
  </si>
  <si>
    <t xml:space="preserve">Poznámka k souboru cen:
1. Ceny -1111 a -1192 lze použít i pro zřízení sběrných vrstev nad drenážními trubkami. 2. V cenách -5111 a -1192 jsou započteny i náklady na prohození výkopku získaného při zemních pracích. </t>
  </si>
  <si>
    <t>0,85*0,85*0,1</t>
  </si>
  <si>
    <t>56</t>
  </si>
  <si>
    <t>451573111</t>
  </si>
  <si>
    <t>Lože pod potrubí, stoky a drobné objekty v otevřeném výkopu z písku a štěrkopísku do 63 mm</t>
  </si>
  <si>
    <t>-279876316</t>
  </si>
  <si>
    <t>0,1*1,2*1,42</t>
  </si>
  <si>
    <t>65</t>
  </si>
  <si>
    <t>1898854913</t>
  </si>
  <si>
    <t>(1,2*0,1*9,5)+(1,2*0,9*9,5)</t>
  </si>
  <si>
    <t>45</t>
  </si>
  <si>
    <t>452311131</t>
  </si>
  <si>
    <t>Podkladní a zajišťovací konstrukce z betonu prostého v otevřeném výkopu desky pod potrubí, stoky a drobné objekty z betonu tř. C 12/15</t>
  </si>
  <si>
    <t>-664228375</t>
  </si>
  <si>
    <t xml:space="preserve">Poznámka k souboru cen:
1. Ceny -1121 až -1181 a -1192 lze použít i pro ochrannou vrstvu pod železobetonové konstrukce. 2. Ceny -2121 až -2181 a -2192 jsou určeny pro jakékoliv úkosy sedel. </t>
  </si>
  <si>
    <t>Komunikace pozemní</t>
  </si>
  <si>
    <t>126</t>
  </si>
  <si>
    <t>564000001.DP</t>
  </si>
  <si>
    <t>Vyfrézování, penetrace a zalití styčné spáry</t>
  </si>
  <si>
    <t>-1781325249</t>
  </si>
  <si>
    <t>26,24+2,95+3,15+6,36+2,41+5,9+7,45+6,5</t>
  </si>
  <si>
    <t>89</t>
  </si>
  <si>
    <t>564681110.DP</t>
  </si>
  <si>
    <t>Podklad z kameniva hrubého drceného vel. 0-125 mm tl 300 mm</t>
  </si>
  <si>
    <t>-1777355760</t>
  </si>
  <si>
    <t>23659,78+26612,24+4563,95+23234,42</t>
  </si>
  <si>
    <t>90</t>
  </si>
  <si>
    <t>564681112.DP</t>
  </si>
  <si>
    <t>Podklad z kameniva hrubého drceného vel. 0-125 mm tl 200 mm</t>
  </si>
  <si>
    <t>1763026219</t>
  </si>
  <si>
    <t>2037,59*2</t>
  </si>
  <si>
    <t>492,76*2</t>
  </si>
  <si>
    <t>80</t>
  </si>
  <si>
    <t>564831111</t>
  </si>
  <si>
    <t>Podklad ze štěrkodrti ŠD s rozprostřením a zhutněním, po zhutnění tl. 100 mm</t>
  </si>
  <si>
    <t>2001900573</t>
  </si>
  <si>
    <t>30,149+35,464+17,13+4,14+4,14</t>
  </si>
  <si>
    <t>60</t>
  </si>
  <si>
    <t>564851111</t>
  </si>
  <si>
    <t>Podklad ze štěrkodrti ŠD s rozprostřením a zhutněním, po zhutnění tl. 150 mm</t>
  </si>
  <si>
    <t>-1021481804</t>
  </si>
  <si>
    <t>2*2</t>
  </si>
  <si>
    <t>122</t>
  </si>
  <si>
    <t>564861111</t>
  </si>
  <si>
    <t>Podklad ze štěrkodrti ŠD s rozprostřením a zhutněním, po zhutnění tl. 200 mm</t>
  </si>
  <si>
    <t>30072783</t>
  </si>
  <si>
    <t>114</t>
  </si>
  <si>
    <t>564871111</t>
  </si>
  <si>
    <t>Podklad ze štěrkodrti ŠD s rozprostřením a zhutněním, po zhutnění tl. 250 mm</t>
  </si>
  <si>
    <t>-1209512968</t>
  </si>
  <si>
    <t>36273,48</t>
  </si>
  <si>
    <t>ŠD - tl. 0,25 m</t>
  </si>
  <si>
    <t>1719,4</t>
  </si>
  <si>
    <t>vyrovnání rozdílu příčných sklonů</t>
  </si>
  <si>
    <t>115</t>
  </si>
  <si>
    <t>564952113</t>
  </si>
  <si>
    <t>Podklad z mechanicky zpevněného kameniva MZK (minerální beton) s rozprostřením a s hutněním, po zhutnění tl. 170 mm</t>
  </si>
  <si>
    <t>2029310092</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</si>
  <si>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</si>
  <si>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117</t>
  </si>
  <si>
    <t>565135121</t>
  </si>
  <si>
    <t>Asfaltový beton vrstva podkladní ACP 16 (obalované kamenivo střednězrnné - OKS) s rozprostřením a zhutněním v pruhu šířky přes 3 m, po zhutnění tl. 50 mm</t>
  </si>
  <si>
    <t>-1622446063</t>
  </si>
  <si>
    <t xml:space="preserve">Poznámka k souboru cen:
1. ČSN EN 13108-1 připouští pro ACP 16 pouze tl. 50 až 80 mm. </t>
  </si>
  <si>
    <t>98</t>
  </si>
  <si>
    <t>569851111</t>
  </si>
  <si>
    <t>Zpevnění krajnic nebo komunikací pro pěší s rozprostřením a zhutněním, po zhutnění štěrkodrtí tl. 150 mm</t>
  </si>
  <si>
    <t>1249688518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</si>
  <si>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</si>
  <si>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(626,86+447,97+206,34+385,51+63,54+316,7+394,31+34,96)+(232,5+391,2+150,07+366,93+107,8+264,04+118,34+59,22+313,36+479,64)</t>
  </si>
  <si>
    <t>97</t>
  </si>
  <si>
    <t>569903311</t>
  </si>
  <si>
    <t>Zřízení zemních krajnic z hornin jakékoliv třídy se zhutněním</t>
  </si>
  <si>
    <t>895121719</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</si>
  <si>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</si>
  <si>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206,02+121,48+17,77+38,61+185,68+78,28+290,23+104,11</t>
  </si>
  <si>
    <t>116</t>
  </si>
  <si>
    <t>573211107</t>
  </si>
  <si>
    <t>Postřik spojovací PS bez posypu kamenivem z asfaltu silničního, v množství 0,30 kg/m2</t>
  </si>
  <si>
    <t>-1443304302</t>
  </si>
  <si>
    <t>Poznámka k položce:
0,3 kg/m2 je množství zbytkového asfaltu po vyštěpení emulze</t>
  </si>
  <si>
    <t>24624,66+25142,34</t>
  </si>
  <si>
    <t>119</t>
  </si>
  <si>
    <t>577134141</t>
  </si>
  <si>
    <t>Asfaltový beton vrstva obrusná ACO 11 (ABS) s rozprostřením a se zhutněním z modifikovaného asfaltu v pruhu šířky přes 3 m tl. 40 mm</t>
  </si>
  <si>
    <t>-56559699</t>
  </si>
  <si>
    <t xml:space="preserve">Poznámka k souboru cen:
1. ČSN EN 13108-1 připouští pro ACO 11 pouze tl. 35 až 50 mm. </t>
  </si>
  <si>
    <t>123</t>
  </si>
  <si>
    <t>577143111</t>
  </si>
  <si>
    <t>Asfaltový beton vrstva obrusná ACO 8 (ABJ) s rozprostřením a se zhutněním z nemodifikovaného asfaltu v pruhu šířky do 3 m, po zhutnění tl. 50 mm</t>
  </si>
  <si>
    <t>2117434199</t>
  </si>
  <si>
    <t>118</t>
  </si>
  <si>
    <t>577155142</t>
  </si>
  <si>
    <t>Asfaltový beton vrstva ložní ACL 16 (ABH) s rozprostřením a zhutněním z modifikovaného asfaltu v pruhu šířky přes 3 m, po zhutnění tl. 60 mm</t>
  </si>
  <si>
    <t>1575407113</t>
  </si>
  <si>
    <t xml:space="preserve">Poznámka k souboru cen:
1. ČSN EN 13108-1 připouští pro ACL 16 pouze tl. 50 až 70 mm. </t>
  </si>
  <si>
    <t>81</t>
  </si>
  <si>
    <t>594511111</t>
  </si>
  <si>
    <t>Dlažba nebo přídlažba z lomového kamene lomařsky upraveného rigolového v ploše vodorovné nebo ve sklonu tl. do 250 mm, bez vyplnění spár, s provedením lože tl. 50 mm z betonu</t>
  </si>
  <si>
    <t>-1496289822</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</si>
  <si>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</si>
  <si>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30,149+35,464+17,13</t>
  </si>
  <si>
    <t>124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</si>
  <si>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</si>
  <si>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</si>
  <si>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1621321038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</si>
  <si>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</si>
  <si>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2,5+0,97</t>
  </si>
  <si>
    <t>120</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</si>
  <si>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</si>
  <si>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</si>
  <si>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-1371784150</t>
  </si>
  <si>
    <t>5,09+3,18</t>
  </si>
  <si>
    <t>84</t>
  </si>
  <si>
    <t>599632111</t>
  </si>
  <si>
    <t>Vyplnění spár dlažby (přídlažby) z lomového kamene v jakémkoliv sklonu plochy a jakékoliv tloušťky cementovou maltou se zatřením</t>
  </si>
  <si>
    <t>2052683985</t>
  </si>
  <si>
    <t xml:space="preserve">Poznámka k souboru cen:
1. Ceny lze použít i pro vyplnění spár dlažby (přídlažby) silničních příkopů a kuželů. </t>
  </si>
  <si>
    <t>Trubní vedení</t>
  </si>
  <si>
    <t>63</t>
  </si>
  <si>
    <t>822422111</t>
  </si>
  <si>
    <t>Montáž potrubí z trub železobetonových hrdlových v otevřeném výkopu ve sklonu do 20 % s integrovaným těsněním DN 500</t>
  </si>
  <si>
    <t>691014995</t>
  </si>
  <si>
    <t xml:space="preserve">Poznámka k souboru cen:
1. Cenu 57-2111 lze použít i pro montáž potrubí z trub železobetonových DN 1600. </t>
  </si>
  <si>
    <t>55</t>
  </si>
  <si>
    <t>871313120.DP</t>
  </si>
  <si>
    <t>Montáž kanalizačního potrubí z PVC těsněné gumovým kroužkem otevřený výkop sklon do 20 % DN 150</t>
  </si>
  <si>
    <t>1558311576</t>
  </si>
  <si>
    <t>67</t>
  </si>
  <si>
    <t>894302162</t>
  </si>
  <si>
    <t>Ostatní konstrukce na trubním vedení ze železového betonu stěny šachet tloušťky přes 200 mm ze železového betonu se zvýšenými nároky na prostředí tř. C 30/37</t>
  </si>
  <si>
    <t>-1630393918</t>
  </si>
  <si>
    <t xml:space="preserve">Poznámka k souboru cen:
1. Ceny stropů jsou určeny pro jakékoliv tloušťky a plochy stropů. </t>
  </si>
  <si>
    <t>(2*(0,72*1,5*0,25))+(2*(0,72*1*0,25))</t>
  </si>
  <si>
    <t>71</t>
  </si>
  <si>
    <t>894414211</t>
  </si>
  <si>
    <t>Osazení železobetonových dílců pro šachty desek zákrytových</t>
  </si>
  <si>
    <t>969231086</t>
  </si>
  <si>
    <t xml:space="preserve">Poznámka k souboru cen:
1. V cenách nejsou započteny náklady na dodání železobetonových dílců; dodání těchto dílců se oceňuje ve specifikaci. </t>
  </si>
  <si>
    <t>61</t>
  </si>
  <si>
    <t>894502201</t>
  </si>
  <si>
    <t>Bednění konstrukcí na trubním vedení stěn šachet pravoúhlých nebo čtyř a vícehranných oboustranné</t>
  </si>
  <si>
    <t>-3725703</t>
  </si>
  <si>
    <t>(0,97*1,5*4)+(1*0,72*4)</t>
  </si>
  <si>
    <t>62</t>
  </si>
  <si>
    <t>894502202.DP</t>
  </si>
  <si>
    <t>Odstranění bednění stěn šachet pravoúhlých nebo vícehranných oboustranné</t>
  </si>
  <si>
    <t>-223561894</t>
  </si>
  <si>
    <t>168</t>
  </si>
  <si>
    <t>894812207</t>
  </si>
  <si>
    <t>Revizní a čistící šachta z polypropylenu PP pro hladké trouby [např. systém KG] DN 425 šachtové dno (DN šachty / DN trubního vedení) DN 425/200 s přítokem tvaru T</t>
  </si>
  <si>
    <t>1947500006</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</si>
  <si>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</si>
  <si>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5+5+1+1+2+4+3+6+3</t>
  </si>
  <si>
    <t>41</t>
  </si>
  <si>
    <t>894812311</t>
  </si>
  <si>
    <t>Revizní a čistící šachta z polypropylenu PP pro hladké trouby [např. systém KG] DN 600 šachtové dno (DN šachty / DN trubního vedení) DN 600/160 průtočné</t>
  </si>
  <si>
    <t>1526490194</t>
  </si>
  <si>
    <t>7+30</t>
  </si>
  <si>
    <t>42</t>
  </si>
  <si>
    <t>895941211</t>
  </si>
  <si>
    <t>Zřízení vpusti kanalizační uliční z betonových dílců typ UV-50 nízký</t>
  </si>
  <si>
    <t>321473763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</si>
  <si>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</si>
  <si>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odměřeno z výkresu B.2.14.</t>
  </si>
  <si>
    <t>73</t>
  </si>
  <si>
    <t>899102111</t>
  </si>
  <si>
    <t>Osazení poklopů litinových a ocelových včetně rámů hmotnosti jednotlivě přes 50 do 100 kg</t>
  </si>
  <si>
    <t>-1270581686</t>
  </si>
  <si>
    <t xml:space="preserve">Poznámka k souboru cen:
1. Cena -1111 lze použít i pro osazení rektifikačních kroužků nebo rámečků. 2. V cenách nejsou započteny náklady na dodání poklopů včetně rámů; tyto náklady se oceňují ve specifikaci. </t>
  </si>
  <si>
    <t>43</t>
  </si>
  <si>
    <t>899203111</t>
  </si>
  <si>
    <t>Osazení mříží litinových včetně rámů a košů na bahno hmotnosti jednotlivě přes 100 do 150 kg</t>
  </si>
  <si>
    <t>-164662591</t>
  </si>
  <si>
    <t xml:space="preserve">Poznámka k souboru cen:
1. V cenách nejsou započteny náklady na dodání mříží, rámů a košů na bahno; tyto náklady se oceňují ve specifikaci. </t>
  </si>
  <si>
    <t>70</t>
  </si>
  <si>
    <t>899503111</t>
  </si>
  <si>
    <t>Stupadla do šachet a drobných objektů ocelová s PE povlakem zapouštěcí - kapsová osazovaná při zdění a betonování</t>
  </si>
  <si>
    <t>-123856533</t>
  </si>
  <si>
    <t xml:space="preserve">Poznámka k souboru cen:
1. Ceny jsou určeny pro osazení a dodání stupadel do netypových drobných objektů (oceňovaných cenami této části). </t>
  </si>
  <si>
    <t>54</t>
  </si>
  <si>
    <t>899623141</t>
  </si>
  <si>
    <t>Obetonování potrubí nebo zdiva stok betonem prostým v otevřeném výkopu, beton tř. C 12/15</t>
  </si>
  <si>
    <t>926610777</t>
  </si>
  <si>
    <t xml:space="preserve">Poznámka k souboru cen:
1. Obetonování zdiva stok ve štole se oceňuje cenami souboru cen 359 31-02 Výplň za rubem cihelného zdiva stok části A 03 tohoto katalogu. </t>
  </si>
  <si>
    <t>0,16*0,85</t>
  </si>
  <si>
    <t>Ostatní konstrukce a práce, bourání</t>
  </si>
  <si>
    <t>113100013.DP</t>
  </si>
  <si>
    <t>DMTZ stávající guly vč. přípojky a zaslepení odbočky, zásypu, odvozu na skládku dle možností zhotovitele a skládkovného</t>
  </si>
  <si>
    <t>147549030</t>
  </si>
  <si>
    <t>113100015.DP</t>
  </si>
  <si>
    <t>DMTZ stávajícího reklamního panelu "kamenictví", konstrukce vč. základu, zásypu jam a odvozu na dvůr vlastníka</t>
  </si>
  <si>
    <t>1312162836</t>
  </si>
  <si>
    <t>Poznámka k položce:
kamenictví</t>
  </si>
  <si>
    <t>113100016.DP</t>
  </si>
  <si>
    <t>DMTZ stávajícího informační tabule, sloupku vč. základu, zásypu jam a odvozu na dvůr vlastníka</t>
  </si>
  <si>
    <t>-1493548616</t>
  </si>
  <si>
    <t>Poznámka k položce:
kovářství</t>
  </si>
  <si>
    <t>900000001.DP</t>
  </si>
  <si>
    <t>Vyjmutí původní stoky, vč.odvozu  na skládku do vzdálenosti dle možností zhotovitele se složením a skládkovného</t>
  </si>
  <si>
    <t>1544325472</t>
  </si>
  <si>
    <t>154</t>
  </si>
  <si>
    <t>911381122</t>
  </si>
  <si>
    <t>Silniční svodidlo betonové jednostranné průběžné délky 4 m, výšky 0,8 m</t>
  </si>
  <si>
    <t>-1434926552</t>
  </si>
  <si>
    <t xml:space="preserve">Poznámka k souboru cen:
1. Ceny obsahují náklady na: a) osazení svodidla na konstrukci vozovky nebo chodníku, b) směrové a výškové vyrovnání dílců svodidel, c) sepnutí spojovacími tyčemi včetně spojky, d) dodávku dílců a spojek, e) náklady na manipulaci jeřábem 2. V cenách nejsou započteny náklady, které se oceňují cenami katalogu 821-1 Mosty: a) na podkladní vyrovnávací vrstvu z plastbetonu nebo modifikovaného betonu, b) na broušení nerovností plochy konstrukce pro uložení betonového dílce (svodidla), c) na osazení snímatelného svodidlového madla. </t>
  </si>
  <si>
    <t>Poznámka k položce:
odměřeno ze situace B.2.10., B.2.11., B.2.12.</t>
  </si>
  <si>
    <t>(4*3)+(4*4)</t>
  </si>
  <si>
    <t>155</t>
  </si>
  <si>
    <t>911381136</t>
  </si>
  <si>
    <t>Silniční svodidlo betonové jednostranné koncové délky 4 m, výšky 0,8 m</t>
  </si>
  <si>
    <t>1195962808</t>
  </si>
  <si>
    <t>(2*4)+(2*4)</t>
  </si>
  <si>
    <t>911381812</t>
  </si>
  <si>
    <t>Odstranění silničního betonového svodidla s naložením na dopravní prostředek délky 2 m, výšky 0,8 m</t>
  </si>
  <si>
    <t>1268969287</t>
  </si>
  <si>
    <t>141</t>
  </si>
  <si>
    <t>912211111</t>
  </si>
  <si>
    <t>Montáž směrového sloupku plastového s odrazkou prostým uložením bez betonového základu silničního</t>
  </si>
  <si>
    <t>-1760498446</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</si>
  <si>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</si>
  <si>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153</t>
  </si>
  <si>
    <t>913921131</t>
  </si>
  <si>
    <t>Dočasné omezení platnosti základní dopravní značky zakrytí značky</t>
  </si>
  <si>
    <t>87353235</t>
  </si>
  <si>
    <t>144</t>
  </si>
  <si>
    <t>914111111</t>
  </si>
  <si>
    <t>Montáž svislé dopravní značky základní velikosti do 1 m2 objímkami na sloupky nebo konzoly</t>
  </si>
  <si>
    <t>1444764526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</si>
  <si>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</si>
  <si>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145</t>
  </si>
  <si>
    <t>914111121</t>
  </si>
  <si>
    <t>Montáž svislé dopravní značky základní velikosti do 2 m2 objímkami na sloupky nebo konzoly</t>
  </si>
  <si>
    <t>-648535162</t>
  </si>
  <si>
    <t>143</t>
  </si>
  <si>
    <t>914511111</t>
  </si>
  <si>
    <t>Montáž sloupku dopravních značek délky do 3,5 m do betonového základu</t>
  </si>
  <si>
    <t>180894430</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</si>
  <si>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</si>
  <si>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138</t>
  </si>
  <si>
    <t>915211112</t>
  </si>
  <si>
    <t>Vodorovné dopravní značení stříkaným plastem dělící čára šířky 125 mm souvislá bílá retroreflexní</t>
  </si>
  <si>
    <t>595892944</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</si>
  <si>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</si>
  <si>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Poznámka k položce:
V4, V1a</t>
  </si>
  <si>
    <t>648,85+637,96+30+119,84+30+99,56+40+422,11+417,97+30+646,45+2232,3+459,88+389,77+30+104,34+29,46+1130,66+30</t>
  </si>
  <si>
    <t>137</t>
  </si>
  <si>
    <t>915221122</t>
  </si>
  <si>
    <t>Vodorovné dopravní značení stříkaným plastem vodící čára bílá šířky 250 mm přerušovaná retroreflexní</t>
  </si>
  <si>
    <t>791843487</t>
  </si>
  <si>
    <t>Poznámka k položce:
V2b</t>
  </si>
  <si>
    <t>9,97+114,98+36,76+19,83+19,79+37,88+94,36+21,55+21,52+30+36,55+15,02+19,1+100</t>
  </si>
  <si>
    <t>140</t>
  </si>
  <si>
    <t>915231112</t>
  </si>
  <si>
    <t>Vodorovné dopravní značení stříkaným plastem přechody pro chodce, šipky, symboly nápisy bílé retroreflexní</t>
  </si>
  <si>
    <t>779245727</t>
  </si>
  <si>
    <t>Poznámka k položce:
V13, V9a, V5</t>
  </si>
  <si>
    <t>136</t>
  </si>
  <si>
    <t>915611111</t>
  </si>
  <si>
    <t>Předznačení pro vodorovné značení stříkané barvou nebo prováděné z nátěrových hmot liniové dělicí čáry, vodicí proužky</t>
  </si>
  <si>
    <t>-2052712892</t>
  </si>
  <si>
    <t xml:space="preserve">Poznámka k souboru cen:
1. Množství měrných jednotek se určuje: a) pro cenu -1111 v m délky dělicí čáry nebo vodícího proužku (včetně mezer), b) pro cenu -1112 v m2 natírané nebo stříkané plochy. </t>
  </si>
  <si>
    <t>648,85+417,97+2232,3</t>
  </si>
  <si>
    <t>637,96+422,11+646,45+389,77+1130,66</t>
  </si>
  <si>
    <t>21,52+37,88</t>
  </si>
  <si>
    <t>9,97+36,76+21,55+30+36,55</t>
  </si>
  <si>
    <t>30+100+29,46+104,34+19,1+15,02+30+459,88+40+94,36+30+99,56+19,79+19,83+119,84+30+114,98+30</t>
  </si>
  <si>
    <t>139</t>
  </si>
  <si>
    <t>915621111</t>
  </si>
  <si>
    <t>Předznačení pro vodorovné značení stříkané barvou nebo prováděné z nátěrových hmot plošné šipky, symboly, nápisy</t>
  </si>
  <si>
    <t>-1795889642</t>
  </si>
  <si>
    <t>(1/3*(46,96+212,66+48,58+46,17))+(9*1,16)+(3*1,08)+(9*1,45)+(3*1,5)</t>
  </si>
  <si>
    <t>101</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</si>
  <si>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</si>
  <si>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</si>
  <si>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-868883807</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</si>
  <si>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</si>
  <si>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Osazení přídlažby z betonových krajníků,
odměřeno ze situace B.2.2., B.2.3., B.2.4.</t>
  </si>
  <si>
    <t>17,34+68,972</t>
  </si>
  <si>
    <t>99</t>
  </si>
  <si>
    <t>916131213</t>
  </si>
  <si>
    <t>Osazení silničního obrubníku betonového se zřízením lože, s vyplněním a zatřením spár cementovou maltou stojatého s boční opěrou z betonu prostého tř. C 12/15, do lože z betonu prostého téže značky</t>
  </si>
  <si>
    <t>1745946258</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</si>
  <si>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</si>
  <si>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17,34+1,571+68,972</t>
  </si>
  <si>
    <t>100</t>
  </si>
  <si>
    <t>916231213</t>
  </si>
  <si>
    <t>Osazení chodníkového obrubníku betonového se zřízením lože, s vyplněním a zatřením spár cementovou maltou stojatého s boční opěrou z betonu prostého tř. C 12/15, do lože z betonu prostého téže značky</t>
  </si>
  <si>
    <t>2138357365</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</si>
  <si>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</si>
  <si>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4,87+4,88</t>
  </si>
  <si>
    <t>102</t>
  </si>
  <si>
    <t>916991121</t>
  </si>
  <si>
    <t>Lože pod obrubníky, krajníky nebo obruby z dlažebních kostek z betonu prostého tř. C 16/20</t>
  </si>
  <si>
    <t>-1128226756</t>
  </si>
  <si>
    <t>(0,06*68,972)+(0,04*1,571)</t>
  </si>
  <si>
    <t>75</t>
  </si>
  <si>
    <t>919411121</t>
  </si>
  <si>
    <t>Čelo propustku včetně římsy z betonu prostého bez zvláštních nároků na prostředí, pro propustek z trub DN 600 až 800 mm</t>
  </si>
  <si>
    <t>-1952570545</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</si>
  <si>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</si>
  <si>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76</t>
  </si>
  <si>
    <t>919521140</t>
  </si>
  <si>
    <t>Zřízení silničního propustku z trub betonových nebo železobetonových DN 600 mm</t>
  </si>
  <si>
    <t>-1108562380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</si>
  <si>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</si>
  <si>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77</t>
  </si>
  <si>
    <t>919535555</t>
  </si>
  <si>
    <t>Obetonování trubního propustku betonem prostým bez zvýšených nároků na prostředí tř. C 12/15</t>
  </si>
  <si>
    <t>2050496176</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</si>
  <si>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</si>
  <si>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0,29*22,5</t>
  </si>
  <si>
    <t>91</t>
  </si>
  <si>
    <t>919726122</t>
  </si>
  <si>
    <t>Geotextilie netkaná pro ochranu, separaci nebo filtraci měrná hmotnost přes 200 do 300 g/m2</t>
  </si>
  <si>
    <t>-1102665755</t>
  </si>
  <si>
    <t xml:space="preserve">Poznámka k souboru cen:
1. V cenách jsou započteny i náklady na položení a dodání geotextilie včetně přesahů. </t>
  </si>
  <si>
    <t>919735111</t>
  </si>
  <si>
    <t>Řezání stávajícího živičného krytu nebo podkladu hloubky do 50 mm</t>
  </si>
  <si>
    <t>1292444201</t>
  </si>
  <si>
    <t xml:space="preserve">Poznámka k souboru cen:
1. V cenách jsou započteny i náklady na spotřebu vody. </t>
  </si>
  <si>
    <t>919735113</t>
  </si>
  <si>
    <t>Řezání stávajícího živičného krytu nebo podkladu hloubky přes 100 do 150 mm</t>
  </si>
  <si>
    <t>-190874232</t>
  </si>
  <si>
    <t>5,897+7,452+6,36+26,243+2,95+2,76</t>
  </si>
  <si>
    <t>111</t>
  </si>
  <si>
    <t>935112112</t>
  </si>
  <si>
    <t>Osazení betonového příkopového žlabu s vyplněním a zatřením spár cementovou maltou s ložem tl. 100 mm z betonu prostého tř. C 12/15 z betonových desek jakékoliv velikosti</t>
  </si>
  <si>
    <t>-1409894776</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</si>
  <si>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</si>
  <si>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3143,47*0,5*2</t>
  </si>
  <si>
    <t>109</t>
  </si>
  <si>
    <t>935112211</t>
  </si>
  <si>
    <t>Osazení betonového příkopového žlabu s vyplněním a zatřením spár cementovou maltou s ložem tl. 100 mm z betonu prostého tř. C 12/15 z betonových příkopových tvárnic šířky přes 500 do 800 mm</t>
  </si>
  <si>
    <t>-597861784</t>
  </si>
  <si>
    <t>70,7+41,98+94,68+26,67+50+239,09+287,24+50</t>
  </si>
  <si>
    <t>636,65+417,77+31,04+82,3+341,64+134,8+485,27+190,56+515,46+307,98</t>
  </si>
  <si>
    <t>962041211</t>
  </si>
  <si>
    <t>Bourání mostních konstrukcí zdiva a pilířů z prostého betonu</t>
  </si>
  <si>
    <t>989476971</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</si>
  <si>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</si>
  <si>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2*1*0,3</t>
  </si>
  <si>
    <t>966006132</t>
  </si>
  <si>
    <t>Odstranění dopravních nebo orientačních značek se sloupkem s uložením hmot na vzdálenost do 20 m nebo s naložením na dopravní prostředek, se zásypem jam a jeho zhutněním s betonovou patkou</t>
  </si>
  <si>
    <t>145760991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</si>
  <si>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</si>
  <si>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162701110.DP</t>
  </si>
  <si>
    <t>Vodorovné přemístění výkopku/sypaniny na skládku do vzdálenosti dle možností zhotovitele se složením</t>
  </si>
  <si>
    <t>2131487783</t>
  </si>
  <si>
    <t>1,9*(48448,66+35,58+1197,72+29,18-1071,39+123,6)</t>
  </si>
  <si>
    <t>997221550.DP</t>
  </si>
  <si>
    <t>Vodorovná doprava suti ze sypkých materiálů na skládku do vzdálenosti dle možností zhotovitele se složením</t>
  </si>
  <si>
    <t>-172779724</t>
  </si>
  <si>
    <t>(1553,023*0,29)+(89,294*0,44)+(962,217*0,75)</t>
  </si>
  <si>
    <t>997221570.DP</t>
  </si>
  <si>
    <t>Vodorovná doprava vybouraných hmot na skládku do vzdálenosti dle možnosti zhotovitele se složením</t>
  </si>
  <si>
    <t>1799856754</t>
  </si>
  <si>
    <t>(18,234*0,205)+(3,73*0,04)+(0,6*2,2)</t>
  </si>
  <si>
    <t>997221571.DP</t>
  </si>
  <si>
    <t>Vodorovná doprava vybouraných hmot na dvůr SÚS do vzdálenosti dle možnosti zhotovitele se složením</t>
  </si>
  <si>
    <t>176314274</t>
  </si>
  <si>
    <t>Poznámka k položce:
Stávající dopravní značení a betonová svodidla "city blok"</t>
  </si>
  <si>
    <t>(12*0,082)</t>
  </si>
  <si>
    <t>(6*0,556)</t>
  </si>
  <si>
    <t>997221815</t>
  </si>
  <si>
    <t>Poplatek za uložení stavebního odpadu na skládce (skládkovné) betonového</t>
  </si>
  <si>
    <t>303987902</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</si>
  <si>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</si>
  <si>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5,21</t>
  </si>
  <si>
    <t>997221855</t>
  </si>
  <si>
    <t>Poplatek za uložení stavebního odpadu na skládce (skládkovné) z kameniva</t>
  </si>
  <si>
    <t>927177894</t>
  </si>
  <si>
    <t>166</t>
  </si>
  <si>
    <t>377389822</t>
  </si>
  <si>
    <t>999</t>
  </si>
  <si>
    <t>Materiál</t>
  </si>
  <si>
    <t>39</t>
  </si>
  <si>
    <t>M</t>
  </si>
  <si>
    <t>693110400</t>
  </si>
  <si>
    <t>geotextilie z polyesterových vláken netkaná, 200 g/m2, šíře 300 cm</t>
  </si>
  <si>
    <t>-1907160252</t>
  </si>
  <si>
    <t>46</t>
  </si>
  <si>
    <t>592238520</t>
  </si>
  <si>
    <t>dno betonové pro uliční vpusť s kalovou prohlubní 45x30x5 cm</t>
  </si>
  <si>
    <t>238759144</t>
  </si>
  <si>
    <t>47</t>
  </si>
  <si>
    <t>592238540</t>
  </si>
  <si>
    <t>skruž betonová pro uliční vpusť s výtokovým otvorem PVC, 45x35x5 cm</t>
  </si>
  <si>
    <t>817102336</t>
  </si>
  <si>
    <t>49</t>
  </si>
  <si>
    <t>592238660</t>
  </si>
  <si>
    <t>skruž betonová pro uliční vpusť přechodová 45-27/29,5/5 cm</t>
  </si>
  <si>
    <t>1368652897</t>
  </si>
  <si>
    <t>50</t>
  </si>
  <si>
    <t>592238641.DP</t>
  </si>
  <si>
    <t>prstenec betonový pro uliční vpusť vyrovnávací TBV-Q 450-270/325/11, 27x6 cm</t>
  </si>
  <si>
    <t>409512833</t>
  </si>
  <si>
    <t>51</t>
  </si>
  <si>
    <t>592238761.DP</t>
  </si>
  <si>
    <t>rám zabetonovaný DIN 19583-9 500/300 mm</t>
  </si>
  <si>
    <t>1969899849</t>
  </si>
  <si>
    <t>52</t>
  </si>
  <si>
    <t>592238781.DP</t>
  </si>
  <si>
    <t>mříž M1 D400 DIN 19583-13, 500/300 mm</t>
  </si>
  <si>
    <t>2000069456</t>
  </si>
  <si>
    <t>53</t>
  </si>
  <si>
    <t>592238750</t>
  </si>
  <si>
    <t>koš nízký pro uliční vpusti, žárově zinkovaný plech,pro rám 500/500</t>
  </si>
  <si>
    <t>-1950459231</t>
  </si>
  <si>
    <t>48</t>
  </si>
  <si>
    <t>592238620</t>
  </si>
  <si>
    <t>skruž betonová pro uliční vpusť středová 45 x 29,5 x 5 cm</t>
  </si>
  <si>
    <t>-895426760</t>
  </si>
  <si>
    <t>58</t>
  </si>
  <si>
    <t>286113131.DP</t>
  </si>
  <si>
    <t>trubka kanalizace plastová PVC-DN150x2000 mm</t>
  </si>
  <si>
    <t>1019368739</t>
  </si>
  <si>
    <t>Poznámka k položce:
1% ztratné</t>
  </si>
  <si>
    <t>1*1,01</t>
  </si>
  <si>
    <t>59</t>
  </si>
  <si>
    <t>286113920</t>
  </si>
  <si>
    <t>odbočka kanalizační plastová s hrdlem KG 150/150/45°</t>
  </si>
  <si>
    <t>-1629763269</t>
  </si>
  <si>
    <t>64</t>
  </si>
  <si>
    <t>592225480</t>
  </si>
  <si>
    <t>trouba hrdlová přímá železobet. s integrovaným těsněním  50 x 250 x 8,5 cm</t>
  </si>
  <si>
    <t>835569207</t>
  </si>
  <si>
    <t>9,38/2,5*1,01</t>
  </si>
  <si>
    <t>72</t>
  </si>
  <si>
    <t>592240751.DP</t>
  </si>
  <si>
    <t>zákrytová deska 1000/625*100, tř. zatížení B125</t>
  </si>
  <si>
    <t>28615673</t>
  </si>
  <si>
    <t>78</t>
  </si>
  <si>
    <t>592224100</t>
  </si>
  <si>
    <t>trouba hrdlová přímá železobetonová s integrovaným těsněním  60 x 250 x 10 cm</t>
  </si>
  <si>
    <t>-1609418920</t>
  </si>
  <si>
    <t>25,1/2,5*1,01</t>
  </si>
  <si>
    <t>74</t>
  </si>
  <si>
    <t>286619330</t>
  </si>
  <si>
    <t>poklop šachtový litinový 600 B125</t>
  </si>
  <si>
    <t>1040792220</t>
  </si>
  <si>
    <t>103</t>
  </si>
  <si>
    <t>592175100</t>
  </si>
  <si>
    <t>obrubník betonový silniční nájezdový 100x15x15 cm</t>
  </si>
  <si>
    <t>-843317626</t>
  </si>
  <si>
    <t>(2,41+5,57+6,29+9,97+6)*1,01</t>
  </si>
  <si>
    <t>104</t>
  </si>
  <si>
    <t>592175150</t>
  </si>
  <si>
    <t>obrubník betonový silniční přechodový levý, pravý ,100x15x15/25 cm</t>
  </si>
  <si>
    <t>386957352</t>
  </si>
  <si>
    <t>9*1,01</t>
  </si>
  <si>
    <t>105</t>
  </si>
  <si>
    <t>592175030</t>
  </si>
  <si>
    <t>obrubník betonový přírodní 100x15/12x30 cm</t>
  </si>
  <si>
    <t>717760426</t>
  </si>
  <si>
    <t>(68,972+17,34-(9+2,41+5,57+6,29+9,97+6))/1*1,01</t>
  </si>
  <si>
    <t>106</t>
  </si>
  <si>
    <t>592175070</t>
  </si>
  <si>
    <t>obrubník betonový obloukový přírodní vnější r=100 cm, délka vnějšího oblouku 78 cm 78 x 15/12 x 25cm</t>
  </si>
  <si>
    <t>-1435204663</t>
  </si>
  <si>
    <t>1,571/0,78*1,01</t>
  </si>
  <si>
    <t>107</t>
  </si>
  <si>
    <t>592175090</t>
  </si>
  <si>
    <t>obrubník betonový univerzální přírodní 50x8x25 cm</t>
  </si>
  <si>
    <t>-1588486337</t>
  </si>
  <si>
    <t>(4,87+4,881)/0,5*1,01</t>
  </si>
  <si>
    <t>108</t>
  </si>
  <si>
    <t>592185600</t>
  </si>
  <si>
    <t>krajník betonový skladebná dlažba 25 x 12,5 x 10 cm přírodní</t>
  </si>
  <si>
    <t>1845716986</t>
  </si>
  <si>
    <t>(17,34+68,97)*0,125*1,01</t>
  </si>
  <si>
    <t>110</t>
  </si>
  <si>
    <t>592277230</t>
  </si>
  <si>
    <t>žlab betonový dvouvrstvý vibrolisovaný pro povrchové odvodnění 8 x 33 x 59/66,9</t>
  </si>
  <si>
    <t>-1263550781</t>
  </si>
  <si>
    <t>4003,83/0,33*1,01</t>
  </si>
  <si>
    <t>112</t>
  </si>
  <si>
    <t>592277250</t>
  </si>
  <si>
    <t>deska příložná betonová prvek pro povrchové odvodnění  8 x 33 x 50</t>
  </si>
  <si>
    <t>985102072</t>
  </si>
  <si>
    <t>3143,47*2/0,33*1,01</t>
  </si>
  <si>
    <t>121</t>
  </si>
  <si>
    <t>592452660</t>
  </si>
  <si>
    <t>dlažba skladebná betonová základní 20 x 10 x 8 cm barevná</t>
  </si>
  <si>
    <t>562615688</t>
  </si>
  <si>
    <t>Poznámka k položce:
dlažba pro nevidomé
odměřeno ze situace B.2.2., B.2.3., B.2.4.</t>
  </si>
  <si>
    <t>8,270*1,01</t>
  </si>
  <si>
    <t>125</t>
  </si>
  <si>
    <t>592452670</t>
  </si>
  <si>
    <t>dlažba skladebná betonová základní pro nevidomé 20 x 10 x 6 cm barevná</t>
  </si>
  <si>
    <t>-1877226746</t>
  </si>
  <si>
    <t>3,470*1,01</t>
  </si>
  <si>
    <t>134</t>
  </si>
  <si>
    <t>005724720</t>
  </si>
  <si>
    <t>osivo směs travní krajinná - rovinná</t>
  </si>
  <si>
    <t>kg</t>
  </si>
  <si>
    <t>-59110239</t>
  </si>
  <si>
    <t>Poznámka k položce:
0,025 kg/m2</t>
  </si>
  <si>
    <t>1036,17*0,025</t>
  </si>
  <si>
    <t>135</t>
  </si>
  <si>
    <t>005724740</t>
  </si>
  <si>
    <t>osivo směs travní krajinná - svahová</t>
  </si>
  <si>
    <t>1449146276</t>
  </si>
  <si>
    <t>32469,33*0,025</t>
  </si>
  <si>
    <t>142</t>
  </si>
  <si>
    <t>404451500</t>
  </si>
  <si>
    <t>sloupek silniční plastový s retroreflexní fólií směrový 1200 mm</t>
  </si>
  <si>
    <t>1754248663</t>
  </si>
  <si>
    <t xml:space="preserve">Poznámka k položce:
Z 11a,b
sloupky vymezující sjezd ÚK budou typu Z 11c,d (14 ks)
</t>
  </si>
  <si>
    <t>146</t>
  </si>
  <si>
    <t>404452250</t>
  </si>
  <si>
    <t>sloupek Zn 60 - 350</t>
  </si>
  <si>
    <t>1908944769</t>
  </si>
  <si>
    <t>147</t>
  </si>
  <si>
    <t>404441130</t>
  </si>
  <si>
    <t>značka dopravní svislá reflexní zákazová B AL- 3M 700 mm</t>
  </si>
  <si>
    <t>1288170900</t>
  </si>
  <si>
    <t>Poznámka k položce:
4xB28</t>
  </si>
  <si>
    <t>148</t>
  </si>
  <si>
    <t>404442320</t>
  </si>
  <si>
    <t>značka dopravní svislá reflexní AL- 3M 500 x 500 mm</t>
  </si>
  <si>
    <t>-1244872704</t>
  </si>
  <si>
    <t>Poznámka k položce:
2xZ3
2xE2b
2xP2</t>
  </si>
  <si>
    <t>149</t>
  </si>
  <si>
    <t>404442760</t>
  </si>
  <si>
    <t>značka dopravní svislá reflexní AL- 3M 1000 x 500 mm (IZ 4a, IZ 4b)</t>
  </si>
  <si>
    <t>-724430256</t>
  </si>
  <si>
    <t xml:space="preserve">Poznámka k položce:
1xIZ4a
1xIZ4b
</t>
  </si>
  <si>
    <t>150</t>
  </si>
  <si>
    <t>404440140</t>
  </si>
  <si>
    <t>značka dopravní svislá reflexní výstražná AL 3M A1 - A30, P1,P4 900 mm</t>
  </si>
  <si>
    <t>-1081222692</t>
  </si>
  <si>
    <t xml:space="preserve">Poznámka k položce:
7xP1
2xA14
</t>
  </si>
  <si>
    <t>151</t>
  </si>
  <si>
    <t>404442820</t>
  </si>
  <si>
    <t>značka dopravní svislá reflexní AL- 3M 1100 (1350) x 330 mm</t>
  </si>
  <si>
    <t>-2084723702</t>
  </si>
  <si>
    <t xml:space="preserve">Poznámka k položce:
1xIS1a
4x13a
3xIS3b
1xIS3c
</t>
  </si>
  <si>
    <t>152</t>
  </si>
  <si>
    <t>404442720</t>
  </si>
  <si>
    <t>značka dopravní svislá reflexní AL- 3M 1000 x 1500 mm</t>
  </si>
  <si>
    <t>-1714316062</t>
  </si>
  <si>
    <t xml:space="preserve">Poznámka k položce:
1xIS9c
3xIP19
</t>
  </si>
  <si>
    <t>159</t>
  </si>
  <si>
    <t>553422550</t>
  </si>
  <si>
    <t>sloupek plotový průběžný pozinkovaný a komaxitový 2500/38x1,5 mm</t>
  </si>
  <si>
    <t>960764251</t>
  </si>
  <si>
    <t>677-14</t>
  </si>
  <si>
    <t>160</t>
  </si>
  <si>
    <t>553422630</t>
  </si>
  <si>
    <t>sloupek plotový koncový pozinkovaný a komaxitový 2500/48x1,5 mm</t>
  </si>
  <si>
    <t>-8752444</t>
  </si>
  <si>
    <t>161</t>
  </si>
  <si>
    <t>553422740</t>
  </si>
  <si>
    <t>vzpěra plotová 38x1,5 mm včetně krytky s uchem, 2500 mm</t>
  </si>
  <si>
    <t>930963684</t>
  </si>
  <si>
    <t>162</t>
  </si>
  <si>
    <t>313274000.DP</t>
  </si>
  <si>
    <t>pletivo v. 150 cm - poplastovaný drát Ø 2 mm, rozměr ok: š. 15 cm, v. 5-20 cm</t>
  </si>
  <si>
    <t>-605027946</t>
  </si>
  <si>
    <t>163</t>
  </si>
  <si>
    <t>553423210</t>
  </si>
  <si>
    <t>branka vchodová kovová 1500x940 mm</t>
  </si>
  <si>
    <t>-1804481042</t>
  </si>
  <si>
    <t>SO 103 - Přeložka III/117 24 Hrádek</t>
  </si>
  <si>
    <t>M - Materiál</t>
  </si>
  <si>
    <t xml:space="preserve">    999 - Materiál</t>
  </si>
  <si>
    <t>694616270</t>
  </si>
  <si>
    <t>Poznámka k položce:
včetně likvidace nebo jiného zužitkování dle možností zhotovitele
odměřeno ze situace B.3.2.</t>
  </si>
  <si>
    <t>113154235</t>
  </si>
  <si>
    <t>Frézování živičného podkladu nebo krytu s naložením na dopravní prostředek plochy přes 500 do 1 000 m2 bez překážek v trase pruhu šířky přes 1 m do 2 m, tloušťky vrstvy 200 mm</t>
  </si>
  <si>
    <t>-147213490</t>
  </si>
  <si>
    <t>-1778874063</t>
  </si>
  <si>
    <t>214835666</t>
  </si>
  <si>
    <t>1661919781</t>
  </si>
  <si>
    <t>Poznámka k položce:
odměřeno ze situace B.3.2.</t>
  </si>
  <si>
    <t>122302202</t>
  </si>
  <si>
    <t>Odkopávky a prokopávky nezapažené pro silnice s přemístěním výkopku v příčných profilech na vzdálenost do 15 m nebo s naložením na dopravní prostředek v hornině tř. 4 přes 100 do 1 000 m3</t>
  </si>
  <si>
    <t>-454223663</t>
  </si>
  <si>
    <t>Poznámka k položce:
výpočet řezovou metodou</t>
  </si>
  <si>
    <t>499,3</t>
  </si>
  <si>
    <t>odkopávky pro komunikace</t>
  </si>
  <si>
    <t>766,5</t>
  </si>
  <si>
    <t>odkopávky pro sanace</t>
  </si>
  <si>
    <t>370645802</t>
  </si>
  <si>
    <t>-739775946</t>
  </si>
  <si>
    <t>Poznámka k položce:
Propustek</t>
  </si>
  <si>
    <t>0,5*25,41</t>
  </si>
  <si>
    <t>2*(1,1*4,9*0,7)</t>
  </si>
  <si>
    <t>1,4*1,05*1,6</t>
  </si>
  <si>
    <t>-759449588</t>
  </si>
  <si>
    <t>Poznámka k položce:
viz. pol. 132301201</t>
  </si>
  <si>
    <t>-1002215348</t>
  </si>
  <si>
    <t>255+14,888+35</t>
  </si>
  <si>
    <t>133301101</t>
  </si>
  <si>
    <t>Hloubení zapažených i nezapažených šachet s případným nutným přemístěním výkopku ve výkopišti v hornině tř. 4 do 100 m3</t>
  </si>
  <si>
    <t>-1983012702</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</si>
  <si>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</si>
  <si>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(2*2*1,88)+(2*2*1,89)</t>
  </si>
  <si>
    <t>133301109</t>
  </si>
  <si>
    <t>Hloubení zapažených i nezapažených šachet s případným nutným přemístěním výkopku ve výkopišti v hornině tř. 4 Příplatek k cenám za lepivost horniny tř. 4</t>
  </si>
  <si>
    <t>-427236905</t>
  </si>
  <si>
    <t>2057338272</t>
  </si>
  <si>
    <t>Poznámka k položce:
odvezení na mezideponi a přivezení na staveniště</t>
  </si>
  <si>
    <t>2*71,6</t>
  </si>
  <si>
    <t>793586854</t>
  </si>
  <si>
    <t>167101101</t>
  </si>
  <si>
    <t>Nakládání, skládání a překládání neulehlého výkopku nebo sypaniny nakládání, množství do 100 m3, z hornin tř. 1 až 4</t>
  </si>
  <si>
    <t>1308312627</t>
  </si>
  <si>
    <t>Poznámka k položce:
Nakládání na mezideponii</t>
  </si>
  <si>
    <t>71,6</t>
  </si>
  <si>
    <t>2129761111</t>
  </si>
  <si>
    <t>1622,104*0,15</t>
  </si>
  <si>
    <t>608381545</t>
  </si>
  <si>
    <t>-14,888+304,888+71,6-35</t>
  </si>
  <si>
    <t>-637890175</t>
  </si>
  <si>
    <t>1006635852</t>
  </si>
  <si>
    <t>0,42*11,81</t>
  </si>
  <si>
    <t>(2,75*0,7)*2</t>
  </si>
  <si>
    <t>1,75*0,6</t>
  </si>
  <si>
    <t>1,75*1,6</t>
  </si>
  <si>
    <t>(0,35*2)+(0,27*2)+(0,06*2)+(0,08*2,6)+(0,55*1,2)</t>
  </si>
  <si>
    <t>-279013575</t>
  </si>
  <si>
    <t>7516053</t>
  </si>
  <si>
    <t>617,12+981,31+516,25</t>
  </si>
  <si>
    <t>-1281591468</t>
  </si>
  <si>
    <t>(530,35+944,29)*1,1</t>
  </si>
  <si>
    <t>-590811855</t>
  </si>
  <si>
    <t>86</t>
  </si>
  <si>
    <t>1230339093</t>
  </si>
  <si>
    <t>(1,5*1,5*0,25)+(1,5*1,5*0,25)+(((11,87+12,06)/2)*3*0,2)</t>
  </si>
  <si>
    <t>88</t>
  </si>
  <si>
    <t>-1526661832</t>
  </si>
  <si>
    <t>((1,5*1,5)+(1,5*1,5)*0,95+((1*1)+(1*1))*1,08)*0,015</t>
  </si>
  <si>
    <t>-1733298212</t>
  </si>
  <si>
    <t>0,3*0,25*(14,28+14,78)</t>
  </si>
  <si>
    <t>274322611</t>
  </si>
  <si>
    <t>Základy z betonu železového (bez výztuže) pasy z betonu se zvýšenými nároky na prostředí tř. C 30/37</t>
  </si>
  <si>
    <t>-1831080870</t>
  </si>
  <si>
    <t>0,3*0,7*2,6</t>
  </si>
  <si>
    <t>274351215</t>
  </si>
  <si>
    <t>Bednění základových stěn pasů svislé nebo šikmé (odkloněné), půdorysně přímé nebo zalomené ve volných nebo zapažených jámách, rýhách, šachtách, včetně případných vzpěr zřízení</t>
  </si>
  <si>
    <t>-71039430</t>
  </si>
  <si>
    <t>2,57*0,3</t>
  </si>
  <si>
    <t>274351216</t>
  </si>
  <si>
    <t>Bednění základových stěn pasů svislé nebo šikmé (odkloněné), půdorysně přímé nebo zalomené ve volných nebo zapažených jámách, rýhách, šachtách, včetně případných vzpěr odstranění</t>
  </si>
  <si>
    <t>860692254</t>
  </si>
  <si>
    <t>-750059813</t>
  </si>
  <si>
    <t>(((1,73+2,1+2,1+2,49)+(1,13+1,43+1,43+1,98))+((1,66*4)+(1,08*4)))*0,015</t>
  </si>
  <si>
    <t>358115000.DP</t>
  </si>
  <si>
    <t>Vybourání kanalizačního potrubí betonového DN 600</t>
  </si>
  <si>
    <t>353759021</t>
  </si>
  <si>
    <t>1960878620</t>
  </si>
  <si>
    <t>22,41+21,3+4,69</t>
  </si>
  <si>
    <t>1269199523</t>
  </si>
  <si>
    <t>-1146392156</t>
  </si>
  <si>
    <t>1,2*1,37*0,25</t>
  </si>
  <si>
    <t>0,8*1,37</t>
  </si>
  <si>
    <t>-1672958222</t>
  </si>
  <si>
    <t>137508082</t>
  </si>
  <si>
    <t>2114,689</t>
  </si>
  <si>
    <t>sanace - 1. vrstva</t>
  </si>
  <si>
    <t>1467,03</t>
  </si>
  <si>
    <t>sanace - 2. vrstva</t>
  </si>
  <si>
    <t>178411943</t>
  </si>
  <si>
    <t>22,41+21,3+((4,9*1,1)*2)+4,69+35,82</t>
  </si>
  <si>
    <t>-651465079</t>
  </si>
  <si>
    <t>(2*2)+(2*2)</t>
  </si>
  <si>
    <t>-1830001781</t>
  </si>
  <si>
    <t>589,74+810,68+382,51</t>
  </si>
  <si>
    <t>724512704</t>
  </si>
  <si>
    <t>-2037807855</t>
  </si>
  <si>
    <t>-209289585</t>
  </si>
  <si>
    <t>69,78+134,43</t>
  </si>
  <si>
    <t>-600553489</t>
  </si>
  <si>
    <t>766537654</t>
  </si>
  <si>
    <t>1517,55+1464,64</t>
  </si>
  <si>
    <t>1647349192</t>
  </si>
  <si>
    <t>-203702676</t>
  </si>
  <si>
    <t>419423269</t>
  </si>
  <si>
    <t>360375530</t>
  </si>
  <si>
    <t>812392121</t>
  </si>
  <si>
    <t>Montáž potrubí z trub betonových hrdlových v otevřeném výkopu ve sklonu do 20 % z trub těsněných pryžovými kroužky [SIOME-TBP a VIHY-TBP ] DN 400</t>
  </si>
  <si>
    <t>-657252200</t>
  </si>
  <si>
    <t xml:space="preserve">Poznámka k souboru cen:
1. V položkách cen 812 . . -2121 nejsou započteny náklady na dodání těsnících pryžových kroužků. Tyto kroužky se oceňují ve specifikaci, nejsou-li zahrnuty v ceně trub. </t>
  </si>
  <si>
    <t>87</t>
  </si>
  <si>
    <t>-2132660544</t>
  </si>
  <si>
    <t>((1,05*1,5*0,25)+(2*(1*1,31*0,25))+(1,58*1,5*0,25))+((2*(1*1,5*0,25))+(2*(1*1*0,25)))</t>
  </si>
  <si>
    <t>894412411</t>
  </si>
  <si>
    <t>Osazení železobetonových dílců pro šachty skruží přechodových</t>
  </si>
  <si>
    <t>-612619177</t>
  </si>
  <si>
    <t>609488766</t>
  </si>
  <si>
    <t>(1,3*1,5)+2,35+2,35+(1,83*1,5)+(4*1,875)</t>
  </si>
  <si>
    <t>Odsranění bednění stěn šachet pravoúhlých nebo vícehranných oboustranné</t>
  </si>
  <si>
    <t>-1014302983</t>
  </si>
  <si>
    <t>1448788949</t>
  </si>
  <si>
    <t>899104150.DP</t>
  </si>
  <si>
    <t>Osazení nosného rámu (1,02x0,98 m) včetně uzamykatelné mříže (0,98x0,94) z betonářského drátu s povrchovou úpravou pozinkováním vč. výroby, dopravy a příslušenství pro kotvení a kování</t>
  </si>
  <si>
    <t>1551640871</t>
  </si>
  <si>
    <t>899231111</t>
  </si>
  <si>
    <t>Výšková úprava uličního vstupu nebo vpusti do 200 mm zvýšením mříže</t>
  </si>
  <si>
    <t>1578809721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</si>
  <si>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</si>
  <si>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-1990602804</t>
  </si>
  <si>
    <t>1892146190</t>
  </si>
  <si>
    <t>-1692424425</t>
  </si>
  <si>
    <t>-705732082</t>
  </si>
  <si>
    <t>911121111</t>
  </si>
  <si>
    <t>Montáž zábradlí ocelového přichyceného vruty do betonového podkladu</t>
  </si>
  <si>
    <t>677740032</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</si>
  <si>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</si>
  <si>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3,9+3,9</t>
  </si>
  <si>
    <t>-1047375053</t>
  </si>
  <si>
    <t>-1163957180</t>
  </si>
  <si>
    <t>-581501596</t>
  </si>
  <si>
    <t>-1834360715</t>
  </si>
  <si>
    <t>Poznámka k položce:
V4</t>
  </si>
  <si>
    <t>156283239</t>
  </si>
  <si>
    <t>182,59+79,85+81,86</t>
  </si>
  <si>
    <t>1430162015</t>
  </si>
  <si>
    <t>344,3+29,07</t>
  </si>
  <si>
    <t>-404483388</t>
  </si>
  <si>
    <t>Poznámka k položce:
Osazení přídlažby z betonových krajníků
odměřeno ze situace B.3.2.</t>
  </si>
  <si>
    <t>58,19+21,83</t>
  </si>
  <si>
    <t>1501798868</t>
  </si>
  <si>
    <t>-1875383698</t>
  </si>
  <si>
    <t>0,06*58,19</t>
  </si>
  <si>
    <t>-1326336221</t>
  </si>
  <si>
    <t>Poznámka k položce:
beton C 30/37-XF4</t>
  </si>
  <si>
    <t>-1518303977</t>
  </si>
  <si>
    <t>36420028</t>
  </si>
  <si>
    <t>12,93*0,23</t>
  </si>
  <si>
    <t>1591249710</t>
  </si>
  <si>
    <t>-1911484482</t>
  </si>
  <si>
    <t>1741407330</t>
  </si>
  <si>
    <t>100,03*0,44</t>
  </si>
  <si>
    <t>297,59*0,75</t>
  </si>
  <si>
    <t>-338867185</t>
  </si>
  <si>
    <t>7,26*0,205</t>
  </si>
  <si>
    <t>-1969981229</t>
  </si>
  <si>
    <t>(1265,8+22,603+15,08-71,6)*1,9</t>
  </si>
  <si>
    <t>-495654803</t>
  </si>
  <si>
    <t>18521843</t>
  </si>
  <si>
    <t>383092438</t>
  </si>
  <si>
    <t>553200008.DP</t>
  </si>
  <si>
    <t>Kompletní dodávka zábradlí</t>
  </si>
  <si>
    <t>256</t>
  </si>
  <si>
    <t>-134238380</t>
  </si>
  <si>
    <t>286113020</t>
  </si>
  <si>
    <t>trubka kanalizační plastová KG - DN 110x1000 mm SN4</t>
  </si>
  <si>
    <t>-1049898080</t>
  </si>
  <si>
    <t>1871666863</t>
  </si>
  <si>
    <t>(12,93/2,5)*1,01</t>
  </si>
  <si>
    <t>-1036949837</t>
  </si>
  <si>
    <t>1622,104*0,025</t>
  </si>
  <si>
    <t>-194812065</t>
  </si>
  <si>
    <t>1177210760</t>
  </si>
  <si>
    <t>Poznámka k položce:
1xIS3b
1xIS3c</t>
  </si>
  <si>
    <t>699398883</t>
  </si>
  <si>
    <t>Poznámka k položce:
1xB24a
1xB24b</t>
  </si>
  <si>
    <t>-1059769975</t>
  </si>
  <si>
    <t>Poznámka k položce:
2xE9
1xP2</t>
  </si>
  <si>
    <t>1+1+1</t>
  </si>
  <si>
    <t>404440040</t>
  </si>
  <si>
    <t>značka dopravní svislá reflexní výstražná AL 3M A1 - A30, P1,P4 700 mm</t>
  </si>
  <si>
    <t>459896740</t>
  </si>
  <si>
    <t>Poznámka k položce:
1xP4</t>
  </si>
  <si>
    <t>značka dopravní svislá reflexní AL- 3M 1000 x 500 mm  (IZ 4a, IZ 4b)</t>
  </si>
  <si>
    <t>-423709509</t>
  </si>
  <si>
    <t xml:space="preserve">Poznámka k položce:
1xIZ4a
1xIZ4b
</t>
  </si>
  <si>
    <t>1730487224</t>
  </si>
  <si>
    <t>-1634838502</t>
  </si>
  <si>
    <t>58,19*1,01</t>
  </si>
  <si>
    <t>120867396</t>
  </si>
  <si>
    <t>0,125*80,02*1,01</t>
  </si>
  <si>
    <t>592243120</t>
  </si>
  <si>
    <t>konus šachetní betonový kapsové plastové stupadlo 100x62,5x58 cm</t>
  </si>
  <si>
    <t>-1854136955</t>
  </si>
  <si>
    <t>286619320</t>
  </si>
  <si>
    <t>poklop šachtový litinový 600 A15</t>
  </si>
  <si>
    <t>348073150</t>
  </si>
  <si>
    <t>592231130</t>
  </si>
  <si>
    <t>trouba betonová vibrolisovaná s integrovaným spojem D 40x250 cm</t>
  </si>
  <si>
    <t>-1795484715</t>
  </si>
  <si>
    <t>2,15/2,5*1,01</t>
  </si>
  <si>
    <t>SO 104 - MK Hrádek</t>
  </si>
  <si>
    <t>M - M</t>
  </si>
  <si>
    <t>-2111503394</t>
  </si>
  <si>
    <t>814943231</t>
  </si>
  <si>
    <t>Poznámka k položce:
včetně likvidace nebo jiného zužitkování dle možností zhotovitele
odměřeno ze situace B.4.2.</t>
  </si>
  <si>
    <t>964896879</t>
  </si>
  <si>
    <t>235,07+377,06</t>
  </si>
  <si>
    <t>113107163</t>
  </si>
  <si>
    <t>Odstranění podkladů nebo krytů s přemístěním hmot na skládku na vzdálenost do 20 m nebo s naložením na dopravní prostředek v ploše jednotlivě přes 50 m2 do 200 m2 z kameniva hrubého drceného, o tl. vrstvy přes 200 do 300 mm</t>
  </si>
  <si>
    <t>64330500</t>
  </si>
  <si>
    <t>-1759704905</t>
  </si>
  <si>
    <t>-1325881716</t>
  </si>
  <si>
    <t>280,4</t>
  </si>
  <si>
    <t>383,9</t>
  </si>
  <si>
    <t>-270051199</t>
  </si>
  <si>
    <t>-1794307536</t>
  </si>
  <si>
    <t>0,92*0,85*0,85</t>
  </si>
  <si>
    <t>-1669159985</t>
  </si>
  <si>
    <t>132301101</t>
  </si>
  <si>
    <t>Hloubení zapažených i nezapažených rýh šířky do 600 mm s urovnáním dna do předepsaného profilu a spádu v hornině tř. 4 do 100 m3</t>
  </si>
  <si>
    <t>-459524690</t>
  </si>
  <si>
    <t>55,26*0,45*0,65</t>
  </si>
  <si>
    <t>-1992449596</t>
  </si>
  <si>
    <t>-622148931</t>
  </si>
  <si>
    <t>(0,95*1,2*14,42)-(0,54*1,2)</t>
  </si>
  <si>
    <t>-2027499092</t>
  </si>
  <si>
    <t>-699937417</t>
  </si>
  <si>
    <t>-272252261</t>
  </si>
  <si>
    <t>0,21*0,85</t>
  </si>
  <si>
    <t>-1978143650</t>
  </si>
  <si>
    <t>1,2*0,35*14,42</t>
  </si>
  <si>
    <t>1147200645</t>
  </si>
  <si>
    <t>2*176,816</t>
  </si>
  <si>
    <t>-1043671876</t>
  </si>
  <si>
    <t>-411206761</t>
  </si>
  <si>
    <t>-0,1785+176,816+3,864-3,6855</t>
  </si>
  <si>
    <t>-1768521162</t>
  </si>
  <si>
    <t>-950140950</t>
  </si>
  <si>
    <t>(225,401+632,46)*0,15</t>
  </si>
  <si>
    <t>-1938474551</t>
  </si>
  <si>
    <t>559589001</t>
  </si>
  <si>
    <t>Poznámka k položce:
odměřeno ze situace B.4.2.</t>
  </si>
  <si>
    <t>17150517</t>
  </si>
  <si>
    <t>204,91*1,1</t>
  </si>
  <si>
    <t>182301122</t>
  </si>
  <si>
    <t>Rozprostření a urovnání ornice ve svahu sklonu přes 1:5 při souvislé ploše do 500 m2, tl. vrstvy přes 100 do 150 mm</t>
  </si>
  <si>
    <t>-127064870</t>
  </si>
  <si>
    <t>181411131</t>
  </si>
  <si>
    <t>Založení trávníku na půdě předem připravené plochy do 1000 m2 výsevem včetně utažení parkového v rovině nebo na svahu do 1:5</t>
  </si>
  <si>
    <t>1447501082</t>
  </si>
  <si>
    <t>181411132</t>
  </si>
  <si>
    <t>Založení trávníku na půdě předem připravené plochy do 1000 m2 výsevem včetně utažení parkového na svahu přes 1:5 do 1:2</t>
  </si>
  <si>
    <t>1272836715</t>
  </si>
  <si>
    <t>-154825942</t>
  </si>
  <si>
    <t>(0,3-0,15)*55,26</t>
  </si>
  <si>
    <t>-1794997563</t>
  </si>
  <si>
    <t>2,27*55,26</t>
  </si>
  <si>
    <t>-488419864</t>
  </si>
  <si>
    <t>1111480584</t>
  </si>
  <si>
    <t>135045874</t>
  </si>
  <si>
    <t>(0,12+0,58)*14,42</t>
  </si>
  <si>
    <t>1316853084</t>
  </si>
  <si>
    <t>-653420688</t>
  </si>
  <si>
    <t>1864599383</t>
  </si>
  <si>
    <t>Poznámka k položce:
Sanace</t>
  </si>
  <si>
    <t>2*647,15</t>
  </si>
  <si>
    <t>-1352307752</t>
  </si>
  <si>
    <t>-267236916</t>
  </si>
  <si>
    <t>-1283333989</t>
  </si>
  <si>
    <t>-885545620</t>
  </si>
  <si>
    <t>0,07*52,65</t>
  </si>
  <si>
    <t>-271572493</t>
  </si>
  <si>
    <t>1971103951</t>
  </si>
  <si>
    <t>562,33+553,31</t>
  </si>
  <si>
    <t>577134121</t>
  </si>
  <si>
    <t>Asfaltový beton vrstva obrusná ACO 11 (ABS) s rozprostřením a se zhutněním z nemodifikovaného asfaltu v pruhu šířky přes 3 m tř. I, po zhutnění tl. 40 mm</t>
  </si>
  <si>
    <t>-2115342297</t>
  </si>
  <si>
    <t>577155122</t>
  </si>
  <si>
    <t>Asfaltový beton vrstva ložní ACL 16 (ABH) s rozprostřením a zhutněním z nemodifikovaného asfaltu v pruhu šířky přes 3 m, po zhutnění tl. 60 mm</t>
  </si>
  <si>
    <t>-1113175480</t>
  </si>
  <si>
    <t>-768660389</t>
  </si>
  <si>
    <t>-909718945</t>
  </si>
  <si>
    <t>Poznámka k položce:
odměřeno z výkresu B.4.10.</t>
  </si>
  <si>
    <t>-134838967</t>
  </si>
  <si>
    <t>-190993289</t>
  </si>
  <si>
    <t>-200242144</t>
  </si>
  <si>
    <t>0,14*0,85</t>
  </si>
  <si>
    <t>-1825706213</t>
  </si>
  <si>
    <t>919735112</t>
  </si>
  <si>
    <t>Řezání stávajícího živičného krytu nebo podkladu hloubky přes 50 do 100 mm</t>
  </si>
  <si>
    <t>1358645217</t>
  </si>
  <si>
    <t>-269664887</t>
  </si>
  <si>
    <t>113100014.DP</t>
  </si>
  <si>
    <t>DMTZ stávající horské vpusti vč. přípojky a zaslepení, zásypu, odvozu na skládku a skládkovného</t>
  </si>
  <si>
    <t>-865731882</t>
  </si>
  <si>
    <t>DMTZ stávajícího reklamního panelu, konstrukce vč. základu, zásypu jam a odvozu na dvůr vlastníka</t>
  </si>
  <si>
    <t>1917922817</t>
  </si>
  <si>
    <t>966008112</t>
  </si>
  <si>
    <t>Bourání trubního propustku s odklizením a uložením vybouraného materiálu na skládku na vzdálenost do 3 m nebo s naložením na dopravní prostředek z trub DN přes 300 do 500 mm</t>
  </si>
  <si>
    <t>-938191606</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</si>
  <si>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</si>
  <si>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2093158239</t>
  </si>
  <si>
    <t>-1783469340</t>
  </si>
  <si>
    <t>281900433</t>
  </si>
  <si>
    <t>987507766</t>
  </si>
  <si>
    <t>Poznámka k položce:
Osazení přídlažby z betonových krajníků
odměřeno ze situace B.4.2.</t>
  </si>
  <si>
    <t>44,98+26,97</t>
  </si>
  <si>
    <t>1819117140</t>
  </si>
  <si>
    <t>(0,01*44,98)+(0,01*71,95)</t>
  </si>
  <si>
    <t>-311209898</t>
  </si>
  <si>
    <t>72,07+65,5</t>
  </si>
  <si>
    <t>612786708</t>
  </si>
  <si>
    <t>-1947147814</t>
  </si>
  <si>
    <t>1624937375</t>
  </si>
  <si>
    <t>-1317476286</t>
  </si>
  <si>
    <t>720234230</t>
  </si>
  <si>
    <t>(0,44*34,01)+(0,75*235,07)+(0,29*377,06)</t>
  </si>
  <si>
    <t>650907665</t>
  </si>
  <si>
    <t>0,98*11,16</t>
  </si>
  <si>
    <t>541593582</t>
  </si>
  <si>
    <t>0,082*1</t>
  </si>
  <si>
    <t>756919353</t>
  </si>
  <si>
    <t>1,9*(664,3+0,6647+16,16355+15,7908-6,0564-176,816)</t>
  </si>
  <si>
    <t>1776438913</t>
  </si>
  <si>
    <t>-1948649265</t>
  </si>
  <si>
    <t>-653671946</t>
  </si>
  <si>
    <t>-51936719</t>
  </si>
  <si>
    <t>-1713106401</t>
  </si>
  <si>
    <t>489347362</t>
  </si>
  <si>
    <t>592238570</t>
  </si>
  <si>
    <t>skruž betonová pro uliční vpusť horní 45 x 29,5 x 5 cm</t>
  </si>
  <si>
    <t>-27559789</t>
  </si>
  <si>
    <t>592238640</t>
  </si>
  <si>
    <t>prstenec betonový pro uliční vpusť vyrovnávací 39 x 6 x 13 cm</t>
  </si>
  <si>
    <t>1867018630</t>
  </si>
  <si>
    <t>592238760</t>
  </si>
  <si>
    <t>rám zabetonovaný pro uliční vpusti 500/500 mm</t>
  </si>
  <si>
    <t>605408077</t>
  </si>
  <si>
    <t>592238780</t>
  </si>
  <si>
    <t>mříž vtoková pro uliční vpusti 500/500 mm</t>
  </si>
  <si>
    <t>532036539</t>
  </si>
  <si>
    <t>592238740</t>
  </si>
  <si>
    <t>koš vysoký pro uliční vpusti, žárově zinkovaný plech,pro rám 500/300</t>
  </si>
  <si>
    <t>110882510</t>
  </si>
  <si>
    <t>286113121.DP</t>
  </si>
  <si>
    <t>trubka kanalizace plastová PVC-DN150x1000 mm</t>
  </si>
  <si>
    <t>-342165595</t>
  </si>
  <si>
    <t>781096616</t>
  </si>
  <si>
    <t>286113151.DP</t>
  </si>
  <si>
    <t>trubka kanalizace plastová PVC-DN150x5000 mm</t>
  </si>
  <si>
    <t>1210421684</t>
  </si>
  <si>
    <t>246095209</t>
  </si>
  <si>
    <t>1916184405</t>
  </si>
  <si>
    <t>0,1785+3,6855</t>
  </si>
  <si>
    <t>-1211168143</t>
  </si>
  <si>
    <t>44,98*1,01</t>
  </si>
  <si>
    <t>-1649781305</t>
  </si>
  <si>
    <t>0,125*71,95*1,01</t>
  </si>
  <si>
    <t>-1085719611</t>
  </si>
  <si>
    <t>632,46*0,025</t>
  </si>
  <si>
    <t>-710821979</t>
  </si>
  <si>
    <t>225,401*0,025</t>
  </si>
  <si>
    <t>46605623</t>
  </si>
  <si>
    <t>-1273447089</t>
  </si>
  <si>
    <t>-1575263029</t>
  </si>
  <si>
    <t>Poznámka k položce:
1xB4</t>
  </si>
  <si>
    <t>1541773010</t>
  </si>
  <si>
    <t>1524844926</t>
  </si>
  <si>
    <t>SO 105 - ÚK k betonárce</t>
  </si>
  <si>
    <t>307034036</t>
  </si>
  <si>
    <t>Poznámka k položce:
včetně likvidace nebo jiného zužitkování dle možností zhotovitele
odměřeno ze situace B.4.3.</t>
  </si>
  <si>
    <t>-644598311</t>
  </si>
  <si>
    <t>-287451598</t>
  </si>
  <si>
    <t>562,8</t>
  </si>
  <si>
    <t>386,6</t>
  </si>
  <si>
    <t>916954817</t>
  </si>
  <si>
    <t>36844148</t>
  </si>
  <si>
    <t>(0,8*1,8*2,3)*2</t>
  </si>
  <si>
    <t>-1835405723</t>
  </si>
  <si>
    <t>-1486857880</t>
  </si>
  <si>
    <t>0,61*1,3*15,27</t>
  </si>
  <si>
    <t>170791817</t>
  </si>
  <si>
    <t>131129458</t>
  </si>
  <si>
    <t>-1545493913</t>
  </si>
  <si>
    <t>-1379662273</t>
  </si>
  <si>
    <t>2100665477</t>
  </si>
  <si>
    <t>697,125*0,15</t>
  </si>
  <si>
    <t>-1062076680</t>
  </si>
  <si>
    <t>-360661340</t>
  </si>
  <si>
    <t>272906772</t>
  </si>
  <si>
    <t>(0,38*15,18)+(2*(1,8*0,7))</t>
  </si>
  <si>
    <t>299527837</t>
  </si>
  <si>
    <t>47058051</t>
  </si>
  <si>
    <t>1070836693</t>
  </si>
  <si>
    <t>633,75*1,1</t>
  </si>
  <si>
    <t>-988517590</t>
  </si>
  <si>
    <t>Poznámka k položce:
odměřeno ze situace B.4.3.</t>
  </si>
  <si>
    <t>984480009</t>
  </si>
  <si>
    <t>0,3*0,25*(17,7+15,99)</t>
  </si>
  <si>
    <t>-808262553</t>
  </si>
  <si>
    <t>-951287514</t>
  </si>
  <si>
    <t>944998298</t>
  </si>
  <si>
    <t>1157432912</t>
  </si>
  <si>
    <t>2*684,41</t>
  </si>
  <si>
    <t>1634800600</t>
  </si>
  <si>
    <t>42,91+30,88+(2*4,14)</t>
  </si>
  <si>
    <t>1076024979</t>
  </si>
  <si>
    <t>-1862285598</t>
  </si>
  <si>
    <t>565165121</t>
  </si>
  <si>
    <t>Asfaltový beton vrstva podkladní ACP 16 (obalované kamenivo střednězrnné - OKS) s rozprostřením a zhutněním v pruhu šířky přes 3 m, po zhutnění tl. 80 mm</t>
  </si>
  <si>
    <t>-1593356967</t>
  </si>
  <si>
    <t>782210662</t>
  </si>
  <si>
    <t>-1352074637</t>
  </si>
  <si>
    <t>1078313674</t>
  </si>
  <si>
    <t>-751287365</t>
  </si>
  <si>
    <t>-1423592854</t>
  </si>
  <si>
    <t>42,91+30,88</t>
  </si>
  <si>
    <t>154635462</t>
  </si>
  <si>
    <t>1087763202</t>
  </si>
  <si>
    <t>-1101456101</t>
  </si>
  <si>
    <t>1241513714</t>
  </si>
  <si>
    <t>-1931964565</t>
  </si>
  <si>
    <t>61,72+64,25</t>
  </si>
  <si>
    <t>134415219</t>
  </si>
  <si>
    <t>317931463</t>
  </si>
  <si>
    <t>475230625</t>
  </si>
  <si>
    <t>15,19*0,29</t>
  </si>
  <si>
    <t>-2043293173</t>
  </si>
  <si>
    <t>99611967</t>
  </si>
  <si>
    <t>1658134011</t>
  </si>
  <si>
    <t>18,85*0,5*2</t>
  </si>
  <si>
    <t>489012725</t>
  </si>
  <si>
    <t>8,46+10,39</t>
  </si>
  <si>
    <t>1568679021</t>
  </si>
  <si>
    <t>1,9*(949,4+6,624+12,109-16,5)</t>
  </si>
  <si>
    <t>1951404268</t>
  </si>
  <si>
    <t>0,44*267,65</t>
  </si>
  <si>
    <t>-845268927</t>
  </si>
  <si>
    <t>660352087</t>
  </si>
  <si>
    <t>-1796610516</t>
  </si>
  <si>
    <t>17,19/2,5*1,01</t>
  </si>
  <si>
    <t>592274960</t>
  </si>
  <si>
    <t>žlabovka betonová příkopová přírodní 33x59x8 cm</t>
  </si>
  <si>
    <t>1303816735</t>
  </si>
  <si>
    <t>18,85/0,33*1,01</t>
  </si>
  <si>
    <t>-1503569819</t>
  </si>
  <si>
    <t>8,2884+6,9</t>
  </si>
  <si>
    <t>-594963700</t>
  </si>
  <si>
    <t>697,125*0,025</t>
  </si>
  <si>
    <t>40387592</t>
  </si>
  <si>
    <t>748312114</t>
  </si>
  <si>
    <t>18,85*2/0,33*1,01</t>
  </si>
  <si>
    <t>-1838778837</t>
  </si>
  <si>
    <t>SO 106 - Úprava MK ke střelnici</t>
  </si>
  <si>
    <t>1853057576</t>
  </si>
  <si>
    <t>1369734087</t>
  </si>
  <si>
    <t>Poznámka k položce:
včetně likvidace nebo jiného zužitkování dle možností zhotovitele
odměřeno ze situace B.4.4.</t>
  </si>
  <si>
    <t>122302203</t>
  </si>
  <si>
    <t>Odkopávky a prokopávky nezapažené pro silnice s přemístěním výkopku v příčných profilech na vzdálenost do 15 m nebo s naložením na dopravní prostředek v hornině tř. 4 přes 1 000 do 5 000 m3</t>
  </si>
  <si>
    <t>-2029532648</t>
  </si>
  <si>
    <t>625</t>
  </si>
  <si>
    <t>431,5</t>
  </si>
  <si>
    <t>-770040033</t>
  </si>
  <si>
    <t>1965655481</t>
  </si>
  <si>
    <t>(0,8*1,8*2,3)+(0,8*1,8*2,3)</t>
  </si>
  <si>
    <t>propustek km 0,033 41</t>
  </si>
  <si>
    <t>(0,8*2*2,9)+(0,8*2*2,9)</t>
  </si>
  <si>
    <t>propustek km 0,050 12</t>
  </si>
  <si>
    <t>1762459992</t>
  </si>
  <si>
    <t>376701695</t>
  </si>
  <si>
    <t>11,56*1,3*0,75</t>
  </si>
  <si>
    <t>10,84*1,56*0,7</t>
  </si>
  <si>
    <t>-1065897472</t>
  </si>
  <si>
    <t>-1255282379</t>
  </si>
  <si>
    <t>591133327</t>
  </si>
  <si>
    <t>1192504593</t>
  </si>
  <si>
    <t>-1222222036</t>
  </si>
  <si>
    <t>503,624*0,15</t>
  </si>
  <si>
    <t>-595509892</t>
  </si>
  <si>
    <t>1972865696</t>
  </si>
  <si>
    <t>-1555369421</t>
  </si>
  <si>
    <t>(0,38*11,56)+(0,52*10,84)+(2*(1,8*0,7))+(2*(2,2*0,7))</t>
  </si>
  <si>
    <t>1716594086</t>
  </si>
  <si>
    <t>-1306478939</t>
  </si>
  <si>
    <t>-731950809</t>
  </si>
  <si>
    <t>457,84*1,1</t>
  </si>
  <si>
    <t>-2067089025</t>
  </si>
  <si>
    <t>Poznámka k položce:
odměřeno ze situace B.4.4.</t>
  </si>
  <si>
    <t>-2082938760</t>
  </si>
  <si>
    <t>0,3*0,25*(17,93+15,53+11,31+20,69)</t>
  </si>
  <si>
    <t>69392242</t>
  </si>
  <si>
    <t>1191178912</t>
  </si>
  <si>
    <t>983341294</t>
  </si>
  <si>
    <t>373357349</t>
  </si>
  <si>
    <t>2*(367,69+327,52)</t>
  </si>
  <si>
    <t>-1130265942</t>
  </si>
  <si>
    <t>68,3+57,44+(2*4,14)+(2*5,8)</t>
  </si>
  <si>
    <t>1714113219</t>
  </si>
  <si>
    <t>306,94+345,73</t>
  </si>
  <si>
    <t>-1364319364</t>
  </si>
  <si>
    <t>249,43+289,43</t>
  </si>
  <si>
    <t>-212398726</t>
  </si>
  <si>
    <t>565154470</t>
  </si>
  <si>
    <t>-212298783</t>
  </si>
  <si>
    <t>1539069223</t>
  </si>
  <si>
    <t>-243421870</t>
  </si>
  <si>
    <t>383204464</t>
  </si>
  <si>
    <t>40,45+27,85+14,99+42,45</t>
  </si>
  <si>
    <t>-250186060</t>
  </si>
  <si>
    <t>1881665392</t>
  </si>
  <si>
    <t>2087889750</t>
  </si>
  <si>
    <t>1830752217</t>
  </si>
  <si>
    <t>-1296646335</t>
  </si>
  <si>
    <t>38,77+36,3+40,43+45,45</t>
  </si>
  <si>
    <t>27415737</t>
  </si>
  <si>
    <t>315270222</t>
  </si>
  <si>
    <t>919521160</t>
  </si>
  <si>
    <t>Zřízení silničního propustku z trub betonových nebo železobetonových DN 800 mm</t>
  </si>
  <si>
    <t>865432265</t>
  </si>
  <si>
    <t>-1616558675</t>
  </si>
  <si>
    <t>11,56*0,29</t>
  </si>
  <si>
    <t>10,84*0,41</t>
  </si>
  <si>
    <t>133085673</t>
  </si>
  <si>
    <t>-210968964</t>
  </si>
  <si>
    <t>2,65+3,08</t>
  </si>
  <si>
    <t>986047262</t>
  </si>
  <si>
    <t>1,9*(1056,5+15,904+23,108-7,3)</t>
  </si>
  <si>
    <t>1999124839</t>
  </si>
  <si>
    <t>0,44*206,15</t>
  </si>
  <si>
    <t>-653283140</t>
  </si>
  <si>
    <t>-1921047790</t>
  </si>
  <si>
    <t>1884218287</t>
  </si>
  <si>
    <t>13,56/2,5*1,01</t>
  </si>
  <si>
    <t>592224120</t>
  </si>
  <si>
    <t>trouba hrdlová přímá železobetonová s integrovaným těsněním 80 x 250 x 11,5 cm</t>
  </si>
  <si>
    <t>-285930894</t>
  </si>
  <si>
    <t>13,3/2,5*1,01</t>
  </si>
  <si>
    <t>-614439705</t>
  </si>
  <si>
    <t>15,6296+8,6</t>
  </si>
  <si>
    <t>2122927799</t>
  </si>
  <si>
    <t>503,624*0,025</t>
  </si>
  <si>
    <t>-1147756363</t>
  </si>
  <si>
    <t>404440560</t>
  </si>
  <si>
    <t>značka dopravní svislá reflexní STOP AL 3M P6 700 mm</t>
  </si>
  <si>
    <t>1633786357</t>
  </si>
  <si>
    <t>Poznámka k položce:
2xP6</t>
  </si>
  <si>
    <t>SO 107 - Úprava polní cesty km 1,660</t>
  </si>
  <si>
    <t>1548746110</t>
  </si>
  <si>
    <t>601,9</t>
  </si>
  <si>
    <t>247,5</t>
  </si>
  <si>
    <t>98843470</t>
  </si>
  <si>
    <t>1575447017</t>
  </si>
  <si>
    <t>2*(0,8*1,8*2,3)</t>
  </si>
  <si>
    <t>1736318026</t>
  </si>
  <si>
    <t>-758028972</t>
  </si>
  <si>
    <t>1,3*9,45*0,44</t>
  </si>
  <si>
    <t>1388605140</t>
  </si>
  <si>
    <t>1345384088</t>
  </si>
  <si>
    <t>120922182</t>
  </si>
  <si>
    <t>1,9*(849,4+6,624+5,405)</t>
  </si>
  <si>
    <t>-1865829530</t>
  </si>
  <si>
    <t>275,44*0,15</t>
  </si>
  <si>
    <t>-860199906</t>
  </si>
  <si>
    <t>-1529749911</t>
  </si>
  <si>
    <t>(0,38*9,45)+(2*(1,8*0,7))</t>
  </si>
  <si>
    <t>-493507998</t>
  </si>
  <si>
    <t>1388844201</t>
  </si>
  <si>
    <t>-176341937</t>
  </si>
  <si>
    <t>250,4*1,1</t>
  </si>
  <si>
    <t>-1631144544</t>
  </si>
  <si>
    <t>1119633385</t>
  </si>
  <si>
    <t>0,3*0,25*(16,06+16,15)</t>
  </si>
  <si>
    <t>-1060989177</t>
  </si>
  <si>
    <t>1583312329</t>
  </si>
  <si>
    <t>64565084</t>
  </si>
  <si>
    <t>2*(206,99+175,01)</t>
  </si>
  <si>
    <t>243183028</t>
  </si>
  <si>
    <t>25,49+31,05+(2*4,14)+(1,12*45,88)</t>
  </si>
  <si>
    <t>1052681497</t>
  </si>
  <si>
    <t>168,16+198,55</t>
  </si>
  <si>
    <t>564952111</t>
  </si>
  <si>
    <t>Podklad z mechanicky zpevněného kameniva MZK (minerální beton) s rozprostřením a s hutněním, po zhutnění tl. 150 mm</t>
  </si>
  <si>
    <t>-1887561853</t>
  </si>
  <si>
    <t>171,87+146,7</t>
  </si>
  <si>
    <t>-1637330805</t>
  </si>
  <si>
    <t>134,12+156,68</t>
  </si>
  <si>
    <t>-753696277</t>
  </si>
  <si>
    <t>-1629354782</t>
  </si>
  <si>
    <t>1336611215</t>
  </si>
  <si>
    <t>927201648</t>
  </si>
  <si>
    <t>-795678879</t>
  </si>
  <si>
    <t>25,49+31,05</t>
  </si>
  <si>
    <t>597069111</t>
  </si>
  <si>
    <t>Rigol dlážděný Příplatek k cenám za každých dalších i započatých 10 mm tloušťky lože přes 100 mm</t>
  </si>
  <si>
    <t>-1975391019</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</si>
  <si>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</si>
  <si>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597661112</t>
  </si>
  <si>
    <t>Rigol dlážděný do lože z betonu prostého tl. 100 mm, s vyplněním a zatřením spár cementovou maltou z dlažebních kostek velkých</t>
  </si>
  <si>
    <t>-2143735180</t>
  </si>
  <si>
    <t>910872811</t>
  </si>
  <si>
    <t>-1902526263</t>
  </si>
  <si>
    <t>-255458625</t>
  </si>
  <si>
    <t>916921112</t>
  </si>
  <si>
    <t>Monolitické příkopové žlaby, rigoly, krajníky nebo obrubníky z betonové směsi pro cementobetonové vozovky a letištní plochy v přímce nebo v oblouku o poloměru přes 20 m, průřezových ploch přes 0,10 do 0,15 m2</t>
  </si>
  <si>
    <t>-155775828</t>
  </si>
  <si>
    <t xml:space="preserve">Poznámka k souboru cen:
1. Ceny lze použít i pro monolitické lože z betonu pod obrubníky. 2. V cenách jsou započteny i náklady na: a) provedení smršťovacích (jalových) spár, b) postřik proti odpařování vody, c) formu obrubníku, která je součástí finišeru. 3. V cenách nejsou započteny náklady na popř. projektem předepsané: a) provedení spár vkládaných, tyto se oceňují cenami souboru cen 919 12-41 Dilatační spáry vkládané, b) provedení spár řezaných, tyto se oceňují cenami souboru cen 919 11-1 Řezání dilatačních spár, 919 12-. Utěsnění dilatačních spár a 919 13 Vyztužení dilatačních spár v cementobetonovém krytu, c) podkladní vrstvu; tyto práce se oceňují příslušnými cenami stavebního dílu 56 tohoto katalogu. d) postřiky povrchu ochrannou emulzí, tyto se oceňují cenou 919 74-8111 Provedení postřiku povrchu cementobetonového krytu nebo podkladu ochrannou emulzí. 4. Množství měrných jednotek se určuje v běžných metrech podélné osy konstrukce. </t>
  </si>
  <si>
    <t>19,18+26,7</t>
  </si>
  <si>
    <t>-1915943805</t>
  </si>
  <si>
    <t>1984050344</t>
  </si>
  <si>
    <t>-1305795465</t>
  </si>
  <si>
    <t>9,45*0,29</t>
  </si>
  <si>
    <t>-1044917632</t>
  </si>
  <si>
    <t>1673088758</t>
  </si>
  <si>
    <t>2074356075</t>
  </si>
  <si>
    <t>11,45/2,5*1,01</t>
  </si>
  <si>
    <t>-131991756</t>
  </si>
  <si>
    <t>6,111+6,6</t>
  </si>
  <si>
    <t>-1642263638</t>
  </si>
  <si>
    <t>275,44*0,025</t>
  </si>
  <si>
    <t>-2091285960</t>
  </si>
  <si>
    <t>186190189</t>
  </si>
  <si>
    <t>Poznámka k položce:
P4</t>
  </si>
  <si>
    <t>SO 108 - Přeložka ÚK Ke Kotli</t>
  </si>
  <si>
    <t>M - Práce a dodávky M</t>
  </si>
  <si>
    <t xml:space="preserve">    22-M - Montáže technologických zařízení pro dopravní stavby</t>
  </si>
  <si>
    <t>589033449</t>
  </si>
  <si>
    <t>1472874462</t>
  </si>
  <si>
    <t>Poznámka k položce:
včetně likvidace nebo jiného zužitkování dle možností zhotovitele
odměřeno ze situace B.5.3.</t>
  </si>
  <si>
    <t>-1470816928</t>
  </si>
  <si>
    <t>637,7</t>
  </si>
  <si>
    <t>313,2</t>
  </si>
  <si>
    <t>399304325</t>
  </si>
  <si>
    <t>454507703</t>
  </si>
  <si>
    <t>propustek km 0,003 65</t>
  </si>
  <si>
    <t>propustek km 0,003 91</t>
  </si>
  <si>
    <t>(1*1*0,8)+(0,75*0,75*0,8)+(0,75*0,75*0,8)</t>
  </si>
  <si>
    <t>pro závoru sloupek S1, S2T a S2N</t>
  </si>
  <si>
    <t>823198475</t>
  </si>
  <si>
    <t>824063421</t>
  </si>
  <si>
    <t>0,45*0,65*37,21</t>
  </si>
  <si>
    <t>-50987340</t>
  </si>
  <si>
    <t>1558017650</t>
  </si>
  <si>
    <t>(8,7*1,3*0,55)+(9,93*1,3*0,55)</t>
  </si>
  <si>
    <t>-1921187237</t>
  </si>
  <si>
    <t>-800550566</t>
  </si>
  <si>
    <t>2*0,03</t>
  </si>
  <si>
    <t>-455568635</t>
  </si>
  <si>
    <t>-1069113248</t>
  </si>
  <si>
    <t>1,9*(950,9+14,948+10,884+13,320-0,03)</t>
  </si>
  <si>
    <t>1237751740</t>
  </si>
  <si>
    <t>-241199411</t>
  </si>
  <si>
    <t>368,368*0,15</t>
  </si>
  <si>
    <t>844259336</t>
  </si>
  <si>
    <t>1012951526</t>
  </si>
  <si>
    <t>-1094174546</t>
  </si>
  <si>
    <t>(0,38*8,7)+(0,38*9,93)+(2*(1,8*0,7))+(2*(1,8*0,7))</t>
  </si>
  <si>
    <t>620850840</t>
  </si>
  <si>
    <t>-1116093308</t>
  </si>
  <si>
    <t>-472317862</t>
  </si>
  <si>
    <t>334,88*1,1</t>
  </si>
  <si>
    <t>-678813483</t>
  </si>
  <si>
    <t>Poznámka k položce:
odměřeno ze situace B.5.3.</t>
  </si>
  <si>
    <t>-976624494</t>
  </si>
  <si>
    <t>(0,3-0,15)*37,21</t>
  </si>
  <si>
    <t>211971110</t>
  </si>
  <si>
    <t>Zřízení opláštění výplně z geotextilie odvodňovacích žeber nebo trativodů v rýze nebo zářezu se stěnami šikmými o sklonu do 1:2</t>
  </si>
  <si>
    <t>1488440008</t>
  </si>
  <si>
    <t>2,27*37,21</t>
  </si>
  <si>
    <t>-335652759</t>
  </si>
  <si>
    <t>-1287978074</t>
  </si>
  <si>
    <t>0,3*0,25*(16,33+11,7+2,11+13,61+16,05)</t>
  </si>
  <si>
    <t>275311128</t>
  </si>
  <si>
    <t>Základové konstrukce z betonu prostého patky a bloky ve výkopu nebo na hlavách pilot C 30/37</t>
  </si>
  <si>
    <t>842137311</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</si>
  <si>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</si>
  <si>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(1,02*1,1)+(1,32*0,6)</t>
  </si>
  <si>
    <t>275313711</t>
  </si>
  <si>
    <t>Základy z betonu prostého patky a bloky z betonu kamenem neprokládaného tř. C 20/25</t>
  </si>
  <si>
    <t>-1178443261</t>
  </si>
  <si>
    <t>-1764226273</t>
  </si>
  <si>
    <t>2129161699</t>
  </si>
  <si>
    <t>-504475010</t>
  </si>
  <si>
    <t>3,53+3,61</t>
  </si>
  <si>
    <t>-353612616</t>
  </si>
  <si>
    <t>2*(320,16+202,34)</t>
  </si>
  <si>
    <t>2126590096</t>
  </si>
  <si>
    <t>30,97+35,83+22,04+29,39+(2*4,14)+(2*4,14)</t>
  </si>
  <si>
    <t>-812419413</t>
  </si>
  <si>
    <t>193,38+321,58</t>
  </si>
  <si>
    <t>-1904490611</t>
  </si>
  <si>
    <t>172,23+261,52</t>
  </si>
  <si>
    <t>-19183207</t>
  </si>
  <si>
    <t>165,27+248,66</t>
  </si>
  <si>
    <t>-1778410864</t>
  </si>
  <si>
    <t>1862411759</t>
  </si>
  <si>
    <t>1760448536</t>
  </si>
  <si>
    <t>-159046310</t>
  </si>
  <si>
    <t>128340964</t>
  </si>
  <si>
    <t>30,97+35,83+22,04+29,39+3</t>
  </si>
  <si>
    <t>292726411</t>
  </si>
  <si>
    <t>-1244199651</t>
  </si>
  <si>
    <t>1387654469</t>
  </si>
  <si>
    <t>-1820434539</t>
  </si>
  <si>
    <t>-585320423</t>
  </si>
  <si>
    <t>1808304195</t>
  </si>
  <si>
    <t>987926527</t>
  </si>
  <si>
    <t>10,7+11,93</t>
  </si>
  <si>
    <t>-449196055</t>
  </si>
  <si>
    <t>(8,7*0,29)+(9,93*0,29)</t>
  </si>
  <si>
    <t>-630171121</t>
  </si>
  <si>
    <t>-1181737110</t>
  </si>
  <si>
    <t>1901486181</t>
  </si>
  <si>
    <t>34,47+10,72</t>
  </si>
  <si>
    <t>-584098399</t>
  </si>
  <si>
    <t>-2012930922</t>
  </si>
  <si>
    <t>0,44*264,61</t>
  </si>
  <si>
    <t>1897985208</t>
  </si>
  <si>
    <t>0,98*12,05</t>
  </si>
  <si>
    <t>-761342219</t>
  </si>
  <si>
    <t>-694612108</t>
  </si>
  <si>
    <t>-97428959</t>
  </si>
  <si>
    <t>Práce a dodávky M</t>
  </si>
  <si>
    <t>22-M</t>
  </si>
  <si>
    <t>Montáže technologických zařízení pro dopravní stavby</t>
  </si>
  <si>
    <t>220860080</t>
  </si>
  <si>
    <t>Montáž závory mechanické včetně montáže stojanu mechanické závory, montáže břevna a vyvážení mechanické závory, montáže závorového zámku, montáže výstražného kříže, bezpečnostních nátěrů s usazením základu a přezkoušením</t>
  </si>
  <si>
    <t>-680667470</t>
  </si>
  <si>
    <t xml:space="preserve">Poznámka k souboru cen:
1. V ceně 220 86-0080 není započten náklad na provedení zemních prací. </t>
  </si>
  <si>
    <t>-1773261268</t>
  </si>
  <si>
    <t>-726947472</t>
  </si>
  <si>
    <t>45,19/0,33*1,01</t>
  </si>
  <si>
    <t>1195664589</t>
  </si>
  <si>
    <t>12,119+8,5</t>
  </si>
  <si>
    <t>749105001.DP</t>
  </si>
  <si>
    <t>Kompletní dodávka vjezdové závory délky 6,6 m</t>
  </si>
  <si>
    <t>-88503064</t>
  </si>
  <si>
    <t>Poznámka k položce:
detail z výkresu B.5.8.</t>
  </si>
  <si>
    <t>-28727392</t>
  </si>
  <si>
    <t>368,368*0,025</t>
  </si>
  <si>
    <t>1056162333</t>
  </si>
  <si>
    <t>10,7/2,5*1,01</t>
  </si>
  <si>
    <t>11,93/2,5*1,01</t>
  </si>
  <si>
    <t>555677665</t>
  </si>
  <si>
    <t>-613238324</t>
  </si>
  <si>
    <t>Poznámka k položce:
2xP4</t>
  </si>
  <si>
    <t>-1070552316</t>
  </si>
  <si>
    <t>Poznámka k položce:
2xB1</t>
  </si>
  <si>
    <t>-1279106505</t>
  </si>
  <si>
    <t>Poznámka k položce:
2xE13</t>
  </si>
  <si>
    <t>SO 120 - Hospodářské sjezdy</t>
  </si>
  <si>
    <t>DMTZ stávající guly vč. zásypu, odvozu na skládku a skládkovného</t>
  </si>
  <si>
    <t>343002090</t>
  </si>
  <si>
    <t>Poznámka k položce:
odměřeno ze situace B.6.2. - B.6.7.</t>
  </si>
  <si>
    <t>113107122</t>
  </si>
  <si>
    <t>Odstranění podkladů nebo krytů s přemístěním hmot na skládku na vzdálenost do 3 m nebo s naložením na dopravní prostředek v ploše jednotlivě do 50 m2 z kameniva hrubého drceného, o tl. vrstvy přes 100 do 200 mm</t>
  </si>
  <si>
    <t>-290120865</t>
  </si>
  <si>
    <t>113107133</t>
  </si>
  <si>
    <t>Odstranění podkladů nebo krytů s přemístěním hmot na skládku na vzdálenost do 3 m nebo s naložením na dopravní prostředek v ploše jednotlivě do 50 m2 z betonu prostého, o tl. vrstvy přes 300 do 400 mm</t>
  </si>
  <si>
    <t>272566985</t>
  </si>
  <si>
    <t>2*(0,1*0,3)</t>
  </si>
  <si>
    <t>-1442924347</t>
  </si>
  <si>
    <t>113154123</t>
  </si>
  <si>
    <t>Frézování živičného podkladu nebo krytu s naložením na dopravní prostředek plochy do 500 m2 bez překážek v trase pruhu šířky přes 0,5 m do 1 m, tloušťky vrstvy 50 mm</t>
  </si>
  <si>
    <t>271880164</t>
  </si>
  <si>
    <t>Poznámka k položce:
včetně likvidace nebo jiného zužitkování dle možností zhotovitele
odměřeno ze situace B.6.2. - B.6.7.</t>
  </si>
  <si>
    <t>38417909</t>
  </si>
  <si>
    <t>524505036</t>
  </si>
  <si>
    <t>1,8+12,12+1,32+1,8+1,74+1,86+1,38</t>
  </si>
  <si>
    <t>9+2,646+2,886+5,64+16,68+19,76+18,2+22,88+12,48+21,45</t>
  </si>
  <si>
    <t>-242960394</t>
  </si>
  <si>
    <t>93199809</t>
  </si>
  <si>
    <t>5,382+6,808+6,256</t>
  </si>
  <si>
    <t>2124570069</t>
  </si>
  <si>
    <t>514567498</t>
  </si>
  <si>
    <t>0,776+2,416+1,765</t>
  </si>
  <si>
    <t>1196096525</t>
  </si>
  <si>
    <t>-204172588</t>
  </si>
  <si>
    <t>1276896389</t>
  </si>
  <si>
    <t>1,9*(153,642+18,446+4,957)</t>
  </si>
  <si>
    <t>-17858562</t>
  </si>
  <si>
    <t>110,682*0,15</t>
  </si>
  <si>
    <t>-1116443993</t>
  </si>
  <si>
    <t>(2,18*(1,87-0,15)/2)+(0,39*0,6)+(0,23*4,1/2)+(0,31*6,38/2)+(0,46*18,38/2)+(0,07*1,8/2)</t>
  </si>
  <si>
    <t>324132337</t>
  </si>
  <si>
    <t>857189898</t>
  </si>
  <si>
    <t>(0,38*7,05)+(0,38*7,55)+(0,38*7,06)+(2*(1,8*0,7))+(2*(1,8*0,7))+(2*(1,8*0,7))</t>
  </si>
  <si>
    <t>307794267</t>
  </si>
  <si>
    <t>1870543290</t>
  </si>
  <si>
    <t>-1304400417</t>
  </si>
  <si>
    <t>100,62*1,1</t>
  </si>
  <si>
    <t>-1077779064</t>
  </si>
  <si>
    <t>-945791426</t>
  </si>
  <si>
    <t>0,3*0,25*((11,58+11,32)+(11,36+11,53)+(13,21+12,81))</t>
  </si>
  <si>
    <t>1585026108</t>
  </si>
  <si>
    <t>-2044156456</t>
  </si>
  <si>
    <t>-2046585150</t>
  </si>
  <si>
    <t>-1018874896</t>
  </si>
  <si>
    <t>(2*32,47)+(2*8,41)+(2*13,4)+(2*27,13)+(2*27,67)+(2*60,36)+(2*63,28)+((2*64,44)+(1*55,56))+(2*51,01)+(2*61,33)</t>
  </si>
  <si>
    <t>48335694</t>
  </si>
  <si>
    <t>(15,54+15,23)+(14,71+15,11)+(21,27+19,89)+(2*4,14)+(2*4,14)+(2*4,14)</t>
  </si>
  <si>
    <t>564851113</t>
  </si>
  <si>
    <t>Podklad ze štěrkodrti ŠD s rozprostřením a zhutněním, po zhutnění tl. 170 mm</t>
  </si>
  <si>
    <t>-77977134</t>
  </si>
  <si>
    <t>37,81+8,41+13,42+27,13+29,95+63,35+64,98+130+55,22+65,91</t>
  </si>
  <si>
    <t>564952112</t>
  </si>
  <si>
    <t>Podklad z mechanicky zpevněného kameniva MZK (minerální beton) s rozprostřením a s hutněním, po zhutnění tl. 160 mm</t>
  </si>
  <si>
    <t>-1942940290</t>
  </si>
  <si>
    <t>36,61+8,41+13,4+27,13+28,76+60,83+62,4+124,8+53,04+60,84</t>
  </si>
  <si>
    <t>1390503962</t>
  </si>
  <si>
    <t>-2004763641</t>
  </si>
  <si>
    <t>0,24*(3,66+4,55+4,63+4,48+9+9+9,25+9,25+19,25+19,25+7,72+7,79+9+9)+(4,11*6)</t>
  </si>
  <si>
    <t>652024351</t>
  </si>
  <si>
    <t>-1942339811</t>
  </si>
  <si>
    <t>(15,54+15,23)+(14,71+15,11)+(21,27+19,89)</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</si>
  <si>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</si>
  <si>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</si>
  <si>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1106533891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</si>
  <si>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</si>
  <si>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-2082498955</t>
  </si>
  <si>
    <t>1634237189</t>
  </si>
  <si>
    <t>-216966870</t>
  </si>
  <si>
    <t>1528934175</t>
  </si>
  <si>
    <t>0,8+1,22+1,45+2,29+2,53+4,42+4,63</t>
  </si>
  <si>
    <t>383096989</t>
  </si>
  <si>
    <t>-188474161</t>
  </si>
  <si>
    <t>9,15+9,65+9,15</t>
  </si>
  <si>
    <t>957296659</t>
  </si>
  <si>
    <t>0,29*(7,05+7,55+7,06)</t>
  </si>
  <si>
    <t>-1181541405</t>
  </si>
  <si>
    <t>32,47+8,41+13,4+27,13+27,67+60,36+63,28+64,44+55,56+51,01+61,33</t>
  </si>
  <si>
    <t>-779816617</t>
  </si>
  <si>
    <t>966001212</t>
  </si>
  <si>
    <t>Odstranění lavičky parkové stabilní přichycené kotevními šrouby</t>
  </si>
  <si>
    <t>-1280595346</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</si>
  <si>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</si>
  <si>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452561740</t>
  </si>
  <si>
    <t>(16,18*0,29)+(48,94*0,75)</t>
  </si>
  <si>
    <t>Vodorovná doprava vybouraných hmot na dvůr města se složením</t>
  </si>
  <si>
    <t>-885837061</t>
  </si>
  <si>
    <t>1*0,075</t>
  </si>
  <si>
    <t>505429153</t>
  </si>
  <si>
    <t>-1771515148</t>
  </si>
  <si>
    <t>626815452</t>
  </si>
  <si>
    <t>9,15/2,5*1,01</t>
  </si>
  <si>
    <t>9,65/2,5*1,01</t>
  </si>
  <si>
    <t>-1299378858</t>
  </si>
  <si>
    <t>17,34*1*1,01</t>
  </si>
  <si>
    <t>1766870944</t>
  </si>
  <si>
    <t>Poznámka k položce:
pro nevidomé
1% ztratné</t>
  </si>
  <si>
    <t>9,87*1,01</t>
  </si>
  <si>
    <t>60388985</t>
  </si>
  <si>
    <t>110,682*0,025</t>
  </si>
  <si>
    <t>174240621</t>
  </si>
  <si>
    <t>15,791+7,860+54,859</t>
  </si>
  <si>
    <t>SO 131 - Provizorní panelové přepojení ÚK k betonárce</t>
  </si>
  <si>
    <t>113106242</t>
  </si>
  <si>
    <t>Rozebrání dlažeb a dílců komunikací pro pěší, vozovek a ploch s přemístěním hmot na skládku na vzdálenost do 3 m nebo s naložením na dopravní prostředek vozovek a ploch, s jakoukoliv výplní spár v ploše jednotlivě přes 200 m2 ze silničních dílců jakýchkoliv rozměrů, s ložem z kameniva nebo živice cementovou maltou se spárami zalitými</t>
  </si>
  <si>
    <t>507466085</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</si>
  <si>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</si>
  <si>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Poznámka k položce:
Vyplnění spár drobným kamenivem těženým
odměřeno ze situace B.7.2.</t>
  </si>
  <si>
    <t>113107141</t>
  </si>
  <si>
    <t>Odstranění podkladů nebo krytů s přemístěním hmot na skládku na vzdálenost do 3 m nebo s naložením na dopravní prostředek v ploše jednotlivě do 50 m2 živičných, o tl. vrstvy do 50 mm</t>
  </si>
  <si>
    <t>-282328409</t>
  </si>
  <si>
    <t>Poznámka k položce:
včetně likvidace nebo jiného zužitkování dle možností zhotovitele</t>
  </si>
  <si>
    <t>113107142</t>
  </si>
  <si>
    <t>Odstranění podkladů nebo krytů s přemístěním hmot na skládku na vzdálenost do 3 m nebo s naložením na dopravní prostředek v ploše jednotlivě do 50 m2 živičných, o tl. vrstvy přes 50 do 100 mm</t>
  </si>
  <si>
    <t>890457910</t>
  </si>
  <si>
    <t>113107212</t>
  </si>
  <si>
    <t>Odstranění podkladů nebo krytů s přemístěním hmot na skládku na vzdálenost do 20 m nebo s naložením na dopravní prostředek v ploše jednotlivě přes 200 m2 z kameniva těženého, o tl. vrstvy přes 100 do 200 mm</t>
  </si>
  <si>
    <t>1053316312</t>
  </si>
  <si>
    <t>1397,62+82,44</t>
  </si>
  <si>
    <t>-1304899103</t>
  </si>
  <si>
    <t>113154232</t>
  </si>
  <si>
    <t>Frézování živičného podkladu nebo krytu s naložením na dopravní prostředek plochy přes 500 do 1 000 m2 bez překážek v trase pruhu šířky přes 1 m do 2 m, tloušťky vrstvy 40 mm</t>
  </si>
  <si>
    <t>1408229570</t>
  </si>
  <si>
    <t>Poznámka k položce:
včetně likvidace nebo jiného zužitkování dle možností zhotovitele
odměřeno ze situace B.7.2.</t>
  </si>
  <si>
    <t>1799743002</t>
  </si>
  <si>
    <t>134,4</t>
  </si>
  <si>
    <t>367,8</t>
  </si>
  <si>
    <t>2090616615</t>
  </si>
  <si>
    <t>256,1*2</t>
  </si>
  <si>
    <t>-1824858840</t>
  </si>
  <si>
    <t>1,9*(502,2-256,1)</t>
  </si>
  <si>
    <t>-2103096963</t>
  </si>
  <si>
    <t>-1821219925</t>
  </si>
  <si>
    <t>2051196920</t>
  </si>
  <si>
    <t>-1680554098</t>
  </si>
  <si>
    <t>6*109,14</t>
  </si>
  <si>
    <t>-638759058</t>
  </si>
  <si>
    <t>Poznámka k položce:
odměřeno ze situace B.7.2.</t>
  </si>
  <si>
    <t>375011817</t>
  </si>
  <si>
    <t>564841112</t>
  </si>
  <si>
    <t>Podklad ze štěrkodrti ŠD s rozprostřením a zhutněním, po zhutnění tl. 130 mm</t>
  </si>
  <si>
    <t>-796021402</t>
  </si>
  <si>
    <t>-913496474</t>
  </si>
  <si>
    <t>2*698,81</t>
  </si>
  <si>
    <t>-971755450</t>
  </si>
  <si>
    <t>228,19+12,89</t>
  </si>
  <si>
    <t>-57318988</t>
  </si>
  <si>
    <t>82,44+914,59</t>
  </si>
  <si>
    <t>577135111</t>
  </si>
  <si>
    <t>Asfaltový beton vrstva obrusná ACO 16 (ABH) s rozprostřením a zhutněním z nemodifikovaného asfaltu, po zhutnění v pruhu šířky do 3 m tl. 40 mm</t>
  </si>
  <si>
    <t>-573320393</t>
  </si>
  <si>
    <t xml:space="preserve">Poznámka k souboru cen:
1. ČSN EN 13108-1 připouští pro ACO 16 pouze tl. 45 až 60 mm. </t>
  </si>
  <si>
    <t>577145111</t>
  </si>
  <si>
    <t>Asfaltový beton vrstva obrusná ACO 16 (ABH) s rozprostřením a zhutněním z nemodifikovaného asfaltu, po zhutnění v pruhu šířky do 3 m tl. 50 mm</t>
  </si>
  <si>
    <t>566124854</t>
  </si>
  <si>
    <t>577176111</t>
  </si>
  <si>
    <t>Asfaltový beton vrstva ložní ACL 22 (ABVH) s rozprostřením a zhutněním z nemodifikovaného asfaltu v pruhu šířky do 3 m, po zhutnění tl. 80 mm</t>
  </si>
  <si>
    <t>-1185876395</t>
  </si>
  <si>
    <t xml:space="preserve">Poznámka k souboru cen:
1. ČSN EN 13108-1 připouští pro ACL 22 pouze tl. 60 až 90 mm. </t>
  </si>
  <si>
    <t>584121111</t>
  </si>
  <si>
    <t>Osazení silničních dílců ze železového betonu s podkladem z kameniva těženého do tl. 40 mm jakéhokoliv druhu a velikosti</t>
  </si>
  <si>
    <t>1018995791</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</si>
  <si>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</si>
  <si>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3,6*159</t>
  </si>
  <si>
    <t>599441111</t>
  </si>
  <si>
    <t>Vyplnění spár mezi silničními dílci jakékoliv tloušťky kamenivem těženým</t>
  </si>
  <si>
    <t>424354454</t>
  </si>
  <si>
    <t xml:space="preserve">Poznámka k souboru cen:
1. Ceny lze použít i pro vyplnění spár podkladu z betonu prostého, který se oceňuje cenami souboru cen 567 1 . - . . Podklad z prostého betonu. 2. V ceně 14-1111 jsou započteny i náklady na vyčištění spár. </t>
  </si>
  <si>
    <t>81+411,6+49,2</t>
  </si>
  <si>
    <t>913121111</t>
  </si>
  <si>
    <t>Montáž a demontáž dočasných dopravních značek kompletních značek vč. podstavce a sloupku základních</t>
  </si>
  <si>
    <t>619318074</t>
  </si>
  <si>
    <t xml:space="preserve">Poznámka k souboru cen:
1. V cenách jsou započteny náklady na montáž i demontáž dočasné značky, nebo podstavce. </t>
  </si>
  <si>
    <t>Poznámka k položce:
2xA15
2xC4a</t>
  </si>
  <si>
    <t>913121211</t>
  </si>
  <si>
    <t>Montáž a demontáž dočasných dopravních značek Příplatek za první a každý další den použití dočasných dopravních značek k ceně 12-1111</t>
  </si>
  <si>
    <t>1254293984</t>
  </si>
  <si>
    <t>(92+365)*4</t>
  </si>
  <si>
    <t>913321111</t>
  </si>
  <si>
    <t>Montáž a demontáž dočasných dopravních vodících zařízení směrové desky základní</t>
  </si>
  <si>
    <t>1952601031</t>
  </si>
  <si>
    <t xml:space="preserve">Poznámka k souboru cen:
1. V cenách jsou započteny náklady na montáž i demontáž dočasného vodícího zařízení. </t>
  </si>
  <si>
    <t>Poznámka k položce:
Z4</t>
  </si>
  <si>
    <t>913321211</t>
  </si>
  <si>
    <t>Montáž a demontáž dočasných dopravních vodících zařízení Příplatek za první a každý další den použití dočasných dopravních vodících zařízení k ceně 32-1111</t>
  </si>
  <si>
    <t>1663545591</t>
  </si>
  <si>
    <t>(92+365)*29</t>
  </si>
  <si>
    <t>-221181975</t>
  </si>
  <si>
    <t>-1088150268</t>
  </si>
  <si>
    <t>40,14+8,34+13,98+18,9+12,8</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</si>
  <si>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</si>
  <si>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</si>
  <si>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-838124591</t>
  </si>
  <si>
    <t xml:space="preserve">Poznámka k souboru cen:
1. V cenách nejsou započteny náklady na vodorovnou dopravu odstraněného materiálu, která se oceňuje cenami souboru cen 997 22-15 Vodorovná doprava suti. </t>
  </si>
  <si>
    <t>56,26+70+60+41,93</t>
  </si>
  <si>
    <t>979094441</t>
  </si>
  <si>
    <t>Očištění vybouraných prvků komunikací od spojovacího materiálu s odklizením a uložením očištěných hmot a spojovacího materiálu na skládku na vzdálenost do 10 m silničních dílců s původním vyplněním spár kamenivem těženým</t>
  </si>
  <si>
    <t>-1603091695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</si>
  <si>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</si>
  <si>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-1229017980</t>
  </si>
  <si>
    <t>(0,252*228,19)+(0,3*1480,06)+(0,44*1309,68)</t>
  </si>
  <si>
    <t>1336320014</t>
  </si>
  <si>
    <t>0,425*572,4</t>
  </si>
  <si>
    <t>1168967065</t>
  </si>
  <si>
    <t>657886786</t>
  </si>
  <si>
    <t>593813380</t>
  </si>
  <si>
    <t>panel silniční 300 x 199 x 21,5 cm, 20t</t>
  </si>
  <si>
    <t>1846885269</t>
  </si>
  <si>
    <t>159*1,01</t>
  </si>
  <si>
    <t>SO 161 - Dopravně inženýrská opatření</t>
  </si>
  <si>
    <t xml:space="preserve">      V-101 - Výstavba SO 101</t>
  </si>
  <si>
    <t xml:space="preserve">      V-131 - B.8.2. Situace přechodného dopravního značení - výstavba SO 131</t>
  </si>
  <si>
    <t xml:space="preserve">      V-101, 103, 104 - B.8.3. Situace přechodného dopravního značení - výstavba SO 101, SO 103, SO 104</t>
  </si>
  <si>
    <t xml:space="preserve">      V-P-101, 103, 104 - B.8.4. Situace přechodného dopravního značení - výstavba propojení SO 101, SO 103, SO 104</t>
  </si>
  <si>
    <t xml:space="preserve">      997 - Přesun sutě</t>
  </si>
  <si>
    <t>V-101</t>
  </si>
  <si>
    <t>Výstavba SO 101</t>
  </si>
  <si>
    <t>-1042488378</t>
  </si>
  <si>
    <t>559822487</t>
  </si>
  <si>
    <t>6*(153+365+181)</t>
  </si>
  <si>
    <t>913111115</t>
  </si>
  <si>
    <t>Montáž a demontáž dočasných dopravních značek samostatných značek základních</t>
  </si>
  <si>
    <t>-2104405523</t>
  </si>
  <si>
    <t>913111215</t>
  </si>
  <si>
    <t>Montáž a demontáž dočasných dopravních značek Příplatek za první a každý další den použití dočasných dopravních značek k ceně 11-1115</t>
  </si>
  <si>
    <t>1219120740</t>
  </si>
  <si>
    <t>913211113</t>
  </si>
  <si>
    <t>Montáž a demontáž dočasných dopravních zábran reflexních, šířky 3 m</t>
  </si>
  <si>
    <t>-1722710066</t>
  </si>
  <si>
    <t xml:space="preserve">Poznámka k souboru cen:
1. V cenách jsou započteny náklady na montáž i demontáž dočasné zábrany. </t>
  </si>
  <si>
    <t>913211213</t>
  </si>
  <si>
    <t>Montáž a demontáž dočasných dopravních zábran Příplatek za první a každý další den použití dočasných dopravních zábran k ceně 21-1113</t>
  </si>
  <si>
    <t>-1839349614</t>
  </si>
  <si>
    <t>V-131</t>
  </si>
  <si>
    <t>B.8.2. Situace přechodného dopravního značení - výstavba SO 131</t>
  </si>
  <si>
    <t>-272533262</t>
  </si>
  <si>
    <t>-1789923884</t>
  </si>
  <si>
    <t>6*(30+31)</t>
  </si>
  <si>
    <t>-290531259</t>
  </si>
  <si>
    <t>1197891899</t>
  </si>
  <si>
    <t>16*(30+31)</t>
  </si>
  <si>
    <t>V-101, 103, 104</t>
  </si>
  <si>
    <t>B.8.3. Situace přechodného dopravního značení - výstavba SO 101, SO 103, SO 104</t>
  </si>
  <si>
    <t>-1945523131</t>
  </si>
  <si>
    <t>1630030097</t>
  </si>
  <si>
    <t>7*365</t>
  </si>
  <si>
    <t>210542205</t>
  </si>
  <si>
    <t>13+30</t>
  </si>
  <si>
    <t>-1680844142</t>
  </si>
  <si>
    <t>43*365</t>
  </si>
  <si>
    <t>913321115</t>
  </si>
  <si>
    <t>Montáž a demontáž dočasných dopravních vodících zařízení soupravy směrových desek s výstražným světlem 3 desky</t>
  </si>
  <si>
    <t>1361279384</t>
  </si>
  <si>
    <t>913321215</t>
  </si>
  <si>
    <t>Montáž a demontáž dočasných dopravních vodících zařízení Příplatek za první a každý další den použití dočasných dopravních vodících zařízení k ceně 32-1115</t>
  </si>
  <si>
    <t>321234652</t>
  </si>
  <si>
    <t>2*365</t>
  </si>
  <si>
    <t>V-P-101, 103, 104</t>
  </si>
  <si>
    <t>B.8.4. Situace přechodného dopravního značení - výstavba propojení SO 101, SO 103, SO 104</t>
  </si>
  <si>
    <t>-726451793</t>
  </si>
  <si>
    <t>1597356001</t>
  </si>
  <si>
    <t>35*92</t>
  </si>
  <si>
    <t>-281197958</t>
  </si>
  <si>
    <t>-672222661</t>
  </si>
  <si>
    <t>20*92</t>
  </si>
  <si>
    <t>913221113</t>
  </si>
  <si>
    <t>Montáž a demontáž dočasných dopravních zábran světelných včetně zásobníku na akumulátor, šířky 3 m, 5 světel</t>
  </si>
  <si>
    <t>-829565276</t>
  </si>
  <si>
    <t>913221213</t>
  </si>
  <si>
    <t>Montáž a demontáž dočasných dopravních zábran Příplatek za první a každý další den použití dočasných dopravních zábran k ceně 22-1113</t>
  </si>
  <si>
    <t>87983307</t>
  </si>
  <si>
    <t>5*92</t>
  </si>
  <si>
    <t>404649169</t>
  </si>
  <si>
    <t>913921132</t>
  </si>
  <si>
    <t>Dočasné omezení platnosti základní dopravní značky odkrytí značky</t>
  </si>
  <si>
    <t>-231401575</t>
  </si>
  <si>
    <t>966006261</t>
  </si>
  <si>
    <t>Odstranění zpomalovacího prahu s odklizením materiálu na vzdálenost do 20 m nebo s naložením na dopravní prostředek plastového</t>
  </si>
  <si>
    <t>-214957671</t>
  </si>
  <si>
    <t xml:space="preserve">Poznámka k souboru cen:
1. Přemístění demontovaného zpomalovacího prahu na vzdálenost přes 20 m se oceňuje cenami souborů cen 997 22-1 Vodorovné přemístění vybouraných hmot. </t>
  </si>
  <si>
    <t>4,43+4,43+4,93+4,93+4,43+4,43</t>
  </si>
  <si>
    <t>916781112</t>
  </si>
  <si>
    <t>Zpomalovací práh plastový pro přejezdovou rychlost 20 km/h</t>
  </si>
  <si>
    <t>324052871</t>
  </si>
  <si>
    <t xml:space="preserve">Poznámka k souboru cen:
1. V ceně jsou započteny i náklady na upevňovací materiál včetně vyvrtání otvorů, osazení a dodání prahu s vyztužením ocelovými pruty. </t>
  </si>
  <si>
    <t>2058519941</t>
  </si>
  <si>
    <t>27,58*0,028</t>
  </si>
  <si>
    <t>SO 201 -  Most přes Pekelský potok km 1,180 75</t>
  </si>
  <si>
    <t xml:space="preserve">    6 - Úpravy povrchů, podlahy a osazování výplní</t>
  </si>
  <si>
    <t>PSV - Práce a dodávky PSV</t>
  </si>
  <si>
    <t xml:space="preserve">    711 - Izolace proti vodě, vlhkosti a plynům</t>
  </si>
  <si>
    <t>113107123</t>
  </si>
  <si>
    <t>Odstranění podkladů nebo krytů s přemístěním hmot na skládku na vzdálenost do 3 m nebo s naložením na dopravní prostředek v ploše jednotlivě do 50 m2 z kameniva hrubého drceného, o tl. vrstvy přes 200 do 300 mm</t>
  </si>
  <si>
    <t>-1816685917</t>
  </si>
  <si>
    <t>příjezdová cesta v tl.600 mm</t>
  </si>
  <si>
    <t>((246+205+49+19+34)*4.5)*2</t>
  </si>
  <si>
    <t>113311121</t>
  </si>
  <si>
    <t>Odstranění geosyntetik s uložením na vzdálenost do 20 m nebo naložením na dopravní prostředek geomříže geotextilie</t>
  </si>
  <si>
    <t>-714815863</t>
  </si>
  <si>
    <t xml:space="preserve">Poznámka k souboru cen:
1. V cenách -1111 až -1131 nejsou započteny náklady na odstranění vrstev uložených nad geosyntetikem. 2. V ceně -1141 jsou započteny i náklady odstranění zásypu buněk a krycí vrstvy tl. 100 mm. </t>
  </si>
  <si>
    <t>příjezdová cesta</t>
  </si>
  <si>
    <t>(246+205+49+19+34)*4.5</t>
  </si>
  <si>
    <t>115001106</t>
  </si>
  <si>
    <t>Převedení vody potrubím průměru DN přes 600 do 900</t>
  </si>
  <si>
    <t>-44503717</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</si>
  <si>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</si>
  <si>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Poznámka k položce:
ocelová trouba</t>
  </si>
  <si>
    <t>8.4+9.6+8.6</t>
  </si>
  <si>
    <t>115101201</t>
  </si>
  <si>
    <t>Čerpání vody na dopravní výšku do 10 m s uvažovaným průměrným přítokem do 500 l/min</t>
  </si>
  <si>
    <t>hod</t>
  </si>
  <si>
    <t>CS ÚRS 2016 01</t>
  </si>
  <si>
    <t>-988794635</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</si>
  <si>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</si>
  <si>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cca 1 týden x 8 h</t>
  </si>
  <si>
    <t>8*5</t>
  </si>
  <si>
    <t>122201101</t>
  </si>
  <si>
    <t>Odkopávky a prokopávky nezapažené s přehozením výkopku na vzdálenost do 3 m nebo s naložením na dopravní prostředek v hornině tř. 3 do 100 m3</t>
  </si>
  <si>
    <t>-245347238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</si>
  <si>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</si>
  <si>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přesypání ocel. trouby</t>
  </si>
  <si>
    <t>1.3*2*3</t>
  </si>
  <si>
    <t>131201202</t>
  </si>
  <si>
    <t>Hloubení zapažených jam a zářezů s urovnáním dna do předepsaného profilu a spádu v hornině tř. 3 přes 100 do 1 000 m3</t>
  </si>
  <si>
    <t>-1816473039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</si>
  <si>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</si>
  <si>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"OP10"15,40*14,20</t>
  </si>
  <si>
    <t>"dlažba před lícem"1,70*11,20</t>
  </si>
  <si>
    <t>"P20"9,90*7,70</t>
  </si>
  <si>
    <t>OP30:</t>
  </si>
  <si>
    <t>"příkopy podél kuželů"(22,70+20,50)*0,35</t>
  </si>
  <si>
    <t>"příkopy pod mostem"2*12+(2,30+2,90)*1,50</t>
  </si>
  <si>
    <t>"brod"6,80*2,40</t>
  </si>
  <si>
    <t>pro příjezdovou cestu</t>
  </si>
  <si>
    <t>(246*(0,6-0,3)+205*(0,6-0,25)+49*(0,6-0,2)+19*0,6+34*(0,6-0,25))*4,5</t>
  </si>
  <si>
    <t>"sjezd pod most"40*6</t>
  </si>
  <si>
    <t>131201209</t>
  </si>
  <si>
    <t>Hloubení zapažených jam a zářezů s urovnáním dna do předepsaného profilu a spádu Příplatek k cenám za lepivost horniny tř. 3</t>
  </si>
  <si>
    <t>750113036</t>
  </si>
  <si>
    <t>162301101.DP</t>
  </si>
  <si>
    <t>-854980634</t>
  </si>
  <si>
    <t>ornice z mezideponie v rámci stavby( pro pol.181301112)</t>
  </si>
  <si>
    <t>767,00*0,150</t>
  </si>
  <si>
    <t>zemina z výkopu (pol.131201202)</t>
  </si>
  <si>
    <t>1465,215</t>
  </si>
  <si>
    <t>pro pol.174101101</t>
  </si>
  <si>
    <t>1136,76</t>
  </si>
  <si>
    <t>pro pol.171101103</t>
  </si>
  <si>
    <t>7,80</t>
  </si>
  <si>
    <t>z pol.122201101</t>
  </si>
  <si>
    <t>pro pol.175101201</t>
  </si>
  <si>
    <t>1249,145</t>
  </si>
  <si>
    <t>5336042</t>
  </si>
  <si>
    <t>ornice z mezideponie v rámci stavby ( pro pol.181301112)</t>
  </si>
  <si>
    <t>-1526712419</t>
  </si>
  <si>
    <t>přesypání ocel.trouby - bude použita zemina z výkopu</t>
  </si>
  <si>
    <t>171201201.1</t>
  </si>
  <si>
    <t>Uložení sypaniny na skládky</t>
  </si>
  <si>
    <t>-1436320695</t>
  </si>
  <si>
    <t>Poznámka k položce:
mezideponie</t>
  </si>
  <si>
    <t>1136,755</t>
  </si>
  <si>
    <t>171201201.2</t>
  </si>
  <si>
    <t>1979068208</t>
  </si>
  <si>
    <t>Poznámka k položce:
skládka</t>
  </si>
  <si>
    <t>viz.pol.131201202</t>
  </si>
  <si>
    <t>odečet pol.174101101</t>
  </si>
  <si>
    <t>-1136,76</t>
  </si>
  <si>
    <t>-1880190927</t>
  </si>
  <si>
    <t>viz.pol.171201201.2</t>
  </si>
  <si>
    <t>328,455</t>
  </si>
  <si>
    <t>328,455*1,8 'Přepočtené koeficientem množství</t>
  </si>
  <si>
    <t>1938284169</t>
  </si>
  <si>
    <t>Poznámka k položce:
zemina z výkopu</t>
  </si>
  <si>
    <t>"P20"9,9*7,7-27,5</t>
  </si>
  <si>
    <t>175101201</t>
  </si>
  <si>
    <t>Obsypání objektů nad přilehlým původním terénem sypaninou z vhodných hornin 1 až 4 nebo materiálem uloženým ve vzdálenosti do 3 m od vnějšího kraje objektu pro jakoukoliv míru zhutnění bez prohození sypaniny</t>
  </si>
  <si>
    <t>-678561165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</si>
  <si>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</si>
  <si>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svahové kužele</t>
  </si>
  <si>
    <t>"OP10"3,14*(7,2*7,2*2,2+6*6*1,8)/12</t>
  </si>
  <si>
    <t>"OP30"3,14*(12,9*12,9*5,4+13,2*13,2*5,7)/12</t>
  </si>
  <si>
    <t>kolem opěr:</t>
  </si>
  <si>
    <t>4,8*2,5+6,5*2,3</t>
  </si>
  <si>
    <t>32,7*2,4+32,5*2,7</t>
  </si>
  <si>
    <t>"OP10"1,3*9,3+(5,9+4,8)*9,2</t>
  </si>
  <si>
    <t>"OP30"1*9,3</t>
  </si>
  <si>
    <t>přechodová oblast:</t>
  </si>
  <si>
    <t>"OP10"11,30*9,30</t>
  </si>
  <si>
    <t>"OP30"31,10*9,30</t>
  </si>
  <si>
    <t>103641000</t>
  </si>
  <si>
    <t>zemina pro terénní úpravy - tříděná</t>
  </si>
  <si>
    <t>377905139</t>
  </si>
  <si>
    <t>pro pol.175111101.1</t>
  </si>
  <si>
    <t>1249,145*1,8 'Přepočtené koeficientem množství</t>
  </si>
  <si>
    <t>1451743138</t>
  </si>
  <si>
    <t>ve svahu:</t>
  </si>
  <si>
    <t>OP10</t>
  </si>
  <si>
    <t>"levá"75,00</t>
  </si>
  <si>
    <t>"pravá"93,00</t>
  </si>
  <si>
    <t>OP30</t>
  </si>
  <si>
    <t>"levá"152,00</t>
  </si>
  <si>
    <t>"pravá"185,00</t>
  </si>
  <si>
    <t>v rovině pod mostem:</t>
  </si>
  <si>
    <t>262,00</t>
  </si>
  <si>
    <t>-1515722528</t>
  </si>
  <si>
    <t>Poznámka k položce:
včetně ošetření trávníku, které bude provedeno před předáním stavby</t>
  </si>
  <si>
    <t>997578523</t>
  </si>
  <si>
    <t>pod příjezdovou cestu</t>
  </si>
  <si>
    <t>183405211</t>
  </si>
  <si>
    <t>Výsev trávníku hydroosevem na ornici</t>
  </si>
  <si>
    <t>-1213638756</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</si>
  <si>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</si>
  <si>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-456095287</t>
  </si>
  <si>
    <t>505/30</t>
  </si>
  <si>
    <t>-551048876</t>
  </si>
  <si>
    <t>262,00/30</t>
  </si>
  <si>
    <t>184802111</t>
  </si>
  <si>
    <t>Chemické odplevelení půdy před založením kultury, trávníku nebo zpevněných ploch o výměře jednotlivě přes 20 m2 v rovině nebo na svahu do 1:5 postřikem na široko</t>
  </si>
  <si>
    <t>1821988069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</si>
  <si>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</si>
  <si>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262,00+505,00</t>
  </si>
  <si>
    <t>212341111</t>
  </si>
  <si>
    <t>Obetonování drenážních trub mezerovitým betonem</t>
  </si>
  <si>
    <t>-308396557</t>
  </si>
  <si>
    <t>0,12*8,10*2</t>
  </si>
  <si>
    <t>212792212</t>
  </si>
  <si>
    <t>Odvodnění mostní opěry z plastových trub drenážní potrubí flexibilní DN 160</t>
  </si>
  <si>
    <t>528234352</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</si>
  <si>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</si>
  <si>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(8,10+2,50)*2</t>
  </si>
  <si>
    <t>212972113</t>
  </si>
  <si>
    <t>Opláštění drenážních trub filtrační textilií DN 160</t>
  </si>
  <si>
    <t>-376412712</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</si>
  <si>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</si>
  <si>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226113211</t>
  </si>
  <si>
    <t>Velkoprofilové vrty náběrovým vrtáním svislé nezapažené průměru přes 850 do 1050 mm, v hl přes 5 m v hornině tř. I</t>
  </si>
  <si>
    <t>-1721185370</t>
  </si>
  <si>
    <t>7*11,49+6*11,35+7*13</t>
  </si>
  <si>
    <t>231212213</t>
  </si>
  <si>
    <t>Zřízení výplně pilot zapažených s vytažením pažnic z vrtu svislých z betonu železového, v hl od 0 do 20 m, při průměru piloty přes 650 do 1250 mm</t>
  </si>
  <si>
    <t>-1084579230</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</si>
  <si>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</si>
  <si>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10,50*7</t>
  </si>
  <si>
    <t>10,50*6</t>
  </si>
  <si>
    <t>13,00*7</t>
  </si>
  <si>
    <t>589329400</t>
  </si>
  <si>
    <t>směs pro beton třída C25-30 XF3 frakce do 8 mm</t>
  </si>
  <si>
    <t>1012824795</t>
  </si>
  <si>
    <t>(10,50*7)*(3,14*0,45*0,45)</t>
  </si>
  <si>
    <t>(10,50*6)*(3,14*0,45*0,45)</t>
  </si>
  <si>
    <t>(13,00*7)*(3,14*0,45*0,45)</t>
  </si>
  <si>
    <t>231611111</t>
  </si>
  <si>
    <t>Výztuž pilot betonovaných do země z oceli 10 216 (E)</t>
  </si>
  <si>
    <t>-598473675</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</si>
  <si>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</si>
  <si>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patní plech P5 - 150/150 mm</t>
  </si>
  <si>
    <t>0,15*0,15*0,005*7850*(7+6+7)/1000</t>
  </si>
  <si>
    <t>trubka 70/3,2</t>
  </si>
  <si>
    <t>((10*4+10*4+13*4)*5,35"kg/m")/1000</t>
  </si>
  <si>
    <t>231611114</t>
  </si>
  <si>
    <t>Výztuž pilot betonovaných do země z oceli 10 505 (R)</t>
  </si>
  <si>
    <t>-1114585466</t>
  </si>
  <si>
    <t>90 kg/m3</t>
  </si>
  <si>
    <t>140,523*0,090</t>
  </si>
  <si>
    <t>239111113</t>
  </si>
  <si>
    <t>Odbourání vrchní znehodnocené části výplně betonových pilot při průměru piloty přes 650 do 1250 mm</t>
  </si>
  <si>
    <t>-1925017246</t>
  </si>
  <si>
    <t xml:space="preserve">Poznámka k souboru cen:
1. Množství měrných jednotek se určuje v m délky odbourávané výplně piloty. </t>
  </si>
  <si>
    <t>0,50*7</t>
  </si>
  <si>
    <t>0,50*6</t>
  </si>
  <si>
    <t>274311124</t>
  </si>
  <si>
    <t>Základové konstrukce z betonu prostého pasy, prahy, věnce a ostruhy ve výkopu nebo na hlavách pilot C 12/15</t>
  </si>
  <si>
    <t>-499776469</t>
  </si>
  <si>
    <t>podkladní beton pod základy</t>
  </si>
  <si>
    <t>(34,74+17,28+34,74)*0,15</t>
  </si>
  <si>
    <t>274311128</t>
  </si>
  <si>
    <t>Základové konstrukce z betonu prostého pasy, prahy, věnce a ostruhy ve výkopu nebo na hlavách pilot C 30/37</t>
  </si>
  <si>
    <t>885513880</t>
  </si>
  <si>
    <t>koncové prahy</t>
  </si>
  <si>
    <t>(11.15+11.15+2.6*2+4.2*2+4.6*2+5.2*2+1.6)*0.5*0.8</t>
  </si>
  <si>
    <t>274354111</t>
  </si>
  <si>
    <t>Bednění základových konstrukcí pasů, prahů, věnců a ostruh zřízení</t>
  </si>
  <si>
    <t>1799935697</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</si>
  <si>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</si>
  <si>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(11,15+11,15+(2,60*4)+0,50+0,50)*0,80</t>
  </si>
  <si>
    <t>(11,15+11,15+0,50+0,50)*0,80</t>
  </si>
  <si>
    <t>((4,20+4,20+0,50+0,50)*0,80)*2</t>
  </si>
  <si>
    <t>((4,60+4,60+0,50+0,50)*0,80)*2</t>
  </si>
  <si>
    <t>((5,20+5,20+0,50+0,50)*0,80)*2</t>
  </si>
  <si>
    <t>(1,60+0,160+0,50+0,50)*0,80</t>
  </si>
  <si>
    <t>podkladní beton</t>
  </si>
  <si>
    <t>(31,4+16,8+31,4)*0,15+11,2*0,10*2</t>
  </si>
  <si>
    <t>274354211</t>
  </si>
  <si>
    <t>Bednění základových konstrukcí pasů, prahů, věnců a ostruh odstranění bednění</t>
  </si>
  <si>
    <t>-1755744320</t>
  </si>
  <si>
    <t>275321117</t>
  </si>
  <si>
    <t>Základové konstrukce z betonu železového patky a bloky ve výkopu nebo na hlavách pilot C 25/30</t>
  </si>
  <si>
    <t>-1997855594</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</si>
  <si>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</si>
  <si>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26,40"m2"*0,75*2</t>
  </si>
  <si>
    <t>3,52"m2"*4,40</t>
  </si>
  <si>
    <t>275361116</t>
  </si>
  <si>
    <t>Výztuž základových konstrukcí patek a bloků z betonářské oceli 10 505 (R) nebo BSt 500</t>
  </si>
  <si>
    <t>-189987518</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</si>
  <si>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</si>
  <si>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120 kg/m3</t>
  </si>
  <si>
    <t>55,088*0,120</t>
  </si>
  <si>
    <t>317171126</t>
  </si>
  <si>
    <t>Kotvení monolitického betonu římsy do mostovky kotvou do vývrtu</t>
  </si>
  <si>
    <t>881458161</t>
  </si>
  <si>
    <t xml:space="preserve">Poznámka k souboru cen: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</si>
  <si>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42*2</t>
  </si>
  <si>
    <t>548792020.DP</t>
  </si>
  <si>
    <t>kotva pro uchycení fasádních panelů římsy do vývrtu</t>
  </si>
  <si>
    <t>-364343510</t>
  </si>
  <si>
    <t>317321118</t>
  </si>
  <si>
    <t>Římsy ze železového betonu C 30/37</t>
  </si>
  <si>
    <t>-1051424800</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</si>
  <si>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</si>
  <si>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0,41"m2"*(4,30+42,90+4,20)</t>
  </si>
  <si>
    <t>0,28"m2"*(4,50+43,12+4,40)</t>
  </si>
  <si>
    <t>317353121</t>
  </si>
  <si>
    <t>Bednění mostní římsy zřízení všech tvarů</t>
  </si>
  <si>
    <t>-1733414666</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</si>
  <si>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</si>
  <si>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(0,23+0,96)*(4,3+42,9+4,2)+(0,25+0,93)*(4,5+43,12+4,4)</t>
  </si>
  <si>
    <t>317353221</t>
  </si>
  <si>
    <t>Bednění mostní římsy odstranění všech tvarů</t>
  </si>
  <si>
    <t>2130191912</t>
  </si>
  <si>
    <t>317361116</t>
  </si>
  <si>
    <t>Výztuž mostních železobetonových říms z betonářské oceli 10 505 (R) nebo BSt 500</t>
  </si>
  <si>
    <t>-1628615660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</si>
  <si>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</si>
  <si>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135 kg/m3</t>
  </si>
  <si>
    <t>35,64*0,135</t>
  </si>
  <si>
    <t>317661131</t>
  </si>
  <si>
    <t>Výplň spár monolitické římsy tmelem silikonovým, spára šířky do 15 mm</t>
  </si>
  <si>
    <t>-87920219</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</si>
  <si>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</si>
  <si>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(2,3+1,65)*(3+4)</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</si>
  <si>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</si>
  <si>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</si>
  <si>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-1642538926</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</si>
  <si>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</si>
  <si>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vývařiště</t>
  </si>
  <si>
    <t>2*3,30</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</si>
  <si>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</si>
  <si>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</si>
  <si>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892872899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</si>
  <si>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</si>
  <si>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2*12</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</si>
  <si>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</si>
  <si>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</si>
  <si>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-338214758</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</si>
  <si>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</si>
  <si>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</si>
  <si>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-736176439</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</si>
  <si>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</si>
  <si>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KARI 10/100/100</t>
  </si>
  <si>
    <t>2*0,270</t>
  </si>
  <si>
    <t>334323118</t>
  </si>
  <si>
    <t>Mostní opěry a úložné prahy z betonu železového C 30/37</t>
  </si>
  <si>
    <t>-452894556</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</si>
  <si>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</si>
  <si>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dříky opěr</t>
  </si>
  <si>
    <t>(9,70"m2"*2,30+(0,69+0,56)*1,50)*2</t>
  </si>
  <si>
    <t>úložné prahy opěr</t>
  </si>
  <si>
    <t>"OP10"3,00"m2"*9,30+(7,90+7,60)*0,60+0,80*0,80*0,15*2</t>
  </si>
  <si>
    <t>"OP30"3,00"m2"*9,30+(7,35+7,65)*0,60+0,80*0,80*0,15*2</t>
  </si>
  <si>
    <t>334323418</t>
  </si>
  <si>
    <t>Mostní pilíře a sloupy z betonu železového C 30/37</t>
  </si>
  <si>
    <t>1032889787</t>
  </si>
  <si>
    <t xml:space="preserve">Poznámka k souboru cen:
1. V cenách jsou započteny i náklady na kontrolu bednění a kontrolu uložení krycí vrstvy výztuže, vlastní betonáž zejména čerpadlem betonu, rozhrnutí a hutnění betonu požadované konzistence bez ohledu na hustotu výztuže, uhlazení horního povrchu úložného prahu včetně vyspádování, ošetření a ochrany čerstvě uloženého betonu. 2. V ceně -3499 Příplatek za duté pilíře jsou započteny i náklady na obtížnost betonáže podlahy a následné technologické přestávky. 3. Soubor cen lze též použít jako výplňový beton k souboru cen 334 35-41 Osazení obkladových železobetonových dílců pilířů a sloupů. </t>
  </si>
  <si>
    <t>2,20"m2"*4,77</t>
  </si>
  <si>
    <t>334351112</t>
  </si>
  <si>
    <t>Bednění mostních opěr a úložných prahů ze systémového bednění zřízení z překližek, pro železobeton</t>
  </si>
  <si>
    <t>-344041555</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</si>
  <si>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</si>
  <si>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Poznámka k položce:
výměra bednění  obsahuje i bednění základů</t>
  </si>
  <si>
    <t>7,5+ 2*(2,7+1,1+0,9)+5,7+33+15,3+14,1+(5,2+4,9)*0,6+9,7+9+4*8,1+0,8*4*0,15*2+13,6</t>
  </si>
  <si>
    <t>7,5+ 2*(2,7+1,1+0,9)+5,7+32,7+13,9+15+(4,8+5)*0,6+8,8+9,4+8,1+0,8*4*0,15*2+13,6</t>
  </si>
  <si>
    <t>334351211</t>
  </si>
  <si>
    <t>Bednění mostních opěr a úložných prahů ze systémového bednění odstranění z překližek</t>
  </si>
  <si>
    <t>342016832</t>
  </si>
  <si>
    <t>Poznámka k položce:
výměra bednění obsahuje i bednění základů</t>
  </si>
  <si>
    <t>334353111</t>
  </si>
  <si>
    <t>Bednění mostních pilířů a sloupů konstantního průřezu ze systémového bednění zřízení pro pravoúhlý pilíř</t>
  </si>
  <si>
    <t>-975419343</t>
  </si>
  <si>
    <t xml:space="preserve">Poznámka k souboru cen:
1. Ceny platí pro bednění mostních pilířů, sloupů a jejich úložných prahů do výšky 12 m ze systémového bednění s výplní pohledového bednění (pohledová překližka). 2. Sloupy 4-úhelníkové jsou uvažovány v řezu do plochy 1 m2, kruhové sloupy do průměru 1,5 m a 8-úhelníkové o šíři hrany do 0,8 m. Průřez se uvažuje konstantní. Proměnlivé tvary systémového bednění je nutno řešit příplatkem. 3. Duté pilíře obsahují pouze modul rozebíratelného vnitřního bednění stěn a podlahy s průlezem, vnější pohledové bednění se oceňuje standardním souborem cen 334 35-3 . Bednění mostních pilířů a sloupů konstantního průřezu ze systémového bednění. 4. Pro výšky pilířů nad 12 m je nutné použít příplatek za překládané bednění [CB 240] na kus záběru (výšku 5,4 m a šířku do 2,8 m) se započtenou využitelností formy bednění včetně přesahu a trvale zabudovaných kotev závěsů. 5. V cenách zřízení je započteno sestavení a osazení inventárního bednění jeřábem, nástřik odformovacím prostředkem, nájemné rámů inventárního bednění a spínacích prvků vztažené k ploše bednění, spotřeba výplní opěry a distančních prvků. 6. V cenách odstranění je započteno odbednění dříku nebo úložného prahu, očištění bednění, vyplnění kuželových otvorů v betonu po spínacích tyčích bednění. 7. Drobný spotřební materiál (např. hřebíky, vruty, materiál pro vyplnění kuželových otvorů v základu po spínacích tyčích bednění) je započten v režijních nákladech. 8. V cenách nejsou započteny náklady na: a) prostupy, drážky, odklony od svislé osy (např. vzpěradla), zkosení hran a zhotovení ramenátů zakřivení ve svislé nebo vodorovné ose, tyto vícepráce se řeší příplatkem, b) stavbu lešení a podpěrných skruží příčníků nebo stativ, c) očištění povrchu betonu po odbednění tlakovou vodou, tyto se oceňují cenou 938 53-3111 Očištění povrchu betonu tlakovou vodou části C01. </t>
  </si>
  <si>
    <t>15,2*1,1+7,1*4,9</t>
  </si>
  <si>
    <t>334353211</t>
  </si>
  <si>
    <t>Bednění mostních pilířů a sloupů konstantního průřezu ze systémového bednění odstranění pro pravoúhlý pilíř</t>
  </si>
  <si>
    <t>-1273384267</t>
  </si>
  <si>
    <t>334359111</t>
  </si>
  <si>
    <t>Výřez bednění pro prostup trub betonovou konstrukcí DN 150</t>
  </si>
  <si>
    <t>-1178297955</t>
  </si>
  <si>
    <t>pro chráničky</t>
  </si>
  <si>
    <t>pro chrlič</t>
  </si>
  <si>
    <t>334361216</t>
  </si>
  <si>
    <t>Výztuž betonářská mostních konstrukcí opěr, úložných prahů, křídel, závěrných zídek, bloků ložisek, pilířů a sloupů z oceli 10 505 (R) nebo BSt 500 dříků opěr</t>
  </si>
  <si>
    <t>1121188684</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</si>
  <si>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</si>
  <si>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100 kg/m3</t>
  </si>
  <si>
    <t>122,854*0,100</t>
  </si>
  <si>
    <t>334361236</t>
  </si>
  <si>
    <t>Výztuž betonářská mostních konstrukcí opěr, úložných prahů, křídel, závěrných zídek, bloků ložisek, pilířů a sloupů z oceli 10 505 (R) nebo BSt 500 dříků pilířů a sloupů</t>
  </si>
  <si>
    <t>59548239</t>
  </si>
  <si>
    <t>150 kg/m3</t>
  </si>
  <si>
    <t>10,494*0,150</t>
  </si>
  <si>
    <t>334791114</t>
  </si>
  <si>
    <t>Prostup v betonových zdech z plastových trub průměru do DN 200</t>
  </si>
  <si>
    <t>1765122407</t>
  </si>
  <si>
    <t xml:space="preserve">Poznámka k souboru cen:
1. V cenách jsou započteny náklady na nařezání plastového potrubí na potřebnou délku a osazení do bednění bez výřezu bednění, utěsnění prostupu a bednění tmelem před betonáží. </t>
  </si>
  <si>
    <t>prostup opěrou</t>
  </si>
  <si>
    <t>2,50*2</t>
  </si>
  <si>
    <t>348171111</t>
  </si>
  <si>
    <t>Osazení mostního ocelového zábradlí přímo do betonu říms</t>
  </si>
  <si>
    <t>2045342736</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</si>
  <si>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</si>
  <si>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51,70</t>
  </si>
  <si>
    <t>553912000.DP</t>
  </si>
  <si>
    <t>zábradelní díl VT1 - pozink.</t>
  </si>
  <si>
    <t>1923157920</t>
  </si>
  <si>
    <t>Poznámka k položce:
položka zahrnuje:
dodání zábradlí včetně předepsané povrchové úpravy
kotvení sloupků, t.j. kotevní desky, šrouby z nerez oceli, vrty a zálivku, pokud zadávací dokumentace nestanoví jinak
případné nivelační hmoty pod kotevní desky</t>
  </si>
  <si>
    <t>388995212.DP</t>
  </si>
  <si>
    <t>Chránička kabelů v římse z trub HDPE přes DN 80 do DN 110</t>
  </si>
  <si>
    <t>-1676411793</t>
  </si>
  <si>
    <t>Poznámka k položce:
PVC trouby Ø90mm s vloženým ocelovým lankem pro eventuelní převedení inženýrských sítí po mostě. Na koncích budou chráničky zavíčkovány</t>
  </si>
  <si>
    <t>(1,00+3,00+51,70+3,00+1,00)*2</t>
  </si>
  <si>
    <t>421321107</t>
  </si>
  <si>
    <t>Mostní železobetonové nosné konstrukce deskové nebo klenbové, trámové, ostatní deskové přechodové, z betonu C 25/30</t>
  </si>
  <si>
    <t>319039586</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</si>
  <si>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[Freyssinet] desky rámové konstrukce do spodní stavby nebo kloub pérový mostní desky vícepolového mostu [Mesnager], tyto se oceňují souborem cen 428 38 Vrubový a pérový kloub železobetonový. d) rovinnost povrchu mostní konstrukce, tyto se oceňují cenou 457 31-1191 Příplatek k ceně za rovinnost. </t>
  </si>
  <si>
    <t>25,60"m2"*0,30*2</t>
  </si>
  <si>
    <t>421351112.DP</t>
  </si>
  <si>
    <t>Bednění deskových konstrukcí mostů z betonu železového nebo předpjatého zřízení boků přechodové desky</t>
  </si>
  <si>
    <t>402289125</t>
  </si>
  <si>
    <t>10,9*0,30*2</t>
  </si>
  <si>
    <t>421351212.DP</t>
  </si>
  <si>
    <t>Bednění deskových konstrukcí mostů z betonu železového nebo předpjatého odstranění boků přechodové desky</t>
  </si>
  <si>
    <t>-2030148454</t>
  </si>
  <si>
    <t>421361216</t>
  </si>
  <si>
    <t>Výztuž deskových konstrukcí z betonářské oceli 10 505 (R) nebo BSt 500 přechodové desky</t>
  </si>
  <si>
    <t>1262213212</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</si>
  <si>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</si>
  <si>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130 kg/m3</t>
  </si>
  <si>
    <t>15,36*0,130</t>
  </si>
  <si>
    <t>421361226</t>
  </si>
  <si>
    <t>Výztuž deskových konstrukcí z betonářské oceli 10 505 (R) nebo BSt 500 deskového mostu</t>
  </si>
  <si>
    <t>-1519846144</t>
  </si>
  <si>
    <t>284,50*0,130</t>
  </si>
  <si>
    <t>421371111</t>
  </si>
  <si>
    <t>Výztuž předpínací nosné konstrukce mostů zhotovení kabelů soudržných</t>
  </si>
  <si>
    <t>-254325244</t>
  </si>
  <si>
    <t xml:space="preserve">Poznámka k souboru cen:
1. V cenách -1111, -1120 a -1121 jsou započteny náklady na zhotovení kabelů z lan nařezáním na délku do 120 m podle počtu lan ve svazku s požadovaným prodloužením na osazení napínacích pistolí. Lana se oceňují ve specifikaci. 2. V cenách -2212 až -2622 jsou započteny náklady na uložení zhotovených vnitřních kabelů do trubek (kabelových kanálků) zabetonovaných v konstrukci, u volně vedených nesoudržných kabelů osazení MPE kabelu do HDPE trubek uložených mezi deviátory a příčníky, osazení vložky deviátoru do bednění. 3. V ceně -3121 je započteno osazení kotevních podkladních desek do bednění s přechodovou trubkou a osazení spirálové výztuže podkladnice kotvy. Kompletní sada podkladních desek podle typu a počtu lan se oceňuje ve specifikaci. 4. V cenách -4112 až -4127 jsou započteny náklady na osazení trubek do konstrukce včetně prodlužovacích spojek na trubky do potřebné délky mezi podkladními deskami kotev, úpravu betonářské výztuže kabelových podpor pro zajištění polohy trubek před betonáží včetně dostatečného krytí betonem. Ceny trubek hladkých a hladkých HDPE jsou včetně jejich dodávky, tenkostěnné krepované trubky se oceňují ve specifikaci. 5. V cenách -6112 až -6252 jsou započteny náklady na vlastní jednostranné napínání kabelů podle počtu lan včetně osazení objímky s čelistmi, u volně vedených kabelů MPE odizolování jednotlivých lan, provedení záznamu v protokolu, uříznutí konců lan po ukončení napínání. Napínání se provádí hydraulickou pistolí a čerpadlem po etapách. Oboustranné napínání se posuzuje jako dvě položky jednostranného napínání. 6. V cenách -6112 až -6252 jsou započteny náklady na bednění a obetonování kotev s osazením injektážní a odvzdušňovací hadičky po napínaní soudržných kabelů. 7. Vějířovité (mrtvé) kotvy -7111 až -7113 se zřizují v zabetonované konstrukci rozvinutím lan z kabelů v armokoši a jejich zajištění jako mrtvé kotvy, které se nedají napínat. V cenách nejsou započteny náklady na distanční mřížky, injektážní spojky a spirály s kroužkem, které se oceňují ve specifikaci. 8. V cenách -8112 až -8118 jsou započteny náklady na injektáž kabelů soudržnosti v trubkách s vyfoukáním nečistot z trubek kompresorem, kontrolu těsnosti hadic, namíchání injektážní malty a vyplnění trubek s kabelem injektážní hmotou tlakovým zařízením. U volně vedených nesoudržných kabelů injektáž trub HDPE s kabely MPE probíhá před napínáním. 9. V cenách -8211 až -8213 jsou započteny náklady na osazení a napínaní předpínacích tyčí, u montážních tyčí se tato cena může použít také pro opětné napnutí tyče k uvolnění a vyjmutí tyče z konstrukce. Předpínací tyče v provedení nesoudržném nebo soudržném vnáší trvalé předpětí do konstrukce, montážní tyče slouží pro dočasné sepnutí a vnesení předpětí před protažením předpínací lanové výztuže. 10. Propojení výztuže je vodivým propojením jako součást ochrany proti vlivu bludných proudů a je vyvedeno do měřícího místa. Propojení do měřící skříně se oceňuje souborem cen 936 94-6 . Ochranné vodivé propojení mostního vybavení. Osazení měřícího šroubu s matkou je oceněno cenou 936 17-1121. 11. Spojky kabelu s čelistmi se montují na konce kabelů k jejich prodloužení a jsou kryty ochranným obalem v bednění před zabetonováním. 12. V cenách nejsou započteny náklady na: a) zhotovení kabelových podpor z betonářské výztuže, tyto se oceňují souborem cen 423 36-1 . Výztuž trámových a komorových konstrukcí, b) zhotovení bednění pro osazení kotev a deviátorů, tyto se oceňují souborem cen 423 35-7 . Bednění trámové a komorové konstrukce, c) osazení měřících skříní nebo měřících míst, tyto práce se oceňují souborem cen 936 17- . 1 jako drobné doplňkové kovové konstrukce, d) pracovní lávky jsou součástí zařízení letmé montáže nebo letmé betonáže, případně pojízdné boční lávky po mostovce, lávky se oceňují souborem cen 945 21-1 . Pojízdná pracovní lávka mostu, e) nájemné hydraulických agregátů a napínacích pistolí, jejich počet a dobu nasazení je nutné doplnit individuálně podle harmonogramu stavby. </t>
  </si>
  <si>
    <t>7,87</t>
  </si>
  <si>
    <t>314591000.DP</t>
  </si>
  <si>
    <t>lano předpínací é ocelové D 15,7 mm, 1860 MPa</t>
  </si>
  <si>
    <t>-93843383</t>
  </si>
  <si>
    <t>314591200</t>
  </si>
  <si>
    <t>sestava kotevní objímka, čelist, roznášecí podložka</t>
  </si>
  <si>
    <t>sada</t>
  </si>
  <si>
    <t>-169135938</t>
  </si>
  <si>
    <t>8*2</t>
  </si>
  <si>
    <t>421379211</t>
  </si>
  <si>
    <t>Výztuž předpínací nosné konstrukce mostů obetonování kotev včetně bednění</t>
  </si>
  <si>
    <t>-506798322</t>
  </si>
  <si>
    <t>423331231</t>
  </si>
  <si>
    <t>Mostní předpjaté betonové nosné konstrukce deskové, klenbové, trámové,  komorové trámové, z betonu C 30/37</t>
  </si>
  <si>
    <t>984987964</t>
  </si>
  <si>
    <t xml:space="preserve">Poznámka k souboru cen:
1. Vylehčenou konstrukcí je míněno použití kruhového průlezného profilu ztraceného bednění kotveného do konstrukce s odvodněním dna. Toto ztracené bednění je započteno v ceně 423 35-53. 2. V cenách jsou započteny náklady na kontrolu bednění, kontrolu uložení betonářské výztuže s požadovanou krycí vrstvou a trubek předpínacích kabelů, vlastní betonáž zejména čerpadlem betonu, rozhrnutí a hutnění betonu požadované konzistence bez ohledu na hustotu výztuže, uhlazení betonu horního povrchu konstrukce, ošetření a ochranu čerstvě uloženého certifikovaného betonu. 3. Příplatek k ceně betonáže lze použít, pokud je nutná manipulace s prodloužením hadice na beton mimo dosah čerpadla betonu. 4. V cenách nejsou započteny náklady na rovinnost povrchu mostní konstrukce, tyto se oceňují cenou 457 31-1191 Příplatek k ceně za rovinnost. </t>
  </si>
  <si>
    <t>6,60"m2"*41,40</t>
  </si>
  <si>
    <t>(7,60*0,80-0,10*4,50)*2</t>
  </si>
  <si>
    <t>423351111</t>
  </si>
  <si>
    <t>Bednění trámové a komorové konstrukce příčníku trámu spodní zřízení</t>
  </si>
  <si>
    <t>-674293395</t>
  </si>
  <si>
    <t xml:space="preserve">Poznámka k souboru cen:
1. Jedná se o bednění nosných konstrukcí trámových nebo komorových převážně pohledovým bedněním. 2. Cena -1111 Bednění spodního podhledu příčníku u trámových konstrukcí nad mostní podpěrou se doplňuje cenou -4101 Bednění stěn příčníků platnou i pro boky příčníku trámu. 3. Bednění spodního podhledu nosné konstrukce monolitických mostů je osazeno společně s pracovní podlahou na roštech podpěrné skruže a oceněno cenou 421 95-5, a to i pro oblouky a mostní klenby. 4. Bednění podhledu potlačení desky nosné konstrukce do výšky 400 mm v ceně -1112 je založeno na pracovní podlaze podpěrné skruže. 5. Cena -1121 Závěs bednění skruže umožňuje kotvení zadní části podpěrné skruže do nosné konstrukce betonované v předchozím taktu a používá se pouze u vícepolových mostů. 6. Bednění vnějších bočních stěn trámů a komor je sestaveno z palubek, jak pro proměnnou výšku stěny – cena -2121, tak i konstantní - cena -2111, a je založeno na pracovní podlaze podpěrné skruže. 7. Bednění boku mostovky do výšky 350 mm v ceně -2131 je nepohledové z prken. 8. Bednění boku mostovky jako pracovních čel v ceně -2132 je s prostupy pro třmínky betonářské výztuže ke kotvení monolitické mostní římsy. 9. Bednění koncových čel v ceně -3111 uzavírá nosnou konstrukci nad podpěrami nebo uzavírá čela předpjatých betonových konstrukcí s kotevními objímkami. 10. Cena -3112 Bednění čel je určena pro osazení podkladních desek kabelů předpětí nebo čela s osazením deviátoru volně vedených kabelů s otvory pro jejich osazení. 11. Cena -3121 Čela pracovní železobetonová je včetně otvorů pro pruty betonářské oceli mezi betonážními takty nebo postupy u vícepolových mostů, cena -3122 Čela pracovní pro předpínané betony je včetně otvorů pro betonářskou a otvorů pro vedení trub předpínací výztuže mezi betonážními postupy. 12. Bednění stěn příčníku trámu v ceně -4101 tvoří spolu se spodním bedněním v ceně -1111 kompletní dobednění příčníku trámových konstrukcí nad podpěrou. 13. Cena -4111 obsahuje bednění podhledu konzol mostovky (křídel) u trámových nebo komorových mostů se žebry pro bednění a pracovní podélnou lávku včetně zavětrovaných podpěr do výšky 2,5 m založených na pracovní podlaze podpěrné skruže. 14. Cena -4121 obsahuje bednění boční stěny s výplní pohledového bednění v délce betonážního postupu u vícepolových trámových nebo komorových mostů konstantního tvaru. 15. Takt posunu formy v ceně -4122 znamená cyklus uvolnění formy a posun formy po dráze na pracovní podlaze podpěrné skruže 50 m do dalšího mostního pole a osazení s rektifikací formy pro ukládku výztuže. 16. Poslední demontáž vnější sestavy bočnic formy délky betonážního postupu je v ceně -4221. 17. Bednění stěn příčníku vnějšího předpětí v ceně -4141 je převážně osazeno v komorách mostu nad pilířem, v příčníku jsou otvory pro kotvení volně vedených kabelů. 18. Bednění vnitřní bočních stěn v ceně -5111 je nepohledové bednění komory osazené s rozpěrnými trubkami bednění k vnějším bočním stěnám. 19. V ceně -5120 je bednění stropu včetně náběhů mezi trámy nebo stropu komory s podpěrami a zavětrováním do výšky 2,5 m založenými na pracovní podlaze podpěrné skruže. 20. Montáž sestavy bednění stropu komory v ceně -5121 je bedněním sestavy rámů stropu v délce betonážního postupu u vícepolových mostů, obsahuje měsíční nájemné systémového bednění. 21. Takt posunu stropu znamená cyklus uvolnění stropu, spuštění bednění na kolejničky, posun bednění o 50 m do dalšího pole, zdvih a rektifikaci stropu s napojením na vnitřní stěny, příprava na osazení kolejniček pro další takt. 22. Poslední demontáž sestavy systémového bednění stropu je v ceně -5221. 23. Ztracené bednění spřažené desky mostovky v cenách 423 35-53 lze použít jako záklopovou desku pro prefabrikované betonové nosníky nebo pro ocelobetonové konstrukce, případně pro dodatečně betonované horní desky mostovky u spojité komorové konstrukce mostu. 24. Všeobecně jsou v cenách bednění trámových a komorových konstrukcí mostu započteny náklady na sestavení a osazení bednění na požadovaný tvar jejich vzepření a rozepření pomocí rozpěrných trubek, stažení bednění tyčemi, nástřik bednění odformovacím přípravkem, manipulace při osazení vnějšího i vnitřního bednění jeřábem, odbednění vnějších stěn a konzol ručně a jeřábem, odbednění vnitřních stěn a stropu pouze ručně v délce mostního pole, očištění bednění, vyplnění kuželových otvorů v betonu po spínacích tyčích bednění, u inventárního bednění měsíční nájemné včetně spínacích prvků se započítanou obrátkovostí vztažené k ploše bednění, je započtena spotřeba pohledového bednění. 25. Drobný spotřební materiál (např. hřebíky, materiál pro vyplnění kuželových otvorů v základu po spínacích tyčích bednění) je započten v režijních nákladech. 26. V cenách nejsou započteny náklady na: a) osazení trubkové vložky do bednění deviátoru, tyto se oceňují cenou 421 37-41, b) bednění spřahující desky ocelobetonové, tyto se oceňují souborem cen 423 35-7 . Bednění spřažené desky ocelobetonové konstrukce, c) kotvy do bednění pro spřah monolitické římsy, tyto se oceňují souborem cen 317 17-11 Kotvení monolitického betonu římsy do mostovky, d) kotvy do bednění pro závěsy odvodnění mostu, tyto se oceňují souborem cen 936 94-392 Montáž věšákového závěsu odvodnění mostu, e) prostupy trub v konstrukci, tyto se oceňují souborem cen 334 79-11 Prostup z plastových trub betonovou zdí, f) zaoblení zhotovením a vložením ramenátů do sestavy bočnic, g) závěs skruže v ceně -1121, tyto závěsy se oceňují ve specifikaci, h) ztracené bednění v ceně -5312 až -5315, tyto se oceňují ve specifikaci. </t>
  </si>
  <si>
    <t>11,2*43,2</t>
  </si>
  <si>
    <t>odečet bednění boků</t>
  </si>
  <si>
    <t>-77,76</t>
  </si>
  <si>
    <t>423351211</t>
  </si>
  <si>
    <t>Bednění trámové a komorové konstrukce příčníku trámu spodní odstranění</t>
  </si>
  <si>
    <t>881190529</t>
  </si>
  <si>
    <t>423352121</t>
  </si>
  <si>
    <t>Bednění trámové a komorové konstrukce vnějších boků proměnné výšky zřízení</t>
  </si>
  <si>
    <t>1546181855</t>
  </si>
  <si>
    <t>(0,25+0,25)*41,60</t>
  </si>
  <si>
    <t>(0,65+0,65)*41,60</t>
  </si>
  <si>
    <t>(0,45*8)*0,80</t>
  </si>
  <si>
    <t>Mezisoučet</t>
  </si>
  <si>
    <t>0,5*4+7,7*2</t>
  </si>
  <si>
    <t>423352221</t>
  </si>
  <si>
    <t>Bednění trámové a komorové konstrukce vnějších boků proměnné výšky odstranění</t>
  </si>
  <si>
    <t>-774242752</t>
  </si>
  <si>
    <t>423353122</t>
  </si>
  <si>
    <t>Bednění trámové a komorové konstrukce čel pracovních trámu/komory z předpjatého betonu zřízení</t>
  </si>
  <si>
    <t>-1610438608</t>
  </si>
  <si>
    <t>0,6*9,3*2</t>
  </si>
  <si>
    <t>423353222</t>
  </si>
  <si>
    <t>Bednění trámové a komorové konstrukce čel pracovních trámu/komory z předpjatého betonu odstranění</t>
  </si>
  <si>
    <t>-1209185707</t>
  </si>
  <si>
    <t>428381311</t>
  </si>
  <si>
    <t>Vrubový a pérový kloub železobetonový zřízení kyvného trnu přechodové desky</t>
  </si>
  <si>
    <t>-1079936562</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</si>
  <si>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</si>
  <si>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Poznámka k položce:
dle VL4</t>
  </si>
  <si>
    <t>přechodové desky</t>
  </si>
  <si>
    <t>2*7,40</t>
  </si>
  <si>
    <t>piliř</t>
  </si>
  <si>
    <t>2,60</t>
  </si>
  <si>
    <t>428992116</t>
  </si>
  <si>
    <t>Osazení mostního ložiska elastomerového zatížení přes 2500 do 5000 kN</t>
  </si>
  <si>
    <t>-2080552814</t>
  </si>
  <si>
    <t xml:space="preserve">Poznámka k souboru cen:
1. V cenách jsou započteny náklady na osazení ložiska s deskami a kotevními trny na úložný ložiskový blok, výškové vyrovnání ložiska v příčném nebo podélném sklonu mostu, nastavení ložiska včetně kontrolní zkoušky, zpevnění nebo dočasné uvolnění ložiska včetně geodetických zaměření a kontroly posunů. 2. V cenách nejsou započteny náklady na: a) výrobu a vyplnění lože nebo horní případně spodní spáry ložiska modifikovanou maltou, tyto se oceňují souborem cen 452 47-11 Podkladní a výplňová vrstva z modifikované malty cementové, b) lože z plastbetonu, tyto se oceňují souborem cen 451 47- . 1 Podkladní vrstva plastbetonová, c) bednění horní nebo dolní spáry terče ložiska při příčném nebo podélném sklonu, tyto se oceňují souborem cen 428 35-11 Bednění bloku ložiska, d) certifikovaná elastomerová ložiska, tyto se oceňují ve specifikaci. 3. Ložisko vodící nebo přídržné pro mosty s elastomerovými ložisky se oceňuje cenou 428 94-1121. </t>
  </si>
  <si>
    <t>všesměrně posuvné</t>
  </si>
  <si>
    <t>jednosměrně posuvné</t>
  </si>
  <si>
    <t>428100101.DP</t>
  </si>
  <si>
    <t>mostního ložiska elastomerového zatížení do 5000 kN - všesměrně posuvné</t>
  </si>
  <si>
    <t>522458050</t>
  </si>
  <si>
    <t>428100102.DP</t>
  </si>
  <si>
    <t>-1065507373</t>
  </si>
  <si>
    <t>434121426</t>
  </si>
  <si>
    <t>Osazování schodišťových stupňů železobetonových s vyspárováním styčných spár, s provizorním dřevěným zábradlím a dočasným zakrytím stupnic prkny na desku, stupňů drsných</t>
  </si>
  <si>
    <t>1967225508</t>
  </si>
  <si>
    <t xml:space="preserve">Poznámka k souboru cen:
1. U cen -1441, -1442, -1451, -1452 je započtena podpěrná konstrukce visuté části stupňů. 2. Množství měrných jednotek se určuje v m délky stupňů včetně uložení. 3. Dodávka stupňů se oceňuje ve specifikaci. </t>
  </si>
  <si>
    <t>0,75*(21+21+1)</t>
  </si>
  <si>
    <t>593737000.DP</t>
  </si>
  <si>
    <t>stupeň schodišťový ŽB prefabrikovaný</t>
  </si>
  <si>
    <t>-383357092</t>
  </si>
  <si>
    <t>0,18*0,60*0,75*(21+21)</t>
  </si>
  <si>
    <t>0,12*0,60*0,75</t>
  </si>
  <si>
    <t>451315114</t>
  </si>
  <si>
    <t>Podkladní a výplňové vrstvy z betonu prostého tloušťky do 100 mm, z betonu C 12/15</t>
  </si>
  <si>
    <t>-783117982</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</si>
  <si>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</si>
  <si>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přechodové desky</t>
  </si>
  <si>
    <t>25,84*2</t>
  </si>
  <si>
    <t>451315116</t>
  </si>
  <si>
    <t>Podkladní a výplňové vrstvy z betonu prostého tloušťky do 100 mm, z betonu C 20/25</t>
  </si>
  <si>
    <t>-2002807853</t>
  </si>
  <si>
    <t>pod dlažbu</t>
  </si>
  <si>
    <t>350,00*1,20</t>
  </si>
  <si>
    <t>pod dlážděné skluzy</t>
  </si>
  <si>
    <t>(6,30+10,80)*1,20</t>
  </si>
  <si>
    <t>451315125</t>
  </si>
  <si>
    <t>Podkladní a výplňové vrstvy z betonu prostého tloušťky do 150 mm, z betonu C 16/20</t>
  </si>
  <si>
    <t>-718319520</t>
  </si>
  <si>
    <t>šablony pro piloty</t>
  </si>
  <si>
    <t>(34,74+17,28)*0,15</t>
  </si>
  <si>
    <t>451351111</t>
  </si>
  <si>
    <t>Bednění podkladní vrtací šablony základu z hranolů a prken hloubky do 300 mm zřízení</t>
  </si>
  <si>
    <t>-181730739</t>
  </si>
  <si>
    <t xml:space="preserve">Poznámka k souboru cen:
1. V cenách jsou započteny náklady založení vnějšího bednění z hranolu a prken na podkladní vrstvě ze štěrku, rozměření polohy vnitřního bednění otvorů pro vrtaní pilot, zhotovení a zajištění polohy vnitřního bednění pro tloušťku vrtací šablony do tloušťky 300 mm, nástřik bednění odformovacím prostředkem, odbednění vrtací šablony. 2. V cenách nejsou započteny náklady na ukládku výztuže ze sítí do vrtací šablony, tyto se oceňují souborem cen 273 36-14 Výztuž základů ze svařovaných sítí. </t>
  </si>
  <si>
    <t>(31.4 + 16.8 )*0.15</t>
  </si>
  <si>
    <t>451351211</t>
  </si>
  <si>
    <t>Bednění podkladní vrtací šablony základu z hranolů a prken hloubky do 300 mm odstranění</t>
  </si>
  <si>
    <t>-46876733</t>
  </si>
  <si>
    <t>451475121</t>
  </si>
  <si>
    <t>Podkladní vrstva plastbetonová samonivelační, tloušťky do 10 mm první vrstva</t>
  </si>
  <si>
    <t>541136290</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</si>
  <si>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</si>
  <si>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bloky ložisek</t>
  </si>
  <si>
    <t>(0,80*0,80)*4</t>
  </si>
  <si>
    <t>451475122</t>
  </si>
  <si>
    <t>Podkladní vrstva plastbetonová samonivelační, tloušťky do 10 mm každá další vrstva</t>
  </si>
  <si>
    <t>-493122576</t>
  </si>
  <si>
    <t>451477121</t>
  </si>
  <si>
    <t>Podkladní vrstva plastbetonová drenážní, tloušťky do 20 mm první vrstva</t>
  </si>
  <si>
    <t>2026361452</t>
  </si>
  <si>
    <t>odvodňovací proužek š.150 mm</t>
  </si>
  <si>
    <t>v místě odvodňovače 600/600 mm</t>
  </si>
  <si>
    <t>v místě trubičky 600/400 mm</t>
  </si>
  <si>
    <t>75 mm před závěrem</t>
  </si>
  <si>
    <t>9,20</t>
  </si>
  <si>
    <t>451477122</t>
  </si>
  <si>
    <t>Podkladní vrstva plastbetonová drenážní, tloušťky do 20 mm každá další vrstva</t>
  </si>
  <si>
    <t>-509098039</t>
  </si>
  <si>
    <t>451576120.DP</t>
  </si>
  <si>
    <t>Podkladní a výplňová vrstva z kameniva ze štěrkopísku</t>
  </si>
  <si>
    <t>-500994257</t>
  </si>
  <si>
    <t>pod schodiště</t>
  </si>
  <si>
    <t>(0,52+0,49)"m2"*1,50</t>
  </si>
  <si>
    <t>451576121</t>
  </si>
  <si>
    <t>Podkladní a výplňová vrstva z kameniva tloušťky do 200 mm ze štěrkopísku</t>
  </si>
  <si>
    <t>1569524174</t>
  </si>
  <si>
    <t xml:space="preserve">Poznámka k souboru cen:
1. V cenách jsou započteny náklady na rozprostření podkladní nebo výplňové vrstvy na podloží, zhutnění podkladní vrstvy na požadovanou tloušťku s urovnáním povrchu vrstvy pod vrtací šablony nebo betonové základové konstrukce, případně dlažby z betonu ve svahu. 2. V cenách nejsou započteny náklady na zemní práce pro zřízení podkladní vrstvy, zhutnění podloží a odvodnění podkladní vrstvy nebo zřízení čerpací jímky základové konstrukce. </t>
  </si>
  <si>
    <t>těsnící vrstva</t>
  </si>
  <si>
    <t>(8,10*3,50*2)*2</t>
  </si>
  <si>
    <t>pod skluzy</t>
  </si>
  <si>
    <t>20,50</t>
  </si>
  <si>
    <t>pod žlabovky</t>
  </si>
  <si>
    <t>1,00*43,00</t>
  </si>
  <si>
    <t>457311114</t>
  </si>
  <si>
    <t>Vyrovnávací nebo spádový beton včetně úpravy povrchu C 12/15</t>
  </si>
  <si>
    <t>-287377080</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</si>
  <si>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</si>
  <si>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pod drenáž</t>
  </si>
  <si>
    <t>0,45"m2"*8,10*2</t>
  </si>
  <si>
    <t>pod římsami křídlech</t>
  </si>
  <si>
    <t>0,10"m2"*(3,80+3,90)</t>
  </si>
  <si>
    <t>457311116</t>
  </si>
  <si>
    <t>Vyrovnávací nebo spádový beton včetně úpravy povrchu C 20/25</t>
  </si>
  <si>
    <t>290582919</t>
  </si>
  <si>
    <t>(2,00+1,90)"m2"*1,15</t>
  </si>
  <si>
    <t>458501112</t>
  </si>
  <si>
    <t>Výplňové klíny za opěrou z kameniva hutněného po vrstvách drceného</t>
  </si>
  <si>
    <t>1468888663</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</si>
  <si>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</si>
  <si>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přechodový klín</t>
  </si>
  <si>
    <t>"OP10"4,30"m2"*9,30</t>
  </si>
  <si>
    <t>"OP30"4,00"m2"*9,30</t>
  </si>
  <si>
    <t>465513157</t>
  </si>
  <si>
    <t>Dlažba svahu u mostních opěr z upraveného lomového žulového kamene s vyspárováním maltou MC 25, šíře spáry 15 mm do betonového lože C 25/30 tloušťky 200 mm, plochy přes 10 m2</t>
  </si>
  <si>
    <t>-871843964</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</si>
  <si>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</si>
  <si>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dlažba</t>
  </si>
  <si>
    <t>dlážděné skluzy</t>
  </si>
  <si>
    <t>936560001.DP</t>
  </si>
  <si>
    <t>Nivelační značka na konstrukci</t>
  </si>
  <si>
    <t>1928839666</t>
  </si>
  <si>
    <t>Poznámka k položce:
Položka zahrnuje veškerý materiál, výrobky a polotovary, včetně mimostaveništní a vnitrostaveništní dopravy (rovněž přesuny), včetně naložení a složení,případně s uložením.</t>
  </si>
  <si>
    <t>nivel.značka čepová</t>
  </si>
  <si>
    <t>3+3+1</t>
  </si>
  <si>
    <t>nivel.značka hřebová na římsách</t>
  </si>
  <si>
    <t>5*2</t>
  </si>
  <si>
    <t>936560002.DP</t>
  </si>
  <si>
    <t>Vytyčovací bod mikrosítě</t>
  </si>
  <si>
    <t>-1541311456</t>
  </si>
  <si>
    <t>Poznámka k položce:
Viz. bod 4.7.1. technické zprávy
Položka zahrnuje veškerý materiál, výrobky a polotovary, včetně mimostaveništní a vnitrostaveništní dopravy (rovněž přesuny), včetně naložení a složení,případně s uložením.</t>
  </si>
  <si>
    <t>948900000.DP</t>
  </si>
  <si>
    <t>PODPĚRNÉ SKRUŽE - ZŘÍZENÍ A ODSTRANĚNÍ</t>
  </si>
  <si>
    <t>m3OP</t>
  </si>
  <si>
    <t>-1324383399</t>
  </si>
  <si>
    <t>Poznámka k položce:
položka dle OTSKP 2016</t>
  </si>
  <si>
    <t>189*(9,8+1+1)</t>
  </si>
  <si>
    <t>564251111</t>
  </si>
  <si>
    <t>Podklad nebo podsyp ze štěrkopísku ŠP s rozprostřením, vlhčením a zhutněním, po zhutnění tl. 150 mm</t>
  </si>
  <si>
    <t>1541744118</t>
  </si>
  <si>
    <t>564681111</t>
  </si>
  <si>
    <t>Podklad z kameniva hrubého drceného vel. 63-125 mm, s rozprostřením a zhutněním, po zhutnění tl. 300 mm</t>
  </si>
  <si>
    <t>1384840622</t>
  </si>
  <si>
    <t>564751111</t>
  </si>
  <si>
    <t>Podklad nebo kryt z kameniva hrubého drceného vel. 32-63 mm s rozprostřením a zhutněním, po zhutnění tl. 150 mm</t>
  </si>
  <si>
    <t>1296378971</t>
  </si>
  <si>
    <t>573211108</t>
  </si>
  <si>
    <t>Postřik spojovací PS bez posypu kamenivem z asfaltu silničního, v množství 0,40 kg/m2</t>
  </si>
  <si>
    <t>558399912</t>
  </si>
  <si>
    <t>Poznámka k položce:
0,35 kg/m2</t>
  </si>
  <si>
    <t>44,10*7,50</t>
  </si>
  <si>
    <t>577144111</t>
  </si>
  <si>
    <t>Asfaltový beton vrstva obrusná ACO 11 (ABS) s rozprostřením a se zhutněním z nemodifikovaného asfaltu v pruhu šířky do 3 m tř. I, po zhutnění tl. 50 mm</t>
  </si>
  <si>
    <t>1903197164</t>
  </si>
  <si>
    <t>Poznámka k položce:
ACO 11+</t>
  </si>
  <si>
    <t>578143113</t>
  </si>
  <si>
    <t>Litý asfalt MA 11 (LAS) s rozprostřením z nemodifikovaného asfaltu v pruhu šířky do 3 m tl. 40 mm</t>
  </si>
  <si>
    <t>1331986885</t>
  </si>
  <si>
    <t xml:space="preserve">Poznámka k souboru cen: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</si>
  <si>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Poznámka k položce:
MA IV, 11</t>
  </si>
  <si>
    <t>Úpravy povrchů, podlahy a osazování výplní</t>
  </si>
  <si>
    <t>628611000.DP</t>
  </si>
  <si>
    <t>Nátěr mostních betonových konstrukcí epoxidový 2x ochranný  OS-C</t>
  </si>
  <si>
    <t>628613327</t>
  </si>
  <si>
    <t>nátěr říms</t>
  </si>
  <si>
    <t>((4,3+42,9+4,2)+(4,5+43,1+4,4))*(0,15+0,15)</t>
  </si>
  <si>
    <t>628611102</t>
  </si>
  <si>
    <t>Nátěr mostních betonových konstrukcí epoxidový 2x ochranný nepružný OS-B</t>
  </si>
  <si>
    <t>-1225380330</t>
  </si>
  <si>
    <t>nátěr NK</t>
  </si>
  <si>
    <t>(0,25+0,30)*(42,9+43,1)</t>
  </si>
  <si>
    <t>628611111</t>
  </si>
  <si>
    <t>Nátěr mostních betonových konstrukcí akrylátový na siloxanové a plasticko-elastické bázi 2x impregnační OS-A</t>
  </si>
  <si>
    <t>-709463655</t>
  </si>
  <si>
    <t>horní povrch říms</t>
  </si>
  <si>
    <t>(4,3+42,9+4,2)*1,35+(4,5+43,1+4,4)*0,65</t>
  </si>
  <si>
    <t>pilíř</t>
  </si>
  <si>
    <t>1,30*1,00</t>
  </si>
  <si>
    <t>911331131</t>
  </si>
  <si>
    <t>Silniční svodidlo s osazením sloupků zaberaněním ocelové úroveň zádržnosti H1 vzdálenosti sloupků do 2 m jednostranné [KB1 RH1 C]</t>
  </si>
  <si>
    <t>-1516726633</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</si>
  <si>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</si>
  <si>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(29,50+41,50)*2</t>
  </si>
  <si>
    <t>911331412</t>
  </si>
  <si>
    <t>Silniční svodidlo s osazením sloupků zaberaněním ocelové náběh jednostranný, délky přes 4 do 12 m</t>
  </si>
  <si>
    <t>1748219815</t>
  </si>
  <si>
    <t>10,00*4</t>
  </si>
  <si>
    <t>911334122</t>
  </si>
  <si>
    <t>Zábradelní svodidla ocelová s osazením sloupků kotvením do římsy, se svodnicí úrovně zádržnosti H2 [ZSNH4/H2] s výplní ze svislých tyčí</t>
  </si>
  <si>
    <t>272182709</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</si>
  <si>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</si>
  <si>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54,00</t>
  </si>
  <si>
    <t>911334621</t>
  </si>
  <si>
    <t>Mostní svodidla ocelová s osazením sloupků kotvením do mostní konstrukce, se svodnicí úrovně zádržnosti H2 [KB1 RH2 K]</t>
  </si>
  <si>
    <t>-1481976706</t>
  </si>
  <si>
    <t xml:space="preserve">Poznámka k souboru cen:
1. Ceny neobsahují pružný nátěr spáry mezi betonem a sloupkem, tyto se oceňují souborem cen 628 61-11.. Nátěr mostních betonových konstrukcí akrylátový na siloxanové a plasticko-elastické bázi. </t>
  </si>
  <si>
    <t>914112110.DP</t>
  </si>
  <si>
    <t>Tabulka s označením vodního toku na sloupek</t>
  </si>
  <si>
    <t>794596211</t>
  </si>
  <si>
    <t>914112111</t>
  </si>
  <si>
    <t>Tabulka s označením evidenčního čísla mostu na sloupek</t>
  </si>
  <si>
    <t>1988303052</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</si>
  <si>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</si>
  <si>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915121111</t>
  </si>
  <si>
    <t>Vodorovné dopravní značení stříkané barvou vodící čára bílá šířky 250 mm souvislá základní</t>
  </si>
  <si>
    <t>-1882510812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</si>
  <si>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</si>
  <si>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45,00*2</t>
  </si>
  <si>
    <t>915221111</t>
  </si>
  <si>
    <t>Vodorovné dopravní značení stříkaným plastem vodící čára bílá šířky 250 mm souvislá základní</t>
  </si>
  <si>
    <t>-2133213859</t>
  </si>
  <si>
    <t>373551477</t>
  </si>
  <si>
    <t>š.100 mm</t>
  </si>
  <si>
    <t>"OP10"0,90+3,00+0,80+11*1,2+1,60+0,90+2,40+1,80+0,80+1,40+0,80+3,70*1,2*2+10,90*1,2+4,50*1,2</t>
  </si>
  <si>
    <t>"OP30"0,85+3,00+0,85+9,60*1,2+2,30+1,00+0,90+2,20+1,80+9,50*1,2+4,23*1,2+11,40*1,2*2</t>
  </si>
  <si>
    <t>š.150 mm</t>
  </si>
  <si>
    <t>4*3</t>
  </si>
  <si>
    <t>592174160</t>
  </si>
  <si>
    <t>obrubník betonový chodníkový 100x10x25 cm</t>
  </si>
  <si>
    <t>1059223326</t>
  </si>
  <si>
    <t>"zaokr.na celé kusy"0,784</t>
  </si>
  <si>
    <t>592174600</t>
  </si>
  <si>
    <t>obrubník betonový chodníkový silniční vibrolisovaný 100x15x25 cm</t>
  </si>
  <si>
    <t>-933089943</t>
  </si>
  <si>
    <t>919111111</t>
  </si>
  <si>
    <t>Řezání dilatačních spár v čerstvém cementobetonovém krytu příčných nebo podélných, šířky 4 mm, hloubky do 60 mm</t>
  </si>
  <si>
    <t>-342732603</t>
  </si>
  <si>
    <t xml:space="preserve">Poznámka k souboru cen:
1. V cenách jsou započteny i náklady na vyčištění spár po řezání. </t>
  </si>
  <si>
    <t>smršťovací spáry</t>
  </si>
  <si>
    <t>(1,7+1,05)*4</t>
  </si>
  <si>
    <t>919112233</t>
  </si>
  <si>
    <t>Řezání dilatačních spár v živičném krytu vytvoření komůrky pro těsnící zálivku šířky 20 mm, hloubky 40 mm</t>
  </si>
  <si>
    <t>1610488133</t>
  </si>
  <si>
    <t>podél říms a obrub:</t>
  </si>
  <si>
    <t>4*3,00</t>
  </si>
  <si>
    <t>4,30+42,90+4,20</t>
  </si>
  <si>
    <t>4,50+43,12+4,40</t>
  </si>
  <si>
    <t>919121132</t>
  </si>
  <si>
    <t>Utěsnění dilatačních spár zálivkou za studena v cementobetonovém nebo živičném krytu včetně adhezního nátěru s těsnicím profilem pod zálivkou, pro komůrky šířky 20 mm, hloubky 40 mm</t>
  </si>
  <si>
    <t>-1981890026</t>
  </si>
  <si>
    <t xml:space="preserve">Poznámka k souboru cen:
1. V cenách jsou započteny i náklady na vyčištění spár před těsněním a zalitím a náklady na impregnaci, těsnění a zalití spár včetně dodání hmot. </t>
  </si>
  <si>
    <t>919726123</t>
  </si>
  <si>
    <t>Geotextilie netkaná pro ochranu, separaci nebo filtraci měrná hmotnost přes 300 do 500 g/m2</t>
  </si>
  <si>
    <t>557148810</t>
  </si>
  <si>
    <t>931510000.DP</t>
  </si>
  <si>
    <t>Mostní závěr povrchový posun do 60 mm - dodávka a montáž</t>
  </si>
  <si>
    <t>1594984141</t>
  </si>
  <si>
    <t>Poznámka k položce:
položka vychází z OTSKP 2016 a obsahuje:
-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</si>
  <si>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2*9,80</t>
  </si>
  <si>
    <t>931992111</t>
  </si>
  <si>
    <t>Výplň dilatačních spár z polystyrenu pěnového, tloušťky 20 mm</t>
  </si>
  <si>
    <t>1893403815</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</si>
  <si>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</si>
  <si>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"římsy" (0.42+0.28)*3 + "přech. desky" (0.35+0.1+0.1)*7.35*2</t>
  </si>
  <si>
    <t>931992114</t>
  </si>
  <si>
    <t>Výplň dilatačních spár z polystyrenu pěnového, tloušťky 50 mm</t>
  </si>
  <si>
    <t>-1144628867</t>
  </si>
  <si>
    <t>přechod.desky</t>
  </si>
  <si>
    <t>1,1"m2"*2</t>
  </si>
  <si>
    <t>931994132</t>
  </si>
  <si>
    <t>Těsnění spáry betonové konstrukce pásy, profily, tmely tmelem silikonovým spáry dilatační do 4,0 cm2</t>
  </si>
  <si>
    <t>-313979378</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</si>
  <si>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</si>
  <si>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spáry</t>
  </si>
  <si>
    <t>(2.3+1.65)*(3+4)</t>
  </si>
  <si>
    <t>(1.7+1.05)*4</t>
  </si>
  <si>
    <t>931994154</t>
  </si>
  <si>
    <t>Těsnění spáry betonové konstrukce pásy, profily, tmely spárovým profilem průřezu 40/40 mm</t>
  </si>
  <si>
    <t>88793104</t>
  </si>
  <si>
    <t>933902011</t>
  </si>
  <si>
    <t>Statické zatěžovací zkoušky mostního pole rozpětí pole do 50 m, šířka mostu do 15 m pro spojitý nosník prvního měřeného pole</t>
  </si>
  <si>
    <t>271889760</t>
  </si>
  <si>
    <t xml:space="preserve">Poznámka k souboru cen:
1. Měrnou jednotkou zatěžovacích zkoušek mostů je jeden kus, přičemž za jeden kus je považováno jedno pole. Jedním polem se rozumí mostní pole, tj. úsek hlavní nosné konstrukce, který přemosťuje prostor mezi dvěma sousedními mostními podpěrami, anebo tvoří převislý konec hlavní nosné konstrukce za krajní podpěrou. Za samostatná mostní pole se považují i souběžná mostní pole působící po stránce statické odděleně. Z hlediska statické zatěžovací zkoušky se považuje za jeden kus také část mostu nebo soubor částí mostu, tj. zejména mostních polí a/nebo podpěr, které jsou zatěžovány současně při jednom zatěžovacím stavu. Prvním měřeným polem není myšleno konkrétní mostní pole, část mostu nebo konkrétní soubor částí mostu, ale obecně jedno z celkového počtu měřených polí, na kterém začíná měření. 2. Základní položky se u statických zkoušek vztahují ke standardnímu rozsahu zkoušky jednoho pole o rozpětí do 50 m, šířce mostu do 15 m při jednom zatěžovacím stavu. Zkoušky mostů s jinými statickými soustavami než které jsou uvedeny, se oceňují individuálně. Příplatkem je řešena zvýšená náročnost u zkoušek polí s rozpětím nad 50 m a šířkou přes 15 m, stejně jako realizace druhého či dalších zatěžovacích stavů v již instrumentovaném poli. 3. V cenách statické zkoušky pouze u prvního měřeného pole jsou započteny i náklady na: a) předběžnou rekognoskaci na místě zkoušky, b) přípravu zkoušky v laboratoři před odjezdem a související práce po příjezdu, zejména shromáždění a studium podkladů, zpracování programu zkoušky, přípravu a kontrolu měřicího řetězce, kabeláže a dalšího vybavení, adjustaci, naložení, vyložení a uskladnění materiálu, c) zřízení měřicího stanoviště v místě zkoušky, d) celkové vyhodnocovací práce v laboratoři po návratu z měření, e) zpracování předběžného vyjádření, dokumentace a zprávy o zkoušce, f) paušální náklady na výkon akreditované laboratoře. 4. V cenách statické zkoušky všech měřených polí (i prvního) jsou započteny i náklady na: a) rozměření, úpravu a osazení měřicích míst a bodů, rozvinutí kabeláže, b) rozměření konstrukce pro umístění zkušebního zatížení, c) organizace zatěžování a realizace měření při zatěžovacích stavech, d) pronájem (použití) měřicího řetězce, tj. snímačů, kabeláže, měřicích počítačů, geodetických přístrojů atd. pro dané pole, e) vyhodnocení záznamů z měření v daném poli. 5. V cenách nejsou započteny náklady na: a) dodatky statického výpočtu, zejména tzv. výpočtové podklady, b) výškové, montážní či prohlídkové plošiny, autojeřáby a jiné prostředky potřebné k obsluze mostu při přípravě a realizaci zkoušky. 6. V ceně -3191 zatěžovací prostředky jsou započteny i náklady na pronájem, naložení, zvážení, dopravu, pobyt v místě zkoušky, vyložení vozidla atd. pro jeden zatěžovací stav, jedno mostní pole a jedno vozidlo. 7. Počet vozidel pro jeden zatěžovací stav a jedno mostní pole lze orientačně stanovit takto: (volná šířka pole/3)x2. Volnou šířkou se rozumí šířka mezi svodidly. </t>
  </si>
  <si>
    <t>933902012</t>
  </si>
  <si>
    <t>Statické zatěžovací zkoušky mostního pole rozpětí pole do 50 m, šířka mostu do 15 m pro spojitý nosník druhého a třetího měřeného pole</t>
  </si>
  <si>
    <t>741741129</t>
  </si>
  <si>
    <t>-339555518</t>
  </si>
  <si>
    <t>20.5+22.5</t>
  </si>
  <si>
    <t>249274177</t>
  </si>
  <si>
    <t>(20.5+22.5)/0,33</t>
  </si>
  <si>
    <t>zaokr. na celé žlabovky</t>
  </si>
  <si>
    <t>131-130,303</t>
  </si>
  <si>
    <t>936911111.DP</t>
  </si>
  <si>
    <t xml:space="preserve">Dodávka a montáž chrliče žlabového ze žulového kamene </t>
  </si>
  <si>
    <t>527275836</t>
  </si>
  <si>
    <t>936941121</t>
  </si>
  <si>
    <t>Odvodňovač izolace mostovky osazení do plastbetonu, odvodňovače nerezového</t>
  </si>
  <si>
    <t>-49129947</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</si>
  <si>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</si>
  <si>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1,50*5</t>
  </si>
  <si>
    <t>93694000</t>
  </si>
  <si>
    <t>Mostní odvodňovací trubka</t>
  </si>
  <si>
    <t>1318425972</t>
  </si>
  <si>
    <t>936941131</t>
  </si>
  <si>
    <t>Odvodňovač izolace mostovky chránička odvodňovače průměru 63 mm</t>
  </si>
  <si>
    <t>-58987091</t>
  </si>
  <si>
    <t>936942122</t>
  </si>
  <si>
    <t>Osazení mostní vpusti a prodlužovací tvarovky vpusti, velikosti 300/500 mm</t>
  </si>
  <si>
    <t>-2013456298</t>
  </si>
  <si>
    <t xml:space="preserve">Poznámka k souboru cen:
1. V cenách vpustí jsou započteny náklady na rozměření sedla bednění, vyrovnání a případně krácení vývodu, vyrovnání a upevnění do bednění, zhotovení bednění vložky, prostup bedněním (odbednění je součástí odbednění nosné konstrukce), osazení hrnce vpusti s úpravou izolace, osazení rektifikační podložky a bednící lišty s rámem vpusti (po obetonování a vyplnění drenážním plastbetonem), osazení roštu a případně lapače nečistot a uzamčení roštu. 2. V cenách prodlužovací tvarovky F podle provedení vývodu jsou započteny náklady na nanesení silikonového tmelu na sedlo hrnce vpusti, osazení tvarovky F s dalším napojením na spojku odvodňovacího potrubí mostu DN 150. 3. V cenách nejsou započteny náklady na: a) soupravu vpusti a tvarovky, tyto se oceňují ve specifikaci. b) zálivku a utěsnění spár asfaltovým modifikovaným tmelem a litým asfaltem kolem vpusti, c) plastbeton pro osazení vpusti, tyto se oceňují souborem cen 451 47- . 1 Podkladní vrstva plastbetonová, d) osazení vyrovnávacího rámu vpusti pro vozovky tl. přes 80 mm, tyto se oceňují souborem cen 936 17- . 1 Osazení kovových doplňků mostního vybavení, e) chráničku DN 200 na konstrukční výšku nosné konstrukce pro prodlužovací vývod průměru 150 mm. </t>
  </si>
  <si>
    <t>93694200</t>
  </si>
  <si>
    <t>1650213111</t>
  </si>
  <si>
    <t>Poznámka k položce:
položka zahrnuje:
- výrobní dokumentaci (včetně technologického předpisu)
- dodání kompletní odvodňovací soupravy, včetně všech montážních a přepravních úprav a zařízení
- dodání spojovacího, kotevního a těsnícího materiálu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</si>
  <si>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936943927</t>
  </si>
  <si>
    <t>Montáž věšákového závěsu odvodnění mostu dvoubodového přes DN 150 do DN 300</t>
  </si>
  <si>
    <t>848930</t>
  </si>
  <si>
    <t xml:space="preserve">Poznámka k souboru cen:
1. V cenách jsou započteny i náklady na kotvení závěsných tyčí jedno nebo dvoubodově uchycených do podhledu nosné konstrukce a na výškovou rektifikaci potrubí ve spádu pomocí závěsných závitových tyčí. 2. Osazení závěsu probíhá současně s montáží sběrného odvodnění mostu. 3. V cenách nejsou započteny náklady na: a) dodávku závěsu odvodnění včetně kotevního materiálu a dvoudílné objímky potrubí s pryžovým pouzdrem, tyto se ocení ve specifikaci, b) objímku svislého svodu odvodnění, tyto se oceňují souborem cen 936 94-39 Montáž objímky odvodnění pro svislý svod s lištou, c) stavbu lešení a pojízdné lešení pod mostem, tyto se oceňují souborem cen 945 21-1 . Pojízdná pracovní lávka mostu. </t>
  </si>
  <si>
    <t>552418540</t>
  </si>
  <si>
    <t>závěs mostních odvodňovačů jednobodový pro trubku SML XXI pozinkovaný DN 200</t>
  </si>
  <si>
    <t>-1964162051</t>
  </si>
  <si>
    <t>936992141</t>
  </si>
  <si>
    <t>Montáž odvodnění mostu z plastového nebo laminátového potrubí se spojkami ze sklolaminátu DN 200 potrubí</t>
  </si>
  <si>
    <t>747161445</t>
  </si>
  <si>
    <t xml:space="preserve">Poznámka k souboru cen:
1. Standardní délka sklolaminátového potrubí [Hobas] se speciálními spojkami DC je 6 m. Délka nerezového oblouku pro potrubí [Hobas] je 0,6 m, délka nerezového víčka 0,1 m. 2. V cenách jsou započteny náklady na rozměření a případně krácení potrubí, položení do spádu a na sraz do objímek závěsů, případně u osazení nerezové sedlové odbočky na sběrné potrubí segmentovité výřezy do sklolaminátového potrubí [Hobas], vsazení sedla s dodaným těsněním a stažení třmeny na potrubí [Hobas]. 3. V cenách nejsou započteny náklady na: a) stavbu lešení nebo závěsné lávky pod mostem, tyto se oceňují souborem cen 945 21-1 . Pojízdná pracovní lávka mostu, b) prostupy potrubí betonovou konstrukci, tyto se oceňují souborem cen 334 79-11 Prostup z plastových trub betonovou zdí, c) závěsy odvodnění do DN 300, tyto se oceňují souborem cen 936 94-39 Montáž věšákového závěsu odvodnění mostu, d) kotvení závěsu osazeného do bednění podhledu, tyto se oceňují souborem cen 953 94-32 Kotvení závěsů do bednění, e) pružnou nebo dilatační spojku potrubí, tyto se oceňují souborem cen 936 94–391 Osazení spojky se sponami na potrubí odvodnění mostu, f) tlakovou zkoušku potrubí, tyto se oceňují cenami katalogu 827-1 Vedení trubní, dálková a přípojná – vodovody a kanalizace. </t>
  </si>
  <si>
    <t>21,10+21,20</t>
  </si>
  <si>
    <t>286412600</t>
  </si>
  <si>
    <t>roury z odstředivě litého laminátu  PN 1 SN 10000 se spojkou DN 200</t>
  </si>
  <si>
    <t>964864002</t>
  </si>
  <si>
    <t>960000000.DP</t>
  </si>
  <si>
    <t>Příčná striáž horního povrchu říms</t>
  </si>
  <si>
    <t>1383719364</t>
  </si>
  <si>
    <t>1,50*(4.3+42.9+4.2)</t>
  </si>
  <si>
    <t>0,80*(4.5+43.12+4.4)</t>
  </si>
  <si>
    <t>961041211</t>
  </si>
  <si>
    <t>Bourání mostních konstrukcí základů z prostého betonu</t>
  </si>
  <si>
    <t>1807147001</t>
  </si>
  <si>
    <t>997013831</t>
  </si>
  <si>
    <t>Poplatek za uložení stavebního odpadu na skládce (skládkovné) směsného</t>
  </si>
  <si>
    <t>1178949045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</si>
  <si>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</si>
  <si>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997211511.DP</t>
  </si>
  <si>
    <t>Vodorovná doprava suti nebo vybouraných hmot suti se složením a hrubým urovnáním, na vzdálenost do 1 km</t>
  </si>
  <si>
    <t>1201740586</t>
  </si>
  <si>
    <t>997211519</t>
  </si>
  <si>
    <t>Vodorovná doprava suti nebo vybouraných hmot suti se složením a hrubým urovnáním, na vzdálenost Příplatek k ceně za každý další i započatý 1 km přes 1 km</t>
  </si>
  <si>
    <t>1744667669</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</si>
  <si>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</si>
  <si>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2220,081*10 'Přepočtené koeficientem množství</t>
  </si>
  <si>
    <t>997211611</t>
  </si>
  <si>
    <t>Nakládání suti nebo vybouraných hmot na dopravní prostředky pro vodorovnou dopravu suti</t>
  </si>
  <si>
    <t>-1707554479</t>
  </si>
  <si>
    <t>998212111</t>
  </si>
  <si>
    <t>Přesun hmot pro mosty zděné, betonové monolitické, spřažené ocelobetonové nebo kovové vodorovná dopravní vzdálenost do 100 m výška mostu do 20 m</t>
  </si>
  <si>
    <t>-2059279038</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</si>
  <si>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</si>
  <si>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</si>
  <si>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</si>
  <si>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</si>
  <si>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</si>
  <si>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711112001</t>
  </si>
  <si>
    <t>Provedení izolace proti zemní vlhkosti natěradly a tmely za studena na ploše svislé S nátěrem penetračním</t>
  </si>
  <si>
    <t>1551643329</t>
  </si>
  <si>
    <t xml:space="preserve">Poznámka k souboru cen:
1. Izolace plochy jednotlivě do 10 m2 se oceňují skladebně cenou příslušné izolace a cenou 711 19-9095 Příplatek za plochu do 10 m2. </t>
  </si>
  <si>
    <t>izolace spodní stavby</t>
  </si>
  <si>
    <t>"OP10"9,8+3,8*1*2+9,5+9,2+(5,1+4,9)*0,6+1*1,5*2+0,9*2+9,8+9,1+3,2*8,1</t>
  </si>
  <si>
    <t>"P20"15,2*1,1+14,1-2,2+7,1*0,2</t>
  </si>
  <si>
    <t>"OP30"9,8+3,8*1*2+9+9,4+(4,7+5)*0,6+1*1,5*2+0,9*2+8,9+9,6+3,2*8,1</t>
  </si>
  <si>
    <t>581241810</t>
  </si>
  <si>
    <t>penetrace pro zpevnění savých podkladů a zvýšení přilnavosti  5 kg</t>
  </si>
  <si>
    <t>493006353</t>
  </si>
  <si>
    <t>"OP10"(9,8+3,8*1*2+9,5+9,2+(5,1+4,9)*0,6+1*1,5*2+0,9*2+9,8+9,1+3,2*8,1)*0,50</t>
  </si>
  <si>
    <t>"P20"(15,2*1,1+14,1-2,2+7,1*0,2)*0,50</t>
  </si>
  <si>
    <t>"OP30"(9,8+3,8*1*2+9+9,4+(4,7+5)*0,6+1*1,5*2+0,9*2+8,9+9,6+3,2*8,1)*0,50</t>
  </si>
  <si>
    <t>711112002</t>
  </si>
  <si>
    <t>Provedení izolace proti zemní vlhkosti natěradly a tmely za studena na ploše svislé S nátěrem lakem asfaltovým</t>
  </si>
  <si>
    <t>179496418</t>
  </si>
  <si>
    <t>"OP10"(9,8+3,8*1*2+9,5+9,2+(5,1+4,9)*0,6+1*1,5*2+0,9*2+9,8+9,1+3,2*8,1)*2</t>
  </si>
  <si>
    <t>"P20"(15,2*1,1+14,1-2,2+7,1*0,2)*2</t>
  </si>
  <si>
    <t>"OP30"(9,8+3,8*1*2+9+9,4+(4,7+5)*0,6+1*1,5*2+0,9*2+8,9+9,6+3,2*8,1)*2</t>
  </si>
  <si>
    <t>111631510</t>
  </si>
  <si>
    <t>lak asfaltový bal 9 kg</t>
  </si>
  <si>
    <t>-1674134697</t>
  </si>
  <si>
    <t>"OP10"(9,8+3,8*1*2+9,5+9,2+(5,1+4,9)*0,6+1*1,5*2+0,9*2+9,8+9,1+3,2*8,1)*2*0,50</t>
  </si>
  <si>
    <t>"P20"(15,2*1,1+14,1-2,2+7,1*0,2)*2*0,50</t>
  </si>
  <si>
    <t>"OP30"(9,8+3,8*1*2+9+9,4+(4,7+5)*0,6+1*1,5*2+0,9*2+8,9+9,6+3,2*8,1)*2*0,50</t>
  </si>
  <si>
    <t>711132101</t>
  </si>
  <si>
    <t>Provedení izolace proti zemní vlhkosti pásy na sucho AIP nebo tkaniny na ploše svislé S</t>
  </si>
  <si>
    <t>-807004097</t>
  </si>
  <si>
    <t xml:space="preserve">Poznámka k souboru cen:
1. Izolace plochy jednotlivě do 10 m2 se oceňují skladebně cenou příslušné izolace a cenou 711 19-9096 Příplatek za plochu do 10 m2 a to jen při položení pásů za použití natěradel za horka. </t>
  </si>
  <si>
    <t>těsnící vrstva - 2 x geotextilie, 1 x fólie</t>
  </si>
  <si>
    <t>(8,10*4,00*2)*3</t>
  </si>
  <si>
    <t>ochrana izolace na povrchu</t>
  </si>
  <si>
    <t>693110440</t>
  </si>
  <si>
    <t>geotextilie z polyesterových vláken netkaná, 600 g/m2</t>
  </si>
  <si>
    <t>-523216510</t>
  </si>
  <si>
    <t>těsnící vrstva - 2 x geotextilie</t>
  </si>
  <si>
    <t>(8,10*4,00*2)*2</t>
  </si>
  <si>
    <t>342,2*1,2 'Přepočtené koeficientem množství</t>
  </si>
  <si>
    <t>283220001</t>
  </si>
  <si>
    <t>fólie zemní hydroizolační mPVC, tl. 1 mm, šířka 2,05 délka role 20 m, světle zelená</t>
  </si>
  <si>
    <t>133212488</t>
  </si>
  <si>
    <t>Poznámka k položce:
Součinitel difuze radonu D ( m2/s ) =  1.8E-11</t>
  </si>
  <si>
    <t>těsnící vrstva -  1 x fólie</t>
  </si>
  <si>
    <t>8,10*4,00*2</t>
  </si>
  <si>
    <t>64,8*1,2 'Přepočtené koeficientem množství</t>
  </si>
  <si>
    <t>711142559</t>
  </si>
  <si>
    <t>Provedení izolace proti zemní vlhkosti pásy přitavením NAIP na ploše svislé S</t>
  </si>
  <si>
    <t>-867975412</t>
  </si>
  <si>
    <t xml:space="preserve">Poznámka k souboru cen:
1. Izolace plochy jednotlivě do 10 m2 se oceňují skladebně cenou příslušné izolace a cenou 711 19-9097 Příplatek za plochu do 10 m2. </t>
  </si>
  <si>
    <t>izolace pracovních spar</t>
  </si>
  <si>
    <t>"OP10"(29,20+(2,50+0,60+1,50)*2+8,10)*0,40</t>
  </si>
  <si>
    <t>"P20"7,10*0,40</t>
  </si>
  <si>
    <t>"OP30"(29,20+(2,50+0,60+1,50)*2+8,10)*0,40</t>
  </si>
  <si>
    <t>2*8,10</t>
  </si>
  <si>
    <t>283220240</t>
  </si>
  <si>
    <t>fólie zemní hydroizolační mPVC, tl. 0,6 mm</t>
  </si>
  <si>
    <t>-681798995</t>
  </si>
  <si>
    <t>56,24*1,2 'Přepočtené koeficientem množství</t>
  </si>
  <si>
    <t>711311001</t>
  </si>
  <si>
    <t>Provedení izolace mostovek natěradly a tmely za studena nátěrem lakem asfaltovým penetračním</t>
  </si>
  <si>
    <t>925035929</t>
  </si>
  <si>
    <t>pečetící vrstva</t>
  </si>
  <si>
    <t>429,00</t>
  </si>
  <si>
    <t>111631650</t>
  </si>
  <si>
    <t>penetrační nátěr mostovek</t>
  </si>
  <si>
    <t>968538334</t>
  </si>
  <si>
    <t>Poznámka k položce:
Spotřeba: 0,5 kg/m2</t>
  </si>
  <si>
    <t>429*0,0005 'Přepočtené koeficientem množství</t>
  </si>
  <si>
    <t>711341564</t>
  </si>
  <si>
    <t>Provedení izolace mostovek pásy přitavením NAIP</t>
  </si>
  <si>
    <t>948123144</t>
  </si>
  <si>
    <t>izolace mostovky</t>
  </si>
  <si>
    <t>izolace pod římsou</t>
  </si>
  <si>
    <t>62,20"m2"+32,40"m2"</t>
  </si>
  <si>
    <t>628321320</t>
  </si>
  <si>
    <t>pás těžký asfaltovaný</t>
  </si>
  <si>
    <t>692011639</t>
  </si>
  <si>
    <t>429*1,15 'Přepočtené koeficientem množství</t>
  </si>
  <si>
    <t>628361100</t>
  </si>
  <si>
    <t>pás těžký asfaltovaný s Al folií nosnou vložkou</t>
  </si>
  <si>
    <t>584964625</t>
  </si>
  <si>
    <t>94,6*1,15 'Přepočtené koeficientem množství</t>
  </si>
  <si>
    <t>998711102</t>
  </si>
  <si>
    <t>Přesun hmot pro izolace proti vodě, vlhkosti a plynům stanovený z hmotnosti přesunovaného materiálu vodorovná dopravní vzdálenost do 50 m v objektech výšky přes 6 do 12 m</t>
  </si>
  <si>
    <t>1279144489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</si>
  <si>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</si>
  <si>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301 - Trubní odpad km 1,940 - Kamenný Újezd</t>
  </si>
  <si>
    <t xml:space="preserve">    9 - Ostatní konstrukce a práce-bourání</t>
  </si>
  <si>
    <t xml:space="preserve">    767 - Konstrukce zámečnické</t>
  </si>
  <si>
    <t>532974896</t>
  </si>
  <si>
    <t>"Předpokládaná doba čerpání 60dní, 2 hod denně"  60*2</t>
  </si>
  <si>
    <t>115101301</t>
  </si>
  <si>
    <t>Pohotovost záložní čerpací soupravy pro dopravní výšku do 10 m s uvažovaným průměrným přítokem do 500 l/min</t>
  </si>
  <si>
    <t>den</t>
  </si>
  <si>
    <t>228057369</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</si>
  <si>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</si>
  <si>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121101101</t>
  </si>
  <si>
    <t>Sejmutí ornice nebo lesní půdy s vodorovným přemístěním na hromady v místě upotřebení nebo na dočasné či trvalé skládky se složením, na vzdálenost do 50 m</t>
  </si>
  <si>
    <t>-1241229357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</si>
  <si>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</si>
  <si>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"příloha B.10.2</t>
  </si>
  <si>
    <t>"ponechána podél výkopu</t>
  </si>
  <si>
    <t>178,65*10*0,15</t>
  </si>
  <si>
    <t>123202101</t>
  </si>
  <si>
    <t>Vykopávky zářezů se šikmými stěnami pro podzemní vedení s přemístěním výkopku na vzdálenost do 5 m od podélné osy zářezu nebo s naložením na dopravní prostředek, s urovnáním dna zářezu do předepsaného profilu a spádu, pro jakýkoliv sklon stěn v zářezu v hornině tř. 3 do 1 000 m3</t>
  </si>
  <si>
    <t>-1245132211</t>
  </si>
  <si>
    <t xml:space="preserve">Poznámka k souboru cen:
1. Ceny lze použít i pro vykopávky tzv. zemních špalků, ponechaných ve výkopu při vykopávce zářezů pro podzemní vedení pro zajištění stěn výkopu proti sesutí, pro zabezpečení objektů sousedících se zářezem nebo vedení křižující zářez apod. 2. Svislé přemístění výkopku se oceňuje podle tab. III z přílohy č. 8 a čl. 3564 Všeobecných podmínek katalogu. 3. Hloubení jámy, šachty nebo rýhy se svislými stěnami pode dnem zářezu pro podzemní vedení se oceňuje cenami souborů cen 131 . 0-11 Hloubení nezapažených jam a zářezů, 131 . 0-12 Hloubení zapažených jam a zářezů, 132 . 0-11 Hloubení rýh šířky do 60 cm, 132 . 0-12 Hloubení rýh do 200 cm, nebo 133 . 0-11 Hloubení zapažených i nezapažených šachet. Svislé přemístění výkopku z těchto jam a rýh se oceňuje cenami souboru cen 161 10-1 . Svislé přemístění výkopku na hloubku jámy, šachty nebo rýhy, zvětšenou o dvojnásobek hloubky zářezu nad jámou, šachtou nebo rýhou. 4. Cena podle množství se volí podle celkového objemu vykopávky zářezu, zvětšeného o objem vykopávek ve dně zářezu. </t>
  </si>
  <si>
    <t>"příloha B.10.2-4, B.10.6</t>
  </si>
  <si>
    <t>"výkopek ponechán podél výkopu</t>
  </si>
  <si>
    <t>"nepažený výkop se šikmými stěnymi, š.dna - 1m, š.terén - 2*(hl./tg75)+1</t>
  </si>
  <si>
    <t>34,2*1,61*(1+1,86)/2</t>
  </si>
  <si>
    <t>144,45*2*(1+2,1)/2</t>
  </si>
  <si>
    <t>17,15*1,3*(1+1,7)/2</t>
  </si>
  <si>
    <t>"rozšíření a prohloubení pro šachty</t>
  </si>
  <si>
    <t>4*(1,3*2,5*2)+4*(2,5*2,5*0,4)</t>
  </si>
  <si>
    <t>"rozšíření pro zásob. a výtlačný řad (SO 311)"  32,3*1,3*2,25</t>
  </si>
  <si>
    <t>"rozšíření a prohloubení pro zeď VO</t>
  </si>
  <si>
    <t>3*2,5*1,4+(2,6+3,2)/2*4,4*1,01</t>
  </si>
  <si>
    <t>"odkopávky pro VO"  (1/3)*(0,6+3,6)/2*1,57*4,7</t>
  </si>
  <si>
    <t>"rozšíření pro LS1"  (2,7+4,3)/2*2,7*1,4</t>
  </si>
  <si>
    <t>"rozšíření pro LS2"  (2,7+4)/2*2,7*1,3+1,5*0,7*0,73</t>
  </si>
  <si>
    <t>"propoj Š4 - LS2"  1*(1+1,64)/2*1,2</t>
  </si>
  <si>
    <t>"-ornice - část sejmutá v rámci obj.SO 801</t>
  </si>
  <si>
    <t>-(34,2*1,86+144,45*2,1+17,15*1,7)*0,15</t>
  </si>
  <si>
    <t>-(4,3*2,7+4*2,7+4*1,3*2,5+3*2,5)*0,15</t>
  </si>
  <si>
    <t>171201101R</t>
  </si>
  <si>
    <t>Rozprostření přebytečného výkopku v rámci pracovního pruhu</t>
  </si>
  <si>
    <t>-1781063088</t>
  </si>
  <si>
    <t>"přebytečný výkopek, výpočet v pol.174101101"  245,71</t>
  </si>
  <si>
    <t>-357035253</t>
  </si>
  <si>
    <t>"výpočet v pol.123202102" 677,16</t>
  </si>
  <si>
    <t>" - pískový podsyp, výpočet z pol.451573111"  -41,25</t>
  </si>
  <si>
    <t>" - obsyp  - výpočet z pol. 175151101"  -175,12</t>
  </si>
  <si>
    <t xml:space="preserve">"- podkladní desky, výpočet v pol.  452311131"  -0,9    </t>
  </si>
  <si>
    <t>"- tělesa šachet"  - 8,8</t>
  </si>
  <si>
    <t>"- VO, výpočet v pol.321321116R, 123202102"   -(5,17+6,07)</t>
  </si>
  <si>
    <t>" - LS1"  -(1,5*1,5*1,7+1,2*1,5*0,75)</t>
  </si>
  <si>
    <t>" - LS2"  -(1,5*1,5*0,93+1,6*1,5*0,47)</t>
  </si>
  <si>
    <t>"přebytečný výkopek: 677,16-431,45=245,71m3"</t>
  </si>
  <si>
    <t>1484311085</t>
  </si>
  <si>
    <t>"příloha B.10.1 - B.10.4"</t>
  </si>
  <si>
    <t>(195,8+2,3)*1,3*0,68</t>
  </si>
  <si>
    <t>"-potrubí"  -(195,38*0,1618+3*0,0934)</t>
  </si>
  <si>
    <t>583312000</t>
  </si>
  <si>
    <t>štěrkopísek netříděný zásypový materiál</t>
  </si>
  <si>
    <t>446285871</t>
  </si>
  <si>
    <t>143,23*1,8</t>
  </si>
  <si>
    <t>181301111</t>
  </si>
  <si>
    <t>Rozprostření a urovnání ornice v rovině nebo ve svahu sklonu do 1:5 při souvislé ploše přes 500 m2, tl. vrstvy do 100 mm</t>
  </si>
  <si>
    <t>1543126341</t>
  </si>
  <si>
    <t>178,65*10</t>
  </si>
  <si>
    <t>317941121</t>
  </si>
  <si>
    <t>Osazování ocelových válcovaných nosníků na zdivu I nebo IE nebo U nebo UE nebo L do č. 12 nebo výšky do 120 mm, vč.kotvení do betonu</t>
  </si>
  <si>
    <t>-1297251360</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</si>
  <si>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</si>
  <si>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"příloha B.10.1, B.10.4 - ozn.1"</t>
  </si>
  <si>
    <t>"lapač splavenin LS1:  2*1*5,42=10,84 kg"  0,011</t>
  </si>
  <si>
    <t>"lapač splavenin LS2:  2*1*5,42=10,84 kg"  0,011</t>
  </si>
  <si>
    <t>130104240</t>
  </si>
  <si>
    <t>úhelník ocelový rovnostranný 60 x 60 x 6 mm</t>
  </si>
  <si>
    <t>902033068</t>
  </si>
  <si>
    <t>"výpočet v pol.317941121"  0,02</t>
  </si>
  <si>
    <t>321311116R</t>
  </si>
  <si>
    <t>Konstrukce z betonu šachet, šachtic a ostatních konstrukcí prostého pro prostředí s mrazovými cykly tř. C 30/37 XC4, XF4</t>
  </si>
  <si>
    <t>-606422686</t>
  </si>
  <si>
    <t>"příloha B.10.1, B.10.4"</t>
  </si>
  <si>
    <t>"lapač splavenin LS1"  0,6*1,5*0,1+0,2*0,75*0,6+1,35*1,5*0,1+2*1,2*0,75*0,1</t>
  </si>
  <si>
    <t>"lapač splavenin LS2"   1,5*1,5*0,1+0,45*0,4*1,25+0,2*0,5*1,1</t>
  </si>
  <si>
    <t>321321116R</t>
  </si>
  <si>
    <t>Konstrukce z betonu šachet, šachtic a ostatních konstrukcí železového pro prostředí s mrazovými cykly tř. C 30/37 XC4, XF4</t>
  </si>
  <si>
    <t>-334365579</t>
  </si>
  <si>
    <t>"výústní objekt VO"  1,5*4,4*0,4+1,95*4,4*0,4</t>
  </si>
  <si>
    <t>"lapač splavenin LS1"  (1,5*1,5+1,5*1,35+1*0,6+2*1,25*1)*0,25</t>
  </si>
  <si>
    <t>"lapač splavenin LS2"   (1,5*1,5+(1,5+2*1,25)*1,15+1*0,6)*0,25</t>
  </si>
  <si>
    <t>"potrubí vloženo do bednění"</t>
  </si>
  <si>
    <t>Bednění konstrukcí z betonu prostého nebo železového šachet, šachtic a ostatních konstrukcí zřízení ploch rovinných</t>
  </si>
  <si>
    <t>-1574746770</t>
  </si>
  <si>
    <t>"výústní objekt VO" 2*(4,4+1,5)*0,4+2*(4,4+0,4)*1,95</t>
  </si>
  <si>
    <t>"lapač splavenin LS1"  1,5*1+1,5*1,6+2*1,5*1,25+1*0,6+1*1,35+2*1*1</t>
  </si>
  <si>
    <t>"lapač splavenin LS2"  3*1,5*1,4+1,5*0,85+4*1*0,6+0,55*1,25*2+1*0,55+2*0,55*0,25</t>
  </si>
  <si>
    <t>Bednění konstrukcí z betonu prostého nebo železového šachet, šachtic a ostatních konstrukcí odstranění ploch rovinných</t>
  </si>
  <si>
    <t>1338848492</t>
  </si>
  <si>
    <t>"výpočet v pol.321351010"</t>
  </si>
  <si>
    <t>47,22</t>
  </si>
  <si>
    <t>Výztuž železobetonových konstrukcí šachet, šachtic a ostatních konstrukcí jednotlivé pruty svařované sítě z ocelových tažených drátů jakéhokoliv druhu oceli jakéhokoliv průměru a roztečí</t>
  </si>
  <si>
    <t>423120757</t>
  </si>
  <si>
    <t>"kari sít 100/100 profil 8 mm - 7,99 kg/m2"</t>
  </si>
  <si>
    <t>"výústní objekt VO: (1,5*4,4*2+2,35*4,4*2)*7,99=270,7kg"  0,3</t>
  </si>
  <si>
    <t>"lapač splavenin LS1: (1,5*1,5+1,6*1,5+0,85*1,5+1,25*1,5*2)*2*7,99=154,6kg"  0,2</t>
  </si>
  <si>
    <t>"lapač splavenin LS2:  (1,5*1,5+1,4*1,5*3+0,85*1,5)*2*7,99=157 kg"  0,2</t>
  </si>
  <si>
    <t>Lože pod potrubí otevřený výkop ze štěrkopísku</t>
  </si>
  <si>
    <t>1110580921</t>
  </si>
  <si>
    <t>"výústní objekt VO" 1,7*4,4*0,1</t>
  </si>
  <si>
    <t>"lapač splavenin LS1"  1,7*1,7*0,1+0,6*1,5*0,1+1,35*1,5*0,1</t>
  </si>
  <si>
    <t>"lapač splavenin LS2"  1,7*1,7*0,1+1,5*1,5*0,1</t>
  </si>
  <si>
    <t>"potrubí"  (195,8+2,3)*1,2*0,15</t>
  </si>
  <si>
    <t>"příloha B.10.5"</t>
  </si>
  <si>
    <t>"šachty Š1-Š4"  4*2,5*2,5*0,15</t>
  </si>
  <si>
    <t>Podkladní desky z betonu prostého tř. C 12/15 otevřený výkop</t>
  </si>
  <si>
    <t>-472472864</t>
  </si>
  <si>
    <t>"šachty Š1-Š4"  4*1,5*1,5*0,1</t>
  </si>
  <si>
    <t>464511111</t>
  </si>
  <si>
    <t>Pohoz dna nebo svahů jakékoliv tloušťky z lomového kamene neupraveného tříděného z terénu</t>
  </si>
  <si>
    <t>1363502640</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</si>
  <si>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</si>
  <si>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 xml:space="preserve">"příkop v prostoru výústního objektu VO"  </t>
  </si>
  <si>
    <t>"dno"  (0,6*(3+7,5+2,54)+1,2*0,5)*0,3</t>
  </si>
  <si>
    <t>"stěny"  (0,7*(3+7,5+2,5+0,8+5+1,9)+1*(2,5+2,6+1,2))*0,3</t>
  </si>
  <si>
    <t>359901211</t>
  </si>
  <si>
    <t>Monitoring stok (kamerový systém) jakékoli výšky nová kanalizace</t>
  </si>
  <si>
    <t>482620261</t>
  </si>
  <si>
    <t xml:space="preserve">Poznámka k souboru cen:
1. V ceně jsou započteny náklady na zhotovení záznamu o prohlídce a protokolu prohlídky. </t>
  </si>
  <si>
    <t>195,8+3</t>
  </si>
  <si>
    <t>831372121</t>
  </si>
  <si>
    <t>Montáž potrubí z trub kameninových hrdlových s integrovaným těsněním v otevřeném výkopu ve sklonu do 20 % DN 300</t>
  </si>
  <si>
    <t>1962401096</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</si>
  <si>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</si>
  <si>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"příloha B.10.1-3 "  3</t>
  </si>
  <si>
    <t>597107110</t>
  </si>
  <si>
    <t>trouba kameninová glazovaná DN300mm L2,50m spojovací systém C Třída 160</t>
  </si>
  <si>
    <t>-1561864515</t>
  </si>
  <si>
    <t>"ztratné 1,5%"  3*1,015</t>
  </si>
  <si>
    <t>831392121R</t>
  </si>
  <si>
    <t>Montáž potrubí z trub kameninových hrdlových s integrovaným těsněním v otevřeném výkopu ve sklonu do 20 % DN 400, vč. obetonování potrubí v místě napojení na VO, betonem prostým v tl.150 mm</t>
  </si>
  <si>
    <t>390739980</t>
  </si>
  <si>
    <t>"příloha B.10.1-3 "  17,15+178,65</t>
  </si>
  <si>
    <t>597107010</t>
  </si>
  <si>
    <t>trouba kameninová glazovaná DN400mm L2,50m spojovací systém C Třída 160</t>
  </si>
  <si>
    <t>-2028290742</t>
  </si>
  <si>
    <t>"ztratné 1,5%"  195,8*1,015</t>
  </si>
  <si>
    <t>837372221</t>
  </si>
  <si>
    <t>Montáž kameninových tvarovek na potrubí z trub kameninových v otevřeném výkopu s integrovaným těsněním jednoosých DN 300</t>
  </si>
  <si>
    <t>-78032035</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</si>
  <si>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</si>
  <si>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"příloha B.10.1-3 "</t>
  </si>
  <si>
    <t>"tvarovka GZ"  1</t>
  </si>
  <si>
    <t>597108490</t>
  </si>
  <si>
    <t>trouba kameninová glazovaná zkrácená GZ DN300mm L60(75)cm třída 160 spojovací systém C</t>
  </si>
  <si>
    <t>841394357</t>
  </si>
  <si>
    <t>837392221</t>
  </si>
  <si>
    <t>Montáž kameninových tvarovek na potrubí z trub kameninových v otevřeném výkopu s integrovaným těsněním jednoosých DN 400</t>
  </si>
  <si>
    <t>-923233433</t>
  </si>
  <si>
    <t>"tvarovka GZ"  4</t>
  </si>
  <si>
    <t>"tvarovka GA"  4</t>
  </si>
  <si>
    <t>597108540</t>
  </si>
  <si>
    <t>trouba kameninová glazovaná zkrácená GZ DN400mm L60(75)cm třída 160 spojovací systém C</t>
  </si>
  <si>
    <t>-1578186020</t>
  </si>
  <si>
    <t>597108840</t>
  </si>
  <si>
    <t>trouba kameninová glazovaná zkrácená GA DN400mm L60(75)cm třída 160 spojovací systém C</t>
  </si>
  <si>
    <t>497489528</t>
  </si>
  <si>
    <t>871218000R</t>
  </si>
  <si>
    <t>Přerušení a následná obnova meliorací zasažených stavbou</t>
  </si>
  <si>
    <t>-1170628104</t>
  </si>
  <si>
    <t>"příloha B.10.2"  195,8</t>
  </si>
  <si>
    <t>892372121</t>
  </si>
  <si>
    <t>Tlakové zkoušky vzduchem těsnícími vaky ucpávkovými DN 300</t>
  </si>
  <si>
    <t>úsek</t>
  </si>
  <si>
    <t>-2087168295</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</si>
  <si>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</si>
  <si>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892392121</t>
  </si>
  <si>
    <t>Tlakové zkoušky vzduchem těsnícími vaky ucpávkovými DN 400</t>
  </si>
  <si>
    <t>-1563417853</t>
  </si>
  <si>
    <t>894411131R</t>
  </si>
  <si>
    <t>Zřízení šachet kanalizačních z betonových dílců na potrubí DN 400</t>
  </si>
  <si>
    <t>1759415184</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</si>
  <si>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</si>
  <si>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"příloha B.10.7"</t>
  </si>
  <si>
    <t>"šachty Š1-Š4"  4</t>
  </si>
  <si>
    <t>592241760</t>
  </si>
  <si>
    <t>Prefabrikáty pro vstupní šachty a drenážní šachtice (betonové a železobetonové) šachty pro odpadní kanály a potrubí uložená v zemi prstenec vyrovnávací TBW-Q 625/80/120     62,5 x 8 x 12</t>
  </si>
  <si>
    <t>-619317333</t>
  </si>
  <si>
    <t>"šachty Š2"  2</t>
  </si>
  <si>
    <t>592241680</t>
  </si>
  <si>
    <t xml:space="preserve">skruž betonová přechodová TBR-Q 1000/600/120 SPK </t>
  </si>
  <si>
    <t>1799546186</t>
  </si>
  <si>
    <t>592241600</t>
  </si>
  <si>
    <t>skruž betonová s ocelovými stupadly s PE povlakem TBS-Q 1000/250/120 SP 100x25x12 cm</t>
  </si>
  <si>
    <t>-599330077</t>
  </si>
  <si>
    <t>"šachty Š2, Š4"  2</t>
  </si>
  <si>
    <t>592241610</t>
  </si>
  <si>
    <t>skruž betonová s ocelovými stupadly s PE povlakem  TBS-Q 1000/500/120 SP 100x50x12 cm</t>
  </si>
  <si>
    <t>-708753933</t>
  </si>
  <si>
    <t>592241620</t>
  </si>
  <si>
    <t>skruž betonová s ocelovými stupadly s PE povlakem TBH-Q 1000/1000/120 SP 100x100x12 cm</t>
  </si>
  <si>
    <t>831501992</t>
  </si>
  <si>
    <t>"šachty Š1, Š3"  2</t>
  </si>
  <si>
    <t>592243380</t>
  </si>
  <si>
    <t>dno betonové šachty kanalizační přímé TBZ-Q 1000/800 mm</t>
  </si>
  <si>
    <t>1386553443</t>
  </si>
  <si>
    <t>592243480</t>
  </si>
  <si>
    <t>těsnění elastomerové pro spojení šachetních dílů EMT DN 1000</t>
  </si>
  <si>
    <t>-1267859250</t>
  </si>
  <si>
    <t>"šachty Š1-Š4"2+3+2+3</t>
  </si>
  <si>
    <t>597118770</t>
  </si>
  <si>
    <t>Tvarovky kameninové kanalizační hrdlové s integrovaným spojem vložky šachtové GM (k zabudování do šachet během výroby) DN 300 mm              C tř.160</t>
  </si>
  <si>
    <t>776103532</t>
  </si>
  <si>
    <t>"šachty Š4"  1</t>
  </si>
  <si>
    <t>" vložená při betonáži šachtového dna"</t>
  </si>
  <si>
    <t>597118800</t>
  </si>
  <si>
    <t>vložka kameninová glazovaná šachtová DN400mm spojovací systém C, tř.160</t>
  </si>
  <si>
    <t>-1570431839</t>
  </si>
  <si>
    <t>"šachty Š1-Š4"  2*4</t>
  </si>
  <si>
    <t>Osazení poklopů litinových nebo ocelových včetně rámů hmotnosti nad 50 do 100 kg</t>
  </si>
  <si>
    <t>351630482</t>
  </si>
  <si>
    <t>286619320R</t>
  </si>
  <si>
    <t>poklop litinový A15 bez odvětrání</t>
  </si>
  <si>
    <t>420808044</t>
  </si>
  <si>
    <t>899722113</t>
  </si>
  <si>
    <t>Krytí potrubí z plastů výstražnou fólií z PVC šířky 34cm</t>
  </si>
  <si>
    <t>745710506</t>
  </si>
  <si>
    <t>Ostatní konstrukce a práce-bourání</t>
  </si>
  <si>
    <t>900000001</t>
  </si>
  <si>
    <t xml:space="preserve">Technická rekultivace území zasaženého stavbou </t>
  </si>
  <si>
    <t>442278251</t>
  </si>
  <si>
    <t>900000002</t>
  </si>
  <si>
    <t xml:space="preserve">Biologická rekultivace území zasaženého stavbou </t>
  </si>
  <si>
    <t>1233725041</t>
  </si>
  <si>
    <t>935111211</t>
  </si>
  <si>
    <t>Osazení betonového příkopového žlabu s vyplněním a zatřením spár cementovou maltou s ložem tl. 100 mm z kameniva těženého nebo štěrkopísku z betonových příkopových tvárnic šířky přes 500 do 800 mm</t>
  </si>
  <si>
    <t>-1999432460</t>
  </si>
  <si>
    <t>"příloha B.10.4"</t>
  </si>
  <si>
    <t>592277280R</t>
  </si>
  <si>
    <t>žlab betonový příkopový 500/600/85-155 mm</t>
  </si>
  <si>
    <t>-73953445</t>
  </si>
  <si>
    <t>3/0,5</t>
  </si>
  <si>
    <t>938902112R</t>
  </si>
  <si>
    <t>Čištění a profilace záchytného příkopu, š.dna 0,6 m, sklon stěn 45°, vč.odvozu výkopku na skládku a skládkovného</t>
  </si>
  <si>
    <t>-1354135508</t>
  </si>
  <si>
    <t>"příloha B.10.1-2, cca"  150</t>
  </si>
  <si>
    <t>"odhad výkopku z vyčištění příkopu - cca 50m3"</t>
  </si>
  <si>
    <t>998275101</t>
  </si>
  <si>
    <t>Přesun hmot pro trubní vedení hloubené z trub kameninových pro kanalizace v otevřeném výkopu dopravní vzdálenost do 15 m</t>
  </si>
  <si>
    <t>-2013765747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</si>
  <si>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</si>
  <si>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767</t>
  </si>
  <si>
    <t>Konstrukce zámečnické</t>
  </si>
  <si>
    <t>767995115R</t>
  </si>
  <si>
    <t>Montáž a dodávka ocelového roštu (česlý), žárový pozink, 1000x1150 mm, ocelové pruty 40/5 mm, průliny 30 mm, mechanické zajištění proti neopráv.manipulaci</t>
  </si>
  <si>
    <t>1084710248</t>
  </si>
  <si>
    <t xml:space="preserve">Poznámka k souboru cen:
1. Určení cen se řídí hmotností jednotlivě montovaného dílu konstrukce. </t>
  </si>
  <si>
    <t>"příloha B.10.1, B.10.4 - ozn.5"</t>
  </si>
  <si>
    <t>"lapač splavenin LS1"  1</t>
  </si>
  <si>
    <t>"lapač splavenin LS2"  1</t>
  </si>
  <si>
    <t>130100260R</t>
  </si>
  <si>
    <t>Montáž a dodávka ocelového potrubí DN 100 mm, vloženého do bednění před betonáží</t>
  </si>
  <si>
    <t>-935285702</t>
  </si>
  <si>
    <t>"lapač splavenin LS1"  0,25</t>
  </si>
  <si>
    <t>"lapač splavenin LS2"  0,25</t>
  </si>
  <si>
    <t>998767101</t>
  </si>
  <si>
    <t>Přesun hmot pro zámečnické konstrukce stanovený z hmotnosti přesunovaného materiálu vodorovná dopravní vzdálenost do 50 m v objektech výšky do 6 m</t>
  </si>
  <si>
    <t>-1574893489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</si>
  <si>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</si>
  <si>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303 - Přeložka odpadu z vodojemu km 2,510 - Kamenný Újezd</t>
  </si>
  <si>
    <t>1112362033</t>
  </si>
  <si>
    <t>"-podkladní vrstva živičné kom."  1,83*74,2+3*0,9*2,5</t>
  </si>
  <si>
    <t>-710772975</t>
  </si>
  <si>
    <t>"výpočet v pol. 113107142"  142,54</t>
  </si>
  <si>
    <t>-252043699</t>
  </si>
  <si>
    <t>"Předpokládaná doba čerpání - 10dní, 2 hod denně"  10*2</t>
  </si>
  <si>
    <t>-464215614</t>
  </si>
  <si>
    <t>"předpokládaná doba čerpání 10dní"  10</t>
  </si>
  <si>
    <t>1229152910</t>
  </si>
  <si>
    <t>"příloha B.11.2-3, B.11.5, B.12.3-4</t>
  </si>
  <si>
    <t>"nepažený výkop se šikmými stěnami, š.dna - 0,7m, š.terén - 2*(hl./tg75)+0,7</t>
  </si>
  <si>
    <t>"úsek Š1-Š2</t>
  </si>
  <si>
    <t>40,4*3,14*(0,7+2,4)/2</t>
  </si>
  <si>
    <t>"rozšíření pro zásobovací řad (SO 311)"  14,3*0,7*2,25</t>
  </si>
  <si>
    <t>"rozšíření pro zásob. a výtlačný řad (SO 311)"  26,1*1,3*2,25</t>
  </si>
  <si>
    <t>"úsek Š2-Š3</t>
  </si>
  <si>
    <t>32,3*3*(0,7+2,31)/2</t>
  </si>
  <si>
    <t>"propoje na stávající potrubí"  1*1,94*(0,7+1,74)/2+1*1,7*(0,7+1,61)/2</t>
  </si>
  <si>
    <t>"rozšíření pro šachty"  1,8*2,5*(1,94+1,7)+0,9*2,5*(4,34+1,64)</t>
  </si>
  <si>
    <t>"-ornice - sejmutá v rámci obj.SO 801"  -(1,6*74,7+3*0,9*2,5)*0,2</t>
  </si>
  <si>
    <t>"-živičná komunikace"  -(1,83*74,7+3*0,9*2,5)*0,4</t>
  </si>
  <si>
    <t>"-stávající šachty"  -4,4</t>
  </si>
  <si>
    <t>-440392937</t>
  </si>
  <si>
    <t>"přebytečný výkopek, výpočet v pol.174101101"  72,18</t>
  </si>
  <si>
    <t>978593011</t>
  </si>
  <si>
    <t>"výpočet v pol.123202102" 569,97</t>
  </si>
  <si>
    <t>"- ornice"  -(1,6*74,7+3*0,9*2,5)*0,2</t>
  </si>
  <si>
    <t>"-provizorní povrch"  -(1,83*74,7+3*0,9*2,5)*0,2</t>
  </si>
  <si>
    <t>" - pískový podsyp, výpočet z pol.451573111"  -9,16</t>
  </si>
  <si>
    <t>" - obsyp  - výpočet z pol. 175151101"  -33,62</t>
  </si>
  <si>
    <t xml:space="preserve">"- obsyp záso.a výtl.řadu - řešeno v obj.SO 311"   </t>
  </si>
  <si>
    <t>-(0,7*(57,44-25)*0,39+0,7*(70,2-25)*0,46+0,7*25*0,53+0,7*25*0,7)</t>
  </si>
  <si>
    <t>"- podsyp záso.a výtl.řadu - řešeno v obj.SO 311"   -(57,44*1,3*0,1+14,3*0,7*0,1)</t>
  </si>
  <si>
    <t>" - podkl.desky - výpočet z pol.452311131"  -0,68</t>
  </si>
  <si>
    <t>" - těleso šachet"  -8,4</t>
  </si>
  <si>
    <t>"přebytečný výkopek: 482,94-410,76=72,18 m3"</t>
  </si>
  <si>
    <t>469631054</t>
  </si>
  <si>
    <t>"příloha B.11.2, B.11.3, B.11.6"</t>
  </si>
  <si>
    <t>74,7*0,9*0,5</t>
  </si>
  <si>
    <t>"-potrubí"  -74,7*0,0934</t>
  </si>
  <si>
    <t>1718968278</t>
  </si>
  <si>
    <t>26,64*1,8</t>
  </si>
  <si>
    <t>-793578886</t>
  </si>
  <si>
    <t>"příloha B.11.1, B.11.4-5"</t>
  </si>
  <si>
    <t>"šachty Š1-Š3"  3*2,5*2,5*0,15</t>
  </si>
  <si>
    <t>"pod potrubí"  74,7*0,85*0,1</t>
  </si>
  <si>
    <t>349700473</t>
  </si>
  <si>
    <t>"příloha B.11.1, B.11.4"</t>
  </si>
  <si>
    <t>"šachty Š1-Š3"  3*1,5*1,5*0,1</t>
  </si>
  <si>
    <t>-585101546</t>
  </si>
  <si>
    <t>"provizorní povrch komunikace</t>
  </si>
  <si>
    <t>564911411R</t>
  </si>
  <si>
    <t>Kryt z asfaltového recyklátu s rozprostřením a zhutněním, po zhutnění tl. 50 mm</t>
  </si>
  <si>
    <t>-1398714436</t>
  </si>
  <si>
    <t>"definitivní povrch řešen SO 101</t>
  </si>
  <si>
    <t>1819146054</t>
  </si>
  <si>
    <t>72,7</t>
  </si>
  <si>
    <t>-1013009610</t>
  </si>
  <si>
    <t>"příloha B.11.1-3 "  72,7</t>
  </si>
  <si>
    <t>"propojení na stávající"  2</t>
  </si>
  <si>
    <t>-1065029629</t>
  </si>
  <si>
    <t>"ztratné 1,5%"  74,7*1,015</t>
  </si>
  <si>
    <t>831372193R</t>
  </si>
  <si>
    <t>Montáž potrubí z trub kameninových hrdlových s integrovaným těsněním Příplatek k cenám za napojení dvou dříků trub o stejném průměru (max. rozdíl 12 mm) DN 300 pomocí převlečné manžety (manžeta zahrnuta v ceně), vč. seku kameninového potrubí</t>
  </si>
  <si>
    <t>1498087588</t>
  </si>
  <si>
    <t>"propoje na stávající potrubí" 2*2</t>
  </si>
  <si>
    <t>703194466</t>
  </si>
  <si>
    <t>"příloha B.11.1-3 "</t>
  </si>
  <si>
    <t>"tvarovka GZ"  3</t>
  </si>
  <si>
    <t>"tvarovka GA"  3</t>
  </si>
  <si>
    <t>1083463574</t>
  </si>
  <si>
    <t>597108790</t>
  </si>
  <si>
    <t>trouba kameninová glazovaná zkrácená GA DN300mm L60(75)cm třída 160 spojovací systém C</t>
  </si>
  <si>
    <t>-1158866981</t>
  </si>
  <si>
    <t>1550528448</t>
  </si>
  <si>
    <t>894411121R</t>
  </si>
  <si>
    <t>Zřízení šachet kanalizačních z betonových dílců na potrubí DN 300</t>
  </si>
  <si>
    <t>-126187827</t>
  </si>
  <si>
    <t>"příloha B.11.6"</t>
  </si>
  <si>
    <t>"šachty Š1-Š3"  3</t>
  </si>
  <si>
    <t>592241750</t>
  </si>
  <si>
    <t>prstenec betonový vyrovnávací TBW-Q 600/60/120 60x6x12 cm</t>
  </si>
  <si>
    <t>CS ÚRS 2016 02</t>
  </si>
  <si>
    <t>-603141243</t>
  </si>
  <si>
    <t>"příloha B.11.6 - tabulka šachet - pro Š1"  1</t>
  </si>
  <si>
    <t>prstenec betonový vyrovnávací TBW-Q 600/80/120 60x8x12 cm</t>
  </si>
  <si>
    <t>1689613878</t>
  </si>
  <si>
    <t xml:space="preserve">"příloha B.11.6 - tabulka šachet"  </t>
  </si>
  <si>
    <t>"šachty Š2, Š3"  1+1</t>
  </si>
  <si>
    <t>592241770</t>
  </si>
  <si>
    <t>prstenec betonový vyrovnávací TBW-Q 600/100/120 60x10x12 cm</t>
  </si>
  <si>
    <t>-1019630838</t>
  </si>
  <si>
    <t>"příloha B.11.6 - tabulka šachet - pro Š1"  2</t>
  </si>
  <si>
    <t>592241380R</t>
  </si>
  <si>
    <t>prstenec betonový vyrovnávací TBW-Q 600/120/120 60x12x12 cm</t>
  </si>
  <si>
    <t>-1602284138</t>
  </si>
  <si>
    <t>"příloha B.11.6 - tabulka šachet - pro Š2"  2</t>
  </si>
  <si>
    <t xml:space="preserve">skruž betonová přechodová TBR-Q 1000/600/120 SLK </t>
  </si>
  <si>
    <t>-981551442</t>
  </si>
  <si>
    <t>"šachty Š1-Š2"  2</t>
  </si>
  <si>
    <t>592243150R</t>
  </si>
  <si>
    <t>deska betonová zákrytová TZK-Q 1000(600)/200/120 mm</t>
  </si>
  <si>
    <t>-950249126</t>
  </si>
  <si>
    <t>"šacht a Š3"  1</t>
  </si>
  <si>
    <t>skruž betonová s litinovými stupadly s PE povlakem TBS-Q 1000/250/120 SL 100x25x12 cm</t>
  </si>
  <si>
    <t>1800647741</t>
  </si>
  <si>
    <t>"šachta Š1"  1</t>
  </si>
  <si>
    <t>skruž betonová s litinovými stupadly s PE povlakem TBS-Q 1000/500/120 SL 100x50x12 cm</t>
  </si>
  <si>
    <t>100145040</t>
  </si>
  <si>
    <t>"šachty Š2, Š3"  3+1</t>
  </si>
  <si>
    <t>skruž betonová s litinovými stupadly s PE povlakem TBS-Q 1000/1000/120 SL 100x100x12 cm</t>
  </si>
  <si>
    <t>9924365</t>
  </si>
  <si>
    <t>"šachta Š2"  1</t>
  </si>
  <si>
    <t>592243380R</t>
  </si>
  <si>
    <t>dno betonové šachty kanalizační přímé TBZ-Q 1000/700 mm</t>
  </si>
  <si>
    <t>-990844045</t>
  </si>
  <si>
    <t>97382019</t>
  </si>
  <si>
    <t>"šachty Š1-Š3"2+5+2</t>
  </si>
  <si>
    <t>vložka kameninová glazovaná šachtová DN300mm spojovací systém F, tř.160</t>
  </si>
  <si>
    <t>-346710128</t>
  </si>
  <si>
    <t>"příloha B.11.4"</t>
  </si>
  <si>
    <t>"šachty Š1-Š3"  3*2</t>
  </si>
  <si>
    <t>-875519384</t>
  </si>
  <si>
    <t>"příloha B.11.6 - tabulka šachet - Š1  až Š3"  3</t>
  </si>
  <si>
    <t>552410100R</t>
  </si>
  <si>
    <t>poklop třída B 125 s betonem, kruhový rám, vstup 600 mm</t>
  </si>
  <si>
    <t>87702661</t>
  </si>
  <si>
    <t>131935197</t>
  </si>
  <si>
    <t>74,7</t>
  </si>
  <si>
    <t>900000001R</t>
  </si>
  <si>
    <t>Vyjmutí původní stoky vč.odvozu na skládku a skládkovného</t>
  </si>
  <si>
    <t>645166886</t>
  </si>
  <si>
    <t>900000002R</t>
  </si>
  <si>
    <t>Vybourání stávajících monolitických šachet vč.odvozu na skládku a skládkovného</t>
  </si>
  <si>
    <t>-1086591960</t>
  </si>
  <si>
    <t>"cca"  2</t>
  </si>
  <si>
    <t>997221551DP</t>
  </si>
  <si>
    <t>Vodorovná doprava suti bez naložení, ale se složením a s hrubým urovnáním ze sypkých materiálů, na vzdálenost dle možností zhotovitele</t>
  </si>
  <si>
    <t>-358833911</t>
  </si>
  <si>
    <t>"výměry z pol.113107142"</t>
  </si>
  <si>
    <t>142,54*0,22</t>
  </si>
  <si>
    <t>142,54*0,44</t>
  </si>
  <si>
    <t>997221845</t>
  </si>
  <si>
    <t>Poplatek za uložení stavebního odpadu na skládce (skládkovné) z asfaltových povrchů</t>
  </si>
  <si>
    <t>-1041566566</t>
  </si>
  <si>
    <t>31,36</t>
  </si>
  <si>
    <t>-1966797570</t>
  </si>
  <si>
    <t>62,72</t>
  </si>
  <si>
    <t>225797384</t>
  </si>
  <si>
    <t>SO 311 - Přeložka vodovodu km 2,510 - Kamenný Újezd</t>
  </si>
  <si>
    <t>1208505535</t>
  </si>
  <si>
    <t>"-podkladní vrstva živičné kom." 1,8*2,7</t>
  </si>
  <si>
    <t>1949384943</t>
  </si>
  <si>
    <t>"výpočet v pol. 113107142"  4,86</t>
  </si>
  <si>
    <t>1945948811</t>
  </si>
  <si>
    <t>-1404328488</t>
  </si>
  <si>
    <t>132201202</t>
  </si>
  <si>
    <t>Hloubení zapažených i nezapažených rýh šířky přes 600 do 2 000 mm s urovnáním dna do předepsaného profilu a spádu v hornině tř. 3 přes 100 do 1 000 m3</t>
  </si>
  <si>
    <t>343576257</t>
  </si>
  <si>
    <t>"příloha B.12.2 - výkopek bude uložen podél výkopu"</t>
  </si>
  <si>
    <t>"nepažený výkop se šikmými stěnami, š.dna - 0,7m, š.terén - 2*(hl./tg75)+0,7"</t>
  </si>
  <si>
    <t>"výtlačný řad ZÚ - VB1"  45*1,65*(0,7+1,58)/2</t>
  </si>
  <si>
    <t>"výtlačný řad VB3 - VB4"  6,8*(0,7+1,68)/2</t>
  </si>
  <si>
    <t>"výtlačný řad VB1-VB3, Zásobovací řad - řešeno v rámci obj. SO 303</t>
  </si>
  <si>
    <t>"-ornice"  -(4,1*1,63+45*1,58)*0,2</t>
  </si>
  <si>
    <t>"-živič.komunikace"  -(1,8*2,7)*0,4</t>
  </si>
  <si>
    <t>161101103</t>
  </si>
  <si>
    <t>Svislé přemístění výkopku bez naložení do dopravní nádoby avšak s vyprázdněním dopravní nádoby na hromadu nebo do dopravního prostředku z horniny tř. 1 až 4, při hloubce výkopu přes 4 do 6 m</t>
  </si>
  <si>
    <t>824324266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</si>
  <si>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</si>
  <si>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"ceník 800-1, příloha č.8, tabulka II - do 100m3 - 100%"</t>
  </si>
  <si>
    <t>75,24</t>
  </si>
  <si>
    <t>-214677207</t>
  </si>
  <si>
    <t>"přebytečný výkopek, výpočet v pol.174101101"  17,77</t>
  </si>
  <si>
    <t>-2042469180</t>
  </si>
  <si>
    <t>"výpočet v pol.132201203" 75,24</t>
  </si>
  <si>
    <t>" - pískový podsyp"  -(6,8+45)*0,7*0,1</t>
  </si>
  <si>
    <t>" - obsyp prohozenou zeminou"  -(6,8+45)*0,7*0,39</t>
  </si>
  <si>
    <t>"přebytečný výkopek:  75,24-57,47=17,77 m3"</t>
  </si>
  <si>
    <t>552930204</t>
  </si>
  <si>
    <t>"příloha B.12.2-5"</t>
  </si>
  <si>
    <t>((57,44-25)+46,3+6,8)*0,7*0,39+25*0,7*0,53</t>
  </si>
  <si>
    <t>(70,2-25)*0,7*0,46+25*0,7*0,7</t>
  </si>
  <si>
    <t>-540510275</t>
  </si>
  <si>
    <t>59,43*1,8</t>
  </si>
  <si>
    <t>1473238396</t>
  </si>
  <si>
    <t>(110,5+70,2)*0,7*0,1</t>
  </si>
  <si>
    <t>1384514298</t>
  </si>
  <si>
    <t>-1056316596</t>
  </si>
  <si>
    <t>338170001R</t>
  </si>
  <si>
    <t>Kontrolní trubka PE DN 50 dl.1,6-1,9 m vč. šoupátkového poklopu a podkladové desky D+M</t>
  </si>
  <si>
    <t>303698937</t>
  </si>
  <si>
    <t>"příloha B.12.6"  1+1</t>
  </si>
  <si>
    <t>800000001R</t>
  </si>
  <si>
    <t>Napojení nových řadů na stávající</t>
  </si>
  <si>
    <t>132405415</t>
  </si>
  <si>
    <t>"2 x PVC 160"  2</t>
  </si>
  <si>
    <t>"2 x PE 90"  2</t>
  </si>
  <si>
    <t>871241221</t>
  </si>
  <si>
    <t>Montáž vodovodního potrubí z plastů v otevřeném výkopu z polyetylenu PE 100 svařovaných elektrotvarovkou SDR 17/PN10 do D 90 x 5,4 mm</t>
  </si>
  <si>
    <t>-679129396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</si>
  <si>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</si>
  <si>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"příloha B.12.7"  110,5</t>
  </si>
  <si>
    <t>286135750</t>
  </si>
  <si>
    <t>trouba polyethylenová PE100 RC (typ 1,2),  SDR17 90x5,4 - tyče á12 m</t>
  </si>
  <si>
    <t>-850722764</t>
  </si>
  <si>
    <t>"příloha B.12.7, ztratné 3%"  110,5*1,03</t>
  </si>
  <si>
    <t>871311101</t>
  </si>
  <si>
    <t>Montáž vodovodního potrubí z plastů v otevřeném výkopu z tvrdého PVC s integrovaným těsněnim SDR 11/PN10 D 160 x 6,2 mm</t>
  </si>
  <si>
    <t>-255696413</t>
  </si>
  <si>
    <t>"příloha B.12.4, B.12.7"  70,2</t>
  </si>
  <si>
    <t>286102150</t>
  </si>
  <si>
    <t>trubka PVC tlaková hrdlovaná vodovodní DN 150 D 160 x 6,2 x 6000 mm</t>
  </si>
  <si>
    <t>1817658043</t>
  </si>
  <si>
    <t>"příloha B.12.7"  12</t>
  </si>
  <si>
    <t>760200001R</t>
  </si>
  <si>
    <t>D+M univerzální jištěný spoj pro potrubí z PVC - DN150/150, PN16</t>
  </si>
  <si>
    <t>1830221360</t>
  </si>
  <si>
    <t>"příloha B.12.7"  2</t>
  </si>
  <si>
    <t>760200002R</t>
  </si>
  <si>
    <t>D+M jištění proti posunu PVC hrdel DN 150, PN16</t>
  </si>
  <si>
    <t>-936497417</t>
  </si>
  <si>
    <t>"příloha B.12.7"  4</t>
  </si>
  <si>
    <t>871351142R</t>
  </si>
  <si>
    <t>Montáž chrániček z PE100 SDR 11 otevřený výkop svařovaných na tupo D 225 x 20,5 mm, vč.zatažení potrubí  PE 90x5,4 do chráničky</t>
  </si>
  <si>
    <t>1845676408</t>
  </si>
  <si>
    <t>"příloha B.12.6 - výtlačný řad"  25</t>
  </si>
  <si>
    <t>286136070R</t>
  </si>
  <si>
    <t>Chránička PE 225 x 20,5 mm, SDR 11</t>
  </si>
  <si>
    <t>1557180916</t>
  </si>
  <si>
    <t>"příloha B.12.6 - pro výtlačný řad</t>
  </si>
  <si>
    <t>"ztratné 3%"  25*1,03</t>
  </si>
  <si>
    <t>871391141</t>
  </si>
  <si>
    <t>Montáž chrániček z PE100 SDR 11 otevřený výkop svařovaných na tupo D 400 x 36,3 mm, vč. zatažení potrubí PVC 150 do chráničky</t>
  </si>
  <si>
    <t>2142757922</t>
  </si>
  <si>
    <t>"příloha B.12.6 - zásobovací řad"  25</t>
  </si>
  <si>
    <t>286136120</t>
  </si>
  <si>
    <t>Chránička PE 400 x 36,3 mm, SDR 11</t>
  </si>
  <si>
    <t>-236394998</t>
  </si>
  <si>
    <t>"příloha B.12.6 - pro zásobovací řad</t>
  </si>
  <si>
    <t>877241101</t>
  </si>
  <si>
    <t>Montáž tvarovek na vodovodním plastovém potrubí z polyetylenu PE 100 elektrotvarovek SDR 11/PN16 spojek, oblouků nebo redukcí d 90</t>
  </si>
  <si>
    <t>-277709888</t>
  </si>
  <si>
    <t xml:space="preserve">Poznámka k souboru cen:
1. V cenách montáže tvarovek nejsou započteny náklady na dodání tvarovek. Tyto náklady se oceňují ve specifikaci. </t>
  </si>
  <si>
    <t>"příloha B.12.7"  9</t>
  </si>
  <si>
    <t>286159740</t>
  </si>
  <si>
    <t>elektrotvarovka - objímka s lehce odstranitelným dorazem SDR 11, PE 100,  d 90</t>
  </si>
  <si>
    <t>-930179032</t>
  </si>
  <si>
    <t>877241112</t>
  </si>
  <si>
    <t>Montáž tvarovek na vodovodním plastovém potrubí z polyetylenu PE 100 elektrotvarovek SDR 11/PN16 kolen 90 st. d 90</t>
  </si>
  <si>
    <t>1167804007</t>
  </si>
  <si>
    <t>"příloha B.12.7</t>
  </si>
  <si>
    <t>"elektrokoleno 90°"  4</t>
  </si>
  <si>
    <t>286149360</t>
  </si>
  <si>
    <t>elektrokoleno 90°, PE 100, PN 16, d 90</t>
  </si>
  <si>
    <t>-1965602816</t>
  </si>
  <si>
    <t>877241118</t>
  </si>
  <si>
    <t>Montáž tvarovek na vodovodním plastovém potrubí z polyetylenu PE 100 elektrotvarovek SDR 11/PN16 záslepek d 90</t>
  </si>
  <si>
    <t>-2042427583</t>
  </si>
  <si>
    <t>286150250</t>
  </si>
  <si>
    <t>elektrozáslepka, PE 100, d 90</t>
  </si>
  <si>
    <t>-2026587349</t>
  </si>
  <si>
    <t>892271111</t>
  </si>
  <si>
    <t>Tlakové zkoušky vodou na potrubí DN 90</t>
  </si>
  <si>
    <t>1443478232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</si>
  <si>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</si>
  <si>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 xml:space="preserve">"příloha B.12.7"  </t>
  </si>
  <si>
    <t>"výtlačný řad"  111</t>
  </si>
  <si>
    <t>892273122R</t>
  </si>
  <si>
    <t>Proplach a dezinfekce vodovodního potrubí DN od 80 do 125, vč.bakteriologického rozboru vody</t>
  </si>
  <si>
    <t>-678099252</t>
  </si>
  <si>
    <t xml:space="preserve">Poznámka k souboru cen:
1. V cenách jsou započteny náklady na napuštění a vypuštění vody, dodání vody a dezinfekčního prostředku. </t>
  </si>
  <si>
    <t>892351111</t>
  </si>
  <si>
    <t>Tlakové zkoušky vodou na potrubí DN 150 nebo 200</t>
  </si>
  <si>
    <t>1665253771</t>
  </si>
  <si>
    <t>"zásobovací řad"  71</t>
  </si>
  <si>
    <t>892353122</t>
  </si>
  <si>
    <t>Proplach a dezinfekce vodovodního potrubí DN 150 nebo 200, vč.bakteriologického rozboru vody</t>
  </si>
  <si>
    <t>782869740</t>
  </si>
  <si>
    <t>892372111</t>
  </si>
  <si>
    <t>Zabezpečení konců potrubí DN do 300 při tlakových zkouškách vodou</t>
  </si>
  <si>
    <t>207462866</t>
  </si>
  <si>
    <t>899713111</t>
  </si>
  <si>
    <t>Orientační tabulky na vodovodních a kanalizačních řadech na sloupku ocelovém nebo betonovém</t>
  </si>
  <si>
    <t>-193007330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</si>
  <si>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</si>
  <si>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"výtlačný řad"  3</t>
  </si>
  <si>
    <t>899721111R</t>
  </si>
  <si>
    <t>Vyhledávací vodič DN do 150 mm na potrubí PVC - CYY 4 mm2</t>
  </si>
  <si>
    <t>-1230263781</t>
  </si>
  <si>
    <t>899722112</t>
  </si>
  <si>
    <t>Krytí potrubí z plastů výstražnou fólií z PVC   (modrá)</t>
  </si>
  <si>
    <t>1791906763</t>
  </si>
  <si>
    <t>140110180R</t>
  </si>
  <si>
    <t>D+M orientační sloupky ocelové,trubka 35 x 2,5 mm, dl.2 m, zabetonované, vč.vyhloubení jamek a rozprostření zbylého výkopku na místě</t>
  </si>
  <si>
    <t>1820021535</t>
  </si>
  <si>
    <t>899911101R</t>
  </si>
  <si>
    <t>Kluzné objímky pro zasunutí potrubí do chráničky, typ A/B, segment B, výška jezdce 36 mm, pro vněj. potrubí DN90</t>
  </si>
  <si>
    <t>-934978751</t>
  </si>
  <si>
    <t>"příloha B.12.6 - výtlačný řad</t>
  </si>
  <si>
    <t>"20 x objímka typ A/B, segment B - 3ks na objímku"  20</t>
  </si>
  <si>
    <t>899911132R</t>
  </si>
  <si>
    <t>Kluzné objímky pro zasunutí potrubí do chráničky, typ F/G, výška jezdce 60 mm, pro vněj. potrubí DN160</t>
  </si>
  <si>
    <t>1059764104</t>
  </si>
  <si>
    <t>"příloha B.12.6 - zásobovací řad</t>
  </si>
  <si>
    <t>"16 x objímka typ F/G, segment G - 1ks/obj, seg. F - 2 ks/obj."  16</t>
  </si>
  <si>
    <t>899913134</t>
  </si>
  <si>
    <t>Koncové uzavírací manžety chrániček DN potrubí x DN chráničky DN 80 x 200, vč. stahovacího pásku</t>
  </si>
  <si>
    <t>-1768085474</t>
  </si>
  <si>
    <t xml:space="preserve">Poznámka k souboru cen:
1. V cenách jsou započteny i náklady na nerezové upínací pásky daných průměrů. </t>
  </si>
  <si>
    <t>"příloha B.12.6 - pro výtlačný řad"  2</t>
  </si>
  <si>
    <t>899913153R</t>
  </si>
  <si>
    <t>Koncové uzavírací manžety chrániček DN potrubí x DN chráničky DN 150 x 400,  vč. stahovacího pásku</t>
  </si>
  <si>
    <t>1790836668</t>
  </si>
  <si>
    <t>"příloha B.12.6 - zásobovací řad"  2</t>
  </si>
  <si>
    <t>-430170732</t>
  </si>
  <si>
    <t>4,68*0,22</t>
  </si>
  <si>
    <t>4,68*0,44</t>
  </si>
  <si>
    <t>878362656</t>
  </si>
  <si>
    <t>1,03</t>
  </si>
  <si>
    <t>1441677042</t>
  </si>
  <si>
    <t>2,06</t>
  </si>
  <si>
    <t>998276101</t>
  </si>
  <si>
    <t>Přesun hmot pro trubní vedení hloubené z trub z plastických hmot nebo sklolaminátových pro vodovody nebo kanalizace v otevřeném výkopu dopravní vzdálenost do 15 m</t>
  </si>
  <si>
    <t>1619421358</t>
  </si>
  <si>
    <t>SO 321 - Úprava na melioracích</t>
  </si>
  <si>
    <t>-1580760207</t>
  </si>
  <si>
    <t>"Předpokládaná doba čerpání - 2dií, 2 hod denně"  2*2</t>
  </si>
  <si>
    <t>-207438363</t>
  </si>
  <si>
    <t>-845695841</t>
  </si>
  <si>
    <t>"příloha B.13.2 - výkopek bude uložen podél výkopu"</t>
  </si>
  <si>
    <t>"nepažený výkop se šikmými stěnami, š.dna - 0,8m, š.terén - 2*(hl./tg75)+0,8"</t>
  </si>
  <si>
    <t>"úsek ŠM3-ŠM4"  31,2*1,78*(0,8+1,76)/2</t>
  </si>
  <si>
    <t>"úsek ŠM9-ŠM10"  25,11*2*(0,8+1,88)/2</t>
  </si>
  <si>
    <t>"úsek ŠM15-Š.stav."  28,55*1,6*(0,8+1,66)/2</t>
  </si>
  <si>
    <t>"rozšíření a prohloubení pro šachty"  5*(0,7*1,5*1,8+1,5*1,5*0,25)</t>
  </si>
  <si>
    <t>"prodloužení na propoje"  5*1*1,8*1,87</t>
  </si>
  <si>
    <t>"drenážní rýha ve dně výkopu"  0,2*0,2*(31,2+25,11+28,55)</t>
  </si>
  <si>
    <t>"-ornice"  -(31,2*1,76+2*0,7*1,5+2*1*1,8)*0,25</t>
  </si>
  <si>
    <t>-(25,11*1,88+28,55*1,66+3*0,7*1,5+3*1*1,8)*0,2</t>
  </si>
  <si>
    <t>-1409969177</t>
  </si>
  <si>
    <t>"ceník 800-1, příloha č.8, tabulka II - přes 100m3 - 50%"</t>
  </si>
  <si>
    <t>191,25/100*50</t>
  </si>
  <si>
    <t>-1572564189</t>
  </si>
  <si>
    <t>"přebytečný výkopek, výpočet v pol.174101101"  91,94</t>
  </si>
  <si>
    <t>-572129478</t>
  </si>
  <si>
    <t>"výpočet v pol.132201203" 191,27</t>
  </si>
  <si>
    <t>" - pískový podsyp, výpočet z pol.451573111"  -17,92</t>
  </si>
  <si>
    <t>" - obsyp prohozenou zeminou - výpočet z pol. 175151101"  -66,23</t>
  </si>
  <si>
    <t>" - trativody - výpočet z pol.211571111"  -3,39</t>
  </si>
  <si>
    <t>" - těleso šachet"  -4,4</t>
  </si>
  <si>
    <t>"přebytečný výkopek:  191,27-99,33=91,94 m3"</t>
  </si>
  <si>
    <t>-860513200</t>
  </si>
  <si>
    <t>"příloha B.13.2-4"</t>
  </si>
  <si>
    <t>(31,2+25,11+28,55+5*1)*1,1*0,67</t>
  </si>
  <si>
    <t>"-potrubí"  -(31,2+25,11+28,55+5*1)*0,1194</t>
  </si>
  <si>
    <t>-1029206730</t>
  </si>
  <si>
    <t>55,5*1,8</t>
  </si>
  <si>
    <t>211571111</t>
  </si>
  <si>
    <t>Výplň kamenivem do rýh odvodňovacích žeber nebo trativodů bez zhutnění, s úpravou povrchu výplně štěrkopískem tříděným</t>
  </si>
  <si>
    <t>324095899</t>
  </si>
  <si>
    <t>"příloha B.13.3-4"  (31,2+25,11+28,55)*0,2*0,2</t>
  </si>
  <si>
    <t>212755214</t>
  </si>
  <si>
    <t>Trativody bez lože z drenážních trubek plastových flexibilních D 100 mm</t>
  </si>
  <si>
    <t>-999928370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</si>
  <si>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</si>
  <si>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"příloha B.13.3-4"  31,2+25,11+28,55</t>
  </si>
  <si>
    <t>678255746</t>
  </si>
  <si>
    <t>(31,2+25,11+28,55+5*1)*0,86*0,21</t>
  </si>
  <si>
    <t>"pod šachty"  5*1,5*1,5*0,15</t>
  </si>
  <si>
    <t>812372121R</t>
  </si>
  <si>
    <t>Montáž potrubí z trub TBP těsněných pryžovými kroužky otevřený výkop sklon do 20 % DN 300, vč. obetonování potrubí v místě napojení na stávající potrubí betonem prostým v tl.150 mm</t>
  </si>
  <si>
    <t>-2134226630</t>
  </si>
  <si>
    <t>"příloha B.13.1, B.13.2"</t>
  </si>
  <si>
    <t>"úsek ŠM3-ŠM4"  31,2</t>
  </si>
  <si>
    <t>"úsek ŠM9-ŠM10"  25,11</t>
  </si>
  <si>
    <t>"úsek ŠM15-Š.stav."  28,55</t>
  </si>
  <si>
    <t>"propoj na stávající"  3*2,5</t>
  </si>
  <si>
    <t>592231100</t>
  </si>
  <si>
    <t>trouba betonová vibrolisovaná s integrovaným spojem spojem D30x250 cm</t>
  </si>
  <si>
    <t>441767853</t>
  </si>
  <si>
    <t>"úsek ŠM3-ŠM4:  31,2/2,5 = 12,5"  13</t>
  </si>
  <si>
    <t>"úsek ŠM9-ŠM10:   25,11/2,5 = 10,1"  11</t>
  </si>
  <si>
    <t>"úsek ŠM15-Š.stav.:  28,55/2,5 = 11,4"  12</t>
  </si>
  <si>
    <t>"propoj na stávající" 3</t>
  </si>
  <si>
    <t>592231230</t>
  </si>
  <si>
    <t>trouba betonová vibrolisovaná propojovací D 30 x 200 cm</t>
  </si>
  <si>
    <t>1453186045</t>
  </si>
  <si>
    <t>Zřízení šachetmelioračních z betonových dílců na potrubí DN nad 200 do 300</t>
  </si>
  <si>
    <t>-855231784</t>
  </si>
  <si>
    <t>"příloha B.13.2, B.13.5"</t>
  </si>
  <si>
    <t>"ŠM4, ŠM3, ŠM10, ŠM9, ŠM15" 5</t>
  </si>
  <si>
    <t>prefabrikované dno betonové jímky přímé, vnitřího průměru 800 mm, výšky 1000 mm</t>
  </si>
  <si>
    <t>19937837</t>
  </si>
  <si>
    <t>592253310R</t>
  </si>
  <si>
    <t>prefabrikovaná skruž betonová meliorační šahtice TBS - Q 800/250/90 mm</t>
  </si>
  <si>
    <t>-1817152829</t>
  </si>
  <si>
    <t>"ŠM4, ŠM10, ŠM15" 3</t>
  </si>
  <si>
    <t>592253311R</t>
  </si>
  <si>
    <t>prefabrikovaná skruž betonová meliorační šahtice TBS - Q 800/500/90 mm</t>
  </si>
  <si>
    <t>-2147470374</t>
  </si>
  <si>
    <t>"ŠM10, ŠM15" 2</t>
  </si>
  <si>
    <t>592253312R</t>
  </si>
  <si>
    <t>prefabrikovaná skruž betonová meliorační šahtice TBS - Q 800/1000/90 mm</t>
  </si>
  <si>
    <t>1759081790</t>
  </si>
  <si>
    <t>"ŠM4, ŠM3, ŠM9" 4</t>
  </si>
  <si>
    <t>592258140R</t>
  </si>
  <si>
    <t>prefabrikovaná deska betonová zákrytová  TZN 1000/120 mm</t>
  </si>
  <si>
    <t>1100054665</t>
  </si>
  <si>
    <t>977151132R</t>
  </si>
  <si>
    <t>Vrtaný prostup do stavebních materiálů průměru přes 400 do 450 mm, vč. zatěsnění prostupu</t>
  </si>
  <si>
    <t>-1538617284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</si>
  <si>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</si>
  <si>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 šachty ŠM4, ŠM3, ŠM10, ŠM9, ŠM15 "  2*5</t>
  </si>
  <si>
    <t>998274101</t>
  </si>
  <si>
    <t>Přesun hmot pro trubní vedení hloubené z trub betonových nebo železobetonových pro vodovody nebo kanalizace v otevřeném výkopu dopravní vzdálenost do 15 m</t>
  </si>
  <si>
    <t>-1394872708</t>
  </si>
  <si>
    <t>SO 402 - Přeložka kabelů elektro NN pro vodojem km 2,520</t>
  </si>
  <si>
    <t xml:space="preserve">    21-M - Elektromontáže</t>
  </si>
  <si>
    <t xml:space="preserve">    46-M - Zemní práce při extr.mont.pracích</t>
  </si>
  <si>
    <t>HZS - Hodinové zúčtovací sazby</t>
  </si>
  <si>
    <t>21-M</t>
  </si>
  <si>
    <t>Elektromontáže</t>
  </si>
  <si>
    <t>210101229.R</t>
  </si>
  <si>
    <t>Propojení kabelů nebo vodičů spojkou do 1 kV kabelů nebo vodičů celoplastových, počtu a průřezu žil do 4 x 16 až 50 mm2</t>
  </si>
  <si>
    <t>1544554859</t>
  </si>
  <si>
    <t>354360230</t>
  </si>
  <si>
    <t>spojka kabelová smršťovaná přímé do 1kV 91ah-22s 4 x 16 - 50mm</t>
  </si>
  <si>
    <t>1908122153</t>
  </si>
  <si>
    <t>210102332.R</t>
  </si>
  <si>
    <t>Propojení kabelů nebo vodičů spojkou do 1 kV  kabelů ovládacích nebo sdělovacích celoplastových, 7x1,5</t>
  </si>
  <si>
    <t>2122608717</t>
  </si>
  <si>
    <t>03160540</t>
  </si>
  <si>
    <t>SVCZV 7x1,5-2,5 - Kabelová spojka pro vícežilové ovládací kabely</t>
  </si>
  <si>
    <t>1606501685</t>
  </si>
  <si>
    <t>210802124</t>
  </si>
  <si>
    <t>Montáž izolovaných kabelů měděných bez ukončení do 1 kV uložených volně CMSM, CMFM, AO3VV, AO5, CYLY, HO3VV, HO5, do 1 kV, počtu a průřezu žil 7 x 1,50 mm2</t>
  </si>
  <si>
    <t>1750419407</t>
  </si>
  <si>
    <t>341111100</t>
  </si>
  <si>
    <t>kabel silový s Cu jádrem CYKY 7x1,5 mm2</t>
  </si>
  <si>
    <t>1034552817</t>
  </si>
  <si>
    <t>Poznámka k položce:
obsah kovu [kg/m], Cu =0,103, Al =0</t>
  </si>
  <si>
    <t>120*1,05 'Přepočtené koeficientem množství</t>
  </si>
  <si>
    <t>210901015</t>
  </si>
  <si>
    <t>Montáž kabelů hliníkových bez ukončení do 1 kV uložených volně AYKY, 750 V, počtu a průřezu žil 4 x 16 mm2</t>
  </si>
  <si>
    <t>-1585313578</t>
  </si>
  <si>
    <t>341123160</t>
  </si>
  <si>
    <t>Kabely silové s hliníkovým jádrem pro jmenovité napětí 750 V s PVC izolací a PVC pláštěm AYKY,  TP PRAKAB 01/03 AYKY-J 4x16 RE</t>
  </si>
  <si>
    <t>-360573023</t>
  </si>
  <si>
    <t>Poznámka k položce:
obsah kovu [kg/m], Cu =0, Al =0,192</t>
  </si>
  <si>
    <t>46-M</t>
  </si>
  <si>
    <t>Zemní práce při extr.mont.pracích</t>
  </si>
  <si>
    <t>460010023</t>
  </si>
  <si>
    <t>Vytyčení trasy vedení kabelového (podzemního) ve volném terénu</t>
  </si>
  <si>
    <t>km</t>
  </si>
  <si>
    <t>-1563786137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</si>
  <si>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</si>
  <si>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460071003</t>
  </si>
  <si>
    <t>Hloubení nezapažených jam strojně pro ostatní konstrukce v hornině třídy 3</t>
  </si>
  <si>
    <t>-11239175</t>
  </si>
  <si>
    <t xml:space="preserve">Poznámka k souboru cen:
1. Ceny hloubení jam strojně v hornině třídy 6 a 7 jsou stanoveny za použití trhaviny. </t>
  </si>
  <si>
    <t>460080012</t>
  </si>
  <si>
    <t>Základové konstrukce základ bez bednění do rostlé zeminy z monolitického betonu tř. C 8/10</t>
  </si>
  <si>
    <t>727644263</t>
  </si>
  <si>
    <t>Poznámka k položce:
Obetonování chrániček</t>
  </si>
  <si>
    <t>(0,6*0,05+0,2*0,3-0,05*0,05*3,14)*23</t>
  </si>
  <si>
    <t>460150143</t>
  </si>
  <si>
    <t>Hloubení zapažených i nezapažených kabelových rýh ručně včetně urovnání dna s přemístěním výkopku do vzdálenosti 3 m od okraje jámy nebo naložením na dopravní prostředek šířky 35 cm, hloubky 60 cm, v hornině třídy 3</t>
  </si>
  <si>
    <t>-1959880612</t>
  </si>
  <si>
    <t xml:space="preserve">Poznámka k souboru cen:
1. Ceny hloubení rýh v hornině třídy 6 a 7 se oceňují cenami souboru cen 460 20- . Hloubení nezapažených kabelových rýh strojně. </t>
  </si>
  <si>
    <t>460150663</t>
  </si>
  <si>
    <t>Hloubení zapažených i nezapažených kabelových rýh ručně včetně urovnání dna s přemístěním výkopku do vzdálenosti 3 m od okraje jámy nebo naložením na dopravní prostředek šířky 65 cm, hloubky 100 cm, v hornině třídy 3</t>
  </si>
  <si>
    <t>-1009175892</t>
  </si>
  <si>
    <t>460300002</t>
  </si>
  <si>
    <t>Zásyp jam strojně včetně hutnění horniny ve volném terénu</t>
  </si>
  <si>
    <t>1470217545</t>
  </si>
  <si>
    <t>460400022</t>
  </si>
  <si>
    <t>Pažení výkopů pažení příložné plné rýh kabelových, hloubky přes 2 do 4 m</t>
  </si>
  <si>
    <t>-1746197436</t>
  </si>
  <si>
    <t xml:space="preserve">Poznámka k souboru cen:
1. V cenách -0091 a -0191 se množství rozepření stěn určí v m3 rozepřeného prostoru rýh a jam. </t>
  </si>
  <si>
    <t>460400122</t>
  </si>
  <si>
    <t>Pažení výkopů odstranění pažení příložného plného rýh kabelových, hloubky přes 2 do 4 m</t>
  </si>
  <si>
    <t>1868312101</t>
  </si>
  <si>
    <t>2*38,84</t>
  </si>
  <si>
    <t>460421282</t>
  </si>
  <si>
    <t>Kabelové lože včetně podsypu, zhutnění a urovnání povrchu z prohozeného výkopku tloušťky 5 cm nad kabel zakryté plastovou fólií, šířky lože přes 25 do 50 cm</t>
  </si>
  <si>
    <t>1072579800</t>
  </si>
  <si>
    <t xml:space="preserve">Poznámka k souboru cen:
1. V cenách -1021 až -1072, -1121 až -1172 a -1221 až -1272 nejsou započteny náklady na dodávku betonových a plastových desek. Tato dodávka se oceňuje ve specifikaci. </t>
  </si>
  <si>
    <t>460510024</t>
  </si>
  <si>
    <t>Kabelové prostupy, kanály a multikanály kabelové prostupy z trub betonových včetně osazení, utěsnění a spárování do rýhy, bez výkopových prací s obetonováním, vnitřního průměru do 15 cm</t>
  </si>
  <si>
    <t>739431672</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</si>
  <si>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</si>
  <si>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01160651</t>
  </si>
  <si>
    <t>trubková chránička tuhá Kopodur 110 - KD09110</t>
  </si>
  <si>
    <t>2089587536</t>
  </si>
  <si>
    <t>Poznámka k položce:
Kopos Kolín</t>
  </si>
  <si>
    <t>23*1,05 'Přepočtené koeficientem množství</t>
  </si>
  <si>
    <t>460510054</t>
  </si>
  <si>
    <t>Kabelové prostupy, kanály a multikanály kabelové prostupy z trub plastových včetně osazení, utěsnění a spárování do rýhy, bez výkopových prací bez obsypu, vnitřního průměru do 10 cm</t>
  </si>
  <si>
    <t>92358924</t>
  </si>
  <si>
    <t>01160654</t>
  </si>
  <si>
    <t>trubková chránička ohebná Kopoflex 50 - KF09050</t>
  </si>
  <si>
    <t>938136335</t>
  </si>
  <si>
    <t>200*1,05 'Přepočtené koeficientem množství</t>
  </si>
  <si>
    <t>460560663</t>
  </si>
  <si>
    <t>Zásyp kabelových rýh ručně včetně zhutnění a uložení výkopku do vrstev a urovnání povrchu šířky 65 cm hloubky 100 cm, v hornině třídy 3</t>
  </si>
  <si>
    <t>1237778887</t>
  </si>
  <si>
    <t>460560143</t>
  </si>
  <si>
    <t>Zásyp kabelových rýh ručně včetně zhutnění a uložení výkopku do vrstev a urovnání povrchu šířky 35 cm hloubky 60 cm, v hornině třídy 3</t>
  </si>
  <si>
    <t>617898130</t>
  </si>
  <si>
    <t>HZS</t>
  </si>
  <si>
    <t>Hodinové zúčtovací sazby</t>
  </si>
  <si>
    <t>HZS1431</t>
  </si>
  <si>
    <t>Hodinové zúčtovací sazby profesí HSV provádění konstrukcí inženýrských a dopravních staveb dělník inženýrských sítí</t>
  </si>
  <si>
    <t>512</t>
  </si>
  <si>
    <t>-1196770251</t>
  </si>
  <si>
    <t>Poznámka k položce:
Práce mimo položky ceníků, koordinace</t>
  </si>
  <si>
    <t>HZS4212</t>
  </si>
  <si>
    <t>Hodinové zúčtovací sazby ostatních profesí revizní a kontrolní činnost revizní technik specialista</t>
  </si>
  <si>
    <t>-960928901</t>
  </si>
  <si>
    <t>Poznámka k položce:
Výchozí revize</t>
  </si>
  <si>
    <t>HZS4221</t>
  </si>
  <si>
    <t>Hodinové zúčtovací sazby ostatních profesí revizní a kontrolní činnost geodet</t>
  </si>
  <si>
    <t>488264499</t>
  </si>
  <si>
    <t>Poznámka k položce:
Zaměření skutečného stavu a digitální zpracování</t>
  </si>
  <si>
    <t>SO 504 - Přeložka VTL plynovodu km 1,043</t>
  </si>
  <si>
    <t xml:space="preserve">    DP - Položky označené "DP" za devítimístným kódem byly vytvořeny zpracovatelem dokumentace</t>
  </si>
  <si>
    <t xml:space="preserve">    789 - Povrchové úpravy ocelových konstrukcí a technologických zařízení</t>
  </si>
  <si>
    <t xml:space="preserve">    23-M - Montáže potrubí</t>
  </si>
  <si>
    <t xml:space="preserve">    58-M - Revize vyhrazených technických zařízení</t>
  </si>
  <si>
    <t>Čerpání vody na dopravní výšku do 10 m průměrný přítok do 500 l/min</t>
  </si>
  <si>
    <t>89204158</t>
  </si>
  <si>
    <t>Pohotovost čerpací soupravy pro dopravní výšku do 10 m přítok do 500 l/min</t>
  </si>
  <si>
    <t>-676873119</t>
  </si>
  <si>
    <t>Sejmutí ornice s přemístěním na vzdálenost do 50 m</t>
  </si>
  <si>
    <t>-1044751556</t>
  </si>
  <si>
    <t>131201201</t>
  </si>
  <si>
    <t>Hloubení zapažených jam a zářezů s urovnáním dna do předepsaného profilu a spádu v hornině tř. 3 do 100 m3</t>
  </si>
  <si>
    <t>CS ÚRS 2015 02</t>
  </si>
  <si>
    <t>2146308403</t>
  </si>
  <si>
    <t>Poznámka k položce:
60%</t>
  </si>
  <si>
    <t>55*0,6</t>
  </si>
  <si>
    <t>131203101</t>
  </si>
  <si>
    <t>Hloubení zapažených i nezapažených jam ručním nebo pneumatickým nářadím s urovnáním dna do předepsaného profilu a spádu v horninách tř. 3 soudržných</t>
  </si>
  <si>
    <t>-51750293</t>
  </si>
  <si>
    <t>Poznámka k položce:
40%</t>
  </si>
  <si>
    <t>55*0,4</t>
  </si>
  <si>
    <t>Hloubení rýh š do 2000 mm v hornině tř. 3 objemu do 1000 m3</t>
  </si>
  <si>
    <t>-1980075739</t>
  </si>
  <si>
    <t>132201209</t>
  </si>
  <si>
    <t>Hloubení zapažených i nezapažených rýh šířky přes 600 do 2 000 mm s urovnáním dna do předepsaného profilu a spádu v hornině tř. 3 Příplatek k cenám za lepivost horniny tř. 3</t>
  </si>
  <si>
    <t>106622815</t>
  </si>
  <si>
    <t>Poznámka k položce:
30%</t>
  </si>
  <si>
    <t>151101101</t>
  </si>
  <si>
    <t>Zřízení pažení a rozepření stěn rýh pro podzemní vedení pro všechny šířky rýhy příložné pro jakoukoliv mezerovitost, hloubky do 2 m</t>
  </si>
  <si>
    <t>874350233</t>
  </si>
  <si>
    <t>151101111</t>
  </si>
  <si>
    <t>Odstranění pažení a rozepření stěn rýh pro podzemní vedení s uložením materiálu na vzdálenost do 3 m od kraje výkopu příložné, hloubky do 2 m</t>
  </si>
  <si>
    <t>-1579709135</t>
  </si>
  <si>
    <t>161101101</t>
  </si>
  <si>
    <t>Svislé přemístění výkopku bez naložení do dopravní nádoby avšak s vyprázdněním dopravní nádoby na hromadu nebo do dopravního prostředku z horniny tř. 1 až 4, při hloubce výkopu přes 1 do 2,5 m</t>
  </si>
  <si>
    <t>-2071886293</t>
  </si>
  <si>
    <t>Poplatek za uložení odpadu ze sypaniny na skládce (skládkovné)</t>
  </si>
  <si>
    <t>-97107753</t>
  </si>
  <si>
    <t>114*2</t>
  </si>
  <si>
    <t>Zásyp jam, šachet rýh nebo kolem objektů sypaninou se zhutněním</t>
  </si>
  <si>
    <t>-1356882391</t>
  </si>
  <si>
    <t>Obsypání potrubí strojně sypaninou bez prohození, uloženou do 3 m</t>
  </si>
  <si>
    <t>427216985</t>
  </si>
  <si>
    <t>583312890</t>
  </si>
  <si>
    <t>kamenivo těžené drobné frakce 0-2 pískovna Světlá</t>
  </si>
  <si>
    <t>-962343471</t>
  </si>
  <si>
    <t>114*1,67</t>
  </si>
  <si>
    <t>181301102</t>
  </si>
  <si>
    <t>Rozprostření a urovnání ornice v rovině nebo ve svahu sklonu do 1:5 při souvislé ploše do 500 m2, tl. vrstvy přes 100 do 150 mm</t>
  </si>
  <si>
    <t>1571165674</t>
  </si>
  <si>
    <t>894401211</t>
  </si>
  <si>
    <t>Osazení betonových dílců pro šachty skruží rovných</t>
  </si>
  <si>
    <t>-1641644682</t>
  </si>
  <si>
    <t>592253330</t>
  </si>
  <si>
    <t>Prefabrikáty pro studně betonové a železobetonové skruže studňové kruhové TBH   2-100         D100 x 99 x 9</t>
  </si>
  <si>
    <t>-99590463</t>
  </si>
  <si>
    <t>DP</t>
  </si>
  <si>
    <t>Položky označené "DP" za devítimístným kódem byly vytvořeny zpracovatelem dokumentace</t>
  </si>
  <si>
    <t>Vodorovné přemístění do 10000 m výkopku/sypaniny z horniny tř. 1 až 4</t>
  </si>
  <si>
    <t>1640079871</t>
  </si>
  <si>
    <t>789</t>
  </si>
  <si>
    <t>Povrchové úpravy ocelových konstrukcí a technologických zařízení</t>
  </si>
  <si>
    <t>789223112</t>
  </si>
  <si>
    <t>Otryskání ocelových konstrukcí třídy III povrch jemný a střední A na Sa 2 1/2</t>
  </si>
  <si>
    <t>1707636498</t>
  </si>
  <si>
    <t>581513000</t>
  </si>
  <si>
    <t>písek sklářský sušený KS 20/13 VL</t>
  </si>
  <si>
    <t>1448264682</t>
  </si>
  <si>
    <t>C-23021/9</t>
  </si>
  <si>
    <t>Montáž smršťovací manžety do DN100</t>
  </si>
  <si>
    <t>-1927847235</t>
  </si>
  <si>
    <t>422283 M60004</t>
  </si>
  <si>
    <t>Smršťovací manžeta pro DN100</t>
  </si>
  <si>
    <t>-469045927</t>
  </si>
  <si>
    <t>23-M</t>
  </si>
  <si>
    <t>Montáže potrubí</t>
  </si>
  <si>
    <t>2300001R</t>
  </si>
  <si>
    <t>Propoj/Odpoj - DN 80/DN 80</t>
  </si>
  <si>
    <t>-136574993</t>
  </si>
  <si>
    <t>230023058</t>
  </si>
  <si>
    <t>Montáž trubních dílů přivařovacích hmotnosti přes 3 do 10 kg tř. 11 až 13 D 89 mm, tl. 4,0 mm</t>
  </si>
  <si>
    <t>-28065395</t>
  </si>
  <si>
    <t>316FM1080</t>
  </si>
  <si>
    <t>Ocelové dno klenuté DN80</t>
  </si>
  <si>
    <t>-45114174</t>
  </si>
  <si>
    <t>316FM1081</t>
  </si>
  <si>
    <t>Balonovací tvarovka DN80</t>
  </si>
  <si>
    <t>-1867604586</t>
  </si>
  <si>
    <t>230023088</t>
  </si>
  <si>
    <t>Montáž trubních dílů přivařovacích hmotnosti přes 3 do 10 kg tř. 11 až 13 D 159 mm, tl. 4,5 mm</t>
  </si>
  <si>
    <t>CS ÚRS 2015 01</t>
  </si>
  <si>
    <t>448065945</t>
  </si>
  <si>
    <t>316315790</t>
  </si>
  <si>
    <t>Balonovací tvarovka DN 150</t>
  </si>
  <si>
    <t>-2016391676</t>
  </si>
  <si>
    <t>230024058</t>
  </si>
  <si>
    <t>Montáž trubních dílů přivařovacích hmotnosti přes 10 do 50 kg tř. 11 až 13 D 89 mm, tl. 4,0 mm</t>
  </si>
  <si>
    <t>-368801494</t>
  </si>
  <si>
    <t>31631575R</t>
  </si>
  <si>
    <t>Tovární ohyb R10D DN 80</t>
  </si>
  <si>
    <t>2028406052</t>
  </si>
  <si>
    <t>23008208R</t>
  </si>
  <si>
    <t>Demontáž ocelového potrubí do šrotu hmotnosti přes 10 do 50 kg připojovací rozměr D 159 tl. 4,5 mm  (výřez odb. uz. DN 80)</t>
  </si>
  <si>
    <t>194333018</t>
  </si>
  <si>
    <t>Poznámka k položce:
včetně vodorovné dopravy na skládku</t>
  </si>
  <si>
    <t>230120045</t>
  </si>
  <si>
    <t>Čištění potrubí profukováním nebo proplachováním DN 80</t>
  </si>
  <si>
    <t>1406573674</t>
  </si>
  <si>
    <t>230160151/2</t>
  </si>
  <si>
    <t>Vizuální kontrola svarových spojů do DN100</t>
  </si>
  <si>
    <t>2031504073</t>
  </si>
  <si>
    <t>23017000R</t>
  </si>
  <si>
    <t>Příprava pro zkoušku těsnosti potrubí DN přes 40 do 80</t>
  </si>
  <si>
    <t>1091463996</t>
  </si>
  <si>
    <t>23020000R</t>
  </si>
  <si>
    <t>Jednostranné přerušení průtoku plynu za použití SHORTSTOPP 500, DN 150</t>
  </si>
  <si>
    <t>-359659545</t>
  </si>
  <si>
    <t>230200117</t>
  </si>
  <si>
    <t>Nasunutí potrubní sekce do ocelové chráničky jmenovitá světlost nasouvaného potrubí DN 80</t>
  </si>
  <si>
    <t>-2141927859</t>
  </si>
  <si>
    <t>23+10,5</t>
  </si>
  <si>
    <t>286551120</t>
  </si>
  <si>
    <t>Prvky kompletační pro trubky manžety na chráničky včetně nerezových upínacích pásků rozměr , pro potrubí 90x160 mm,  DN 80 x 150</t>
  </si>
  <si>
    <t>1366407789</t>
  </si>
  <si>
    <t>28655112R</t>
  </si>
  <si>
    <t>trubka ocelová chránička DN150 (168,3x6,3), dle ČSN EN ISO 3183, L245 NE/ME PSL 1 nebo PSL 2, neizol.</t>
  </si>
  <si>
    <t>-2037170187</t>
  </si>
  <si>
    <t>230200311</t>
  </si>
  <si>
    <t>Jednostranné přerušení průtoku plynu za použití dvou balonů DN potrubí do 125 mm</t>
  </si>
  <si>
    <t>-1790271165</t>
  </si>
  <si>
    <t>230200312</t>
  </si>
  <si>
    <t>Jednostranné přerušení průtoku plynu za použití dvou balonů DN potrubí do 200 mm</t>
  </si>
  <si>
    <t>-1195064810</t>
  </si>
  <si>
    <t>230201014</t>
  </si>
  <si>
    <t>Montáž potrubí z oceli D přes 60,3 do 89 mm, tl. stěny 4,0 mm</t>
  </si>
  <si>
    <t>1027173341</t>
  </si>
  <si>
    <t>140110600</t>
  </si>
  <si>
    <t>Trubky bezešvé hladké válcované za tepla v jakosti 11 353 vnější D x tloušťka stěny 89 x 4,0 mm</t>
  </si>
  <si>
    <t>-873446212</t>
  </si>
  <si>
    <t>1401106R1</t>
  </si>
  <si>
    <t>trubka ocelová  89 x 4,0 mm, PE N-n, s vláknitocementovou izol</t>
  </si>
  <si>
    <t>-710432078</t>
  </si>
  <si>
    <t>230201024</t>
  </si>
  <si>
    <t>Montáž potrubí z oceli D přes 133 do 168,1 tl. stěny 4,5 mm</t>
  </si>
  <si>
    <t>-1053567982</t>
  </si>
  <si>
    <t>140111000</t>
  </si>
  <si>
    <t>Trubky bezešvé hladké válcované za tepla v jakosti 11 353 vnější D x tloušťka stěny 168 x 4,5 mm</t>
  </si>
  <si>
    <t>-1878519427</t>
  </si>
  <si>
    <t>230210012</t>
  </si>
  <si>
    <t>Oprava opláštění ruční natavením zesíleným</t>
  </si>
  <si>
    <t>-1266735360</t>
  </si>
  <si>
    <t>283R72100</t>
  </si>
  <si>
    <t>FLEXCLAD-II-C30-100x15000</t>
  </si>
  <si>
    <t>-1568845234</t>
  </si>
  <si>
    <t>230210013</t>
  </si>
  <si>
    <t>Oprava opláštění ruční ovinem páskou za studena 2vrstvy</t>
  </si>
  <si>
    <t>115639574</t>
  </si>
  <si>
    <t>283R73100</t>
  </si>
  <si>
    <t>páska Serviwrap R30A, 15 m, šíře 150 mm</t>
  </si>
  <si>
    <t>-2068133729</t>
  </si>
  <si>
    <t>230220011</t>
  </si>
  <si>
    <t>Montáž orientačního sloupku ON 13 2970</t>
  </si>
  <si>
    <t>-530207654</t>
  </si>
  <si>
    <t>422422036</t>
  </si>
  <si>
    <t>Orientační sloupek - plastový (vyztužen kovovou trubkou), bezúdržbový</t>
  </si>
  <si>
    <t>1297648200</t>
  </si>
  <si>
    <t>230220031</t>
  </si>
  <si>
    <t>Montáž příslušenství plynovodů čichačky na chráničku plynovodu</t>
  </si>
  <si>
    <t>-767869179</t>
  </si>
  <si>
    <t>422M</t>
  </si>
  <si>
    <t>Čichačka</t>
  </si>
  <si>
    <t>708604792</t>
  </si>
  <si>
    <t>23023000R3</t>
  </si>
  <si>
    <t>Tlakové zkoušky vodou DN 80</t>
  </si>
  <si>
    <t>kpl</t>
  </si>
  <si>
    <t>1382387806</t>
  </si>
  <si>
    <t>23023000R4</t>
  </si>
  <si>
    <t>Náhradní zásobování 1200 m3</t>
  </si>
  <si>
    <t>-1973199197</t>
  </si>
  <si>
    <t>23023000R</t>
  </si>
  <si>
    <t>Čištění potrubí PN 38 6416 DN 200</t>
  </si>
  <si>
    <t>-1211165358</t>
  </si>
  <si>
    <t>230250033</t>
  </si>
  <si>
    <t>Montáž objektů propojovacích POIS</t>
  </si>
  <si>
    <t>-104194848</t>
  </si>
  <si>
    <t>357117381R</t>
  </si>
  <si>
    <t>Propojovací objekt POIS</t>
  </si>
  <si>
    <t>-1888846826</t>
  </si>
  <si>
    <t>230250034</t>
  </si>
  <si>
    <t>Montáž objektů propojovacích POCH</t>
  </si>
  <si>
    <t>1477398328</t>
  </si>
  <si>
    <t>357117382R</t>
  </si>
  <si>
    <t>Propojovací objekt Plastový ( komplet K2)</t>
  </si>
  <si>
    <t>-1171813492</t>
  </si>
  <si>
    <t>230250038</t>
  </si>
  <si>
    <t>Montáž objektů snímacích elektrod MS 100</t>
  </si>
  <si>
    <t>110341942</t>
  </si>
  <si>
    <t>358848330</t>
  </si>
  <si>
    <t>Sonda měřící Ms Cu/Fe 110</t>
  </si>
  <si>
    <t>-569618425</t>
  </si>
  <si>
    <t>230270003</t>
  </si>
  <si>
    <t>Kontrola stavu pasivní ochrany před spuštěním do výkopu DN 80</t>
  </si>
  <si>
    <t>-174147771</t>
  </si>
  <si>
    <t>26016015R</t>
  </si>
  <si>
    <t>Elektrojiskrová zkouška</t>
  </si>
  <si>
    <t>-1351494202</t>
  </si>
  <si>
    <t>460490013</t>
  </si>
  <si>
    <t>Krytí kabelů, spojek, koncovek a odbočnic kabelů výstražnou fólií z PVC včetně vyrovnání povrchu rýhy, rozvinutí a uložení fólie do rýhy, fólie šířky do 34cm</t>
  </si>
  <si>
    <t>1532157696</t>
  </si>
  <si>
    <t>693113050</t>
  </si>
  <si>
    <t>geotextilie geotextilie vytlačované POLYNET - varovné pásy pro inženýrské sítě síťové šíře  25 cm</t>
  </si>
  <si>
    <t>881955365</t>
  </si>
  <si>
    <t>58-M</t>
  </si>
  <si>
    <t>Revize vyhrazených technických zařízení</t>
  </si>
  <si>
    <t>58050642R</t>
  </si>
  <si>
    <t>Kontrola svaru metodou RTG DN 80</t>
  </si>
  <si>
    <t>-31005552</t>
  </si>
  <si>
    <t>1803124698</t>
  </si>
  <si>
    <t>SO 801 - Sejmutí ornice</t>
  </si>
  <si>
    <t>-865518552</t>
  </si>
  <si>
    <t>1892+13097+3827+4490</t>
  </si>
  <si>
    <t>162301102</t>
  </si>
  <si>
    <t>Vodorovné přemístění výkopku nebo sypaniny po suchu na obvyklém dopravním prostředku, bez naložení výkopku, avšak se složením bez rozhrnutí z horniny tř. 1 až 4 na vzdálenost přes 500 do 1 000 m</t>
  </si>
  <si>
    <t>946058922</t>
  </si>
  <si>
    <t>Poznámka k položce:
ornice pro zpětné použití, odvoz na mezideponii</t>
  </si>
  <si>
    <t>2740,27+3697,11+2012,85+3678,25+115</t>
  </si>
  <si>
    <t>162601101</t>
  </si>
  <si>
    <t>Vodorovné přemístění výkopku nebo sypaniny po suchu na obvyklém dopravním prostředku, bez naložení výkopku, avšak se složením bez rozhrnutí z horniny tř. 1 až 4 na vzdálenost přes 3 000 do 4 000 m</t>
  </si>
  <si>
    <t>-2112117017</t>
  </si>
  <si>
    <t>Poznámka k položce:
na pozemek Příkosická zemědělská a.s. (Mirošov)</t>
  </si>
  <si>
    <t>9505-2740,27-2127,85</t>
  </si>
  <si>
    <t>162701104</t>
  </si>
  <si>
    <t>Vodorovné přemístění výkopku nebo sypaniny po suchu na obvyklém dopravním prostředku, bez naložení výkopku, avšak se složením bez rozhrnutí z horniny tř. 1 až 4 na vzdálenost přes 8 000 do 9 000 m</t>
  </si>
  <si>
    <t>-333985303</t>
  </si>
  <si>
    <t>13801-3697,11-3678,25</t>
  </si>
  <si>
    <t>171201201</t>
  </si>
  <si>
    <t>1148549064</t>
  </si>
  <si>
    <t>Poznámka k položce:
mezideponie ornice</t>
  </si>
  <si>
    <t>181305111</t>
  </si>
  <si>
    <t>Převrstvení ornice na skládce</t>
  </si>
  <si>
    <t>-2136846079</t>
  </si>
  <si>
    <t xml:space="preserve">Poznámka k souboru cen:
1. Cenu lze použít i pro převrstvení podorniční vrstvy a rekultivovatelných zemin. 2. Objem převrstvené ornice se měří v nakypřeném stavu. </t>
  </si>
  <si>
    <t>Poznámka k položce:
1 krát za rok</t>
  </si>
  <si>
    <t>12243,480*2</t>
  </si>
  <si>
    <t>184818232</t>
  </si>
  <si>
    <t>Ochrana kmene bedněním před poškozením stavebním provozem zřízení včetně odstranění výšky bednění do 2 m průměru kmene přes 300 do 500 mm</t>
  </si>
  <si>
    <t>197457855</t>
  </si>
  <si>
    <t>1+2+5</t>
  </si>
  <si>
    <t>-215268761</t>
  </si>
  <si>
    <t>SO 802 - Výsadba zeleně</t>
  </si>
  <si>
    <t>183101115</t>
  </si>
  <si>
    <t>Hloubení jamek pro vysazování rostlin v zemině tř.1 až 4 bez výměny půdy v rovině nebo na svahu do 1:5, objemu přes 0,125 do 0,40 m3</t>
  </si>
  <si>
    <t>-1490204304</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</si>
  <si>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</si>
  <si>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183102133</t>
  </si>
  <si>
    <t>Hloubení jamek pro vysazování rostlin v zemině tř.1 až 4 bez výměny půdy na svahu přes 1:5 do 1:2, objemu přes 0,02 do 0,05 m3</t>
  </si>
  <si>
    <t>324212677</t>
  </si>
  <si>
    <t>183102134</t>
  </si>
  <si>
    <t>Hloubení jamek pro vysazování rostlin v zemině tř.1 až 4 bez výměny půdy na svahu přes 1:5 do 1:2, objemu přes 0,05 do 0,125 m3</t>
  </si>
  <si>
    <t>548980461</t>
  </si>
  <si>
    <t>183111121</t>
  </si>
  <si>
    <t>Hloubení rýh pro vysazování rostlin v zemině tř.1 až 4 bez výměny půdy na svahu přes 1:5 do 1:2, šířky do 200 mm, hl. do 200 mm</t>
  </si>
  <si>
    <t>-751562767</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</si>
  <si>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t>
  </si>
  <si>
    <t>184102114</t>
  </si>
  <si>
    <t>Výsadba dřeviny s balem do předem vyhloubené jamky se zalitím v rovině nebo na svahu do 1:5, při průměru balu přes 400 do 500 mm</t>
  </si>
  <si>
    <t>2043951624</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</si>
  <si>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</si>
  <si>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026504000.jk</t>
  </si>
  <si>
    <t>Javor mleč /Acer platanoides/ 12-14 o.k., ZB</t>
  </si>
  <si>
    <t>2141247716</t>
  </si>
  <si>
    <t>103000000.jk</t>
  </si>
  <si>
    <t>hnojivo vegetačních střech s dlouhodobým účinkem</t>
  </si>
  <si>
    <t>-2145741642</t>
  </si>
  <si>
    <t>33*0,5</t>
  </si>
  <si>
    <t>286112220</t>
  </si>
  <si>
    <t>trubka drenážní flexibilní D 80 mm</t>
  </si>
  <si>
    <t>-1199535968</t>
  </si>
  <si>
    <t>33*1,5</t>
  </si>
  <si>
    <t>184102121</t>
  </si>
  <si>
    <t>Výsadba dřeviny s balem do předem vyhloubené jamky se zalitím na svahu přes 1:5 do 1:2, při průměru balu přes 100 do 200 mm</t>
  </si>
  <si>
    <t>-1752372487</t>
  </si>
  <si>
    <t>026000001.jk</t>
  </si>
  <si>
    <t>Svída krvavá /Cornus sanquinea/ 20 - 30 cm, K</t>
  </si>
  <si>
    <t>1309260628</t>
  </si>
  <si>
    <t>026000002.jk</t>
  </si>
  <si>
    <t>Líska obecná /Corylus avellana/ 20 - 30 cm, K</t>
  </si>
  <si>
    <t>1373450663</t>
  </si>
  <si>
    <t>026000003.jk</t>
  </si>
  <si>
    <t>Hloh obecný /Crataegus laevigata/ 20 - 30 cm, K</t>
  </si>
  <si>
    <t>1373968933</t>
  </si>
  <si>
    <t>026000004.jk</t>
  </si>
  <si>
    <t>Ptačí zob /Ligustrum vulgare/ 20 - 30 cm, K</t>
  </si>
  <si>
    <t>2144790450</t>
  </si>
  <si>
    <t>026000005.jk</t>
  </si>
  <si>
    <t>Zimolez obecný /Lonicera xylosteum/ 20 - 30 cm, K</t>
  </si>
  <si>
    <t>-535522291</t>
  </si>
  <si>
    <t>026000006.jk</t>
  </si>
  <si>
    <t>Trnka obecná /Prunus spinosa/ 20 - 30 cm, K</t>
  </si>
  <si>
    <t>2004022656</t>
  </si>
  <si>
    <t>026000007.jk</t>
  </si>
  <si>
    <t>Růže šípková /Rosa canina/ 20 - 30 cm, K</t>
  </si>
  <si>
    <t>-1715574573</t>
  </si>
  <si>
    <t>026000008.jk</t>
  </si>
  <si>
    <t>Bez černý /Sambucus nigra/ 20 - 30 cm, K</t>
  </si>
  <si>
    <t>905065698</t>
  </si>
  <si>
    <t>116496140</t>
  </si>
  <si>
    <t>2950*0,2</t>
  </si>
  <si>
    <t>184102123</t>
  </si>
  <si>
    <t>Výsadba dřeviny s balem do předem vyhloubené jamky se zalitím na svahu přes 1:5 do 1:2, při průměru balu přes 300 do 400 mm</t>
  </si>
  <si>
    <t>568695309</t>
  </si>
  <si>
    <t>28+16</t>
  </si>
  <si>
    <t>026504320</t>
  </si>
  <si>
    <t>Bříza bělokorá /Betula pendula/ 250 - 300 cm, ZB</t>
  </si>
  <si>
    <t>1024374462</t>
  </si>
  <si>
    <t>026603380</t>
  </si>
  <si>
    <t>Borovice lesní /Pinus sylvestris/ 80 - 120 cm, ZB</t>
  </si>
  <si>
    <t>1934976945</t>
  </si>
  <si>
    <t>605912530</t>
  </si>
  <si>
    <t>kůl vyvazovací dřevěný impregnovaný délka 200 cm průměr 8 cm</t>
  </si>
  <si>
    <t>-1547893150</t>
  </si>
  <si>
    <t>184201122</t>
  </si>
  <si>
    <t>Výsadba stromů bez balu do předem vyhloubené jamky se zalitím na svahu přes 1:5 do 1:2, při výšce kmene přes 1,8 do 2,5 m</t>
  </si>
  <si>
    <t>-1207834918</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</si>
  <si>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</si>
  <si>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026504040</t>
  </si>
  <si>
    <t>Javor mleč /Acer platanoides/ 250 - 300 cm, PK</t>
  </si>
  <si>
    <t>308468535</t>
  </si>
  <si>
    <t>026000009.jk</t>
  </si>
  <si>
    <t>Třešeň ptačí /Prunus avium/ 250 - 300 cm, PK</t>
  </si>
  <si>
    <t>1397429265</t>
  </si>
  <si>
    <t>026503690</t>
  </si>
  <si>
    <t>Dub zimní (Quercus petraea) 120 - 150 cm, KK</t>
  </si>
  <si>
    <t>1603375927</t>
  </si>
  <si>
    <t>026505250</t>
  </si>
  <si>
    <t>Lípa velkolistá (Tilia platyphyllos) 150 - 180 cm, KK</t>
  </si>
  <si>
    <t>93677273</t>
  </si>
  <si>
    <t>996527602</t>
  </si>
  <si>
    <t>(40+26+14+13)*0,5</t>
  </si>
  <si>
    <t>184215113</t>
  </si>
  <si>
    <t>Ukotvení kmene dřevin jedním kůlem D do 0,1 m délky do 3 m</t>
  </si>
  <si>
    <t>1655380447</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</si>
  <si>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</si>
  <si>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184215133</t>
  </si>
  <si>
    <t>Ukotvení dřeviny kůly třemi kůly, délky přes 2 do 3 m</t>
  </si>
  <si>
    <t>-813968910</t>
  </si>
  <si>
    <t>605151120</t>
  </si>
  <si>
    <t>řezivo jehličnaté boční prkno jakost III. 2 - 3 cm</t>
  </si>
  <si>
    <t>-1075530971</t>
  </si>
  <si>
    <t>0,3*0,04*0,023*33*3</t>
  </si>
  <si>
    <t>605912560</t>
  </si>
  <si>
    <t>kůl vyvazovací dřevěný délka 300 cm průměr 8 cm</t>
  </si>
  <si>
    <t>-1063609059</t>
  </si>
  <si>
    <t>33*3</t>
  </si>
  <si>
    <t>184802211</t>
  </si>
  <si>
    <t>Chemické odplevelení půdy před založením kultury, trávníku nebo zpevněných ploch o výměře jednotlivě přes 20 m2 na svahu přes 1:5 do 1:2 postřikem na široko</t>
  </si>
  <si>
    <t>1974839273</t>
  </si>
  <si>
    <t>252340020</t>
  </si>
  <si>
    <t>herbicid totální systémový neselektivní, bal. 5 l</t>
  </si>
  <si>
    <t>litr</t>
  </si>
  <si>
    <t>-957556574</t>
  </si>
  <si>
    <t>730*0,003</t>
  </si>
  <si>
    <t>184911312</t>
  </si>
  <si>
    <t>Položení mulčovací textilie proti prorůstání plevelů kolem vysázených rostlin na svahu přes 1:5 do 1:2</t>
  </si>
  <si>
    <t>1258631715</t>
  </si>
  <si>
    <t xml:space="preserve">Poznámka k souboru cen:
1. V cenách o sklonu svahu přes 1:1 jsou uvažovány podmínky pro svahy běžně schůdné; bez použití lezeckých technik. V případě použití lezeckých technik se tyto náklady oceňují individuálně. </t>
  </si>
  <si>
    <t>"keře v rýhách + keře na svahu násypu mostu" (1287*0,5) +730</t>
  </si>
  <si>
    <t>693110000.jk</t>
  </si>
  <si>
    <t>textilie vč. 10% na přesah</t>
  </si>
  <si>
    <t>-1602128280</t>
  </si>
  <si>
    <t>1373,5*1,1</t>
  </si>
  <si>
    <t>184911421</t>
  </si>
  <si>
    <t>Mulčování vysazených rostlin mulčovací kůrou, tl. do 100 mm v rovině nebo na svahu do 1:5</t>
  </si>
  <si>
    <t>-1968605316</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</si>
  <si>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</si>
  <si>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605970030</t>
  </si>
  <si>
    <t>kůra mulčovací volně ložená</t>
  </si>
  <si>
    <t>954447144</t>
  </si>
  <si>
    <t>33*0,1</t>
  </si>
  <si>
    <t>185802124</t>
  </si>
  <si>
    <t>Hnojení půdy nebo trávníku na svahu přes 1:5 do 1:2 umělým hnojivem s rozdělením k jednotlivým rostlinám</t>
  </si>
  <si>
    <t>1945799947</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</si>
  <si>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</si>
  <si>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999100000</t>
  </si>
  <si>
    <t>Tubus ochrana stromů - vzdušný 120 - 180 cm, barva bílá</t>
  </si>
  <si>
    <t>1477363138</t>
  </si>
  <si>
    <t>SO 810.1 - Rekultivace ploch dočasných záborů na zemědělské půdě - 1. rok</t>
  </si>
  <si>
    <t>682955655</t>
  </si>
  <si>
    <t>162701101</t>
  </si>
  <si>
    <t>Vodorovné přemístění výkopku nebo sypaniny po suchu na obvyklém dopravním prostředku, bez naložení výkopku, avšak se složením bez rozhrnutí z horniny tř. 1 až 4 na vzdálenost přes 5 000 do 6 000 m</t>
  </si>
  <si>
    <t>952914141</t>
  </si>
  <si>
    <t>0,7*30,76</t>
  </si>
  <si>
    <t>598474979</t>
  </si>
  <si>
    <t>(2903,81*0,15)+(19027,72*0,2)+(3825,43*0,25)+(4133,01*0,3)</t>
  </si>
  <si>
    <t>181114711</t>
  </si>
  <si>
    <t>Odstranění kamene z pozemku sebráním kamene, hmotnosti jednotlivě do 15 kg</t>
  </si>
  <si>
    <t>1513965743</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</si>
  <si>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</si>
  <si>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((1*1898)+(1*27991,97)+(1*867))/1000</t>
  </si>
  <si>
    <t>-978761379</t>
  </si>
  <si>
    <t>181301113</t>
  </si>
  <si>
    <t>Rozprostření a urovnání ornice v rovině nebo ve svahu sklonu do 1:5 při souvislé ploše přes 500 m2, tl. vrstvy přes 150 do 200 mm</t>
  </si>
  <si>
    <t>-1491478049</t>
  </si>
  <si>
    <t>181301114</t>
  </si>
  <si>
    <t>Rozprostření a urovnání ornice v rovině nebo ve svahu sklonu do 1:5 při souvislé ploše přes 500 m2, tl. vrstvy přes 200 do 250 mm</t>
  </si>
  <si>
    <t>-1973456914</t>
  </si>
  <si>
    <t>181301115</t>
  </si>
  <si>
    <t>Rozprostření a urovnání ornice v rovině nebo ve svahu sklonu do 1:5 při souvislé ploše přes 500 m2, tl. vrstvy přes 250 do 300 mm</t>
  </si>
  <si>
    <t>1183320747</t>
  </si>
  <si>
    <t>181451121</t>
  </si>
  <si>
    <t>Založení trávníku na půdě předem připravené plochy přes 1000 m2 výsevem včetně utažení lučního v rovině nebo na svahu do 1:5</t>
  </si>
  <si>
    <t>-326499512</t>
  </si>
  <si>
    <t>(2*1898)+(2*27991,97)+(2*867)</t>
  </si>
  <si>
    <t>181951101</t>
  </si>
  <si>
    <t>Úprava pláně vyrovnáním výškových rozdílů v hornině tř. 1 až 4 bez zhutnění</t>
  </si>
  <si>
    <t>2025310022</t>
  </si>
  <si>
    <t>1898+27991,97+867</t>
  </si>
  <si>
    <t>183403151</t>
  </si>
  <si>
    <t>Obdělání půdy smykováním v rovině nebo na svahu do 1:5</t>
  </si>
  <si>
    <t>-110648743</t>
  </si>
  <si>
    <t xml:space="preserve">Poznámka k souboru cen:
1. Každé opakované obdělání půdy se oceňuje samostatně. 2. Ceny -3114 a -3115 lze použít i pro obdělání půdy aktivními branami. </t>
  </si>
  <si>
    <t>183403152</t>
  </si>
  <si>
    <t>Obdělání půdy vláčením v rovině nebo na svahu do 1:5</t>
  </si>
  <si>
    <t>-680429707</t>
  </si>
  <si>
    <t>(4*1898)+(4*27991,97)+(4*867)</t>
  </si>
  <si>
    <t>183403161</t>
  </si>
  <si>
    <t>Obdělání půdy válením v rovině nebo na svahu do 1:5</t>
  </si>
  <si>
    <t>-389224735</t>
  </si>
  <si>
    <t>183551214</t>
  </si>
  <si>
    <t>Úprava zemědělské půdy - orba hluboká, hl. přes 0,24 do 0,30 m, na ploše jednotlivě do 5 ha, o sklonu přes 5 st.</t>
  </si>
  <si>
    <t>ha</t>
  </si>
  <si>
    <t>-1775687165</t>
  </si>
  <si>
    <t>(1*0,1898)+(1*2,799197)+(1*0,0867)</t>
  </si>
  <si>
    <t>183551314</t>
  </si>
  <si>
    <t>Úprava zemědělské půdy - orba střední, hl. do 0,24 m, na ploše jednotlivě do 5 ha, o sklonu přes 5 st.</t>
  </si>
  <si>
    <t>-445791469</t>
  </si>
  <si>
    <t>(2*0,1898)+(2*2,799197)+(2*0,0867)</t>
  </si>
  <si>
    <t>183552114</t>
  </si>
  <si>
    <t>Úprava zemědělské půdy - hnojení průmyslovými hnojivy při dávce do 0,5 t/ha, na ploše jednotlivě do 5 ha, o sklonu přes 5 st.</t>
  </si>
  <si>
    <t>16864086</t>
  </si>
  <si>
    <t xml:space="preserve">Poznámka k souboru cen:
1. V cenách jsou započteny i náklady spojené s naložením hnojiva do rozmetadla nebo cisterny. 2. V cenách 183 55-2111 až -2594 nejsou započteny náklady na dodání hnojiv. Hnojiva se oceňují ve specifikaci. Ztratné lze stanovit ve výši 5 %. </t>
  </si>
  <si>
    <t>183552196</t>
  </si>
  <si>
    <t>Úprava zemědělské půdy - hnojení Příplatek za každé další i započaté 0,2 t/ha k ceně -2114</t>
  </si>
  <si>
    <t>7464560</t>
  </si>
  <si>
    <t>6,25*3,075697</t>
  </si>
  <si>
    <t>183552214</t>
  </si>
  <si>
    <t>Úprava zemědělské půdy - hnojení organickými hnojivy a rašelinou do 40 t/ha, na ploše jednotlivě do 5 ha, o sklonu přes 5 st.</t>
  </si>
  <si>
    <t>1699326942</t>
  </si>
  <si>
    <t>183552296</t>
  </si>
  <si>
    <t>Úprava zemědělské půdy - hnojení Příplatek za každých dalších i započatých 10 t/ha k ceně -2214</t>
  </si>
  <si>
    <t>-134745835</t>
  </si>
  <si>
    <t>1*3,075697</t>
  </si>
  <si>
    <t>183552514</t>
  </si>
  <si>
    <t>Úprava zemědělské půdy - hnojení vápennými hnojivy při dávce do 2 t/ha na ploše jednotlivě do 5 ha, o sklonu přes 5 st.</t>
  </si>
  <si>
    <t>1346282484</t>
  </si>
  <si>
    <t>183552596</t>
  </si>
  <si>
    <t>Úprava zemědělské půdy - hnojení Příplatek za každou další i započatou 1 t/ha k ceně -2514</t>
  </si>
  <si>
    <t>-640534749</t>
  </si>
  <si>
    <t>(16,52-2)*3,075697</t>
  </si>
  <si>
    <t>183553814</t>
  </si>
  <si>
    <t>Úprava zemědělské půdy - sklizeň sečení a rozřezání směsek pro zelené hnojení, na ploše jednotlivě do 5 ha, o sklonu přes 5 st.</t>
  </si>
  <si>
    <t>-397389471</t>
  </si>
  <si>
    <t>005724900.DP</t>
  </si>
  <si>
    <t>osivo směs - rekultivační plodiny (řepka, svazanka)</t>
  </si>
  <si>
    <t>1463103510</t>
  </si>
  <si>
    <t>((0,1898*2)+(2,799197*2)+(0,0867*2))*32</t>
  </si>
  <si>
    <t>251111100.DP</t>
  </si>
  <si>
    <t>organická hnojiva - Vitahum</t>
  </si>
  <si>
    <t>888270949</t>
  </si>
  <si>
    <t>(3,075697*50000)*1,05</t>
  </si>
  <si>
    <t>251111109.DP</t>
  </si>
  <si>
    <t>průmyslová hnojiva - ledek amonný s vápencem</t>
  </si>
  <si>
    <t>1846227691</t>
  </si>
  <si>
    <t>((0,1898*440)+(2,799197*440)+(0,0867*440))*1,05</t>
  </si>
  <si>
    <t>251111111.DP</t>
  </si>
  <si>
    <t>průmyslová hnojiva - superfosfát</t>
  </si>
  <si>
    <t>-2021933737</t>
  </si>
  <si>
    <t>((0,1898*810)+(2,799197*810)+(0,0867*810))*1,05</t>
  </si>
  <si>
    <t>251111112.DP</t>
  </si>
  <si>
    <t>průmyslová hnojiva - draselná sůl K40</t>
  </si>
  <si>
    <t>1540924196</t>
  </si>
  <si>
    <t>((0,1898*500)+(2,799197*500)+(0,0867*500))*1,05</t>
  </si>
  <si>
    <t>251111115.DP</t>
  </si>
  <si>
    <t>vápenatá hnojiva - mletý vápenec</t>
  </si>
  <si>
    <t>-833501577</t>
  </si>
  <si>
    <t>3,075697*16520*1,05</t>
  </si>
  <si>
    <t>SO 810.2 - Rekultivace ploch dočasných záborů na zemědělské půdě - 2. a 3. rok</t>
  </si>
  <si>
    <t>-352041506</t>
  </si>
  <si>
    <t>380171203</t>
  </si>
  <si>
    <t>2008495261</t>
  </si>
  <si>
    <t>((1+1)*1898)+(1*27991,97)+(1*867)</t>
  </si>
  <si>
    <t>1773385444</t>
  </si>
  <si>
    <t>((2+2)*1898)+(2*27991,97)+(2*867)</t>
  </si>
  <si>
    <t>466426452</t>
  </si>
  <si>
    <t>((4+4)*1898)+(4*27991,97)+(4*867)</t>
  </si>
  <si>
    <t>183403153</t>
  </si>
  <si>
    <t>Obdělání půdy hrabáním v rovině nebo na svahu do 1:5</t>
  </si>
  <si>
    <t>-853174735</t>
  </si>
  <si>
    <t>3*867</t>
  </si>
  <si>
    <t>1238322126</t>
  </si>
  <si>
    <t>-1771295133</t>
  </si>
  <si>
    <t>((1+1)*0,1898)+(1*2,799197)</t>
  </si>
  <si>
    <t>17338238</t>
  </si>
  <si>
    <t>((1+1)*0,1898)+(2*2,799197)</t>
  </si>
  <si>
    <t>1666340900</t>
  </si>
  <si>
    <t>((1+1)*0,1898)+(1*2,799197)+(1*0,0867)</t>
  </si>
  <si>
    <t>-39681624</t>
  </si>
  <si>
    <t>(6,105*3,075697)+(5,44*0,1898)</t>
  </si>
  <si>
    <t>617095291</t>
  </si>
  <si>
    <t>((1+1)*0,1898)+(1*2,799197)+(3*0,0867)</t>
  </si>
  <si>
    <t>005724901.DP</t>
  </si>
  <si>
    <t>osivo směs - rekultivační plodiny (oves, peluška, hořčice)</t>
  </si>
  <si>
    <t>-1152701805</t>
  </si>
  <si>
    <t>Poznámka k položce:
170 kg/ha</t>
  </si>
  <si>
    <t>(0,1898+2,799197)*170</t>
  </si>
  <si>
    <t>005724902.DP</t>
  </si>
  <si>
    <t>osivo směs - rekultivační plodiny (jílek, jetel)</t>
  </si>
  <si>
    <t>1175126523</t>
  </si>
  <si>
    <t>Poznámka k položce:
47 kg/ha</t>
  </si>
  <si>
    <t>0,1898*47</t>
  </si>
  <si>
    <t>005724903.DP</t>
  </si>
  <si>
    <t>osivo směs luční (kostřava, bojínek, jílek, lipnice, jetel)</t>
  </si>
  <si>
    <t>-833676178</t>
  </si>
  <si>
    <t>Poznámka k položce:
33 kg/ha</t>
  </si>
  <si>
    <t>0,0867*33</t>
  </si>
  <si>
    <t>1684458975</t>
  </si>
  <si>
    <t>Poznámka k položce:
0,44 t/ha, 0,58 t/ha
5% ztratné</t>
  </si>
  <si>
    <t>((0,1898*580)+(2,799197*580)+(0,0867*580))*1,05</t>
  </si>
  <si>
    <t>-907183214</t>
  </si>
  <si>
    <t xml:space="preserve">Poznámka k položce:
0,81 t/ha, 0,541 t/ha, 0,135 t/ha
5% ztratné
</t>
  </si>
  <si>
    <t>((0,1898*(541+135))+(2,799197*541)+(0,0867*541))*1,05</t>
  </si>
  <si>
    <t>-1591177946</t>
  </si>
  <si>
    <t>Poznámka k položce:
0,5 t/ha, 0,6 t/ha
5% ztratné</t>
  </si>
  <si>
    <t>((0,1898*600)+(2,799197*600)+(0,0867*600))*1,05</t>
  </si>
  <si>
    <t>251111113.DP</t>
  </si>
  <si>
    <t>průmyslová hnojiva - síran amonný</t>
  </si>
  <si>
    <t>1734237272</t>
  </si>
  <si>
    <t>Poznámka k položce:
1,167 t/ha
5% ztratné</t>
  </si>
  <si>
    <t>0,1898*1167*1,05</t>
  </si>
  <si>
    <t>251111114.DP</t>
  </si>
  <si>
    <t>průmyslová hnojiva - kainit</t>
  </si>
  <si>
    <t>303662040</t>
  </si>
  <si>
    <t>Poznámka k položce:
0,286 t/ha
5% ztratné</t>
  </si>
  <si>
    <t>0,1898*286*1,05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</si>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</sst>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2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Border="1" applyAlignment="1" applyProtection="1">
      <alignment horizontal="left" vertical="center"/>
      <protection/>
    </xf>
    <xf numFmtId="0" fontId="38"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9" fillId="0" borderId="23"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8" fillId="0" borderId="0" xfId="0" applyFont="1" applyAlignment="1" applyProtection="1">
      <alignment vertical="top" wrapText="1"/>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6"/>
  <sheetViews>
    <sheetView showGridLines="0" tabSelected="1" workbookViewId="0" topLeftCell="A1">
      <pane ySplit="1" topLeftCell="A2" activePane="bottomLeft" state="frozen"/>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6"/>
      <c r="AS2" s="366"/>
      <c r="AT2" s="366"/>
      <c r="AU2" s="366"/>
      <c r="AV2" s="366"/>
      <c r="AW2" s="366"/>
      <c r="AX2" s="366"/>
      <c r="AY2" s="366"/>
      <c r="AZ2" s="366"/>
      <c r="BA2" s="366"/>
      <c r="BB2" s="366"/>
      <c r="BC2" s="366"/>
      <c r="BD2" s="366"/>
      <c r="BE2" s="366"/>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92" t="s">
        <v>16</v>
      </c>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29"/>
      <c r="AQ5" s="31"/>
      <c r="BE5" s="390" t="s">
        <v>17</v>
      </c>
      <c r="BS5" s="24" t="s">
        <v>8</v>
      </c>
    </row>
    <row r="6" spans="2:71" ht="36.95" customHeight="1">
      <c r="B6" s="28"/>
      <c r="C6" s="29"/>
      <c r="D6" s="36" t="s">
        <v>18</v>
      </c>
      <c r="E6" s="29"/>
      <c r="F6" s="29"/>
      <c r="G6" s="29"/>
      <c r="H6" s="29"/>
      <c r="I6" s="29"/>
      <c r="J6" s="29"/>
      <c r="K6" s="394" t="s">
        <v>19</v>
      </c>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29"/>
      <c r="AQ6" s="31"/>
      <c r="BE6" s="391"/>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91"/>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91"/>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1"/>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23</v>
      </c>
      <c r="AO10" s="29"/>
      <c r="AP10" s="29"/>
      <c r="AQ10" s="31"/>
      <c r="BE10" s="391"/>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23</v>
      </c>
      <c r="AO11" s="29"/>
      <c r="AP11" s="29"/>
      <c r="AQ11" s="31"/>
      <c r="BE11" s="391"/>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1"/>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33</v>
      </c>
      <c r="AO13" s="29"/>
      <c r="AP13" s="29"/>
      <c r="AQ13" s="31"/>
      <c r="BE13" s="391"/>
      <c r="BS13" s="24" t="s">
        <v>8</v>
      </c>
    </row>
    <row r="14" spans="2:71" ht="15">
      <c r="B14" s="28"/>
      <c r="C14" s="29"/>
      <c r="D14" s="29"/>
      <c r="E14" s="395" t="s">
        <v>33</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7" t="s">
        <v>31</v>
      </c>
      <c r="AL14" s="29"/>
      <c r="AM14" s="29"/>
      <c r="AN14" s="39" t="s">
        <v>33</v>
      </c>
      <c r="AO14" s="29"/>
      <c r="AP14" s="29"/>
      <c r="AQ14" s="31"/>
      <c r="BE14" s="391"/>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1"/>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23</v>
      </c>
      <c r="AO16" s="29"/>
      <c r="AP16" s="29"/>
      <c r="AQ16" s="31"/>
      <c r="BE16" s="391"/>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23</v>
      </c>
      <c r="AO17" s="29"/>
      <c r="AP17" s="29"/>
      <c r="AQ17" s="31"/>
      <c r="BE17" s="391"/>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1"/>
      <c r="BS18" s="24" t="s">
        <v>8</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1"/>
      <c r="BS19" s="24" t="s">
        <v>8</v>
      </c>
    </row>
    <row r="20" spans="2:71" ht="85.5" customHeight="1">
      <c r="B20" s="28"/>
      <c r="C20" s="29"/>
      <c r="D20" s="29"/>
      <c r="E20" s="397" t="s">
        <v>38</v>
      </c>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29"/>
      <c r="AP20" s="29"/>
      <c r="AQ20" s="31"/>
      <c r="BE20" s="391"/>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1"/>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91"/>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8">
        <f>ROUND(AG51,2)</f>
        <v>0</v>
      </c>
      <c r="AL23" s="399"/>
      <c r="AM23" s="399"/>
      <c r="AN23" s="399"/>
      <c r="AO23" s="399"/>
      <c r="AP23" s="42"/>
      <c r="AQ23" s="45"/>
      <c r="BE23" s="391"/>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91"/>
    </row>
    <row r="25" spans="2:57" s="1" customFormat="1" ht="13.5">
      <c r="B25" s="41"/>
      <c r="C25" s="42"/>
      <c r="D25" s="42"/>
      <c r="E25" s="42"/>
      <c r="F25" s="42"/>
      <c r="G25" s="42"/>
      <c r="H25" s="42"/>
      <c r="I25" s="42"/>
      <c r="J25" s="42"/>
      <c r="K25" s="42"/>
      <c r="L25" s="400" t="s">
        <v>40</v>
      </c>
      <c r="M25" s="400"/>
      <c r="N25" s="400"/>
      <c r="O25" s="400"/>
      <c r="P25" s="42"/>
      <c r="Q25" s="42"/>
      <c r="R25" s="42"/>
      <c r="S25" s="42"/>
      <c r="T25" s="42"/>
      <c r="U25" s="42"/>
      <c r="V25" s="42"/>
      <c r="W25" s="400" t="s">
        <v>41</v>
      </c>
      <c r="X25" s="400"/>
      <c r="Y25" s="400"/>
      <c r="Z25" s="400"/>
      <c r="AA25" s="400"/>
      <c r="AB25" s="400"/>
      <c r="AC25" s="400"/>
      <c r="AD25" s="400"/>
      <c r="AE25" s="400"/>
      <c r="AF25" s="42"/>
      <c r="AG25" s="42"/>
      <c r="AH25" s="42"/>
      <c r="AI25" s="42"/>
      <c r="AJ25" s="42"/>
      <c r="AK25" s="400" t="s">
        <v>42</v>
      </c>
      <c r="AL25" s="400"/>
      <c r="AM25" s="400"/>
      <c r="AN25" s="400"/>
      <c r="AO25" s="400"/>
      <c r="AP25" s="42"/>
      <c r="AQ25" s="45"/>
      <c r="BE25" s="391"/>
    </row>
    <row r="26" spans="2:57" s="2" customFormat="1" ht="14.45" customHeight="1">
      <c r="B26" s="47"/>
      <c r="C26" s="48"/>
      <c r="D26" s="49" t="s">
        <v>43</v>
      </c>
      <c r="E26" s="48"/>
      <c r="F26" s="49" t="s">
        <v>44</v>
      </c>
      <c r="G26" s="48"/>
      <c r="H26" s="48"/>
      <c r="I26" s="48"/>
      <c r="J26" s="48"/>
      <c r="K26" s="48"/>
      <c r="L26" s="401">
        <v>0.21</v>
      </c>
      <c r="M26" s="402"/>
      <c r="N26" s="402"/>
      <c r="O26" s="402"/>
      <c r="P26" s="48"/>
      <c r="Q26" s="48"/>
      <c r="R26" s="48"/>
      <c r="S26" s="48"/>
      <c r="T26" s="48"/>
      <c r="U26" s="48"/>
      <c r="V26" s="48"/>
      <c r="W26" s="403">
        <f>ROUND(AZ51,2)</f>
        <v>0</v>
      </c>
      <c r="X26" s="402"/>
      <c r="Y26" s="402"/>
      <c r="Z26" s="402"/>
      <c r="AA26" s="402"/>
      <c r="AB26" s="402"/>
      <c r="AC26" s="402"/>
      <c r="AD26" s="402"/>
      <c r="AE26" s="402"/>
      <c r="AF26" s="48"/>
      <c r="AG26" s="48"/>
      <c r="AH26" s="48"/>
      <c r="AI26" s="48"/>
      <c r="AJ26" s="48"/>
      <c r="AK26" s="403">
        <f>ROUND(AV51,2)</f>
        <v>0</v>
      </c>
      <c r="AL26" s="402"/>
      <c r="AM26" s="402"/>
      <c r="AN26" s="402"/>
      <c r="AO26" s="402"/>
      <c r="AP26" s="48"/>
      <c r="AQ26" s="50"/>
      <c r="BE26" s="391"/>
    </row>
    <row r="27" spans="2:57" s="2" customFormat="1" ht="14.45" customHeight="1">
      <c r="B27" s="47"/>
      <c r="C27" s="48"/>
      <c r="D27" s="48"/>
      <c r="E27" s="48"/>
      <c r="F27" s="49" t="s">
        <v>45</v>
      </c>
      <c r="G27" s="48"/>
      <c r="H27" s="48"/>
      <c r="I27" s="48"/>
      <c r="J27" s="48"/>
      <c r="K27" s="48"/>
      <c r="L27" s="401">
        <v>0.15</v>
      </c>
      <c r="M27" s="402"/>
      <c r="N27" s="402"/>
      <c r="O27" s="402"/>
      <c r="P27" s="48"/>
      <c r="Q27" s="48"/>
      <c r="R27" s="48"/>
      <c r="S27" s="48"/>
      <c r="T27" s="48"/>
      <c r="U27" s="48"/>
      <c r="V27" s="48"/>
      <c r="W27" s="403">
        <f>ROUND(BA51,2)</f>
        <v>0</v>
      </c>
      <c r="X27" s="402"/>
      <c r="Y27" s="402"/>
      <c r="Z27" s="402"/>
      <c r="AA27" s="402"/>
      <c r="AB27" s="402"/>
      <c r="AC27" s="402"/>
      <c r="AD27" s="402"/>
      <c r="AE27" s="402"/>
      <c r="AF27" s="48"/>
      <c r="AG27" s="48"/>
      <c r="AH27" s="48"/>
      <c r="AI27" s="48"/>
      <c r="AJ27" s="48"/>
      <c r="AK27" s="403">
        <f>ROUND(AW51,2)</f>
        <v>0</v>
      </c>
      <c r="AL27" s="402"/>
      <c r="AM27" s="402"/>
      <c r="AN27" s="402"/>
      <c r="AO27" s="402"/>
      <c r="AP27" s="48"/>
      <c r="AQ27" s="50"/>
      <c r="BE27" s="391"/>
    </row>
    <row r="28" spans="2:57" s="2" customFormat="1" ht="14.45" customHeight="1" hidden="1">
      <c r="B28" s="47"/>
      <c r="C28" s="48"/>
      <c r="D28" s="48"/>
      <c r="E28" s="48"/>
      <c r="F28" s="49" t="s">
        <v>46</v>
      </c>
      <c r="G28" s="48"/>
      <c r="H28" s="48"/>
      <c r="I28" s="48"/>
      <c r="J28" s="48"/>
      <c r="K28" s="48"/>
      <c r="L28" s="401">
        <v>0.21</v>
      </c>
      <c r="M28" s="402"/>
      <c r="N28" s="402"/>
      <c r="O28" s="402"/>
      <c r="P28" s="48"/>
      <c r="Q28" s="48"/>
      <c r="R28" s="48"/>
      <c r="S28" s="48"/>
      <c r="T28" s="48"/>
      <c r="U28" s="48"/>
      <c r="V28" s="48"/>
      <c r="W28" s="403">
        <f>ROUND(BB51,2)</f>
        <v>0</v>
      </c>
      <c r="X28" s="402"/>
      <c r="Y28" s="402"/>
      <c r="Z28" s="402"/>
      <c r="AA28" s="402"/>
      <c r="AB28" s="402"/>
      <c r="AC28" s="402"/>
      <c r="AD28" s="402"/>
      <c r="AE28" s="402"/>
      <c r="AF28" s="48"/>
      <c r="AG28" s="48"/>
      <c r="AH28" s="48"/>
      <c r="AI28" s="48"/>
      <c r="AJ28" s="48"/>
      <c r="AK28" s="403">
        <v>0</v>
      </c>
      <c r="AL28" s="402"/>
      <c r="AM28" s="402"/>
      <c r="AN28" s="402"/>
      <c r="AO28" s="402"/>
      <c r="AP28" s="48"/>
      <c r="AQ28" s="50"/>
      <c r="BE28" s="391"/>
    </row>
    <row r="29" spans="2:57" s="2" customFormat="1" ht="14.45" customHeight="1" hidden="1">
      <c r="B29" s="47"/>
      <c r="C29" s="48"/>
      <c r="D29" s="48"/>
      <c r="E29" s="48"/>
      <c r="F29" s="49" t="s">
        <v>47</v>
      </c>
      <c r="G29" s="48"/>
      <c r="H29" s="48"/>
      <c r="I29" s="48"/>
      <c r="J29" s="48"/>
      <c r="K29" s="48"/>
      <c r="L29" s="401">
        <v>0.15</v>
      </c>
      <c r="M29" s="402"/>
      <c r="N29" s="402"/>
      <c r="O29" s="402"/>
      <c r="P29" s="48"/>
      <c r="Q29" s="48"/>
      <c r="R29" s="48"/>
      <c r="S29" s="48"/>
      <c r="T29" s="48"/>
      <c r="U29" s="48"/>
      <c r="V29" s="48"/>
      <c r="W29" s="403">
        <f>ROUND(BC51,2)</f>
        <v>0</v>
      </c>
      <c r="X29" s="402"/>
      <c r="Y29" s="402"/>
      <c r="Z29" s="402"/>
      <c r="AA29" s="402"/>
      <c r="AB29" s="402"/>
      <c r="AC29" s="402"/>
      <c r="AD29" s="402"/>
      <c r="AE29" s="402"/>
      <c r="AF29" s="48"/>
      <c r="AG29" s="48"/>
      <c r="AH29" s="48"/>
      <c r="AI29" s="48"/>
      <c r="AJ29" s="48"/>
      <c r="AK29" s="403">
        <v>0</v>
      </c>
      <c r="AL29" s="402"/>
      <c r="AM29" s="402"/>
      <c r="AN29" s="402"/>
      <c r="AO29" s="402"/>
      <c r="AP29" s="48"/>
      <c r="AQ29" s="50"/>
      <c r="BE29" s="391"/>
    </row>
    <row r="30" spans="2:57" s="2" customFormat="1" ht="14.45" customHeight="1" hidden="1">
      <c r="B30" s="47"/>
      <c r="C30" s="48"/>
      <c r="D30" s="48"/>
      <c r="E30" s="48"/>
      <c r="F30" s="49" t="s">
        <v>48</v>
      </c>
      <c r="G30" s="48"/>
      <c r="H30" s="48"/>
      <c r="I30" s="48"/>
      <c r="J30" s="48"/>
      <c r="K30" s="48"/>
      <c r="L30" s="401">
        <v>0</v>
      </c>
      <c r="M30" s="402"/>
      <c r="N30" s="402"/>
      <c r="O30" s="402"/>
      <c r="P30" s="48"/>
      <c r="Q30" s="48"/>
      <c r="R30" s="48"/>
      <c r="S30" s="48"/>
      <c r="T30" s="48"/>
      <c r="U30" s="48"/>
      <c r="V30" s="48"/>
      <c r="W30" s="403">
        <f>ROUND(BD51,2)</f>
        <v>0</v>
      </c>
      <c r="X30" s="402"/>
      <c r="Y30" s="402"/>
      <c r="Z30" s="402"/>
      <c r="AA30" s="402"/>
      <c r="AB30" s="402"/>
      <c r="AC30" s="402"/>
      <c r="AD30" s="402"/>
      <c r="AE30" s="402"/>
      <c r="AF30" s="48"/>
      <c r="AG30" s="48"/>
      <c r="AH30" s="48"/>
      <c r="AI30" s="48"/>
      <c r="AJ30" s="48"/>
      <c r="AK30" s="403">
        <v>0</v>
      </c>
      <c r="AL30" s="402"/>
      <c r="AM30" s="402"/>
      <c r="AN30" s="402"/>
      <c r="AO30" s="402"/>
      <c r="AP30" s="48"/>
      <c r="AQ30" s="50"/>
      <c r="BE30" s="391"/>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91"/>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72" t="s">
        <v>51</v>
      </c>
      <c r="Y32" s="373"/>
      <c r="Z32" s="373"/>
      <c r="AA32" s="373"/>
      <c r="AB32" s="373"/>
      <c r="AC32" s="53"/>
      <c r="AD32" s="53"/>
      <c r="AE32" s="53"/>
      <c r="AF32" s="53"/>
      <c r="AG32" s="53"/>
      <c r="AH32" s="53"/>
      <c r="AI32" s="53"/>
      <c r="AJ32" s="53"/>
      <c r="AK32" s="374">
        <f>SUM(AK23:AK30)</f>
        <v>0</v>
      </c>
      <c r="AL32" s="373"/>
      <c r="AM32" s="373"/>
      <c r="AN32" s="373"/>
      <c r="AO32" s="375"/>
      <c r="AP32" s="51"/>
      <c r="AQ32" s="55"/>
      <c r="BE32" s="391"/>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Hradek</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6" t="str">
        <f>K6</f>
        <v>III/117 24 Obchvat Rokycany - Hrádek, úsek 2, km 0,000 - 3,350</v>
      </c>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24</v>
      </c>
      <c r="D44" s="63"/>
      <c r="E44" s="63"/>
      <c r="F44" s="63"/>
      <c r="G44" s="63"/>
      <c r="H44" s="63"/>
      <c r="I44" s="63"/>
      <c r="J44" s="63"/>
      <c r="K44" s="63"/>
      <c r="L44" s="72" t="str">
        <f>IF(K8="","",K8)</f>
        <v>Hrádek, Kamenný Újezd</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78" t="str">
        <f>IF(AN8="","",AN8)</f>
        <v>8. 9. 2017</v>
      </c>
      <c r="AN44" s="378"/>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28</v>
      </c>
      <c r="D46" s="63"/>
      <c r="E46" s="63"/>
      <c r="F46" s="63"/>
      <c r="G46" s="63"/>
      <c r="H46" s="63"/>
      <c r="I46" s="63"/>
      <c r="J46" s="63"/>
      <c r="K46" s="63"/>
      <c r="L46" s="66" t="str">
        <f>IF(E11="","",E11)</f>
        <v>Správa a údržba silnic Plzeňského kraje, p.o.</v>
      </c>
      <c r="M46" s="63"/>
      <c r="N46" s="63"/>
      <c r="O46" s="63"/>
      <c r="P46" s="63"/>
      <c r="Q46" s="63"/>
      <c r="R46" s="63"/>
      <c r="S46" s="63"/>
      <c r="T46" s="63"/>
      <c r="U46" s="63"/>
      <c r="V46" s="63"/>
      <c r="W46" s="63"/>
      <c r="X46" s="63"/>
      <c r="Y46" s="63"/>
      <c r="Z46" s="63"/>
      <c r="AA46" s="63"/>
      <c r="AB46" s="63"/>
      <c r="AC46" s="63"/>
      <c r="AD46" s="63"/>
      <c r="AE46" s="63"/>
      <c r="AF46" s="63"/>
      <c r="AG46" s="63"/>
      <c r="AH46" s="63"/>
      <c r="AI46" s="65" t="s">
        <v>34</v>
      </c>
      <c r="AJ46" s="63"/>
      <c r="AK46" s="63"/>
      <c r="AL46" s="63"/>
      <c r="AM46" s="379" t="str">
        <f>IF(E17="","",E17)</f>
        <v>D PROJEKT PLZEŇ Nedvěd s.r.o.</v>
      </c>
      <c r="AN46" s="379"/>
      <c r="AO46" s="379"/>
      <c r="AP46" s="379"/>
      <c r="AQ46" s="63"/>
      <c r="AR46" s="61"/>
      <c r="AS46" s="380" t="s">
        <v>53</v>
      </c>
      <c r="AT46" s="381"/>
      <c r="AU46" s="74"/>
      <c r="AV46" s="74"/>
      <c r="AW46" s="74"/>
      <c r="AX46" s="74"/>
      <c r="AY46" s="74"/>
      <c r="AZ46" s="74"/>
      <c r="BA46" s="74"/>
      <c r="BB46" s="74"/>
      <c r="BC46" s="74"/>
      <c r="BD46" s="75"/>
    </row>
    <row r="47" spans="2:56" s="1" customFormat="1" ht="15">
      <c r="B47" s="41"/>
      <c r="C47" s="65" t="s">
        <v>32</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2"/>
      <c r="AT47" s="38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4"/>
      <c r="AT48" s="385"/>
      <c r="AU48" s="42"/>
      <c r="AV48" s="42"/>
      <c r="AW48" s="42"/>
      <c r="AX48" s="42"/>
      <c r="AY48" s="42"/>
      <c r="AZ48" s="42"/>
      <c r="BA48" s="42"/>
      <c r="BB48" s="42"/>
      <c r="BC48" s="42"/>
      <c r="BD48" s="78"/>
    </row>
    <row r="49" spans="2:56" s="1" customFormat="1" ht="29.25" customHeight="1">
      <c r="B49" s="41"/>
      <c r="C49" s="386" t="s">
        <v>54</v>
      </c>
      <c r="D49" s="387"/>
      <c r="E49" s="387"/>
      <c r="F49" s="387"/>
      <c r="G49" s="387"/>
      <c r="H49" s="79"/>
      <c r="I49" s="388" t="s">
        <v>55</v>
      </c>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9" t="s">
        <v>56</v>
      </c>
      <c r="AH49" s="387"/>
      <c r="AI49" s="387"/>
      <c r="AJ49" s="387"/>
      <c r="AK49" s="387"/>
      <c r="AL49" s="387"/>
      <c r="AM49" s="387"/>
      <c r="AN49" s="388" t="s">
        <v>57</v>
      </c>
      <c r="AO49" s="387"/>
      <c r="AP49" s="387"/>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70">
        <f>ROUND(SUM(AG52:AG74),2)</f>
        <v>0</v>
      </c>
      <c r="AH51" s="370"/>
      <c r="AI51" s="370"/>
      <c r="AJ51" s="370"/>
      <c r="AK51" s="370"/>
      <c r="AL51" s="370"/>
      <c r="AM51" s="370"/>
      <c r="AN51" s="371">
        <f aca="true" t="shared" si="0" ref="AN51:AN74">SUM(AG51,AT51)</f>
        <v>0</v>
      </c>
      <c r="AO51" s="371"/>
      <c r="AP51" s="371"/>
      <c r="AQ51" s="89" t="s">
        <v>23</v>
      </c>
      <c r="AR51" s="71"/>
      <c r="AS51" s="90">
        <f>ROUND(SUM(AS52:AS74),2)</f>
        <v>0</v>
      </c>
      <c r="AT51" s="91">
        <f aca="true" t="shared" si="1" ref="AT51:AT74">ROUND(SUM(AV51:AW51),2)</f>
        <v>0</v>
      </c>
      <c r="AU51" s="92">
        <f>ROUND(SUM(AU52:AU74),5)</f>
        <v>0</v>
      </c>
      <c r="AV51" s="91">
        <f>ROUND(AZ51*L26,2)</f>
        <v>0</v>
      </c>
      <c r="AW51" s="91">
        <f>ROUND(BA51*L27,2)</f>
        <v>0</v>
      </c>
      <c r="AX51" s="91">
        <f>ROUND(BB51*L26,2)</f>
        <v>0</v>
      </c>
      <c r="AY51" s="91">
        <f>ROUND(BC51*L27,2)</f>
        <v>0</v>
      </c>
      <c r="AZ51" s="91">
        <f>ROUND(SUM(AZ52:AZ74),2)</f>
        <v>0</v>
      </c>
      <c r="BA51" s="91">
        <f>ROUND(SUM(BA52:BA74),2)</f>
        <v>0</v>
      </c>
      <c r="BB51" s="91">
        <f>ROUND(SUM(BB52:BB74),2)</f>
        <v>0</v>
      </c>
      <c r="BC51" s="91">
        <f>ROUND(SUM(BC52:BC74),2)</f>
        <v>0</v>
      </c>
      <c r="BD51" s="93">
        <f>ROUND(SUM(BD52:BD74),2)</f>
        <v>0</v>
      </c>
      <c r="BS51" s="94" t="s">
        <v>72</v>
      </c>
      <c r="BT51" s="94" t="s">
        <v>73</v>
      </c>
      <c r="BU51" s="95" t="s">
        <v>74</v>
      </c>
      <c r="BV51" s="94" t="s">
        <v>75</v>
      </c>
      <c r="BW51" s="94" t="s">
        <v>7</v>
      </c>
      <c r="BX51" s="94" t="s">
        <v>76</v>
      </c>
      <c r="CL51" s="94" t="s">
        <v>21</v>
      </c>
    </row>
    <row r="52" spans="1:91" s="5" customFormat="1" ht="22.5" customHeight="1">
      <c r="A52" s="96" t="s">
        <v>77</v>
      </c>
      <c r="B52" s="97"/>
      <c r="C52" s="98"/>
      <c r="D52" s="369" t="s">
        <v>78</v>
      </c>
      <c r="E52" s="369"/>
      <c r="F52" s="369"/>
      <c r="G52" s="369"/>
      <c r="H52" s="369"/>
      <c r="I52" s="99"/>
      <c r="J52" s="369" t="s">
        <v>79</v>
      </c>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7">
        <f>'SO 000 - Vedlejší a ostat...'!J27</f>
        <v>0</v>
      </c>
      <c r="AH52" s="368"/>
      <c r="AI52" s="368"/>
      <c r="AJ52" s="368"/>
      <c r="AK52" s="368"/>
      <c r="AL52" s="368"/>
      <c r="AM52" s="368"/>
      <c r="AN52" s="367">
        <f t="shared" si="0"/>
        <v>0</v>
      </c>
      <c r="AO52" s="368"/>
      <c r="AP52" s="368"/>
      <c r="AQ52" s="100" t="s">
        <v>80</v>
      </c>
      <c r="AR52" s="101"/>
      <c r="AS52" s="102">
        <v>0</v>
      </c>
      <c r="AT52" s="103">
        <f t="shared" si="1"/>
        <v>0</v>
      </c>
      <c r="AU52" s="104">
        <f>'SO 000 - Vedlejší a ostat...'!P81</f>
        <v>0</v>
      </c>
      <c r="AV52" s="103">
        <f>'SO 000 - Vedlejší a ostat...'!J30</f>
        <v>0</v>
      </c>
      <c r="AW52" s="103">
        <f>'SO 000 - Vedlejší a ostat...'!J31</f>
        <v>0</v>
      </c>
      <c r="AX52" s="103">
        <f>'SO 000 - Vedlejší a ostat...'!J32</f>
        <v>0</v>
      </c>
      <c r="AY52" s="103">
        <f>'SO 000 - Vedlejší a ostat...'!J33</f>
        <v>0</v>
      </c>
      <c r="AZ52" s="103">
        <f>'SO 000 - Vedlejší a ostat...'!F30</f>
        <v>0</v>
      </c>
      <c r="BA52" s="103">
        <f>'SO 000 - Vedlejší a ostat...'!F31</f>
        <v>0</v>
      </c>
      <c r="BB52" s="103">
        <f>'SO 000 - Vedlejší a ostat...'!F32</f>
        <v>0</v>
      </c>
      <c r="BC52" s="103">
        <f>'SO 000 - Vedlejší a ostat...'!F33</f>
        <v>0</v>
      </c>
      <c r="BD52" s="105">
        <f>'SO 000 - Vedlejší a ostat...'!F34</f>
        <v>0</v>
      </c>
      <c r="BT52" s="106" t="s">
        <v>81</v>
      </c>
      <c r="BV52" s="106" t="s">
        <v>75</v>
      </c>
      <c r="BW52" s="106" t="s">
        <v>82</v>
      </c>
      <c r="BX52" s="106" t="s">
        <v>7</v>
      </c>
      <c r="CL52" s="106" t="s">
        <v>21</v>
      </c>
      <c r="CM52" s="106" t="s">
        <v>83</v>
      </c>
    </row>
    <row r="53" spans="1:91" s="5" customFormat="1" ht="22.5" customHeight="1">
      <c r="A53" s="96" t="s">
        <v>77</v>
      </c>
      <c r="B53" s="97"/>
      <c r="C53" s="98"/>
      <c r="D53" s="369" t="s">
        <v>84</v>
      </c>
      <c r="E53" s="369"/>
      <c r="F53" s="369"/>
      <c r="G53" s="369"/>
      <c r="H53" s="369"/>
      <c r="I53" s="99"/>
      <c r="J53" s="369" t="s">
        <v>85</v>
      </c>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7">
        <f>'SO 001 - Kácení zeleně'!J27</f>
        <v>0</v>
      </c>
      <c r="AH53" s="368"/>
      <c r="AI53" s="368"/>
      <c r="AJ53" s="368"/>
      <c r="AK53" s="368"/>
      <c r="AL53" s="368"/>
      <c r="AM53" s="368"/>
      <c r="AN53" s="367">
        <f t="shared" si="0"/>
        <v>0</v>
      </c>
      <c r="AO53" s="368"/>
      <c r="AP53" s="368"/>
      <c r="AQ53" s="100" t="s">
        <v>80</v>
      </c>
      <c r="AR53" s="101"/>
      <c r="AS53" s="102">
        <v>0</v>
      </c>
      <c r="AT53" s="103">
        <f t="shared" si="1"/>
        <v>0</v>
      </c>
      <c r="AU53" s="104">
        <f>'SO 001 - Kácení zeleně'!P80</f>
        <v>0</v>
      </c>
      <c r="AV53" s="103">
        <f>'SO 001 - Kácení zeleně'!J30</f>
        <v>0</v>
      </c>
      <c r="AW53" s="103">
        <f>'SO 001 - Kácení zeleně'!J31</f>
        <v>0</v>
      </c>
      <c r="AX53" s="103">
        <f>'SO 001 - Kácení zeleně'!J32</f>
        <v>0</v>
      </c>
      <c r="AY53" s="103">
        <f>'SO 001 - Kácení zeleně'!J33</f>
        <v>0</v>
      </c>
      <c r="AZ53" s="103">
        <f>'SO 001 - Kácení zeleně'!F30</f>
        <v>0</v>
      </c>
      <c r="BA53" s="103">
        <f>'SO 001 - Kácení zeleně'!F31</f>
        <v>0</v>
      </c>
      <c r="BB53" s="103">
        <f>'SO 001 - Kácení zeleně'!F32</f>
        <v>0</v>
      </c>
      <c r="BC53" s="103">
        <f>'SO 001 - Kácení zeleně'!F33</f>
        <v>0</v>
      </c>
      <c r="BD53" s="105">
        <f>'SO 001 - Kácení zeleně'!F34</f>
        <v>0</v>
      </c>
      <c r="BT53" s="106" t="s">
        <v>81</v>
      </c>
      <c r="BV53" s="106" t="s">
        <v>75</v>
      </c>
      <c r="BW53" s="106" t="s">
        <v>86</v>
      </c>
      <c r="BX53" s="106" t="s">
        <v>7</v>
      </c>
      <c r="CL53" s="106" t="s">
        <v>21</v>
      </c>
      <c r="CM53" s="106" t="s">
        <v>83</v>
      </c>
    </row>
    <row r="54" spans="1:91" s="5" customFormat="1" ht="22.5" customHeight="1">
      <c r="A54" s="96" t="s">
        <v>77</v>
      </c>
      <c r="B54" s="97"/>
      <c r="C54" s="98"/>
      <c r="D54" s="369" t="s">
        <v>87</v>
      </c>
      <c r="E54" s="369"/>
      <c r="F54" s="369"/>
      <c r="G54" s="369"/>
      <c r="H54" s="369"/>
      <c r="I54" s="99"/>
      <c r="J54" s="369" t="s">
        <v>88</v>
      </c>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7">
        <f>'SO 101 - Hlavní trasa - o...'!J27</f>
        <v>0</v>
      </c>
      <c r="AH54" s="368"/>
      <c r="AI54" s="368"/>
      <c r="AJ54" s="368"/>
      <c r="AK54" s="368"/>
      <c r="AL54" s="368"/>
      <c r="AM54" s="368"/>
      <c r="AN54" s="367">
        <f t="shared" si="0"/>
        <v>0</v>
      </c>
      <c r="AO54" s="368"/>
      <c r="AP54" s="368"/>
      <c r="AQ54" s="100" t="s">
        <v>80</v>
      </c>
      <c r="AR54" s="101"/>
      <c r="AS54" s="102">
        <v>0</v>
      </c>
      <c r="AT54" s="103">
        <f t="shared" si="1"/>
        <v>0</v>
      </c>
      <c r="AU54" s="104">
        <f>'SO 101 - Hlavní trasa - o...'!P87</f>
        <v>0</v>
      </c>
      <c r="AV54" s="103">
        <f>'SO 101 - Hlavní trasa - o...'!J30</f>
        <v>0</v>
      </c>
      <c r="AW54" s="103">
        <f>'SO 101 - Hlavní trasa - o...'!J31</f>
        <v>0</v>
      </c>
      <c r="AX54" s="103">
        <f>'SO 101 - Hlavní trasa - o...'!J32</f>
        <v>0</v>
      </c>
      <c r="AY54" s="103">
        <f>'SO 101 - Hlavní trasa - o...'!J33</f>
        <v>0</v>
      </c>
      <c r="AZ54" s="103">
        <f>'SO 101 - Hlavní trasa - o...'!F30</f>
        <v>0</v>
      </c>
      <c r="BA54" s="103">
        <f>'SO 101 - Hlavní trasa - o...'!F31</f>
        <v>0</v>
      </c>
      <c r="BB54" s="103">
        <f>'SO 101 - Hlavní trasa - o...'!F32</f>
        <v>0</v>
      </c>
      <c r="BC54" s="103">
        <f>'SO 101 - Hlavní trasa - o...'!F33</f>
        <v>0</v>
      </c>
      <c r="BD54" s="105">
        <f>'SO 101 - Hlavní trasa - o...'!F34</f>
        <v>0</v>
      </c>
      <c r="BT54" s="106" t="s">
        <v>81</v>
      </c>
      <c r="BV54" s="106" t="s">
        <v>75</v>
      </c>
      <c r="BW54" s="106" t="s">
        <v>89</v>
      </c>
      <c r="BX54" s="106" t="s">
        <v>7</v>
      </c>
      <c r="CL54" s="106" t="s">
        <v>21</v>
      </c>
      <c r="CM54" s="106" t="s">
        <v>83</v>
      </c>
    </row>
    <row r="55" spans="1:91" s="5" customFormat="1" ht="22.5" customHeight="1">
      <c r="A55" s="96" t="s">
        <v>77</v>
      </c>
      <c r="B55" s="97"/>
      <c r="C55" s="98"/>
      <c r="D55" s="369" t="s">
        <v>90</v>
      </c>
      <c r="E55" s="369"/>
      <c r="F55" s="369"/>
      <c r="G55" s="369"/>
      <c r="H55" s="369"/>
      <c r="I55" s="99"/>
      <c r="J55" s="369" t="s">
        <v>91</v>
      </c>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7">
        <f>'SO 103 - Přeložka III-117...'!J27</f>
        <v>0</v>
      </c>
      <c r="AH55" s="368"/>
      <c r="AI55" s="368"/>
      <c r="AJ55" s="368"/>
      <c r="AK55" s="368"/>
      <c r="AL55" s="368"/>
      <c r="AM55" s="368"/>
      <c r="AN55" s="367">
        <f t="shared" si="0"/>
        <v>0</v>
      </c>
      <c r="AO55" s="368"/>
      <c r="AP55" s="368"/>
      <c r="AQ55" s="100" t="s">
        <v>80</v>
      </c>
      <c r="AR55" s="101"/>
      <c r="AS55" s="102">
        <v>0</v>
      </c>
      <c r="AT55" s="103">
        <f t="shared" si="1"/>
        <v>0</v>
      </c>
      <c r="AU55" s="104">
        <f>'SO 103 - Přeložka III-117...'!P88</f>
        <v>0</v>
      </c>
      <c r="AV55" s="103">
        <f>'SO 103 - Přeložka III-117...'!J30</f>
        <v>0</v>
      </c>
      <c r="AW55" s="103">
        <f>'SO 103 - Přeložka III-117...'!J31</f>
        <v>0</v>
      </c>
      <c r="AX55" s="103">
        <f>'SO 103 - Přeložka III-117...'!J32</f>
        <v>0</v>
      </c>
      <c r="AY55" s="103">
        <f>'SO 103 - Přeložka III-117...'!J33</f>
        <v>0</v>
      </c>
      <c r="AZ55" s="103">
        <f>'SO 103 - Přeložka III-117...'!F30</f>
        <v>0</v>
      </c>
      <c r="BA55" s="103">
        <f>'SO 103 - Přeložka III-117...'!F31</f>
        <v>0</v>
      </c>
      <c r="BB55" s="103">
        <f>'SO 103 - Přeložka III-117...'!F32</f>
        <v>0</v>
      </c>
      <c r="BC55" s="103">
        <f>'SO 103 - Přeložka III-117...'!F33</f>
        <v>0</v>
      </c>
      <c r="BD55" s="105">
        <f>'SO 103 - Přeložka III-117...'!F34</f>
        <v>0</v>
      </c>
      <c r="BT55" s="106" t="s">
        <v>81</v>
      </c>
      <c r="BV55" s="106" t="s">
        <v>75</v>
      </c>
      <c r="BW55" s="106" t="s">
        <v>92</v>
      </c>
      <c r="BX55" s="106" t="s">
        <v>7</v>
      </c>
      <c r="CL55" s="106" t="s">
        <v>21</v>
      </c>
      <c r="CM55" s="106" t="s">
        <v>83</v>
      </c>
    </row>
    <row r="56" spans="1:91" s="5" customFormat="1" ht="22.5" customHeight="1">
      <c r="A56" s="96" t="s">
        <v>77</v>
      </c>
      <c r="B56" s="97"/>
      <c r="C56" s="98"/>
      <c r="D56" s="369" t="s">
        <v>93</v>
      </c>
      <c r="E56" s="369"/>
      <c r="F56" s="369"/>
      <c r="G56" s="369"/>
      <c r="H56" s="369"/>
      <c r="I56" s="99"/>
      <c r="J56" s="369" t="s">
        <v>94</v>
      </c>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7">
        <f>'SO 104 - MK Hrádek'!J27</f>
        <v>0</v>
      </c>
      <c r="AH56" s="368"/>
      <c r="AI56" s="368"/>
      <c r="AJ56" s="368"/>
      <c r="AK56" s="368"/>
      <c r="AL56" s="368"/>
      <c r="AM56" s="368"/>
      <c r="AN56" s="367">
        <f t="shared" si="0"/>
        <v>0</v>
      </c>
      <c r="AO56" s="368"/>
      <c r="AP56" s="368"/>
      <c r="AQ56" s="100" t="s">
        <v>80</v>
      </c>
      <c r="AR56" s="101"/>
      <c r="AS56" s="102">
        <v>0</v>
      </c>
      <c r="AT56" s="103">
        <f t="shared" si="1"/>
        <v>0</v>
      </c>
      <c r="AU56" s="104">
        <f>'SO 104 - MK Hrádek'!P87</f>
        <v>0</v>
      </c>
      <c r="AV56" s="103">
        <f>'SO 104 - MK Hrádek'!J30</f>
        <v>0</v>
      </c>
      <c r="AW56" s="103">
        <f>'SO 104 - MK Hrádek'!J31</f>
        <v>0</v>
      </c>
      <c r="AX56" s="103">
        <f>'SO 104 - MK Hrádek'!J32</f>
        <v>0</v>
      </c>
      <c r="AY56" s="103">
        <f>'SO 104 - MK Hrádek'!J33</f>
        <v>0</v>
      </c>
      <c r="AZ56" s="103">
        <f>'SO 104 - MK Hrádek'!F30</f>
        <v>0</v>
      </c>
      <c r="BA56" s="103">
        <f>'SO 104 - MK Hrádek'!F31</f>
        <v>0</v>
      </c>
      <c r="BB56" s="103">
        <f>'SO 104 - MK Hrádek'!F32</f>
        <v>0</v>
      </c>
      <c r="BC56" s="103">
        <f>'SO 104 - MK Hrádek'!F33</f>
        <v>0</v>
      </c>
      <c r="BD56" s="105">
        <f>'SO 104 - MK Hrádek'!F34</f>
        <v>0</v>
      </c>
      <c r="BT56" s="106" t="s">
        <v>81</v>
      </c>
      <c r="BV56" s="106" t="s">
        <v>75</v>
      </c>
      <c r="BW56" s="106" t="s">
        <v>95</v>
      </c>
      <c r="BX56" s="106" t="s">
        <v>7</v>
      </c>
      <c r="CL56" s="106" t="s">
        <v>21</v>
      </c>
      <c r="CM56" s="106" t="s">
        <v>83</v>
      </c>
    </row>
    <row r="57" spans="1:91" s="5" customFormat="1" ht="22.5" customHeight="1">
      <c r="A57" s="96" t="s">
        <v>77</v>
      </c>
      <c r="B57" s="97"/>
      <c r="C57" s="98"/>
      <c r="D57" s="369" t="s">
        <v>96</v>
      </c>
      <c r="E57" s="369"/>
      <c r="F57" s="369"/>
      <c r="G57" s="369"/>
      <c r="H57" s="369"/>
      <c r="I57" s="99"/>
      <c r="J57" s="369" t="s">
        <v>97</v>
      </c>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7">
        <f>'SO 105 - ÚK k betonárce'!J27</f>
        <v>0</v>
      </c>
      <c r="AH57" s="368"/>
      <c r="AI57" s="368"/>
      <c r="AJ57" s="368"/>
      <c r="AK57" s="368"/>
      <c r="AL57" s="368"/>
      <c r="AM57" s="368"/>
      <c r="AN57" s="367">
        <f t="shared" si="0"/>
        <v>0</v>
      </c>
      <c r="AO57" s="368"/>
      <c r="AP57" s="368"/>
      <c r="AQ57" s="100" t="s">
        <v>80</v>
      </c>
      <c r="AR57" s="101"/>
      <c r="AS57" s="102">
        <v>0</v>
      </c>
      <c r="AT57" s="103">
        <f t="shared" si="1"/>
        <v>0</v>
      </c>
      <c r="AU57" s="104">
        <f>'SO 105 - ÚK k betonárce'!P86</f>
        <v>0</v>
      </c>
      <c r="AV57" s="103">
        <f>'SO 105 - ÚK k betonárce'!J30</f>
        <v>0</v>
      </c>
      <c r="AW57" s="103">
        <f>'SO 105 - ÚK k betonárce'!J31</f>
        <v>0</v>
      </c>
      <c r="AX57" s="103">
        <f>'SO 105 - ÚK k betonárce'!J32</f>
        <v>0</v>
      </c>
      <c r="AY57" s="103">
        <f>'SO 105 - ÚK k betonárce'!J33</f>
        <v>0</v>
      </c>
      <c r="AZ57" s="103">
        <f>'SO 105 - ÚK k betonárce'!F30</f>
        <v>0</v>
      </c>
      <c r="BA57" s="103">
        <f>'SO 105 - ÚK k betonárce'!F31</f>
        <v>0</v>
      </c>
      <c r="BB57" s="103">
        <f>'SO 105 - ÚK k betonárce'!F32</f>
        <v>0</v>
      </c>
      <c r="BC57" s="103">
        <f>'SO 105 - ÚK k betonárce'!F33</f>
        <v>0</v>
      </c>
      <c r="BD57" s="105">
        <f>'SO 105 - ÚK k betonárce'!F34</f>
        <v>0</v>
      </c>
      <c r="BT57" s="106" t="s">
        <v>81</v>
      </c>
      <c r="BV57" s="106" t="s">
        <v>75</v>
      </c>
      <c r="BW57" s="106" t="s">
        <v>98</v>
      </c>
      <c r="BX57" s="106" t="s">
        <v>7</v>
      </c>
      <c r="CL57" s="106" t="s">
        <v>21</v>
      </c>
      <c r="CM57" s="106" t="s">
        <v>83</v>
      </c>
    </row>
    <row r="58" spans="1:91" s="5" customFormat="1" ht="22.5" customHeight="1">
      <c r="A58" s="96" t="s">
        <v>77</v>
      </c>
      <c r="B58" s="97"/>
      <c r="C58" s="98"/>
      <c r="D58" s="369" t="s">
        <v>99</v>
      </c>
      <c r="E58" s="369"/>
      <c r="F58" s="369"/>
      <c r="G58" s="369"/>
      <c r="H58" s="369"/>
      <c r="I58" s="99"/>
      <c r="J58" s="369" t="s">
        <v>100</v>
      </c>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7">
        <f>'SO 106 - Úprava MK ke stř...'!J27</f>
        <v>0</v>
      </c>
      <c r="AH58" s="368"/>
      <c r="AI58" s="368"/>
      <c r="AJ58" s="368"/>
      <c r="AK58" s="368"/>
      <c r="AL58" s="368"/>
      <c r="AM58" s="368"/>
      <c r="AN58" s="367">
        <f t="shared" si="0"/>
        <v>0</v>
      </c>
      <c r="AO58" s="368"/>
      <c r="AP58" s="368"/>
      <c r="AQ58" s="100" t="s">
        <v>80</v>
      </c>
      <c r="AR58" s="101"/>
      <c r="AS58" s="102">
        <v>0</v>
      </c>
      <c r="AT58" s="103">
        <f t="shared" si="1"/>
        <v>0</v>
      </c>
      <c r="AU58" s="104">
        <f>'SO 106 - Úprava MK ke stř...'!P86</f>
        <v>0</v>
      </c>
      <c r="AV58" s="103">
        <f>'SO 106 - Úprava MK ke stř...'!J30</f>
        <v>0</v>
      </c>
      <c r="AW58" s="103">
        <f>'SO 106 - Úprava MK ke stř...'!J31</f>
        <v>0</v>
      </c>
      <c r="AX58" s="103">
        <f>'SO 106 - Úprava MK ke stř...'!J32</f>
        <v>0</v>
      </c>
      <c r="AY58" s="103">
        <f>'SO 106 - Úprava MK ke stř...'!J33</f>
        <v>0</v>
      </c>
      <c r="AZ58" s="103">
        <f>'SO 106 - Úprava MK ke stř...'!F30</f>
        <v>0</v>
      </c>
      <c r="BA58" s="103">
        <f>'SO 106 - Úprava MK ke stř...'!F31</f>
        <v>0</v>
      </c>
      <c r="BB58" s="103">
        <f>'SO 106 - Úprava MK ke stř...'!F32</f>
        <v>0</v>
      </c>
      <c r="BC58" s="103">
        <f>'SO 106 - Úprava MK ke stř...'!F33</f>
        <v>0</v>
      </c>
      <c r="BD58" s="105">
        <f>'SO 106 - Úprava MK ke stř...'!F34</f>
        <v>0</v>
      </c>
      <c r="BT58" s="106" t="s">
        <v>81</v>
      </c>
      <c r="BV58" s="106" t="s">
        <v>75</v>
      </c>
      <c r="BW58" s="106" t="s">
        <v>101</v>
      </c>
      <c r="BX58" s="106" t="s">
        <v>7</v>
      </c>
      <c r="CL58" s="106" t="s">
        <v>21</v>
      </c>
      <c r="CM58" s="106" t="s">
        <v>83</v>
      </c>
    </row>
    <row r="59" spans="1:91" s="5" customFormat="1" ht="22.5" customHeight="1">
      <c r="A59" s="96" t="s">
        <v>77</v>
      </c>
      <c r="B59" s="97"/>
      <c r="C59" s="98"/>
      <c r="D59" s="369" t="s">
        <v>102</v>
      </c>
      <c r="E59" s="369"/>
      <c r="F59" s="369"/>
      <c r="G59" s="369"/>
      <c r="H59" s="369"/>
      <c r="I59" s="99"/>
      <c r="J59" s="369" t="s">
        <v>103</v>
      </c>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7">
        <f>'SO 107 - Úprava polní ces...'!J27</f>
        <v>0</v>
      </c>
      <c r="AH59" s="368"/>
      <c r="AI59" s="368"/>
      <c r="AJ59" s="368"/>
      <c r="AK59" s="368"/>
      <c r="AL59" s="368"/>
      <c r="AM59" s="368"/>
      <c r="AN59" s="367">
        <f t="shared" si="0"/>
        <v>0</v>
      </c>
      <c r="AO59" s="368"/>
      <c r="AP59" s="368"/>
      <c r="AQ59" s="100" t="s">
        <v>80</v>
      </c>
      <c r="AR59" s="101"/>
      <c r="AS59" s="102">
        <v>0</v>
      </c>
      <c r="AT59" s="103">
        <f t="shared" si="1"/>
        <v>0</v>
      </c>
      <c r="AU59" s="104">
        <f>'SO 107 - Úprava polní ces...'!P85</f>
        <v>0</v>
      </c>
      <c r="AV59" s="103">
        <f>'SO 107 - Úprava polní ces...'!J30</f>
        <v>0</v>
      </c>
      <c r="AW59" s="103">
        <f>'SO 107 - Úprava polní ces...'!J31</f>
        <v>0</v>
      </c>
      <c r="AX59" s="103">
        <f>'SO 107 - Úprava polní ces...'!J32</f>
        <v>0</v>
      </c>
      <c r="AY59" s="103">
        <f>'SO 107 - Úprava polní ces...'!J33</f>
        <v>0</v>
      </c>
      <c r="AZ59" s="103">
        <f>'SO 107 - Úprava polní ces...'!F30</f>
        <v>0</v>
      </c>
      <c r="BA59" s="103">
        <f>'SO 107 - Úprava polní ces...'!F31</f>
        <v>0</v>
      </c>
      <c r="BB59" s="103">
        <f>'SO 107 - Úprava polní ces...'!F32</f>
        <v>0</v>
      </c>
      <c r="BC59" s="103">
        <f>'SO 107 - Úprava polní ces...'!F33</f>
        <v>0</v>
      </c>
      <c r="BD59" s="105">
        <f>'SO 107 - Úprava polní ces...'!F34</f>
        <v>0</v>
      </c>
      <c r="BT59" s="106" t="s">
        <v>81</v>
      </c>
      <c r="BV59" s="106" t="s">
        <v>75</v>
      </c>
      <c r="BW59" s="106" t="s">
        <v>104</v>
      </c>
      <c r="BX59" s="106" t="s">
        <v>7</v>
      </c>
      <c r="CL59" s="106" t="s">
        <v>21</v>
      </c>
      <c r="CM59" s="106" t="s">
        <v>83</v>
      </c>
    </row>
    <row r="60" spans="1:91" s="5" customFormat="1" ht="22.5" customHeight="1">
      <c r="A60" s="96" t="s">
        <v>77</v>
      </c>
      <c r="B60" s="97"/>
      <c r="C60" s="98"/>
      <c r="D60" s="369" t="s">
        <v>105</v>
      </c>
      <c r="E60" s="369"/>
      <c r="F60" s="369"/>
      <c r="G60" s="369"/>
      <c r="H60" s="369"/>
      <c r="I60" s="99"/>
      <c r="J60" s="369" t="s">
        <v>106</v>
      </c>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7">
        <f>'SO 108 - Přeložka ÚK Ke K...'!J27</f>
        <v>0</v>
      </c>
      <c r="AH60" s="368"/>
      <c r="AI60" s="368"/>
      <c r="AJ60" s="368"/>
      <c r="AK60" s="368"/>
      <c r="AL60" s="368"/>
      <c r="AM60" s="368"/>
      <c r="AN60" s="367">
        <f t="shared" si="0"/>
        <v>0</v>
      </c>
      <c r="AO60" s="368"/>
      <c r="AP60" s="368"/>
      <c r="AQ60" s="100" t="s">
        <v>80</v>
      </c>
      <c r="AR60" s="101"/>
      <c r="AS60" s="102">
        <v>0</v>
      </c>
      <c r="AT60" s="103">
        <f t="shared" si="1"/>
        <v>0</v>
      </c>
      <c r="AU60" s="104">
        <f>'SO 108 - Přeložka ÚK Ke K...'!P87</f>
        <v>0</v>
      </c>
      <c r="AV60" s="103">
        <f>'SO 108 - Přeložka ÚK Ke K...'!J30</f>
        <v>0</v>
      </c>
      <c r="AW60" s="103">
        <f>'SO 108 - Přeložka ÚK Ke K...'!J31</f>
        <v>0</v>
      </c>
      <c r="AX60" s="103">
        <f>'SO 108 - Přeložka ÚK Ke K...'!J32</f>
        <v>0</v>
      </c>
      <c r="AY60" s="103">
        <f>'SO 108 - Přeložka ÚK Ke K...'!J33</f>
        <v>0</v>
      </c>
      <c r="AZ60" s="103">
        <f>'SO 108 - Přeložka ÚK Ke K...'!F30</f>
        <v>0</v>
      </c>
      <c r="BA60" s="103">
        <f>'SO 108 - Přeložka ÚK Ke K...'!F31</f>
        <v>0</v>
      </c>
      <c r="BB60" s="103">
        <f>'SO 108 - Přeložka ÚK Ke K...'!F32</f>
        <v>0</v>
      </c>
      <c r="BC60" s="103">
        <f>'SO 108 - Přeložka ÚK Ke K...'!F33</f>
        <v>0</v>
      </c>
      <c r="BD60" s="105">
        <f>'SO 108 - Přeložka ÚK Ke K...'!F34</f>
        <v>0</v>
      </c>
      <c r="BT60" s="106" t="s">
        <v>81</v>
      </c>
      <c r="BV60" s="106" t="s">
        <v>75</v>
      </c>
      <c r="BW60" s="106" t="s">
        <v>107</v>
      </c>
      <c r="BX60" s="106" t="s">
        <v>7</v>
      </c>
      <c r="CL60" s="106" t="s">
        <v>21</v>
      </c>
      <c r="CM60" s="106" t="s">
        <v>83</v>
      </c>
    </row>
    <row r="61" spans="1:91" s="5" customFormat="1" ht="22.5" customHeight="1">
      <c r="A61" s="96" t="s">
        <v>77</v>
      </c>
      <c r="B61" s="97"/>
      <c r="C61" s="98"/>
      <c r="D61" s="369" t="s">
        <v>108</v>
      </c>
      <c r="E61" s="369"/>
      <c r="F61" s="369"/>
      <c r="G61" s="369"/>
      <c r="H61" s="369"/>
      <c r="I61" s="99"/>
      <c r="J61" s="369" t="s">
        <v>109</v>
      </c>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7">
        <f>'SO 120 - Hospodářské sjezdy'!J27</f>
        <v>0</v>
      </c>
      <c r="AH61" s="368"/>
      <c r="AI61" s="368"/>
      <c r="AJ61" s="368"/>
      <c r="AK61" s="368"/>
      <c r="AL61" s="368"/>
      <c r="AM61" s="368"/>
      <c r="AN61" s="367">
        <f t="shared" si="0"/>
        <v>0</v>
      </c>
      <c r="AO61" s="368"/>
      <c r="AP61" s="368"/>
      <c r="AQ61" s="100" t="s">
        <v>80</v>
      </c>
      <c r="AR61" s="101"/>
      <c r="AS61" s="102">
        <v>0</v>
      </c>
      <c r="AT61" s="103">
        <f t="shared" si="1"/>
        <v>0</v>
      </c>
      <c r="AU61" s="104">
        <f>'SO 120 - Hospodářské sjezdy'!P86</f>
        <v>0</v>
      </c>
      <c r="AV61" s="103">
        <f>'SO 120 - Hospodářské sjezdy'!J30</f>
        <v>0</v>
      </c>
      <c r="AW61" s="103">
        <f>'SO 120 - Hospodářské sjezdy'!J31</f>
        <v>0</v>
      </c>
      <c r="AX61" s="103">
        <f>'SO 120 - Hospodářské sjezdy'!J32</f>
        <v>0</v>
      </c>
      <c r="AY61" s="103">
        <f>'SO 120 - Hospodářské sjezdy'!J33</f>
        <v>0</v>
      </c>
      <c r="AZ61" s="103">
        <f>'SO 120 - Hospodářské sjezdy'!F30</f>
        <v>0</v>
      </c>
      <c r="BA61" s="103">
        <f>'SO 120 - Hospodářské sjezdy'!F31</f>
        <v>0</v>
      </c>
      <c r="BB61" s="103">
        <f>'SO 120 - Hospodářské sjezdy'!F32</f>
        <v>0</v>
      </c>
      <c r="BC61" s="103">
        <f>'SO 120 - Hospodářské sjezdy'!F33</f>
        <v>0</v>
      </c>
      <c r="BD61" s="105">
        <f>'SO 120 - Hospodářské sjezdy'!F34</f>
        <v>0</v>
      </c>
      <c r="BT61" s="106" t="s">
        <v>81</v>
      </c>
      <c r="BV61" s="106" t="s">
        <v>75</v>
      </c>
      <c r="BW61" s="106" t="s">
        <v>110</v>
      </c>
      <c r="BX61" s="106" t="s">
        <v>7</v>
      </c>
      <c r="CL61" s="106" t="s">
        <v>21</v>
      </c>
      <c r="CM61" s="106" t="s">
        <v>83</v>
      </c>
    </row>
    <row r="62" spans="1:91" s="5" customFormat="1" ht="37.5" customHeight="1">
      <c r="A62" s="96" t="s">
        <v>77</v>
      </c>
      <c r="B62" s="97"/>
      <c r="C62" s="98"/>
      <c r="D62" s="369" t="s">
        <v>111</v>
      </c>
      <c r="E62" s="369"/>
      <c r="F62" s="369"/>
      <c r="G62" s="369"/>
      <c r="H62" s="369"/>
      <c r="I62" s="99"/>
      <c r="J62" s="369" t="s">
        <v>112</v>
      </c>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7">
        <f>'SO 131 - Provizorní panel...'!J27</f>
        <v>0</v>
      </c>
      <c r="AH62" s="368"/>
      <c r="AI62" s="368"/>
      <c r="AJ62" s="368"/>
      <c r="AK62" s="368"/>
      <c r="AL62" s="368"/>
      <c r="AM62" s="368"/>
      <c r="AN62" s="367">
        <f t="shared" si="0"/>
        <v>0</v>
      </c>
      <c r="AO62" s="368"/>
      <c r="AP62" s="368"/>
      <c r="AQ62" s="100" t="s">
        <v>80</v>
      </c>
      <c r="AR62" s="101"/>
      <c r="AS62" s="102">
        <v>0</v>
      </c>
      <c r="AT62" s="103">
        <f t="shared" si="1"/>
        <v>0</v>
      </c>
      <c r="AU62" s="104">
        <f>'SO 131 - Provizorní panel...'!P84</f>
        <v>0</v>
      </c>
      <c r="AV62" s="103">
        <f>'SO 131 - Provizorní panel...'!J30</f>
        <v>0</v>
      </c>
      <c r="AW62" s="103">
        <f>'SO 131 - Provizorní panel...'!J31</f>
        <v>0</v>
      </c>
      <c r="AX62" s="103">
        <f>'SO 131 - Provizorní panel...'!J32</f>
        <v>0</v>
      </c>
      <c r="AY62" s="103">
        <f>'SO 131 - Provizorní panel...'!J33</f>
        <v>0</v>
      </c>
      <c r="AZ62" s="103">
        <f>'SO 131 - Provizorní panel...'!F30</f>
        <v>0</v>
      </c>
      <c r="BA62" s="103">
        <f>'SO 131 - Provizorní panel...'!F31</f>
        <v>0</v>
      </c>
      <c r="BB62" s="103">
        <f>'SO 131 - Provizorní panel...'!F32</f>
        <v>0</v>
      </c>
      <c r="BC62" s="103">
        <f>'SO 131 - Provizorní panel...'!F33</f>
        <v>0</v>
      </c>
      <c r="BD62" s="105">
        <f>'SO 131 - Provizorní panel...'!F34</f>
        <v>0</v>
      </c>
      <c r="BT62" s="106" t="s">
        <v>81</v>
      </c>
      <c r="BV62" s="106" t="s">
        <v>75</v>
      </c>
      <c r="BW62" s="106" t="s">
        <v>113</v>
      </c>
      <c r="BX62" s="106" t="s">
        <v>7</v>
      </c>
      <c r="CL62" s="106" t="s">
        <v>21</v>
      </c>
      <c r="CM62" s="106" t="s">
        <v>83</v>
      </c>
    </row>
    <row r="63" spans="1:91" s="5" customFormat="1" ht="22.5" customHeight="1">
      <c r="A63" s="96" t="s">
        <v>77</v>
      </c>
      <c r="B63" s="97"/>
      <c r="C63" s="98"/>
      <c r="D63" s="369" t="s">
        <v>114</v>
      </c>
      <c r="E63" s="369"/>
      <c r="F63" s="369"/>
      <c r="G63" s="369"/>
      <c r="H63" s="369"/>
      <c r="I63" s="99"/>
      <c r="J63" s="369" t="s">
        <v>115</v>
      </c>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7">
        <f>'SO 161 - Dopravně inženýr...'!J27</f>
        <v>0</v>
      </c>
      <c r="AH63" s="368"/>
      <c r="AI63" s="368"/>
      <c r="AJ63" s="368"/>
      <c r="AK63" s="368"/>
      <c r="AL63" s="368"/>
      <c r="AM63" s="368"/>
      <c r="AN63" s="367">
        <f t="shared" si="0"/>
        <v>0</v>
      </c>
      <c r="AO63" s="368"/>
      <c r="AP63" s="368"/>
      <c r="AQ63" s="100" t="s">
        <v>80</v>
      </c>
      <c r="AR63" s="101"/>
      <c r="AS63" s="102">
        <v>0</v>
      </c>
      <c r="AT63" s="103">
        <f t="shared" si="1"/>
        <v>0</v>
      </c>
      <c r="AU63" s="104">
        <f>'SO 161 - Dopravně inženýr...'!P83</f>
        <v>0</v>
      </c>
      <c r="AV63" s="103">
        <f>'SO 161 - Dopravně inženýr...'!J30</f>
        <v>0</v>
      </c>
      <c r="AW63" s="103">
        <f>'SO 161 - Dopravně inženýr...'!J31</f>
        <v>0</v>
      </c>
      <c r="AX63" s="103">
        <f>'SO 161 - Dopravně inženýr...'!J32</f>
        <v>0</v>
      </c>
      <c r="AY63" s="103">
        <f>'SO 161 - Dopravně inženýr...'!J33</f>
        <v>0</v>
      </c>
      <c r="AZ63" s="103">
        <f>'SO 161 - Dopravně inženýr...'!F30</f>
        <v>0</v>
      </c>
      <c r="BA63" s="103">
        <f>'SO 161 - Dopravně inženýr...'!F31</f>
        <v>0</v>
      </c>
      <c r="BB63" s="103">
        <f>'SO 161 - Dopravně inženýr...'!F32</f>
        <v>0</v>
      </c>
      <c r="BC63" s="103">
        <f>'SO 161 - Dopravně inženýr...'!F33</f>
        <v>0</v>
      </c>
      <c r="BD63" s="105">
        <f>'SO 161 - Dopravně inženýr...'!F34</f>
        <v>0</v>
      </c>
      <c r="BT63" s="106" t="s">
        <v>81</v>
      </c>
      <c r="BV63" s="106" t="s">
        <v>75</v>
      </c>
      <c r="BW63" s="106" t="s">
        <v>116</v>
      </c>
      <c r="BX63" s="106" t="s">
        <v>7</v>
      </c>
      <c r="CL63" s="106" t="s">
        <v>21</v>
      </c>
      <c r="CM63" s="106" t="s">
        <v>83</v>
      </c>
    </row>
    <row r="64" spans="1:91" s="5" customFormat="1" ht="22.5" customHeight="1">
      <c r="A64" s="96" t="s">
        <v>77</v>
      </c>
      <c r="B64" s="97"/>
      <c r="C64" s="98"/>
      <c r="D64" s="369" t="s">
        <v>117</v>
      </c>
      <c r="E64" s="369"/>
      <c r="F64" s="369"/>
      <c r="G64" s="369"/>
      <c r="H64" s="369"/>
      <c r="I64" s="99"/>
      <c r="J64" s="369" t="s">
        <v>118</v>
      </c>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7">
        <f>'SO 201 -  Most přes Pekel...'!J27</f>
        <v>0</v>
      </c>
      <c r="AH64" s="368"/>
      <c r="AI64" s="368"/>
      <c r="AJ64" s="368"/>
      <c r="AK64" s="368"/>
      <c r="AL64" s="368"/>
      <c r="AM64" s="368"/>
      <c r="AN64" s="367">
        <f t="shared" si="0"/>
        <v>0</v>
      </c>
      <c r="AO64" s="368"/>
      <c r="AP64" s="368"/>
      <c r="AQ64" s="100" t="s">
        <v>80</v>
      </c>
      <c r="AR64" s="101"/>
      <c r="AS64" s="102">
        <v>0</v>
      </c>
      <c r="AT64" s="103">
        <f t="shared" si="1"/>
        <v>0</v>
      </c>
      <c r="AU64" s="104">
        <f>'SO 201 -  Most přes Pekel...'!P88</f>
        <v>0</v>
      </c>
      <c r="AV64" s="103">
        <f>'SO 201 -  Most přes Pekel...'!J30</f>
        <v>0</v>
      </c>
      <c r="AW64" s="103">
        <f>'SO 201 -  Most přes Pekel...'!J31</f>
        <v>0</v>
      </c>
      <c r="AX64" s="103">
        <f>'SO 201 -  Most přes Pekel...'!J32</f>
        <v>0</v>
      </c>
      <c r="AY64" s="103">
        <f>'SO 201 -  Most přes Pekel...'!J33</f>
        <v>0</v>
      </c>
      <c r="AZ64" s="103">
        <f>'SO 201 -  Most přes Pekel...'!F30</f>
        <v>0</v>
      </c>
      <c r="BA64" s="103">
        <f>'SO 201 -  Most přes Pekel...'!F31</f>
        <v>0</v>
      </c>
      <c r="BB64" s="103">
        <f>'SO 201 -  Most přes Pekel...'!F32</f>
        <v>0</v>
      </c>
      <c r="BC64" s="103">
        <f>'SO 201 -  Most přes Pekel...'!F33</f>
        <v>0</v>
      </c>
      <c r="BD64" s="105">
        <f>'SO 201 -  Most přes Pekel...'!F34</f>
        <v>0</v>
      </c>
      <c r="BT64" s="106" t="s">
        <v>81</v>
      </c>
      <c r="BV64" s="106" t="s">
        <v>75</v>
      </c>
      <c r="BW64" s="106" t="s">
        <v>119</v>
      </c>
      <c r="BX64" s="106" t="s">
        <v>7</v>
      </c>
      <c r="CL64" s="106" t="s">
        <v>21</v>
      </c>
      <c r="CM64" s="106" t="s">
        <v>83</v>
      </c>
    </row>
    <row r="65" spans="1:91" s="5" customFormat="1" ht="22.5" customHeight="1">
      <c r="A65" s="96" t="s">
        <v>77</v>
      </c>
      <c r="B65" s="97"/>
      <c r="C65" s="98"/>
      <c r="D65" s="369" t="s">
        <v>120</v>
      </c>
      <c r="E65" s="369"/>
      <c r="F65" s="369"/>
      <c r="G65" s="369"/>
      <c r="H65" s="369"/>
      <c r="I65" s="99"/>
      <c r="J65" s="369" t="s">
        <v>121</v>
      </c>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7">
        <f>'SO 301 - Trubní odpad km ...'!J27</f>
        <v>0</v>
      </c>
      <c r="AH65" s="368"/>
      <c r="AI65" s="368"/>
      <c r="AJ65" s="368"/>
      <c r="AK65" s="368"/>
      <c r="AL65" s="368"/>
      <c r="AM65" s="368"/>
      <c r="AN65" s="367">
        <f t="shared" si="0"/>
        <v>0</v>
      </c>
      <c r="AO65" s="368"/>
      <c r="AP65" s="368"/>
      <c r="AQ65" s="100" t="s">
        <v>80</v>
      </c>
      <c r="AR65" s="101"/>
      <c r="AS65" s="102">
        <v>0</v>
      </c>
      <c r="AT65" s="103">
        <f t="shared" si="1"/>
        <v>0</v>
      </c>
      <c r="AU65" s="104">
        <f>'SO 301 - Trubní odpad km ...'!P85</f>
        <v>0</v>
      </c>
      <c r="AV65" s="103">
        <f>'SO 301 - Trubní odpad km ...'!J30</f>
        <v>0</v>
      </c>
      <c r="AW65" s="103">
        <f>'SO 301 - Trubní odpad km ...'!J31</f>
        <v>0</v>
      </c>
      <c r="AX65" s="103">
        <f>'SO 301 - Trubní odpad km ...'!J32</f>
        <v>0</v>
      </c>
      <c r="AY65" s="103">
        <f>'SO 301 - Trubní odpad km ...'!J33</f>
        <v>0</v>
      </c>
      <c r="AZ65" s="103">
        <f>'SO 301 - Trubní odpad km ...'!F30</f>
        <v>0</v>
      </c>
      <c r="BA65" s="103">
        <f>'SO 301 - Trubní odpad km ...'!F31</f>
        <v>0</v>
      </c>
      <c r="BB65" s="103">
        <f>'SO 301 - Trubní odpad km ...'!F32</f>
        <v>0</v>
      </c>
      <c r="BC65" s="103">
        <f>'SO 301 - Trubní odpad km ...'!F33</f>
        <v>0</v>
      </c>
      <c r="BD65" s="105">
        <f>'SO 301 - Trubní odpad km ...'!F34</f>
        <v>0</v>
      </c>
      <c r="BT65" s="106" t="s">
        <v>81</v>
      </c>
      <c r="BV65" s="106" t="s">
        <v>75</v>
      </c>
      <c r="BW65" s="106" t="s">
        <v>122</v>
      </c>
      <c r="BX65" s="106" t="s">
        <v>7</v>
      </c>
      <c r="CL65" s="106" t="s">
        <v>21</v>
      </c>
      <c r="CM65" s="106" t="s">
        <v>83</v>
      </c>
    </row>
    <row r="66" spans="1:91" s="5" customFormat="1" ht="37.5" customHeight="1">
      <c r="A66" s="96" t="s">
        <v>77</v>
      </c>
      <c r="B66" s="97"/>
      <c r="C66" s="98"/>
      <c r="D66" s="369" t="s">
        <v>123</v>
      </c>
      <c r="E66" s="369"/>
      <c r="F66" s="369"/>
      <c r="G66" s="369"/>
      <c r="H66" s="369"/>
      <c r="I66" s="99"/>
      <c r="J66" s="369" t="s">
        <v>124</v>
      </c>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7">
        <f>'SO 303 - Přeložka odpadu ...'!J27</f>
        <v>0</v>
      </c>
      <c r="AH66" s="368"/>
      <c r="AI66" s="368"/>
      <c r="AJ66" s="368"/>
      <c r="AK66" s="368"/>
      <c r="AL66" s="368"/>
      <c r="AM66" s="368"/>
      <c r="AN66" s="367">
        <f t="shared" si="0"/>
        <v>0</v>
      </c>
      <c r="AO66" s="368"/>
      <c r="AP66" s="368"/>
      <c r="AQ66" s="100" t="s">
        <v>80</v>
      </c>
      <c r="AR66" s="101"/>
      <c r="AS66" s="102">
        <v>0</v>
      </c>
      <c r="AT66" s="103">
        <f t="shared" si="1"/>
        <v>0</v>
      </c>
      <c r="AU66" s="104">
        <f>'SO 303 - Přeložka odpadu ...'!P84</f>
        <v>0</v>
      </c>
      <c r="AV66" s="103">
        <f>'SO 303 - Přeložka odpadu ...'!J30</f>
        <v>0</v>
      </c>
      <c r="AW66" s="103">
        <f>'SO 303 - Přeložka odpadu ...'!J31</f>
        <v>0</v>
      </c>
      <c r="AX66" s="103">
        <f>'SO 303 - Přeložka odpadu ...'!J32</f>
        <v>0</v>
      </c>
      <c r="AY66" s="103">
        <f>'SO 303 - Přeložka odpadu ...'!J33</f>
        <v>0</v>
      </c>
      <c r="AZ66" s="103">
        <f>'SO 303 - Přeložka odpadu ...'!F30</f>
        <v>0</v>
      </c>
      <c r="BA66" s="103">
        <f>'SO 303 - Přeložka odpadu ...'!F31</f>
        <v>0</v>
      </c>
      <c r="BB66" s="103">
        <f>'SO 303 - Přeložka odpadu ...'!F32</f>
        <v>0</v>
      </c>
      <c r="BC66" s="103">
        <f>'SO 303 - Přeložka odpadu ...'!F33</f>
        <v>0</v>
      </c>
      <c r="BD66" s="105">
        <f>'SO 303 - Přeložka odpadu ...'!F34</f>
        <v>0</v>
      </c>
      <c r="BT66" s="106" t="s">
        <v>81</v>
      </c>
      <c r="BV66" s="106" t="s">
        <v>75</v>
      </c>
      <c r="BW66" s="106" t="s">
        <v>125</v>
      </c>
      <c r="BX66" s="106" t="s">
        <v>7</v>
      </c>
      <c r="CL66" s="106" t="s">
        <v>21</v>
      </c>
      <c r="CM66" s="106" t="s">
        <v>83</v>
      </c>
    </row>
    <row r="67" spans="1:91" s="5" customFormat="1" ht="37.5" customHeight="1">
      <c r="A67" s="96" t="s">
        <v>77</v>
      </c>
      <c r="B67" s="97"/>
      <c r="C67" s="98"/>
      <c r="D67" s="369" t="s">
        <v>126</v>
      </c>
      <c r="E67" s="369"/>
      <c r="F67" s="369"/>
      <c r="G67" s="369"/>
      <c r="H67" s="369"/>
      <c r="I67" s="99"/>
      <c r="J67" s="369" t="s">
        <v>127</v>
      </c>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7">
        <f>'SO 311 - Přeložka vodovod...'!J27</f>
        <v>0</v>
      </c>
      <c r="AH67" s="368"/>
      <c r="AI67" s="368"/>
      <c r="AJ67" s="368"/>
      <c r="AK67" s="368"/>
      <c r="AL67" s="368"/>
      <c r="AM67" s="368"/>
      <c r="AN67" s="367">
        <f t="shared" si="0"/>
        <v>0</v>
      </c>
      <c r="AO67" s="368"/>
      <c r="AP67" s="368"/>
      <c r="AQ67" s="100" t="s">
        <v>80</v>
      </c>
      <c r="AR67" s="101"/>
      <c r="AS67" s="102">
        <v>0</v>
      </c>
      <c r="AT67" s="103">
        <f t="shared" si="1"/>
        <v>0</v>
      </c>
      <c r="AU67" s="104">
        <f>'SO 311 - Přeložka vodovod...'!P83</f>
        <v>0</v>
      </c>
      <c r="AV67" s="103">
        <f>'SO 311 - Přeložka vodovod...'!J30</f>
        <v>0</v>
      </c>
      <c r="AW67" s="103">
        <f>'SO 311 - Přeložka vodovod...'!J31</f>
        <v>0</v>
      </c>
      <c r="AX67" s="103">
        <f>'SO 311 - Přeložka vodovod...'!J32</f>
        <v>0</v>
      </c>
      <c r="AY67" s="103">
        <f>'SO 311 - Přeložka vodovod...'!J33</f>
        <v>0</v>
      </c>
      <c r="AZ67" s="103">
        <f>'SO 311 - Přeložka vodovod...'!F30</f>
        <v>0</v>
      </c>
      <c r="BA67" s="103">
        <f>'SO 311 - Přeložka vodovod...'!F31</f>
        <v>0</v>
      </c>
      <c r="BB67" s="103">
        <f>'SO 311 - Přeložka vodovod...'!F32</f>
        <v>0</v>
      </c>
      <c r="BC67" s="103">
        <f>'SO 311 - Přeložka vodovod...'!F33</f>
        <v>0</v>
      </c>
      <c r="BD67" s="105">
        <f>'SO 311 - Přeložka vodovod...'!F34</f>
        <v>0</v>
      </c>
      <c r="BT67" s="106" t="s">
        <v>81</v>
      </c>
      <c r="BV67" s="106" t="s">
        <v>75</v>
      </c>
      <c r="BW67" s="106" t="s">
        <v>128</v>
      </c>
      <c r="BX67" s="106" t="s">
        <v>7</v>
      </c>
      <c r="CL67" s="106" t="s">
        <v>21</v>
      </c>
      <c r="CM67" s="106" t="s">
        <v>83</v>
      </c>
    </row>
    <row r="68" spans="1:91" s="5" customFormat="1" ht="22.5" customHeight="1">
      <c r="A68" s="96" t="s">
        <v>77</v>
      </c>
      <c r="B68" s="97"/>
      <c r="C68" s="98"/>
      <c r="D68" s="369" t="s">
        <v>129</v>
      </c>
      <c r="E68" s="369"/>
      <c r="F68" s="369"/>
      <c r="G68" s="369"/>
      <c r="H68" s="369"/>
      <c r="I68" s="99"/>
      <c r="J68" s="369" t="s">
        <v>130</v>
      </c>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7">
        <f>'SO 321 - Úprava na melior...'!J27</f>
        <v>0</v>
      </c>
      <c r="AH68" s="368"/>
      <c r="AI68" s="368"/>
      <c r="AJ68" s="368"/>
      <c r="AK68" s="368"/>
      <c r="AL68" s="368"/>
      <c r="AM68" s="368"/>
      <c r="AN68" s="367">
        <f t="shared" si="0"/>
        <v>0</v>
      </c>
      <c r="AO68" s="368"/>
      <c r="AP68" s="368"/>
      <c r="AQ68" s="100" t="s">
        <v>80</v>
      </c>
      <c r="AR68" s="101"/>
      <c r="AS68" s="102">
        <v>0</v>
      </c>
      <c r="AT68" s="103">
        <f t="shared" si="1"/>
        <v>0</v>
      </c>
      <c r="AU68" s="104">
        <f>'SO 321 - Úprava na melior...'!P83</f>
        <v>0</v>
      </c>
      <c r="AV68" s="103">
        <f>'SO 321 - Úprava na melior...'!J30</f>
        <v>0</v>
      </c>
      <c r="AW68" s="103">
        <f>'SO 321 - Úprava na melior...'!J31</f>
        <v>0</v>
      </c>
      <c r="AX68" s="103">
        <f>'SO 321 - Úprava na melior...'!J32</f>
        <v>0</v>
      </c>
      <c r="AY68" s="103">
        <f>'SO 321 - Úprava na melior...'!J33</f>
        <v>0</v>
      </c>
      <c r="AZ68" s="103">
        <f>'SO 321 - Úprava na melior...'!F30</f>
        <v>0</v>
      </c>
      <c r="BA68" s="103">
        <f>'SO 321 - Úprava na melior...'!F31</f>
        <v>0</v>
      </c>
      <c r="BB68" s="103">
        <f>'SO 321 - Úprava na melior...'!F32</f>
        <v>0</v>
      </c>
      <c r="BC68" s="103">
        <f>'SO 321 - Úprava na melior...'!F33</f>
        <v>0</v>
      </c>
      <c r="BD68" s="105">
        <f>'SO 321 - Úprava na melior...'!F34</f>
        <v>0</v>
      </c>
      <c r="BT68" s="106" t="s">
        <v>81</v>
      </c>
      <c r="BV68" s="106" t="s">
        <v>75</v>
      </c>
      <c r="BW68" s="106" t="s">
        <v>131</v>
      </c>
      <c r="BX68" s="106" t="s">
        <v>7</v>
      </c>
      <c r="CL68" s="106" t="s">
        <v>21</v>
      </c>
      <c r="CM68" s="106" t="s">
        <v>83</v>
      </c>
    </row>
    <row r="69" spans="1:91" s="5" customFormat="1" ht="37.5" customHeight="1">
      <c r="A69" s="96" t="s">
        <v>77</v>
      </c>
      <c r="B69" s="97"/>
      <c r="C69" s="98"/>
      <c r="D69" s="369" t="s">
        <v>132</v>
      </c>
      <c r="E69" s="369"/>
      <c r="F69" s="369"/>
      <c r="G69" s="369"/>
      <c r="H69" s="369"/>
      <c r="I69" s="99"/>
      <c r="J69" s="369" t="s">
        <v>133</v>
      </c>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7">
        <f>'SO 402 - Přeložka kabelů ...'!J27</f>
        <v>0</v>
      </c>
      <c r="AH69" s="368"/>
      <c r="AI69" s="368"/>
      <c r="AJ69" s="368"/>
      <c r="AK69" s="368"/>
      <c r="AL69" s="368"/>
      <c r="AM69" s="368"/>
      <c r="AN69" s="367">
        <f t="shared" si="0"/>
        <v>0</v>
      </c>
      <c r="AO69" s="368"/>
      <c r="AP69" s="368"/>
      <c r="AQ69" s="100" t="s">
        <v>80</v>
      </c>
      <c r="AR69" s="101"/>
      <c r="AS69" s="102">
        <v>0</v>
      </c>
      <c r="AT69" s="103">
        <f t="shared" si="1"/>
        <v>0</v>
      </c>
      <c r="AU69" s="104">
        <f>'SO 402 - Přeložka kabelů ...'!P80</f>
        <v>0</v>
      </c>
      <c r="AV69" s="103">
        <f>'SO 402 - Přeložka kabelů ...'!J30</f>
        <v>0</v>
      </c>
      <c r="AW69" s="103">
        <f>'SO 402 - Přeložka kabelů ...'!J31</f>
        <v>0</v>
      </c>
      <c r="AX69" s="103">
        <f>'SO 402 - Přeložka kabelů ...'!J32</f>
        <v>0</v>
      </c>
      <c r="AY69" s="103">
        <f>'SO 402 - Přeložka kabelů ...'!J33</f>
        <v>0</v>
      </c>
      <c r="AZ69" s="103">
        <f>'SO 402 - Přeložka kabelů ...'!F30</f>
        <v>0</v>
      </c>
      <c r="BA69" s="103">
        <f>'SO 402 - Přeložka kabelů ...'!F31</f>
        <v>0</v>
      </c>
      <c r="BB69" s="103">
        <f>'SO 402 - Přeložka kabelů ...'!F32</f>
        <v>0</v>
      </c>
      <c r="BC69" s="103">
        <f>'SO 402 - Přeložka kabelů ...'!F33</f>
        <v>0</v>
      </c>
      <c r="BD69" s="105">
        <f>'SO 402 - Přeložka kabelů ...'!F34</f>
        <v>0</v>
      </c>
      <c r="BT69" s="106" t="s">
        <v>81</v>
      </c>
      <c r="BV69" s="106" t="s">
        <v>75</v>
      </c>
      <c r="BW69" s="106" t="s">
        <v>134</v>
      </c>
      <c r="BX69" s="106" t="s">
        <v>7</v>
      </c>
      <c r="CL69" s="106" t="s">
        <v>21</v>
      </c>
      <c r="CM69" s="106" t="s">
        <v>83</v>
      </c>
    </row>
    <row r="70" spans="1:91" s="5" customFormat="1" ht="22.5" customHeight="1">
      <c r="A70" s="96" t="s">
        <v>77</v>
      </c>
      <c r="B70" s="97"/>
      <c r="C70" s="98"/>
      <c r="D70" s="369" t="s">
        <v>135</v>
      </c>
      <c r="E70" s="369"/>
      <c r="F70" s="369"/>
      <c r="G70" s="369"/>
      <c r="H70" s="369"/>
      <c r="I70" s="99"/>
      <c r="J70" s="369" t="s">
        <v>136</v>
      </c>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7">
        <f>'SO 504 - Přeložka VTL ply...'!J27</f>
        <v>0</v>
      </c>
      <c r="AH70" s="368"/>
      <c r="AI70" s="368"/>
      <c r="AJ70" s="368"/>
      <c r="AK70" s="368"/>
      <c r="AL70" s="368"/>
      <c r="AM70" s="368"/>
      <c r="AN70" s="367">
        <f t="shared" si="0"/>
        <v>0</v>
      </c>
      <c r="AO70" s="368"/>
      <c r="AP70" s="368"/>
      <c r="AQ70" s="100" t="s">
        <v>80</v>
      </c>
      <c r="AR70" s="101"/>
      <c r="AS70" s="102">
        <v>0</v>
      </c>
      <c r="AT70" s="103">
        <f t="shared" si="1"/>
        <v>0</v>
      </c>
      <c r="AU70" s="104">
        <f>'SO 504 - Přeložka VTL ply...'!P88</f>
        <v>0</v>
      </c>
      <c r="AV70" s="103">
        <f>'SO 504 - Přeložka VTL ply...'!J30</f>
        <v>0</v>
      </c>
      <c r="AW70" s="103">
        <f>'SO 504 - Přeložka VTL ply...'!J31</f>
        <v>0</v>
      </c>
      <c r="AX70" s="103">
        <f>'SO 504 - Přeložka VTL ply...'!J32</f>
        <v>0</v>
      </c>
      <c r="AY70" s="103">
        <f>'SO 504 - Přeložka VTL ply...'!J33</f>
        <v>0</v>
      </c>
      <c r="AZ70" s="103">
        <f>'SO 504 - Přeložka VTL ply...'!F30</f>
        <v>0</v>
      </c>
      <c r="BA70" s="103">
        <f>'SO 504 - Přeložka VTL ply...'!F31</f>
        <v>0</v>
      </c>
      <c r="BB70" s="103">
        <f>'SO 504 - Přeložka VTL ply...'!F32</f>
        <v>0</v>
      </c>
      <c r="BC70" s="103">
        <f>'SO 504 - Přeložka VTL ply...'!F33</f>
        <v>0</v>
      </c>
      <c r="BD70" s="105">
        <f>'SO 504 - Přeložka VTL ply...'!F34</f>
        <v>0</v>
      </c>
      <c r="BT70" s="106" t="s">
        <v>81</v>
      </c>
      <c r="BV70" s="106" t="s">
        <v>75</v>
      </c>
      <c r="BW70" s="106" t="s">
        <v>137</v>
      </c>
      <c r="BX70" s="106" t="s">
        <v>7</v>
      </c>
      <c r="CL70" s="106" t="s">
        <v>23</v>
      </c>
      <c r="CM70" s="106" t="s">
        <v>83</v>
      </c>
    </row>
    <row r="71" spans="1:91" s="5" customFormat="1" ht="22.5" customHeight="1">
      <c r="A71" s="96" t="s">
        <v>77</v>
      </c>
      <c r="B71" s="97"/>
      <c r="C71" s="98"/>
      <c r="D71" s="369" t="s">
        <v>138</v>
      </c>
      <c r="E71" s="369"/>
      <c r="F71" s="369"/>
      <c r="G71" s="369"/>
      <c r="H71" s="369"/>
      <c r="I71" s="99"/>
      <c r="J71" s="369" t="s">
        <v>139</v>
      </c>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7">
        <f>'SO 801 - Sejmutí ornice'!J27</f>
        <v>0</v>
      </c>
      <c r="AH71" s="368"/>
      <c r="AI71" s="368"/>
      <c r="AJ71" s="368"/>
      <c r="AK71" s="368"/>
      <c r="AL71" s="368"/>
      <c r="AM71" s="368"/>
      <c r="AN71" s="367">
        <f t="shared" si="0"/>
        <v>0</v>
      </c>
      <c r="AO71" s="368"/>
      <c r="AP71" s="368"/>
      <c r="AQ71" s="100" t="s">
        <v>80</v>
      </c>
      <c r="AR71" s="101"/>
      <c r="AS71" s="102">
        <v>0</v>
      </c>
      <c r="AT71" s="103">
        <f t="shared" si="1"/>
        <v>0</v>
      </c>
      <c r="AU71" s="104">
        <f>'SO 801 - Sejmutí ornice'!P79</f>
        <v>0</v>
      </c>
      <c r="AV71" s="103">
        <f>'SO 801 - Sejmutí ornice'!J30</f>
        <v>0</v>
      </c>
      <c r="AW71" s="103">
        <f>'SO 801 - Sejmutí ornice'!J31</f>
        <v>0</v>
      </c>
      <c r="AX71" s="103">
        <f>'SO 801 - Sejmutí ornice'!J32</f>
        <v>0</v>
      </c>
      <c r="AY71" s="103">
        <f>'SO 801 - Sejmutí ornice'!J33</f>
        <v>0</v>
      </c>
      <c r="AZ71" s="103">
        <f>'SO 801 - Sejmutí ornice'!F30</f>
        <v>0</v>
      </c>
      <c r="BA71" s="103">
        <f>'SO 801 - Sejmutí ornice'!F31</f>
        <v>0</v>
      </c>
      <c r="BB71" s="103">
        <f>'SO 801 - Sejmutí ornice'!F32</f>
        <v>0</v>
      </c>
      <c r="BC71" s="103">
        <f>'SO 801 - Sejmutí ornice'!F33</f>
        <v>0</v>
      </c>
      <c r="BD71" s="105">
        <f>'SO 801 - Sejmutí ornice'!F34</f>
        <v>0</v>
      </c>
      <c r="BT71" s="106" t="s">
        <v>81</v>
      </c>
      <c r="BV71" s="106" t="s">
        <v>75</v>
      </c>
      <c r="BW71" s="106" t="s">
        <v>140</v>
      </c>
      <c r="BX71" s="106" t="s">
        <v>7</v>
      </c>
      <c r="CL71" s="106" t="s">
        <v>21</v>
      </c>
      <c r="CM71" s="106" t="s">
        <v>83</v>
      </c>
    </row>
    <row r="72" spans="1:91" s="5" customFormat="1" ht="22.5" customHeight="1">
      <c r="A72" s="96" t="s">
        <v>77</v>
      </c>
      <c r="B72" s="97"/>
      <c r="C72" s="98"/>
      <c r="D72" s="369" t="s">
        <v>141</v>
      </c>
      <c r="E72" s="369"/>
      <c r="F72" s="369"/>
      <c r="G72" s="369"/>
      <c r="H72" s="369"/>
      <c r="I72" s="99"/>
      <c r="J72" s="369" t="s">
        <v>142</v>
      </c>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7">
        <f>'SO 802 - Výsadba zeleně'!J27</f>
        <v>0</v>
      </c>
      <c r="AH72" s="368"/>
      <c r="AI72" s="368"/>
      <c r="AJ72" s="368"/>
      <c r="AK72" s="368"/>
      <c r="AL72" s="368"/>
      <c r="AM72" s="368"/>
      <c r="AN72" s="367">
        <f t="shared" si="0"/>
        <v>0</v>
      </c>
      <c r="AO72" s="368"/>
      <c r="AP72" s="368"/>
      <c r="AQ72" s="100" t="s">
        <v>80</v>
      </c>
      <c r="AR72" s="101"/>
      <c r="AS72" s="102">
        <v>0</v>
      </c>
      <c r="AT72" s="103">
        <f t="shared" si="1"/>
        <v>0</v>
      </c>
      <c r="AU72" s="104">
        <f>'SO 802 - Výsadba zeleně'!P78</f>
        <v>0</v>
      </c>
      <c r="AV72" s="103">
        <f>'SO 802 - Výsadba zeleně'!J30</f>
        <v>0</v>
      </c>
      <c r="AW72" s="103">
        <f>'SO 802 - Výsadba zeleně'!J31</f>
        <v>0</v>
      </c>
      <c r="AX72" s="103">
        <f>'SO 802 - Výsadba zeleně'!J32</f>
        <v>0</v>
      </c>
      <c r="AY72" s="103">
        <f>'SO 802 - Výsadba zeleně'!J33</f>
        <v>0</v>
      </c>
      <c r="AZ72" s="103">
        <f>'SO 802 - Výsadba zeleně'!F30</f>
        <v>0</v>
      </c>
      <c r="BA72" s="103">
        <f>'SO 802 - Výsadba zeleně'!F31</f>
        <v>0</v>
      </c>
      <c r="BB72" s="103">
        <f>'SO 802 - Výsadba zeleně'!F32</f>
        <v>0</v>
      </c>
      <c r="BC72" s="103">
        <f>'SO 802 - Výsadba zeleně'!F33</f>
        <v>0</v>
      </c>
      <c r="BD72" s="105">
        <f>'SO 802 - Výsadba zeleně'!F34</f>
        <v>0</v>
      </c>
      <c r="BT72" s="106" t="s">
        <v>81</v>
      </c>
      <c r="BV72" s="106" t="s">
        <v>75</v>
      </c>
      <c r="BW72" s="106" t="s">
        <v>143</v>
      </c>
      <c r="BX72" s="106" t="s">
        <v>7</v>
      </c>
      <c r="CL72" s="106" t="s">
        <v>21</v>
      </c>
      <c r="CM72" s="106" t="s">
        <v>83</v>
      </c>
    </row>
    <row r="73" spans="1:91" s="5" customFormat="1" ht="37.5" customHeight="1">
      <c r="A73" s="96" t="s">
        <v>77</v>
      </c>
      <c r="B73" s="97"/>
      <c r="C73" s="98"/>
      <c r="D73" s="369" t="s">
        <v>144</v>
      </c>
      <c r="E73" s="369"/>
      <c r="F73" s="369"/>
      <c r="G73" s="369"/>
      <c r="H73" s="369"/>
      <c r="I73" s="99"/>
      <c r="J73" s="369" t="s">
        <v>145</v>
      </c>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7">
        <f>'SO 810.1 - Rekultivace pl...'!J27</f>
        <v>0</v>
      </c>
      <c r="AH73" s="368"/>
      <c r="AI73" s="368"/>
      <c r="AJ73" s="368"/>
      <c r="AK73" s="368"/>
      <c r="AL73" s="368"/>
      <c r="AM73" s="368"/>
      <c r="AN73" s="367">
        <f t="shared" si="0"/>
        <v>0</v>
      </c>
      <c r="AO73" s="368"/>
      <c r="AP73" s="368"/>
      <c r="AQ73" s="100" t="s">
        <v>80</v>
      </c>
      <c r="AR73" s="101"/>
      <c r="AS73" s="102">
        <v>0</v>
      </c>
      <c r="AT73" s="103">
        <f t="shared" si="1"/>
        <v>0</v>
      </c>
      <c r="AU73" s="104">
        <f>'SO 810.1 - Rekultivace pl...'!P79</f>
        <v>0</v>
      </c>
      <c r="AV73" s="103">
        <f>'SO 810.1 - Rekultivace pl...'!J30</f>
        <v>0</v>
      </c>
      <c r="AW73" s="103">
        <f>'SO 810.1 - Rekultivace pl...'!J31</f>
        <v>0</v>
      </c>
      <c r="AX73" s="103">
        <f>'SO 810.1 - Rekultivace pl...'!J32</f>
        <v>0</v>
      </c>
      <c r="AY73" s="103">
        <f>'SO 810.1 - Rekultivace pl...'!J33</f>
        <v>0</v>
      </c>
      <c r="AZ73" s="103">
        <f>'SO 810.1 - Rekultivace pl...'!F30</f>
        <v>0</v>
      </c>
      <c r="BA73" s="103">
        <f>'SO 810.1 - Rekultivace pl...'!F31</f>
        <v>0</v>
      </c>
      <c r="BB73" s="103">
        <f>'SO 810.1 - Rekultivace pl...'!F32</f>
        <v>0</v>
      </c>
      <c r="BC73" s="103">
        <f>'SO 810.1 - Rekultivace pl...'!F33</f>
        <v>0</v>
      </c>
      <c r="BD73" s="105">
        <f>'SO 810.1 - Rekultivace pl...'!F34</f>
        <v>0</v>
      </c>
      <c r="BT73" s="106" t="s">
        <v>81</v>
      </c>
      <c r="BV73" s="106" t="s">
        <v>75</v>
      </c>
      <c r="BW73" s="106" t="s">
        <v>146</v>
      </c>
      <c r="BX73" s="106" t="s">
        <v>7</v>
      </c>
      <c r="CL73" s="106" t="s">
        <v>21</v>
      </c>
      <c r="CM73" s="106" t="s">
        <v>83</v>
      </c>
    </row>
    <row r="74" spans="1:91" s="5" customFormat="1" ht="37.5" customHeight="1">
      <c r="A74" s="96" t="s">
        <v>77</v>
      </c>
      <c r="B74" s="97"/>
      <c r="C74" s="98"/>
      <c r="D74" s="369" t="s">
        <v>147</v>
      </c>
      <c r="E74" s="369"/>
      <c r="F74" s="369"/>
      <c r="G74" s="369"/>
      <c r="H74" s="369"/>
      <c r="I74" s="99"/>
      <c r="J74" s="369" t="s">
        <v>148</v>
      </c>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7">
        <f>'SO 810.2 - Rekultivace pl...'!J27</f>
        <v>0</v>
      </c>
      <c r="AH74" s="368"/>
      <c r="AI74" s="368"/>
      <c r="AJ74" s="368"/>
      <c r="AK74" s="368"/>
      <c r="AL74" s="368"/>
      <c r="AM74" s="368"/>
      <c r="AN74" s="367">
        <f t="shared" si="0"/>
        <v>0</v>
      </c>
      <c r="AO74" s="368"/>
      <c r="AP74" s="368"/>
      <c r="AQ74" s="100" t="s">
        <v>80</v>
      </c>
      <c r="AR74" s="101"/>
      <c r="AS74" s="107">
        <v>0</v>
      </c>
      <c r="AT74" s="108">
        <f t="shared" si="1"/>
        <v>0</v>
      </c>
      <c r="AU74" s="109">
        <f>'SO 810.2 - Rekultivace pl...'!P79</f>
        <v>0</v>
      </c>
      <c r="AV74" s="108">
        <f>'SO 810.2 - Rekultivace pl...'!J30</f>
        <v>0</v>
      </c>
      <c r="AW74" s="108">
        <f>'SO 810.2 - Rekultivace pl...'!J31</f>
        <v>0</v>
      </c>
      <c r="AX74" s="108">
        <f>'SO 810.2 - Rekultivace pl...'!J32</f>
        <v>0</v>
      </c>
      <c r="AY74" s="108">
        <f>'SO 810.2 - Rekultivace pl...'!J33</f>
        <v>0</v>
      </c>
      <c r="AZ74" s="108">
        <f>'SO 810.2 - Rekultivace pl...'!F30</f>
        <v>0</v>
      </c>
      <c r="BA74" s="108">
        <f>'SO 810.2 - Rekultivace pl...'!F31</f>
        <v>0</v>
      </c>
      <c r="BB74" s="108">
        <f>'SO 810.2 - Rekultivace pl...'!F32</f>
        <v>0</v>
      </c>
      <c r="BC74" s="108">
        <f>'SO 810.2 - Rekultivace pl...'!F33</f>
        <v>0</v>
      </c>
      <c r="BD74" s="110">
        <f>'SO 810.2 - Rekultivace pl...'!F34</f>
        <v>0</v>
      </c>
      <c r="BT74" s="106" t="s">
        <v>81</v>
      </c>
      <c r="BV74" s="106" t="s">
        <v>75</v>
      </c>
      <c r="BW74" s="106" t="s">
        <v>149</v>
      </c>
      <c r="BX74" s="106" t="s">
        <v>7</v>
      </c>
      <c r="CL74" s="106" t="s">
        <v>21</v>
      </c>
      <c r="CM74" s="106" t="s">
        <v>83</v>
      </c>
    </row>
    <row r="75" spans="2:44" s="1" customFormat="1" ht="30" customHeight="1">
      <c r="B75" s="41"/>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1"/>
    </row>
    <row r="76" spans="2:44" s="1" customFormat="1" ht="6.95" customHeight="1">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61"/>
    </row>
  </sheetData>
  <sheetProtection password="CC35" sheet="1" objects="1" scenarios="1" formatCells="0" formatColumns="0" formatRows="0" sort="0" autoFilter="0"/>
  <mergeCells count="1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G67:AM67"/>
    <mergeCell ref="D67:H67"/>
    <mergeCell ref="J67:AF67"/>
    <mergeCell ref="AN68:AP68"/>
    <mergeCell ref="AG68:AM68"/>
    <mergeCell ref="D68:H68"/>
    <mergeCell ref="J68:AF68"/>
    <mergeCell ref="AN69:AP69"/>
    <mergeCell ref="AG69:AM69"/>
    <mergeCell ref="D69:H69"/>
    <mergeCell ref="J69:AF69"/>
    <mergeCell ref="AR2:BE2"/>
    <mergeCell ref="AN73:AP73"/>
    <mergeCell ref="AG73:AM73"/>
    <mergeCell ref="D73:H73"/>
    <mergeCell ref="J73:AF73"/>
    <mergeCell ref="AN74:AP74"/>
    <mergeCell ref="AG74:AM74"/>
    <mergeCell ref="D74:H74"/>
    <mergeCell ref="J74:AF74"/>
    <mergeCell ref="AG51:AM51"/>
    <mergeCell ref="AN51:AP51"/>
    <mergeCell ref="AN70:AP70"/>
    <mergeCell ref="AG70:AM70"/>
    <mergeCell ref="D70:H70"/>
    <mergeCell ref="J70:AF70"/>
    <mergeCell ref="AN71:AP71"/>
    <mergeCell ref="AG71:AM71"/>
    <mergeCell ref="D71:H71"/>
    <mergeCell ref="J71:AF71"/>
    <mergeCell ref="AN72:AP72"/>
    <mergeCell ref="AG72:AM72"/>
    <mergeCell ref="D72:H72"/>
    <mergeCell ref="J72:AF72"/>
    <mergeCell ref="AN67:AP67"/>
  </mergeCells>
  <hyperlinks>
    <hyperlink ref="K1:S1" location="C2" display="1) Rekapitulace stavby"/>
    <hyperlink ref="W1:AI1" location="C51" display="2) Rekapitulace objektů stavby a soupisů prací"/>
    <hyperlink ref="A52" location="'SO 000 - Vedlejší a ostat...'!C2" display="/"/>
    <hyperlink ref="A53" location="'SO 001 - Kácení zeleně'!C2" display="/"/>
    <hyperlink ref="A54" location="'SO 101 - Hlavní trasa - o...'!C2" display="/"/>
    <hyperlink ref="A55" location="'SO 103 - Přeložka III-117...'!C2" display="/"/>
    <hyperlink ref="A56" location="'SO 104 - MK Hrádek'!C2" display="/"/>
    <hyperlink ref="A57" location="'SO 105 - ÚK k betonárce'!C2" display="/"/>
    <hyperlink ref="A58" location="'SO 106 - Úprava MK ke stř...'!C2" display="/"/>
    <hyperlink ref="A59" location="'SO 107 - Úprava polní ces...'!C2" display="/"/>
    <hyperlink ref="A60" location="'SO 108 - Přeložka ÚK Ke K...'!C2" display="/"/>
    <hyperlink ref="A61" location="'SO 120 - Hospodářské sjezdy'!C2" display="/"/>
    <hyperlink ref="A62" location="'SO 131 - Provizorní panel...'!C2" display="/"/>
    <hyperlink ref="A63" location="'SO 161 - Dopravně inženýr...'!C2" display="/"/>
    <hyperlink ref="A64" location="'SO 201 -  Most přes Pekel...'!C2" display="/"/>
    <hyperlink ref="A65" location="'SO 301 - Trubní odpad km ...'!C2" display="/"/>
    <hyperlink ref="A66" location="'SO 303 - Přeložka odpadu ...'!C2" display="/"/>
    <hyperlink ref="A67" location="'SO 311 - Přeložka vodovod...'!C2" display="/"/>
    <hyperlink ref="A68" location="'SO 321 - Úprava na melior...'!C2" display="/"/>
    <hyperlink ref="A69" location="'SO 402 - Přeložka kabelů ...'!C2" display="/"/>
    <hyperlink ref="A70" location="'SO 504 - Přeložka VTL ply...'!C2" display="/"/>
    <hyperlink ref="A71" location="'SO 801 - Sejmutí ornice'!C2" display="/"/>
    <hyperlink ref="A72" location="'SO 802 - Výsadba zeleně'!C2" display="/"/>
    <hyperlink ref="A73" location="'SO 810.1 - Rekultivace pl...'!C2" display="/"/>
    <hyperlink ref="A74" location="'SO 810.2 - Rekultivace pl...'!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4"/>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107</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1889</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ROUND(SUM(BE87:BE283),2)</f>
        <v>0</v>
      </c>
      <c r="G30" s="42"/>
      <c r="H30" s="42"/>
      <c r="I30" s="131">
        <v>0.21</v>
      </c>
      <c r="J30" s="130">
        <f>ROUND(ROUND((SUM(BE87:BE283)),2)*I30,2)</f>
        <v>0</v>
      </c>
      <c r="K30" s="45"/>
    </row>
    <row r="31" spans="2:11" s="1" customFormat="1" ht="14.45" customHeight="1">
      <c r="B31" s="41"/>
      <c r="C31" s="42"/>
      <c r="D31" s="42"/>
      <c r="E31" s="49" t="s">
        <v>45</v>
      </c>
      <c r="F31" s="130">
        <f>ROUND(SUM(BF87:BF283),2)</f>
        <v>0</v>
      </c>
      <c r="G31" s="42"/>
      <c r="H31" s="42"/>
      <c r="I31" s="131">
        <v>0.15</v>
      </c>
      <c r="J31" s="130">
        <f>ROUND(ROUND((SUM(BF87:BF283)),2)*I31,2)</f>
        <v>0</v>
      </c>
      <c r="K31" s="45"/>
    </row>
    <row r="32" spans="2:11" s="1" customFormat="1" ht="14.45" customHeight="1" hidden="1">
      <c r="B32" s="41"/>
      <c r="C32" s="42"/>
      <c r="D32" s="42"/>
      <c r="E32" s="49" t="s">
        <v>46</v>
      </c>
      <c r="F32" s="130">
        <f>ROUND(SUM(BG87:BG283),2)</f>
        <v>0</v>
      </c>
      <c r="G32" s="42"/>
      <c r="H32" s="42"/>
      <c r="I32" s="131">
        <v>0.21</v>
      </c>
      <c r="J32" s="130">
        <v>0</v>
      </c>
      <c r="K32" s="45"/>
    </row>
    <row r="33" spans="2:11" s="1" customFormat="1" ht="14.45" customHeight="1" hidden="1">
      <c r="B33" s="41"/>
      <c r="C33" s="42"/>
      <c r="D33" s="42"/>
      <c r="E33" s="49" t="s">
        <v>47</v>
      </c>
      <c r="F33" s="130">
        <f>ROUND(SUM(BH87:BH283),2)</f>
        <v>0</v>
      </c>
      <c r="G33" s="42"/>
      <c r="H33" s="42"/>
      <c r="I33" s="131">
        <v>0.15</v>
      </c>
      <c r="J33" s="130">
        <v>0</v>
      </c>
      <c r="K33" s="45"/>
    </row>
    <row r="34" spans="2:11" s="1" customFormat="1" ht="14.45" customHeight="1" hidden="1">
      <c r="B34" s="41"/>
      <c r="C34" s="42"/>
      <c r="D34" s="42"/>
      <c r="E34" s="49" t="s">
        <v>48</v>
      </c>
      <c r="F34" s="130">
        <f>ROUND(SUM(BI87:BI283),2)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108 - Přeložka ÚK Ke Kotli</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J87</f>
        <v>0</v>
      </c>
      <c r="K56" s="45"/>
      <c r="AU56" s="24" t="s">
        <v>163</v>
      </c>
    </row>
    <row r="57" spans="2:11" s="7" customFormat="1" ht="24.95" customHeight="1">
      <c r="B57" s="149"/>
      <c r="C57" s="150"/>
      <c r="D57" s="151" t="s">
        <v>276</v>
      </c>
      <c r="E57" s="152"/>
      <c r="F57" s="152"/>
      <c r="G57" s="152"/>
      <c r="H57" s="152"/>
      <c r="I57" s="153"/>
      <c r="J57" s="154">
        <f>J88</f>
        <v>0</v>
      </c>
      <c r="K57" s="155"/>
    </row>
    <row r="58" spans="2:11" s="8" customFormat="1" ht="19.9" customHeight="1">
      <c r="B58" s="156"/>
      <c r="C58" s="157"/>
      <c r="D58" s="158" t="s">
        <v>277</v>
      </c>
      <c r="E58" s="159"/>
      <c r="F58" s="159"/>
      <c r="G58" s="159"/>
      <c r="H58" s="159"/>
      <c r="I58" s="160"/>
      <c r="J58" s="161">
        <f>J89</f>
        <v>0</v>
      </c>
      <c r="K58" s="162"/>
    </row>
    <row r="59" spans="2:11" s="8" customFormat="1" ht="19.9" customHeight="1">
      <c r="B59" s="156"/>
      <c r="C59" s="157"/>
      <c r="D59" s="158" t="s">
        <v>424</v>
      </c>
      <c r="E59" s="159"/>
      <c r="F59" s="159"/>
      <c r="G59" s="159"/>
      <c r="H59" s="159"/>
      <c r="I59" s="160"/>
      <c r="J59" s="161">
        <f>J157</f>
        <v>0</v>
      </c>
      <c r="K59" s="162"/>
    </row>
    <row r="60" spans="2:11" s="8" customFormat="1" ht="19.9" customHeight="1">
      <c r="B60" s="156"/>
      <c r="C60" s="157"/>
      <c r="D60" s="158" t="s">
        <v>426</v>
      </c>
      <c r="E60" s="159"/>
      <c r="F60" s="159"/>
      <c r="G60" s="159"/>
      <c r="H60" s="159"/>
      <c r="I60" s="160"/>
      <c r="J60" s="161">
        <f>J174</f>
        <v>0</v>
      </c>
      <c r="K60" s="162"/>
    </row>
    <row r="61" spans="2:11" s="8" customFormat="1" ht="19.9" customHeight="1">
      <c r="B61" s="156"/>
      <c r="C61" s="157"/>
      <c r="D61" s="158" t="s">
        <v>427</v>
      </c>
      <c r="E61" s="159"/>
      <c r="F61" s="159"/>
      <c r="G61" s="159"/>
      <c r="H61" s="159"/>
      <c r="I61" s="160"/>
      <c r="J61" s="161">
        <f>J179</f>
        <v>0</v>
      </c>
      <c r="K61" s="162"/>
    </row>
    <row r="62" spans="2:11" s="8" customFormat="1" ht="19.9" customHeight="1">
      <c r="B62" s="156"/>
      <c r="C62" s="157"/>
      <c r="D62" s="158" t="s">
        <v>429</v>
      </c>
      <c r="E62" s="159"/>
      <c r="F62" s="159"/>
      <c r="G62" s="159"/>
      <c r="H62" s="159"/>
      <c r="I62" s="160"/>
      <c r="J62" s="161">
        <f>J215</f>
        <v>0</v>
      </c>
      <c r="K62" s="162"/>
    </row>
    <row r="63" spans="2:11" s="8" customFormat="1" ht="19.9" customHeight="1">
      <c r="B63" s="156"/>
      <c r="C63" s="157"/>
      <c r="D63" s="158" t="s">
        <v>278</v>
      </c>
      <c r="E63" s="159"/>
      <c r="F63" s="159"/>
      <c r="G63" s="159"/>
      <c r="H63" s="159"/>
      <c r="I63" s="160"/>
      <c r="J63" s="161">
        <f>J243</f>
        <v>0</v>
      </c>
      <c r="K63" s="162"/>
    </row>
    <row r="64" spans="2:11" s="8" customFormat="1" ht="19.9" customHeight="1">
      <c r="B64" s="156"/>
      <c r="C64" s="157"/>
      <c r="D64" s="158" t="s">
        <v>279</v>
      </c>
      <c r="E64" s="159"/>
      <c r="F64" s="159"/>
      <c r="G64" s="159"/>
      <c r="H64" s="159"/>
      <c r="I64" s="160"/>
      <c r="J64" s="161">
        <f>J252</f>
        <v>0</v>
      </c>
      <c r="K64" s="162"/>
    </row>
    <row r="65" spans="2:11" s="7" customFormat="1" ht="24.95" customHeight="1">
      <c r="B65" s="149"/>
      <c r="C65" s="150"/>
      <c r="D65" s="151" t="s">
        <v>1890</v>
      </c>
      <c r="E65" s="152"/>
      <c r="F65" s="152"/>
      <c r="G65" s="152"/>
      <c r="H65" s="152"/>
      <c r="I65" s="153"/>
      <c r="J65" s="154">
        <f>J255</f>
        <v>0</v>
      </c>
      <c r="K65" s="155"/>
    </row>
    <row r="66" spans="2:11" s="8" customFormat="1" ht="19.9" customHeight="1">
      <c r="B66" s="156"/>
      <c r="C66" s="157"/>
      <c r="D66" s="158" t="s">
        <v>1891</v>
      </c>
      <c r="E66" s="159"/>
      <c r="F66" s="159"/>
      <c r="G66" s="159"/>
      <c r="H66" s="159"/>
      <c r="I66" s="160"/>
      <c r="J66" s="161">
        <f>J256</f>
        <v>0</v>
      </c>
      <c r="K66" s="162"/>
    </row>
    <row r="67" spans="2:11" s="8" customFormat="1" ht="19.9" customHeight="1">
      <c r="B67" s="156"/>
      <c r="C67" s="157"/>
      <c r="D67" s="158" t="s">
        <v>1248</v>
      </c>
      <c r="E67" s="159"/>
      <c r="F67" s="159"/>
      <c r="G67" s="159"/>
      <c r="H67" s="159"/>
      <c r="I67" s="160"/>
      <c r="J67" s="161">
        <f>J260</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169</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22.5" customHeight="1">
      <c r="B77" s="41"/>
      <c r="C77" s="63"/>
      <c r="D77" s="63"/>
      <c r="E77" s="404" t="str">
        <f>E7</f>
        <v>III/117 24 Obchvat Rokycany - Hrádek, úsek 2, km 0,000 - 3,350</v>
      </c>
      <c r="F77" s="405"/>
      <c r="G77" s="405"/>
      <c r="H77" s="405"/>
      <c r="I77" s="163"/>
      <c r="J77" s="63"/>
      <c r="K77" s="63"/>
      <c r="L77" s="61"/>
    </row>
    <row r="78" spans="2:12" s="1" customFormat="1" ht="14.45" customHeight="1">
      <c r="B78" s="41"/>
      <c r="C78" s="65" t="s">
        <v>156</v>
      </c>
      <c r="D78" s="63"/>
      <c r="E78" s="63"/>
      <c r="F78" s="63"/>
      <c r="G78" s="63"/>
      <c r="H78" s="63"/>
      <c r="I78" s="163"/>
      <c r="J78" s="63"/>
      <c r="K78" s="63"/>
      <c r="L78" s="61"/>
    </row>
    <row r="79" spans="2:12" s="1" customFormat="1" ht="23.25" customHeight="1">
      <c r="B79" s="41"/>
      <c r="C79" s="63"/>
      <c r="D79" s="63"/>
      <c r="E79" s="376" t="str">
        <f>E9</f>
        <v>SO 108 - Přeložka ÚK Ke Kotli</v>
      </c>
      <c r="F79" s="406"/>
      <c r="G79" s="406"/>
      <c r="H79" s="406"/>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Hrádek, Kamenný Újezd</v>
      </c>
      <c r="G81" s="63"/>
      <c r="H81" s="63"/>
      <c r="I81" s="165" t="s">
        <v>26</v>
      </c>
      <c r="J81" s="73" t="str">
        <f>IF(J12="","",J12)</f>
        <v>8. 9. 2017</v>
      </c>
      <c r="K81" s="63"/>
      <c r="L81" s="61"/>
    </row>
    <row r="82" spans="2:12" s="1" customFormat="1" ht="6.95" customHeight="1">
      <c r="B82" s="41"/>
      <c r="C82" s="63"/>
      <c r="D82" s="63"/>
      <c r="E82" s="63"/>
      <c r="F82" s="63"/>
      <c r="G82" s="63"/>
      <c r="H82" s="63"/>
      <c r="I82" s="163"/>
      <c r="J82" s="63"/>
      <c r="K82" s="63"/>
      <c r="L82" s="61"/>
    </row>
    <row r="83" spans="2:12" s="1" customFormat="1" ht="15">
      <c r="B83" s="41"/>
      <c r="C83" s="65" t="s">
        <v>28</v>
      </c>
      <c r="D83" s="63"/>
      <c r="E83" s="63"/>
      <c r="F83" s="164" t="str">
        <f>E15</f>
        <v>Správa a údržba silnic PK</v>
      </c>
      <c r="G83" s="63"/>
      <c r="H83" s="63"/>
      <c r="I83" s="165" t="s">
        <v>34</v>
      </c>
      <c r="J83" s="164" t="str">
        <f>E21</f>
        <v>D PROJEKT PLZEŇ Nedvěd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170</v>
      </c>
      <c r="D86" s="168" t="s">
        <v>58</v>
      </c>
      <c r="E86" s="168" t="s">
        <v>54</v>
      </c>
      <c r="F86" s="168" t="s">
        <v>171</v>
      </c>
      <c r="G86" s="168" t="s">
        <v>172</v>
      </c>
      <c r="H86" s="168" t="s">
        <v>173</v>
      </c>
      <c r="I86" s="169" t="s">
        <v>174</v>
      </c>
      <c r="J86" s="168" t="s">
        <v>161</v>
      </c>
      <c r="K86" s="170" t="s">
        <v>175</v>
      </c>
      <c r="L86" s="171"/>
      <c r="M86" s="81" t="s">
        <v>176</v>
      </c>
      <c r="N86" s="82" t="s">
        <v>43</v>
      </c>
      <c r="O86" s="82" t="s">
        <v>177</v>
      </c>
      <c r="P86" s="82" t="s">
        <v>178</v>
      </c>
      <c r="Q86" s="82" t="s">
        <v>179</v>
      </c>
      <c r="R86" s="82" t="s">
        <v>180</v>
      </c>
      <c r="S86" s="82" t="s">
        <v>181</v>
      </c>
      <c r="T86" s="83" t="s">
        <v>182</v>
      </c>
    </row>
    <row r="87" spans="2:63" s="1" customFormat="1" ht="29.25" customHeight="1">
      <c r="B87" s="41"/>
      <c r="C87" s="87" t="s">
        <v>162</v>
      </c>
      <c r="D87" s="63"/>
      <c r="E87" s="63"/>
      <c r="F87" s="63"/>
      <c r="G87" s="63"/>
      <c r="H87" s="63"/>
      <c r="I87" s="163"/>
      <c r="J87" s="172">
        <f>BK87</f>
        <v>0</v>
      </c>
      <c r="K87" s="63"/>
      <c r="L87" s="61"/>
      <c r="M87" s="84"/>
      <c r="N87" s="85"/>
      <c r="O87" s="85"/>
      <c r="P87" s="173">
        <f>P88+P255</f>
        <v>0</v>
      </c>
      <c r="Q87" s="85"/>
      <c r="R87" s="173">
        <f>R88+R255</f>
        <v>258.50006775</v>
      </c>
      <c r="S87" s="85"/>
      <c r="T87" s="174">
        <f>T88+T255</f>
        <v>195.97756</v>
      </c>
      <c r="AT87" s="24" t="s">
        <v>72</v>
      </c>
      <c r="AU87" s="24" t="s">
        <v>163</v>
      </c>
      <c r="BK87" s="175">
        <f>BK88+BK255</f>
        <v>0</v>
      </c>
    </row>
    <row r="88" spans="2:63" s="10" customFormat="1" ht="37.35" customHeight="1">
      <c r="B88" s="176"/>
      <c r="C88" s="177"/>
      <c r="D88" s="178" t="s">
        <v>72</v>
      </c>
      <c r="E88" s="179" t="s">
        <v>280</v>
      </c>
      <c r="F88" s="179" t="s">
        <v>281</v>
      </c>
      <c r="G88" s="177"/>
      <c r="H88" s="177"/>
      <c r="I88" s="180"/>
      <c r="J88" s="181">
        <f>BK88</f>
        <v>0</v>
      </c>
      <c r="K88" s="177"/>
      <c r="L88" s="182"/>
      <c r="M88" s="183"/>
      <c r="N88" s="184"/>
      <c r="O88" s="184"/>
      <c r="P88" s="185">
        <f>P89+P157+P174+P179+P215+P243+P252</f>
        <v>0</v>
      </c>
      <c r="Q88" s="184"/>
      <c r="R88" s="185">
        <f>R89+R157+R174+R179+R215+R243+R252</f>
        <v>236.37674835</v>
      </c>
      <c r="S88" s="184"/>
      <c r="T88" s="186">
        <f>T89+T157+T174+T179+T215+T243+T252</f>
        <v>195.97756</v>
      </c>
      <c r="AR88" s="187" t="s">
        <v>81</v>
      </c>
      <c r="AT88" s="188" t="s">
        <v>72</v>
      </c>
      <c r="AU88" s="188" t="s">
        <v>73</v>
      </c>
      <c r="AY88" s="187" t="s">
        <v>186</v>
      </c>
      <c r="BK88" s="189">
        <f>BK89+BK157+BK174+BK179+BK215+BK243+BK252</f>
        <v>0</v>
      </c>
    </row>
    <row r="89" spans="2:63" s="10" customFormat="1" ht="19.9" customHeight="1">
      <c r="B89" s="176"/>
      <c r="C89" s="177"/>
      <c r="D89" s="190" t="s">
        <v>72</v>
      </c>
      <c r="E89" s="191" t="s">
        <v>81</v>
      </c>
      <c r="F89" s="191" t="s">
        <v>282</v>
      </c>
      <c r="G89" s="177"/>
      <c r="H89" s="177"/>
      <c r="I89" s="180"/>
      <c r="J89" s="192">
        <f>BK89</f>
        <v>0</v>
      </c>
      <c r="K89" s="177"/>
      <c r="L89" s="182"/>
      <c r="M89" s="183"/>
      <c r="N89" s="184"/>
      <c r="O89" s="184"/>
      <c r="P89" s="185">
        <f>SUM(P90:P156)</f>
        <v>0</v>
      </c>
      <c r="Q89" s="184"/>
      <c r="R89" s="185">
        <f>SUM(R90:R156)</f>
        <v>0.023814900000000003</v>
      </c>
      <c r="S89" s="184"/>
      <c r="T89" s="186">
        <f>SUM(T90:T156)</f>
        <v>184.16856</v>
      </c>
      <c r="AR89" s="187" t="s">
        <v>81</v>
      </c>
      <c r="AT89" s="188" t="s">
        <v>72</v>
      </c>
      <c r="AU89" s="188" t="s">
        <v>81</v>
      </c>
      <c r="AY89" s="187" t="s">
        <v>186</v>
      </c>
      <c r="BK89" s="189">
        <f>SUM(BK90:BK156)</f>
        <v>0</v>
      </c>
    </row>
    <row r="90" spans="2:65" s="1" customFormat="1" ht="44.25" customHeight="1">
      <c r="B90" s="41"/>
      <c r="C90" s="193" t="s">
        <v>202</v>
      </c>
      <c r="D90" s="193" t="s">
        <v>189</v>
      </c>
      <c r="E90" s="194" t="s">
        <v>460</v>
      </c>
      <c r="F90" s="195" t="s">
        <v>461</v>
      </c>
      <c r="G90" s="196" t="s">
        <v>285</v>
      </c>
      <c r="H90" s="197">
        <v>264.61</v>
      </c>
      <c r="I90" s="198"/>
      <c r="J90" s="199">
        <f>ROUND(I90*H90,2)</f>
        <v>0</v>
      </c>
      <c r="K90" s="195" t="s">
        <v>193</v>
      </c>
      <c r="L90" s="61"/>
      <c r="M90" s="200" t="s">
        <v>23</v>
      </c>
      <c r="N90" s="201" t="s">
        <v>44</v>
      </c>
      <c r="O90" s="42"/>
      <c r="P90" s="202">
        <f>O90*H90</f>
        <v>0</v>
      </c>
      <c r="Q90" s="202">
        <v>0</v>
      </c>
      <c r="R90" s="202">
        <f>Q90*H90</f>
        <v>0</v>
      </c>
      <c r="S90" s="202">
        <v>0.44</v>
      </c>
      <c r="T90" s="203">
        <f>S90*H90</f>
        <v>116.42840000000001</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1892</v>
      </c>
    </row>
    <row r="91" spans="2:47" s="1" customFormat="1" ht="256.5">
      <c r="B91" s="41"/>
      <c r="C91" s="63"/>
      <c r="D91" s="205" t="s">
        <v>287</v>
      </c>
      <c r="E91" s="63"/>
      <c r="F91" s="206" t="s">
        <v>458</v>
      </c>
      <c r="G91" s="63"/>
      <c r="H91" s="63"/>
      <c r="I91" s="163"/>
      <c r="J91" s="63"/>
      <c r="K91" s="63"/>
      <c r="L91" s="61"/>
      <c r="M91" s="207"/>
      <c r="N91" s="42"/>
      <c r="O91" s="42"/>
      <c r="P91" s="42"/>
      <c r="Q91" s="42"/>
      <c r="R91" s="42"/>
      <c r="S91" s="42"/>
      <c r="T91" s="78"/>
      <c r="AT91" s="24" t="s">
        <v>287</v>
      </c>
      <c r="AU91" s="24" t="s">
        <v>83</v>
      </c>
    </row>
    <row r="92" spans="2:65" s="1" customFormat="1" ht="31.5" customHeight="1">
      <c r="B92" s="41"/>
      <c r="C92" s="193" t="s">
        <v>83</v>
      </c>
      <c r="D92" s="193" t="s">
        <v>189</v>
      </c>
      <c r="E92" s="194" t="s">
        <v>472</v>
      </c>
      <c r="F92" s="195" t="s">
        <v>473</v>
      </c>
      <c r="G92" s="196" t="s">
        <v>285</v>
      </c>
      <c r="H92" s="197">
        <v>264.61</v>
      </c>
      <c r="I92" s="198"/>
      <c r="J92" s="199">
        <f>ROUND(I92*H92,2)</f>
        <v>0</v>
      </c>
      <c r="K92" s="195" t="s">
        <v>193</v>
      </c>
      <c r="L92" s="61"/>
      <c r="M92" s="200" t="s">
        <v>23</v>
      </c>
      <c r="N92" s="201" t="s">
        <v>44</v>
      </c>
      <c r="O92" s="42"/>
      <c r="P92" s="202">
        <f>O92*H92</f>
        <v>0</v>
      </c>
      <c r="Q92" s="202">
        <v>9E-05</v>
      </c>
      <c r="R92" s="202">
        <f>Q92*H92</f>
        <v>0.023814900000000003</v>
      </c>
      <c r="S92" s="202">
        <v>0.256</v>
      </c>
      <c r="T92" s="203">
        <f>S92*H92</f>
        <v>67.74016</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1893</v>
      </c>
    </row>
    <row r="93" spans="2:47" s="1" customFormat="1" ht="216">
      <c r="B93" s="41"/>
      <c r="C93" s="63"/>
      <c r="D93" s="208" t="s">
        <v>287</v>
      </c>
      <c r="E93" s="63"/>
      <c r="F93" s="209" t="s">
        <v>469</v>
      </c>
      <c r="G93" s="63"/>
      <c r="H93" s="63"/>
      <c r="I93" s="163"/>
      <c r="J93" s="63"/>
      <c r="K93" s="63"/>
      <c r="L93" s="61"/>
      <c r="M93" s="207"/>
      <c r="N93" s="42"/>
      <c r="O93" s="42"/>
      <c r="P93" s="42"/>
      <c r="Q93" s="42"/>
      <c r="R93" s="42"/>
      <c r="S93" s="42"/>
      <c r="T93" s="78"/>
      <c r="AT93" s="24" t="s">
        <v>287</v>
      </c>
      <c r="AU93" s="24" t="s">
        <v>83</v>
      </c>
    </row>
    <row r="94" spans="2:47" s="1" customFormat="1" ht="40.5">
      <c r="B94" s="41"/>
      <c r="C94" s="63"/>
      <c r="D94" s="205" t="s">
        <v>196</v>
      </c>
      <c r="E94" s="63"/>
      <c r="F94" s="206" t="s">
        <v>1894</v>
      </c>
      <c r="G94" s="63"/>
      <c r="H94" s="63"/>
      <c r="I94" s="163"/>
      <c r="J94" s="63"/>
      <c r="K94" s="63"/>
      <c r="L94" s="61"/>
      <c r="M94" s="207"/>
      <c r="N94" s="42"/>
      <c r="O94" s="42"/>
      <c r="P94" s="42"/>
      <c r="Q94" s="42"/>
      <c r="R94" s="42"/>
      <c r="S94" s="42"/>
      <c r="T94" s="78"/>
      <c r="AT94" s="24" t="s">
        <v>196</v>
      </c>
      <c r="AU94" s="24" t="s">
        <v>83</v>
      </c>
    </row>
    <row r="95" spans="2:65" s="1" customFormat="1" ht="44.25" customHeight="1">
      <c r="B95" s="41"/>
      <c r="C95" s="193" t="s">
        <v>185</v>
      </c>
      <c r="D95" s="193" t="s">
        <v>189</v>
      </c>
      <c r="E95" s="194" t="s">
        <v>1258</v>
      </c>
      <c r="F95" s="195" t="s">
        <v>1259</v>
      </c>
      <c r="G95" s="196" t="s">
        <v>295</v>
      </c>
      <c r="H95" s="197">
        <v>950.9</v>
      </c>
      <c r="I95" s="198"/>
      <c r="J95" s="199">
        <f>ROUND(I95*H95,2)</f>
        <v>0</v>
      </c>
      <c r="K95" s="195" t="s">
        <v>193</v>
      </c>
      <c r="L95" s="61"/>
      <c r="M95" s="200" t="s">
        <v>23</v>
      </c>
      <c r="N95" s="201" t="s">
        <v>44</v>
      </c>
      <c r="O95" s="42"/>
      <c r="P95" s="202">
        <f>O95*H95</f>
        <v>0</v>
      </c>
      <c r="Q95" s="202">
        <v>0</v>
      </c>
      <c r="R95" s="202">
        <f>Q95*H95</f>
        <v>0</v>
      </c>
      <c r="S95" s="202">
        <v>0</v>
      </c>
      <c r="T95" s="203">
        <f>S95*H95</f>
        <v>0</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1895</v>
      </c>
    </row>
    <row r="96" spans="2:47" s="1" customFormat="1" ht="270">
      <c r="B96" s="41"/>
      <c r="C96" s="63"/>
      <c r="D96" s="208" t="s">
        <v>287</v>
      </c>
      <c r="E96" s="63"/>
      <c r="F96" s="209" t="s">
        <v>490</v>
      </c>
      <c r="G96" s="63"/>
      <c r="H96" s="63"/>
      <c r="I96" s="163"/>
      <c r="J96" s="63"/>
      <c r="K96" s="63"/>
      <c r="L96" s="61"/>
      <c r="M96" s="207"/>
      <c r="N96" s="42"/>
      <c r="O96" s="42"/>
      <c r="P96" s="42"/>
      <c r="Q96" s="42"/>
      <c r="R96" s="42"/>
      <c r="S96" s="42"/>
      <c r="T96" s="78"/>
      <c r="AT96" s="24" t="s">
        <v>287</v>
      </c>
      <c r="AU96" s="24" t="s">
        <v>83</v>
      </c>
    </row>
    <row r="97" spans="2:47" s="1" customFormat="1" ht="27">
      <c r="B97" s="41"/>
      <c r="C97" s="63"/>
      <c r="D97" s="208" t="s">
        <v>196</v>
      </c>
      <c r="E97" s="63"/>
      <c r="F97" s="209" t="s">
        <v>1261</v>
      </c>
      <c r="G97" s="63"/>
      <c r="H97" s="63"/>
      <c r="I97" s="163"/>
      <c r="J97" s="63"/>
      <c r="K97" s="63"/>
      <c r="L97" s="61"/>
      <c r="M97" s="207"/>
      <c r="N97" s="42"/>
      <c r="O97" s="42"/>
      <c r="P97" s="42"/>
      <c r="Q97" s="42"/>
      <c r="R97" s="42"/>
      <c r="S97" s="42"/>
      <c r="T97" s="78"/>
      <c r="AT97" s="24" t="s">
        <v>196</v>
      </c>
      <c r="AU97" s="24" t="s">
        <v>83</v>
      </c>
    </row>
    <row r="98" spans="2:51" s="11" customFormat="1" ht="13.5">
      <c r="B98" s="214"/>
      <c r="C98" s="215"/>
      <c r="D98" s="208" t="s">
        <v>290</v>
      </c>
      <c r="E98" s="225" t="s">
        <v>23</v>
      </c>
      <c r="F98" s="226" t="s">
        <v>1896</v>
      </c>
      <c r="G98" s="215"/>
      <c r="H98" s="227">
        <v>637.7</v>
      </c>
      <c r="I98" s="219"/>
      <c r="J98" s="215"/>
      <c r="K98" s="215"/>
      <c r="L98" s="220"/>
      <c r="M98" s="221"/>
      <c r="N98" s="222"/>
      <c r="O98" s="222"/>
      <c r="P98" s="222"/>
      <c r="Q98" s="222"/>
      <c r="R98" s="222"/>
      <c r="S98" s="222"/>
      <c r="T98" s="223"/>
      <c r="AT98" s="224" t="s">
        <v>290</v>
      </c>
      <c r="AU98" s="224" t="s">
        <v>83</v>
      </c>
      <c r="AV98" s="11" t="s">
        <v>83</v>
      </c>
      <c r="AW98" s="11" t="s">
        <v>36</v>
      </c>
      <c r="AX98" s="11" t="s">
        <v>73</v>
      </c>
      <c r="AY98" s="224" t="s">
        <v>186</v>
      </c>
    </row>
    <row r="99" spans="2:51" s="13" customFormat="1" ht="13.5">
      <c r="B99" s="241"/>
      <c r="C99" s="242"/>
      <c r="D99" s="208" t="s">
        <v>290</v>
      </c>
      <c r="E99" s="243" t="s">
        <v>23</v>
      </c>
      <c r="F99" s="244" t="s">
        <v>1263</v>
      </c>
      <c r="G99" s="242"/>
      <c r="H99" s="245" t="s">
        <v>23</v>
      </c>
      <c r="I99" s="246"/>
      <c r="J99" s="242"/>
      <c r="K99" s="242"/>
      <c r="L99" s="247"/>
      <c r="M99" s="248"/>
      <c r="N99" s="249"/>
      <c r="O99" s="249"/>
      <c r="P99" s="249"/>
      <c r="Q99" s="249"/>
      <c r="R99" s="249"/>
      <c r="S99" s="249"/>
      <c r="T99" s="250"/>
      <c r="AT99" s="251" t="s">
        <v>290</v>
      </c>
      <c r="AU99" s="251" t="s">
        <v>83</v>
      </c>
      <c r="AV99" s="13" t="s">
        <v>81</v>
      </c>
      <c r="AW99" s="13" t="s">
        <v>36</v>
      </c>
      <c r="AX99" s="13" t="s">
        <v>73</v>
      </c>
      <c r="AY99" s="251" t="s">
        <v>186</v>
      </c>
    </row>
    <row r="100" spans="2:51" s="11" customFormat="1" ht="13.5">
      <c r="B100" s="214"/>
      <c r="C100" s="215"/>
      <c r="D100" s="208" t="s">
        <v>290</v>
      </c>
      <c r="E100" s="225" t="s">
        <v>23</v>
      </c>
      <c r="F100" s="226" t="s">
        <v>1897</v>
      </c>
      <c r="G100" s="215"/>
      <c r="H100" s="227">
        <v>313.2</v>
      </c>
      <c r="I100" s="219"/>
      <c r="J100" s="215"/>
      <c r="K100" s="215"/>
      <c r="L100" s="220"/>
      <c r="M100" s="221"/>
      <c r="N100" s="222"/>
      <c r="O100" s="222"/>
      <c r="P100" s="222"/>
      <c r="Q100" s="222"/>
      <c r="R100" s="222"/>
      <c r="S100" s="222"/>
      <c r="T100" s="223"/>
      <c r="AT100" s="224" t="s">
        <v>290</v>
      </c>
      <c r="AU100" s="224" t="s">
        <v>83</v>
      </c>
      <c r="AV100" s="11" t="s">
        <v>83</v>
      </c>
      <c r="AW100" s="11" t="s">
        <v>36</v>
      </c>
      <c r="AX100" s="11" t="s">
        <v>73</v>
      </c>
      <c r="AY100" s="224" t="s">
        <v>186</v>
      </c>
    </row>
    <row r="101" spans="2:51" s="13" customFormat="1" ht="13.5">
      <c r="B101" s="241"/>
      <c r="C101" s="242"/>
      <c r="D101" s="208" t="s">
        <v>290</v>
      </c>
      <c r="E101" s="243" t="s">
        <v>23</v>
      </c>
      <c r="F101" s="244" t="s">
        <v>1265</v>
      </c>
      <c r="G101" s="242"/>
      <c r="H101" s="245" t="s">
        <v>23</v>
      </c>
      <c r="I101" s="246"/>
      <c r="J101" s="242"/>
      <c r="K101" s="242"/>
      <c r="L101" s="247"/>
      <c r="M101" s="248"/>
      <c r="N101" s="249"/>
      <c r="O101" s="249"/>
      <c r="P101" s="249"/>
      <c r="Q101" s="249"/>
      <c r="R101" s="249"/>
      <c r="S101" s="249"/>
      <c r="T101" s="250"/>
      <c r="AT101" s="251" t="s">
        <v>290</v>
      </c>
      <c r="AU101" s="251" t="s">
        <v>83</v>
      </c>
      <c r="AV101" s="13" t="s">
        <v>81</v>
      </c>
      <c r="AW101" s="13" t="s">
        <v>36</v>
      </c>
      <c r="AX101" s="13" t="s">
        <v>73</v>
      </c>
      <c r="AY101" s="251" t="s">
        <v>186</v>
      </c>
    </row>
    <row r="102" spans="2:51" s="12" customFormat="1" ht="13.5">
      <c r="B102" s="230"/>
      <c r="C102" s="231"/>
      <c r="D102" s="205" t="s">
        <v>290</v>
      </c>
      <c r="E102" s="232" t="s">
        <v>23</v>
      </c>
      <c r="F102" s="233" t="s">
        <v>650</v>
      </c>
      <c r="G102" s="231"/>
      <c r="H102" s="234">
        <v>950.9</v>
      </c>
      <c r="I102" s="235"/>
      <c r="J102" s="231"/>
      <c r="K102" s="231"/>
      <c r="L102" s="236"/>
      <c r="M102" s="237"/>
      <c r="N102" s="238"/>
      <c r="O102" s="238"/>
      <c r="P102" s="238"/>
      <c r="Q102" s="238"/>
      <c r="R102" s="238"/>
      <c r="S102" s="238"/>
      <c r="T102" s="239"/>
      <c r="AT102" s="240" t="s">
        <v>290</v>
      </c>
      <c r="AU102" s="240" t="s">
        <v>83</v>
      </c>
      <c r="AV102" s="12" t="s">
        <v>206</v>
      </c>
      <c r="AW102" s="12" t="s">
        <v>36</v>
      </c>
      <c r="AX102" s="12" t="s">
        <v>81</v>
      </c>
      <c r="AY102" s="240" t="s">
        <v>186</v>
      </c>
    </row>
    <row r="103" spans="2:65" s="1" customFormat="1" ht="44.25" customHeight="1">
      <c r="B103" s="41"/>
      <c r="C103" s="193" t="s">
        <v>217</v>
      </c>
      <c r="D103" s="193" t="s">
        <v>189</v>
      </c>
      <c r="E103" s="194" t="s">
        <v>492</v>
      </c>
      <c r="F103" s="195" t="s">
        <v>493</v>
      </c>
      <c r="G103" s="196" t="s">
        <v>295</v>
      </c>
      <c r="H103" s="197">
        <v>950.9</v>
      </c>
      <c r="I103" s="198"/>
      <c r="J103" s="199">
        <f>ROUND(I103*H103,2)</f>
        <v>0</v>
      </c>
      <c r="K103" s="195" t="s">
        <v>193</v>
      </c>
      <c r="L103" s="61"/>
      <c r="M103" s="200" t="s">
        <v>23</v>
      </c>
      <c r="N103" s="201" t="s">
        <v>44</v>
      </c>
      <c r="O103" s="42"/>
      <c r="P103" s="202">
        <f>O103*H103</f>
        <v>0</v>
      </c>
      <c r="Q103" s="202">
        <v>0</v>
      </c>
      <c r="R103" s="202">
        <f>Q103*H103</f>
        <v>0</v>
      </c>
      <c r="S103" s="202">
        <v>0</v>
      </c>
      <c r="T103" s="203">
        <f>S103*H103</f>
        <v>0</v>
      </c>
      <c r="AR103" s="24" t="s">
        <v>206</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1898</v>
      </c>
    </row>
    <row r="104" spans="2:47" s="1" customFormat="1" ht="270">
      <c r="B104" s="41"/>
      <c r="C104" s="63"/>
      <c r="D104" s="205" t="s">
        <v>287</v>
      </c>
      <c r="E104" s="63"/>
      <c r="F104" s="206" t="s">
        <v>490</v>
      </c>
      <c r="G104" s="63"/>
      <c r="H104" s="63"/>
      <c r="I104" s="163"/>
      <c r="J104" s="63"/>
      <c r="K104" s="63"/>
      <c r="L104" s="61"/>
      <c r="M104" s="207"/>
      <c r="N104" s="42"/>
      <c r="O104" s="42"/>
      <c r="P104" s="42"/>
      <c r="Q104" s="42"/>
      <c r="R104" s="42"/>
      <c r="S104" s="42"/>
      <c r="T104" s="78"/>
      <c r="AT104" s="24" t="s">
        <v>287</v>
      </c>
      <c r="AU104" s="24" t="s">
        <v>83</v>
      </c>
    </row>
    <row r="105" spans="2:65" s="1" customFormat="1" ht="31.5" customHeight="1">
      <c r="B105" s="41"/>
      <c r="C105" s="193" t="s">
        <v>222</v>
      </c>
      <c r="D105" s="193" t="s">
        <v>189</v>
      </c>
      <c r="E105" s="194" t="s">
        <v>495</v>
      </c>
      <c r="F105" s="195" t="s">
        <v>496</v>
      </c>
      <c r="G105" s="196" t="s">
        <v>295</v>
      </c>
      <c r="H105" s="197">
        <v>14.948</v>
      </c>
      <c r="I105" s="198"/>
      <c r="J105" s="199">
        <f>ROUND(I105*H105,2)</f>
        <v>0</v>
      </c>
      <c r="K105" s="195" t="s">
        <v>193</v>
      </c>
      <c r="L105" s="61"/>
      <c r="M105" s="200" t="s">
        <v>23</v>
      </c>
      <c r="N105" s="201" t="s">
        <v>44</v>
      </c>
      <c r="O105" s="42"/>
      <c r="P105" s="202">
        <f>O105*H105</f>
        <v>0</v>
      </c>
      <c r="Q105" s="202">
        <v>0</v>
      </c>
      <c r="R105" s="202">
        <f>Q105*H105</f>
        <v>0</v>
      </c>
      <c r="S105" s="202">
        <v>0</v>
      </c>
      <c r="T105" s="203">
        <f>S105*H105</f>
        <v>0</v>
      </c>
      <c r="AR105" s="24" t="s">
        <v>206</v>
      </c>
      <c r="AT105" s="24" t="s">
        <v>189</v>
      </c>
      <c r="AU105" s="24" t="s">
        <v>83</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206</v>
      </c>
      <c r="BM105" s="24" t="s">
        <v>1899</v>
      </c>
    </row>
    <row r="106" spans="2:47" s="1" customFormat="1" ht="202.5">
      <c r="B106" s="41"/>
      <c r="C106" s="63"/>
      <c r="D106" s="208" t="s">
        <v>287</v>
      </c>
      <c r="E106" s="63"/>
      <c r="F106" s="209" t="s">
        <v>498</v>
      </c>
      <c r="G106" s="63"/>
      <c r="H106" s="63"/>
      <c r="I106" s="163"/>
      <c r="J106" s="63"/>
      <c r="K106" s="63"/>
      <c r="L106" s="61"/>
      <c r="M106" s="207"/>
      <c r="N106" s="42"/>
      <c r="O106" s="42"/>
      <c r="P106" s="42"/>
      <c r="Q106" s="42"/>
      <c r="R106" s="42"/>
      <c r="S106" s="42"/>
      <c r="T106" s="78"/>
      <c r="AT106" s="24" t="s">
        <v>287</v>
      </c>
      <c r="AU106" s="24" t="s">
        <v>83</v>
      </c>
    </row>
    <row r="107" spans="2:51" s="11" customFormat="1" ht="13.5">
      <c r="B107" s="214"/>
      <c r="C107" s="215"/>
      <c r="D107" s="208" t="s">
        <v>290</v>
      </c>
      <c r="E107" s="225" t="s">
        <v>23</v>
      </c>
      <c r="F107" s="226" t="s">
        <v>1731</v>
      </c>
      <c r="G107" s="215"/>
      <c r="H107" s="227">
        <v>6.624</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51" s="13" customFormat="1" ht="13.5">
      <c r="B108" s="241"/>
      <c r="C108" s="242"/>
      <c r="D108" s="208" t="s">
        <v>290</v>
      </c>
      <c r="E108" s="243" t="s">
        <v>23</v>
      </c>
      <c r="F108" s="244" t="s">
        <v>1900</v>
      </c>
      <c r="G108" s="242"/>
      <c r="H108" s="245" t="s">
        <v>23</v>
      </c>
      <c r="I108" s="246"/>
      <c r="J108" s="242"/>
      <c r="K108" s="242"/>
      <c r="L108" s="247"/>
      <c r="M108" s="248"/>
      <c r="N108" s="249"/>
      <c r="O108" s="249"/>
      <c r="P108" s="249"/>
      <c r="Q108" s="249"/>
      <c r="R108" s="249"/>
      <c r="S108" s="249"/>
      <c r="T108" s="250"/>
      <c r="AT108" s="251" t="s">
        <v>290</v>
      </c>
      <c r="AU108" s="251" t="s">
        <v>83</v>
      </c>
      <c r="AV108" s="13" t="s">
        <v>81</v>
      </c>
      <c r="AW108" s="13" t="s">
        <v>36</v>
      </c>
      <c r="AX108" s="13" t="s">
        <v>73</v>
      </c>
      <c r="AY108" s="251" t="s">
        <v>186</v>
      </c>
    </row>
    <row r="109" spans="2:51" s="11" customFormat="1" ht="13.5">
      <c r="B109" s="214"/>
      <c r="C109" s="215"/>
      <c r="D109" s="208" t="s">
        <v>290</v>
      </c>
      <c r="E109" s="225" t="s">
        <v>23</v>
      </c>
      <c r="F109" s="226" t="s">
        <v>1731</v>
      </c>
      <c r="G109" s="215"/>
      <c r="H109" s="227">
        <v>6.624</v>
      </c>
      <c r="I109" s="219"/>
      <c r="J109" s="215"/>
      <c r="K109" s="215"/>
      <c r="L109" s="220"/>
      <c r="M109" s="221"/>
      <c r="N109" s="222"/>
      <c r="O109" s="222"/>
      <c r="P109" s="222"/>
      <c r="Q109" s="222"/>
      <c r="R109" s="222"/>
      <c r="S109" s="222"/>
      <c r="T109" s="223"/>
      <c r="AT109" s="224" t="s">
        <v>290</v>
      </c>
      <c r="AU109" s="224" t="s">
        <v>83</v>
      </c>
      <c r="AV109" s="11" t="s">
        <v>83</v>
      </c>
      <c r="AW109" s="11" t="s">
        <v>36</v>
      </c>
      <c r="AX109" s="11" t="s">
        <v>73</v>
      </c>
      <c r="AY109" s="224" t="s">
        <v>186</v>
      </c>
    </row>
    <row r="110" spans="2:51" s="13" customFormat="1" ht="13.5">
      <c r="B110" s="241"/>
      <c r="C110" s="242"/>
      <c r="D110" s="208" t="s">
        <v>290</v>
      </c>
      <c r="E110" s="243" t="s">
        <v>23</v>
      </c>
      <c r="F110" s="244" t="s">
        <v>1901</v>
      </c>
      <c r="G110" s="242"/>
      <c r="H110" s="245" t="s">
        <v>23</v>
      </c>
      <c r="I110" s="246"/>
      <c r="J110" s="242"/>
      <c r="K110" s="242"/>
      <c r="L110" s="247"/>
      <c r="M110" s="248"/>
      <c r="N110" s="249"/>
      <c r="O110" s="249"/>
      <c r="P110" s="249"/>
      <c r="Q110" s="249"/>
      <c r="R110" s="249"/>
      <c r="S110" s="249"/>
      <c r="T110" s="250"/>
      <c r="AT110" s="251" t="s">
        <v>290</v>
      </c>
      <c r="AU110" s="251" t="s">
        <v>83</v>
      </c>
      <c r="AV110" s="13" t="s">
        <v>81</v>
      </c>
      <c r="AW110" s="13" t="s">
        <v>36</v>
      </c>
      <c r="AX110" s="13" t="s">
        <v>73</v>
      </c>
      <c r="AY110" s="251" t="s">
        <v>186</v>
      </c>
    </row>
    <row r="111" spans="2:51" s="11" customFormat="1" ht="13.5">
      <c r="B111" s="214"/>
      <c r="C111" s="215"/>
      <c r="D111" s="208" t="s">
        <v>290</v>
      </c>
      <c r="E111" s="225" t="s">
        <v>23</v>
      </c>
      <c r="F111" s="226" t="s">
        <v>1902</v>
      </c>
      <c r="G111" s="215"/>
      <c r="H111" s="227">
        <v>1.7</v>
      </c>
      <c r="I111" s="219"/>
      <c r="J111" s="215"/>
      <c r="K111" s="215"/>
      <c r="L111" s="220"/>
      <c r="M111" s="221"/>
      <c r="N111" s="222"/>
      <c r="O111" s="222"/>
      <c r="P111" s="222"/>
      <c r="Q111" s="222"/>
      <c r="R111" s="222"/>
      <c r="S111" s="222"/>
      <c r="T111" s="223"/>
      <c r="AT111" s="224" t="s">
        <v>290</v>
      </c>
      <c r="AU111" s="224" t="s">
        <v>83</v>
      </c>
      <c r="AV111" s="11" t="s">
        <v>83</v>
      </c>
      <c r="AW111" s="11" t="s">
        <v>36</v>
      </c>
      <c r="AX111" s="11" t="s">
        <v>73</v>
      </c>
      <c r="AY111" s="224" t="s">
        <v>186</v>
      </c>
    </row>
    <row r="112" spans="2:51" s="13" customFormat="1" ht="13.5">
      <c r="B112" s="241"/>
      <c r="C112" s="242"/>
      <c r="D112" s="208" t="s">
        <v>290</v>
      </c>
      <c r="E112" s="243" t="s">
        <v>23</v>
      </c>
      <c r="F112" s="244" t="s">
        <v>1903</v>
      </c>
      <c r="G112" s="242"/>
      <c r="H112" s="245" t="s">
        <v>23</v>
      </c>
      <c r="I112" s="246"/>
      <c r="J112" s="242"/>
      <c r="K112" s="242"/>
      <c r="L112" s="247"/>
      <c r="M112" s="248"/>
      <c r="N112" s="249"/>
      <c r="O112" s="249"/>
      <c r="P112" s="249"/>
      <c r="Q112" s="249"/>
      <c r="R112" s="249"/>
      <c r="S112" s="249"/>
      <c r="T112" s="250"/>
      <c r="AT112" s="251" t="s">
        <v>290</v>
      </c>
      <c r="AU112" s="251" t="s">
        <v>83</v>
      </c>
      <c r="AV112" s="13" t="s">
        <v>81</v>
      </c>
      <c r="AW112" s="13" t="s">
        <v>36</v>
      </c>
      <c r="AX112" s="13" t="s">
        <v>73</v>
      </c>
      <c r="AY112" s="251" t="s">
        <v>186</v>
      </c>
    </row>
    <row r="113" spans="2:51" s="12" customFormat="1" ht="13.5">
      <c r="B113" s="230"/>
      <c r="C113" s="231"/>
      <c r="D113" s="205" t="s">
        <v>290</v>
      </c>
      <c r="E113" s="232" t="s">
        <v>23</v>
      </c>
      <c r="F113" s="233" t="s">
        <v>650</v>
      </c>
      <c r="G113" s="231"/>
      <c r="H113" s="234">
        <v>14.948</v>
      </c>
      <c r="I113" s="235"/>
      <c r="J113" s="231"/>
      <c r="K113" s="231"/>
      <c r="L113" s="236"/>
      <c r="M113" s="237"/>
      <c r="N113" s="238"/>
      <c r="O113" s="238"/>
      <c r="P113" s="238"/>
      <c r="Q113" s="238"/>
      <c r="R113" s="238"/>
      <c r="S113" s="238"/>
      <c r="T113" s="239"/>
      <c r="AT113" s="240" t="s">
        <v>290</v>
      </c>
      <c r="AU113" s="240" t="s">
        <v>83</v>
      </c>
      <c r="AV113" s="12" t="s">
        <v>206</v>
      </c>
      <c r="AW113" s="12" t="s">
        <v>36</v>
      </c>
      <c r="AX113" s="12" t="s">
        <v>81</v>
      </c>
      <c r="AY113" s="240" t="s">
        <v>186</v>
      </c>
    </row>
    <row r="114" spans="2:65" s="1" customFormat="1" ht="31.5" customHeight="1">
      <c r="B114" s="41"/>
      <c r="C114" s="193" t="s">
        <v>227</v>
      </c>
      <c r="D114" s="193" t="s">
        <v>189</v>
      </c>
      <c r="E114" s="194" t="s">
        <v>505</v>
      </c>
      <c r="F114" s="195" t="s">
        <v>506</v>
      </c>
      <c r="G114" s="196" t="s">
        <v>295</v>
      </c>
      <c r="H114" s="197">
        <v>14.948</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1904</v>
      </c>
    </row>
    <row r="115" spans="2:47" s="1" customFormat="1" ht="202.5">
      <c r="B115" s="41"/>
      <c r="C115" s="63"/>
      <c r="D115" s="205" t="s">
        <v>287</v>
      </c>
      <c r="E115" s="63"/>
      <c r="F115" s="206" t="s">
        <v>498</v>
      </c>
      <c r="G115" s="63"/>
      <c r="H115" s="63"/>
      <c r="I115" s="163"/>
      <c r="J115" s="63"/>
      <c r="K115" s="63"/>
      <c r="L115" s="61"/>
      <c r="M115" s="207"/>
      <c r="N115" s="42"/>
      <c r="O115" s="42"/>
      <c r="P115" s="42"/>
      <c r="Q115" s="42"/>
      <c r="R115" s="42"/>
      <c r="S115" s="42"/>
      <c r="T115" s="78"/>
      <c r="AT115" s="24" t="s">
        <v>287</v>
      </c>
      <c r="AU115" s="24" t="s">
        <v>83</v>
      </c>
    </row>
    <row r="116" spans="2:65" s="1" customFormat="1" ht="31.5" customHeight="1">
      <c r="B116" s="41"/>
      <c r="C116" s="193" t="s">
        <v>241</v>
      </c>
      <c r="D116" s="193" t="s">
        <v>189</v>
      </c>
      <c r="E116" s="194" t="s">
        <v>1485</v>
      </c>
      <c r="F116" s="195" t="s">
        <v>1486</v>
      </c>
      <c r="G116" s="196" t="s">
        <v>295</v>
      </c>
      <c r="H116" s="197">
        <v>10.884</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1905</v>
      </c>
    </row>
    <row r="117" spans="2:47" s="1" customFormat="1" ht="94.5">
      <c r="B117" s="41"/>
      <c r="C117" s="63"/>
      <c r="D117" s="208" t="s">
        <v>287</v>
      </c>
      <c r="E117" s="63"/>
      <c r="F117" s="209" t="s">
        <v>513</v>
      </c>
      <c r="G117" s="63"/>
      <c r="H117" s="63"/>
      <c r="I117" s="163"/>
      <c r="J117" s="63"/>
      <c r="K117" s="63"/>
      <c r="L117" s="61"/>
      <c r="M117" s="207"/>
      <c r="N117" s="42"/>
      <c r="O117" s="42"/>
      <c r="P117" s="42"/>
      <c r="Q117" s="42"/>
      <c r="R117" s="42"/>
      <c r="S117" s="42"/>
      <c r="T117" s="78"/>
      <c r="AT117" s="24" t="s">
        <v>287</v>
      </c>
      <c r="AU117" s="24" t="s">
        <v>83</v>
      </c>
    </row>
    <row r="118" spans="2:51" s="11" customFormat="1" ht="13.5">
      <c r="B118" s="214"/>
      <c r="C118" s="215"/>
      <c r="D118" s="205" t="s">
        <v>290</v>
      </c>
      <c r="E118" s="216" t="s">
        <v>23</v>
      </c>
      <c r="F118" s="217" t="s">
        <v>1906</v>
      </c>
      <c r="G118" s="215"/>
      <c r="H118" s="218">
        <v>10.884</v>
      </c>
      <c r="I118" s="219"/>
      <c r="J118" s="215"/>
      <c r="K118" s="215"/>
      <c r="L118" s="220"/>
      <c r="M118" s="221"/>
      <c r="N118" s="222"/>
      <c r="O118" s="222"/>
      <c r="P118" s="222"/>
      <c r="Q118" s="222"/>
      <c r="R118" s="222"/>
      <c r="S118" s="222"/>
      <c r="T118" s="223"/>
      <c r="AT118" s="224" t="s">
        <v>290</v>
      </c>
      <c r="AU118" s="224" t="s">
        <v>83</v>
      </c>
      <c r="AV118" s="11" t="s">
        <v>83</v>
      </c>
      <c r="AW118" s="11" t="s">
        <v>36</v>
      </c>
      <c r="AX118" s="11" t="s">
        <v>81</v>
      </c>
      <c r="AY118" s="224" t="s">
        <v>186</v>
      </c>
    </row>
    <row r="119" spans="2:65" s="1" customFormat="1" ht="31.5" customHeight="1">
      <c r="B119" s="41"/>
      <c r="C119" s="193" t="s">
        <v>246</v>
      </c>
      <c r="D119" s="193" t="s">
        <v>189</v>
      </c>
      <c r="E119" s="194" t="s">
        <v>515</v>
      </c>
      <c r="F119" s="195" t="s">
        <v>516</v>
      </c>
      <c r="G119" s="196" t="s">
        <v>295</v>
      </c>
      <c r="H119" s="197">
        <v>10.884</v>
      </c>
      <c r="I119" s="198"/>
      <c r="J119" s="199">
        <f>ROUND(I119*H119,2)</f>
        <v>0</v>
      </c>
      <c r="K119" s="195" t="s">
        <v>193</v>
      </c>
      <c r="L119" s="61"/>
      <c r="M119" s="200" t="s">
        <v>23</v>
      </c>
      <c r="N119" s="201" t="s">
        <v>44</v>
      </c>
      <c r="O119" s="42"/>
      <c r="P119" s="202">
        <f>O119*H119</f>
        <v>0</v>
      </c>
      <c r="Q119" s="202">
        <v>0</v>
      </c>
      <c r="R119" s="202">
        <f>Q119*H119</f>
        <v>0</v>
      </c>
      <c r="S119" s="202">
        <v>0</v>
      </c>
      <c r="T119" s="203">
        <f>S119*H119</f>
        <v>0</v>
      </c>
      <c r="AR119" s="24" t="s">
        <v>206</v>
      </c>
      <c r="AT119" s="24" t="s">
        <v>189</v>
      </c>
      <c r="AU119" s="24" t="s">
        <v>83</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1907</v>
      </c>
    </row>
    <row r="120" spans="2:47" s="1" customFormat="1" ht="94.5">
      <c r="B120" s="41"/>
      <c r="C120" s="63"/>
      <c r="D120" s="205" t="s">
        <v>287</v>
      </c>
      <c r="E120" s="63"/>
      <c r="F120" s="206" t="s">
        <v>513</v>
      </c>
      <c r="G120" s="63"/>
      <c r="H120" s="63"/>
      <c r="I120" s="163"/>
      <c r="J120" s="63"/>
      <c r="K120" s="63"/>
      <c r="L120" s="61"/>
      <c r="M120" s="207"/>
      <c r="N120" s="42"/>
      <c r="O120" s="42"/>
      <c r="P120" s="42"/>
      <c r="Q120" s="42"/>
      <c r="R120" s="42"/>
      <c r="S120" s="42"/>
      <c r="T120" s="78"/>
      <c r="AT120" s="24" t="s">
        <v>287</v>
      </c>
      <c r="AU120" s="24" t="s">
        <v>83</v>
      </c>
    </row>
    <row r="121" spans="2:65" s="1" customFormat="1" ht="31.5" customHeight="1">
      <c r="B121" s="41"/>
      <c r="C121" s="193" t="s">
        <v>251</v>
      </c>
      <c r="D121" s="193" t="s">
        <v>189</v>
      </c>
      <c r="E121" s="194" t="s">
        <v>518</v>
      </c>
      <c r="F121" s="195" t="s">
        <v>519</v>
      </c>
      <c r="G121" s="196" t="s">
        <v>295</v>
      </c>
      <c r="H121" s="197">
        <v>13.32</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1908</v>
      </c>
    </row>
    <row r="122" spans="2:47" s="1" customFormat="1" ht="202.5">
      <c r="B122" s="41"/>
      <c r="C122" s="63"/>
      <c r="D122" s="208" t="s">
        <v>287</v>
      </c>
      <c r="E122" s="63"/>
      <c r="F122" s="209" t="s">
        <v>521</v>
      </c>
      <c r="G122" s="63"/>
      <c r="H122" s="63"/>
      <c r="I122" s="163"/>
      <c r="J122" s="63"/>
      <c r="K122" s="63"/>
      <c r="L122" s="61"/>
      <c r="M122" s="207"/>
      <c r="N122" s="42"/>
      <c r="O122" s="42"/>
      <c r="P122" s="42"/>
      <c r="Q122" s="42"/>
      <c r="R122" s="42"/>
      <c r="S122" s="42"/>
      <c r="T122" s="78"/>
      <c r="AT122" s="24" t="s">
        <v>287</v>
      </c>
      <c r="AU122" s="24" t="s">
        <v>83</v>
      </c>
    </row>
    <row r="123" spans="2:51" s="11" customFormat="1" ht="13.5">
      <c r="B123" s="214"/>
      <c r="C123" s="215"/>
      <c r="D123" s="205" t="s">
        <v>290</v>
      </c>
      <c r="E123" s="216" t="s">
        <v>23</v>
      </c>
      <c r="F123" s="217" t="s">
        <v>1909</v>
      </c>
      <c r="G123" s="215"/>
      <c r="H123" s="218">
        <v>13.32</v>
      </c>
      <c r="I123" s="219"/>
      <c r="J123" s="215"/>
      <c r="K123" s="215"/>
      <c r="L123" s="220"/>
      <c r="M123" s="221"/>
      <c r="N123" s="222"/>
      <c r="O123" s="222"/>
      <c r="P123" s="222"/>
      <c r="Q123" s="222"/>
      <c r="R123" s="222"/>
      <c r="S123" s="222"/>
      <c r="T123" s="223"/>
      <c r="AT123" s="224" t="s">
        <v>290</v>
      </c>
      <c r="AU123" s="224" t="s">
        <v>83</v>
      </c>
      <c r="AV123" s="11" t="s">
        <v>83</v>
      </c>
      <c r="AW123" s="11" t="s">
        <v>36</v>
      </c>
      <c r="AX123" s="11" t="s">
        <v>81</v>
      </c>
      <c r="AY123" s="224" t="s">
        <v>186</v>
      </c>
    </row>
    <row r="124" spans="2:65" s="1" customFormat="1" ht="31.5" customHeight="1">
      <c r="B124" s="41"/>
      <c r="C124" s="193" t="s">
        <v>263</v>
      </c>
      <c r="D124" s="193" t="s">
        <v>189</v>
      </c>
      <c r="E124" s="194" t="s">
        <v>523</v>
      </c>
      <c r="F124" s="195" t="s">
        <v>524</v>
      </c>
      <c r="G124" s="196" t="s">
        <v>295</v>
      </c>
      <c r="H124" s="197">
        <v>13.32</v>
      </c>
      <c r="I124" s="198"/>
      <c r="J124" s="199">
        <f>ROUND(I124*H124,2)</f>
        <v>0</v>
      </c>
      <c r="K124" s="195" t="s">
        <v>193</v>
      </c>
      <c r="L124" s="61"/>
      <c r="M124" s="200" t="s">
        <v>23</v>
      </c>
      <c r="N124" s="201" t="s">
        <v>44</v>
      </c>
      <c r="O124" s="42"/>
      <c r="P124" s="202">
        <f>O124*H124</f>
        <v>0</v>
      </c>
      <c r="Q124" s="202">
        <v>0</v>
      </c>
      <c r="R124" s="202">
        <f>Q124*H124</f>
        <v>0</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1910</v>
      </c>
    </row>
    <row r="125" spans="2:47" s="1" customFormat="1" ht="202.5">
      <c r="B125" s="41"/>
      <c r="C125" s="63"/>
      <c r="D125" s="205" t="s">
        <v>287</v>
      </c>
      <c r="E125" s="63"/>
      <c r="F125" s="206" t="s">
        <v>521</v>
      </c>
      <c r="G125" s="63"/>
      <c r="H125" s="63"/>
      <c r="I125" s="163"/>
      <c r="J125" s="63"/>
      <c r="K125" s="63"/>
      <c r="L125" s="61"/>
      <c r="M125" s="207"/>
      <c r="N125" s="42"/>
      <c r="O125" s="42"/>
      <c r="P125" s="42"/>
      <c r="Q125" s="42"/>
      <c r="R125" s="42"/>
      <c r="S125" s="42"/>
      <c r="T125" s="78"/>
      <c r="AT125" s="24" t="s">
        <v>287</v>
      </c>
      <c r="AU125" s="24" t="s">
        <v>83</v>
      </c>
    </row>
    <row r="126" spans="2:65" s="1" customFormat="1" ht="44.25" customHeight="1">
      <c r="B126" s="41"/>
      <c r="C126" s="193" t="s">
        <v>841</v>
      </c>
      <c r="D126" s="193" t="s">
        <v>189</v>
      </c>
      <c r="E126" s="194" t="s">
        <v>527</v>
      </c>
      <c r="F126" s="195" t="s">
        <v>528</v>
      </c>
      <c r="G126" s="196" t="s">
        <v>295</v>
      </c>
      <c r="H126" s="197">
        <v>0.06</v>
      </c>
      <c r="I126" s="198"/>
      <c r="J126" s="199">
        <f>ROUND(I126*H126,2)</f>
        <v>0</v>
      </c>
      <c r="K126" s="195" t="s">
        <v>193</v>
      </c>
      <c r="L126" s="61"/>
      <c r="M126" s="200" t="s">
        <v>23</v>
      </c>
      <c r="N126" s="201" t="s">
        <v>44</v>
      </c>
      <c r="O126" s="42"/>
      <c r="P126" s="202">
        <f>O126*H126</f>
        <v>0</v>
      </c>
      <c r="Q126" s="202">
        <v>0</v>
      </c>
      <c r="R126" s="202">
        <f>Q126*H126</f>
        <v>0</v>
      </c>
      <c r="S126" s="202">
        <v>0</v>
      </c>
      <c r="T126" s="203">
        <f>S126*H126</f>
        <v>0</v>
      </c>
      <c r="AR126" s="24" t="s">
        <v>206</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1911</v>
      </c>
    </row>
    <row r="127" spans="2:47" s="1" customFormat="1" ht="189">
      <c r="B127" s="41"/>
      <c r="C127" s="63"/>
      <c r="D127" s="208" t="s">
        <v>287</v>
      </c>
      <c r="E127" s="63"/>
      <c r="F127" s="209" t="s">
        <v>530</v>
      </c>
      <c r="G127" s="63"/>
      <c r="H127" s="63"/>
      <c r="I127" s="163"/>
      <c r="J127" s="63"/>
      <c r="K127" s="63"/>
      <c r="L127" s="61"/>
      <c r="M127" s="207"/>
      <c r="N127" s="42"/>
      <c r="O127" s="42"/>
      <c r="P127" s="42"/>
      <c r="Q127" s="42"/>
      <c r="R127" s="42"/>
      <c r="S127" s="42"/>
      <c r="T127" s="78"/>
      <c r="AT127" s="24" t="s">
        <v>287</v>
      </c>
      <c r="AU127" s="24" t="s">
        <v>83</v>
      </c>
    </row>
    <row r="128" spans="2:51" s="11" customFormat="1" ht="13.5">
      <c r="B128" s="214"/>
      <c r="C128" s="215"/>
      <c r="D128" s="205" t="s">
        <v>290</v>
      </c>
      <c r="E128" s="216" t="s">
        <v>23</v>
      </c>
      <c r="F128" s="217" t="s">
        <v>1912</v>
      </c>
      <c r="G128" s="215"/>
      <c r="H128" s="218">
        <v>0.06</v>
      </c>
      <c r="I128" s="219"/>
      <c r="J128" s="215"/>
      <c r="K128" s="215"/>
      <c r="L128" s="220"/>
      <c r="M128" s="221"/>
      <c r="N128" s="222"/>
      <c r="O128" s="222"/>
      <c r="P128" s="222"/>
      <c r="Q128" s="222"/>
      <c r="R128" s="222"/>
      <c r="S128" s="222"/>
      <c r="T128" s="223"/>
      <c r="AT128" s="224" t="s">
        <v>290</v>
      </c>
      <c r="AU128" s="224" t="s">
        <v>83</v>
      </c>
      <c r="AV128" s="11" t="s">
        <v>83</v>
      </c>
      <c r="AW128" s="11" t="s">
        <v>36</v>
      </c>
      <c r="AX128" s="11" t="s">
        <v>81</v>
      </c>
      <c r="AY128" s="224" t="s">
        <v>186</v>
      </c>
    </row>
    <row r="129" spans="2:65" s="1" customFormat="1" ht="44.25" customHeight="1">
      <c r="B129" s="41"/>
      <c r="C129" s="193" t="s">
        <v>719</v>
      </c>
      <c r="D129" s="193" t="s">
        <v>189</v>
      </c>
      <c r="E129" s="194" t="s">
        <v>527</v>
      </c>
      <c r="F129" s="195" t="s">
        <v>528</v>
      </c>
      <c r="G129" s="196" t="s">
        <v>295</v>
      </c>
      <c r="H129" s="197">
        <v>55.255</v>
      </c>
      <c r="I129" s="198"/>
      <c r="J129" s="199">
        <f>ROUND(I129*H129,2)</f>
        <v>0</v>
      </c>
      <c r="K129" s="195" t="s">
        <v>193</v>
      </c>
      <c r="L129" s="61"/>
      <c r="M129" s="200" t="s">
        <v>23</v>
      </c>
      <c r="N129" s="201" t="s">
        <v>44</v>
      </c>
      <c r="O129" s="42"/>
      <c r="P129" s="202">
        <f>O129*H129</f>
        <v>0</v>
      </c>
      <c r="Q129" s="202">
        <v>0</v>
      </c>
      <c r="R129" s="202">
        <f>Q129*H129</f>
        <v>0</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1913</v>
      </c>
    </row>
    <row r="130" spans="2:47" s="1" customFormat="1" ht="189">
      <c r="B130" s="41"/>
      <c r="C130" s="63"/>
      <c r="D130" s="208" t="s">
        <v>287</v>
      </c>
      <c r="E130" s="63"/>
      <c r="F130" s="209" t="s">
        <v>530</v>
      </c>
      <c r="G130" s="63"/>
      <c r="H130" s="63"/>
      <c r="I130" s="163"/>
      <c r="J130" s="63"/>
      <c r="K130" s="63"/>
      <c r="L130" s="61"/>
      <c r="M130" s="207"/>
      <c r="N130" s="42"/>
      <c r="O130" s="42"/>
      <c r="P130" s="42"/>
      <c r="Q130" s="42"/>
      <c r="R130" s="42"/>
      <c r="S130" s="42"/>
      <c r="T130" s="78"/>
      <c r="AT130" s="24" t="s">
        <v>287</v>
      </c>
      <c r="AU130" s="24" t="s">
        <v>83</v>
      </c>
    </row>
    <row r="131" spans="2:47" s="1" customFormat="1" ht="27">
      <c r="B131" s="41"/>
      <c r="C131" s="63"/>
      <c r="D131" s="205" t="s">
        <v>196</v>
      </c>
      <c r="E131" s="63"/>
      <c r="F131" s="206" t="s">
        <v>534</v>
      </c>
      <c r="G131" s="63"/>
      <c r="H131" s="63"/>
      <c r="I131" s="163"/>
      <c r="J131" s="63"/>
      <c r="K131" s="63"/>
      <c r="L131" s="61"/>
      <c r="M131" s="207"/>
      <c r="N131" s="42"/>
      <c r="O131" s="42"/>
      <c r="P131" s="42"/>
      <c r="Q131" s="42"/>
      <c r="R131" s="42"/>
      <c r="S131" s="42"/>
      <c r="T131" s="78"/>
      <c r="AT131" s="24" t="s">
        <v>196</v>
      </c>
      <c r="AU131" s="24" t="s">
        <v>83</v>
      </c>
    </row>
    <row r="132" spans="2:65" s="1" customFormat="1" ht="31.5" customHeight="1">
      <c r="B132" s="41"/>
      <c r="C132" s="193" t="s">
        <v>255</v>
      </c>
      <c r="D132" s="193" t="s">
        <v>189</v>
      </c>
      <c r="E132" s="194" t="s">
        <v>1028</v>
      </c>
      <c r="F132" s="195" t="s">
        <v>1029</v>
      </c>
      <c r="G132" s="196" t="s">
        <v>401</v>
      </c>
      <c r="H132" s="197">
        <v>1881.042</v>
      </c>
      <c r="I132" s="198"/>
      <c r="J132" s="199">
        <f>ROUND(I132*H132,2)</f>
        <v>0</v>
      </c>
      <c r="K132" s="195" t="s">
        <v>23</v>
      </c>
      <c r="L132" s="61"/>
      <c r="M132" s="200" t="s">
        <v>23</v>
      </c>
      <c r="N132" s="201" t="s">
        <v>44</v>
      </c>
      <c r="O132" s="42"/>
      <c r="P132" s="202">
        <f>O132*H132</f>
        <v>0</v>
      </c>
      <c r="Q132" s="202">
        <v>0</v>
      </c>
      <c r="R132" s="202">
        <f>Q132*H132</f>
        <v>0</v>
      </c>
      <c r="S132" s="202">
        <v>0</v>
      </c>
      <c r="T132" s="203">
        <f>S132*H132</f>
        <v>0</v>
      </c>
      <c r="AR132" s="24" t="s">
        <v>206</v>
      </c>
      <c r="AT132" s="24" t="s">
        <v>189</v>
      </c>
      <c r="AU132" s="24" t="s">
        <v>83</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206</v>
      </c>
      <c r="BM132" s="24" t="s">
        <v>1914</v>
      </c>
    </row>
    <row r="133" spans="2:51" s="11" customFormat="1" ht="13.5">
      <c r="B133" s="214"/>
      <c r="C133" s="215"/>
      <c r="D133" s="205" t="s">
        <v>290</v>
      </c>
      <c r="E133" s="216" t="s">
        <v>23</v>
      </c>
      <c r="F133" s="217" t="s">
        <v>1915</v>
      </c>
      <c r="G133" s="215"/>
      <c r="H133" s="218">
        <v>1881.042</v>
      </c>
      <c r="I133" s="219"/>
      <c r="J133" s="215"/>
      <c r="K133" s="215"/>
      <c r="L133" s="220"/>
      <c r="M133" s="221"/>
      <c r="N133" s="222"/>
      <c r="O133" s="222"/>
      <c r="P133" s="222"/>
      <c r="Q133" s="222"/>
      <c r="R133" s="222"/>
      <c r="S133" s="222"/>
      <c r="T133" s="223"/>
      <c r="AT133" s="224" t="s">
        <v>290</v>
      </c>
      <c r="AU133" s="224" t="s">
        <v>83</v>
      </c>
      <c r="AV133" s="11" t="s">
        <v>83</v>
      </c>
      <c r="AW133" s="11" t="s">
        <v>36</v>
      </c>
      <c r="AX133" s="11" t="s">
        <v>81</v>
      </c>
      <c r="AY133" s="224" t="s">
        <v>186</v>
      </c>
    </row>
    <row r="134" spans="2:65" s="1" customFormat="1" ht="31.5" customHeight="1">
      <c r="B134" s="41"/>
      <c r="C134" s="193" t="s">
        <v>852</v>
      </c>
      <c r="D134" s="193" t="s">
        <v>189</v>
      </c>
      <c r="E134" s="194" t="s">
        <v>1288</v>
      </c>
      <c r="F134" s="195" t="s">
        <v>1289</v>
      </c>
      <c r="G134" s="196" t="s">
        <v>295</v>
      </c>
      <c r="H134" s="197">
        <v>0.03</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1916</v>
      </c>
    </row>
    <row r="135" spans="2:47" s="1" customFormat="1" ht="148.5">
      <c r="B135" s="41"/>
      <c r="C135" s="63"/>
      <c r="D135" s="205" t="s">
        <v>287</v>
      </c>
      <c r="E135" s="63"/>
      <c r="F135" s="206" t="s">
        <v>539</v>
      </c>
      <c r="G135" s="63"/>
      <c r="H135" s="63"/>
      <c r="I135" s="163"/>
      <c r="J135" s="63"/>
      <c r="K135" s="63"/>
      <c r="L135" s="61"/>
      <c r="M135" s="207"/>
      <c r="N135" s="42"/>
      <c r="O135" s="42"/>
      <c r="P135" s="42"/>
      <c r="Q135" s="42"/>
      <c r="R135" s="42"/>
      <c r="S135" s="42"/>
      <c r="T135" s="78"/>
      <c r="AT135" s="24" t="s">
        <v>287</v>
      </c>
      <c r="AU135" s="24" t="s">
        <v>83</v>
      </c>
    </row>
    <row r="136" spans="2:65" s="1" customFormat="1" ht="31.5" customHeight="1">
      <c r="B136" s="41"/>
      <c r="C136" s="193" t="s">
        <v>1101</v>
      </c>
      <c r="D136" s="193" t="s">
        <v>189</v>
      </c>
      <c r="E136" s="194" t="s">
        <v>1288</v>
      </c>
      <c r="F136" s="195" t="s">
        <v>1289</v>
      </c>
      <c r="G136" s="196" t="s">
        <v>295</v>
      </c>
      <c r="H136" s="197">
        <v>55.255</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1917</v>
      </c>
    </row>
    <row r="137" spans="2:47" s="1" customFormat="1" ht="148.5">
      <c r="B137" s="41"/>
      <c r="C137" s="63"/>
      <c r="D137" s="208" t="s">
        <v>287</v>
      </c>
      <c r="E137" s="63"/>
      <c r="F137" s="209" t="s">
        <v>539</v>
      </c>
      <c r="G137" s="63"/>
      <c r="H137" s="63"/>
      <c r="I137" s="163"/>
      <c r="J137" s="63"/>
      <c r="K137" s="63"/>
      <c r="L137" s="61"/>
      <c r="M137" s="207"/>
      <c r="N137" s="42"/>
      <c r="O137" s="42"/>
      <c r="P137" s="42"/>
      <c r="Q137" s="42"/>
      <c r="R137" s="42"/>
      <c r="S137" s="42"/>
      <c r="T137" s="78"/>
      <c r="AT137" s="24" t="s">
        <v>287</v>
      </c>
      <c r="AU137" s="24" t="s">
        <v>83</v>
      </c>
    </row>
    <row r="138" spans="2:47" s="1" customFormat="1" ht="27">
      <c r="B138" s="41"/>
      <c r="C138" s="63"/>
      <c r="D138" s="208" t="s">
        <v>196</v>
      </c>
      <c r="E138" s="63"/>
      <c r="F138" s="209" t="s">
        <v>534</v>
      </c>
      <c r="G138" s="63"/>
      <c r="H138" s="63"/>
      <c r="I138" s="163"/>
      <c r="J138" s="63"/>
      <c r="K138" s="63"/>
      <c r="L138" s="61"/>
      <c r="M138" s="207"/>
      <c r="N138" s="42"/>
      <c r="O138" s="42"/>
      <c r="P138" s="42"/>
      <c r="Q138" s="42"/>
      <c r="R138" s="42"/>
      <c r="S138" s="42"/>
      <c r="T138" s="78"/>
      <c r="AT138" s="24" t="s">
        <v>196</v>
      </c>
      <c r="AU138" s="24" t="s">
        <v>83</v>
      </c>
    </row>
    <row r="139" spans="2:51" s="11" customFormat="1" ht="13.5">
      <c r="B139" s="214"/>
      <c r="C139" s="215"/>
      <c r="D139" s="205" t="s">
        <v>290</v>
      </c>
      <c r="E139" s="216" t="s">
        <v>23</v>
      </c>
      <c r="F139" s="217" t="s">
        <v>1918</v>
      </c>
      <c r="G139" s="215"/>
      <c r="H139" s="218">
        <v>55.255</v>
      </c>
      <c r="I139" s="219"/>
      <c r="J139" s="215"/>
      <c r="K139" s="215"/>
      <c r="L139" s="220"/>
      <c r="M139" s="221"/>
      <c r="N139" s="222"/>
      <c r="O139" s="222"/>
      <c r="P139" s="222"/>
      <c r="Q139" s="222"/>
      <c r="R139" s="222"/>
      <c r="S139" s="222"/>
      <c r="T139" s="223"/>
      <c r="AT139" s="224" t="s">
        <v>290</v>
      </c>
      <c r="AU139" s="224" t="s">
        <v>83</v>
      </c>
      <c r="AV139" s="11" t="s">
        <v>83</v>
      </c>
      <c r="AW139" s="11" t="s">
        <v>36</v>
      </c>
      <c r="AX139" s="11" t="s">
        <v>81</v>
      </c>
      <c r="AY139" s="224" t="s">
        <v>186</v>
      </c>
    </row>
    <row r="140" spans="2:65" s="1" customFormat="1" ht="57" customHeight="1">
      <c r="B140" s="41"/>
      <c r="C140" s="193" t="s">
        <v>692</v>
      </c>
      <c r="D140" s="193" t="s">
        <v>189</v>
      </c>
      <c r="E140" s="194" t="s">
        <v>545</v>
      </c>
      <c r="F140" s="195" t="s">
        <v>546</v>
      </c>
      <c r="G140" s="196" t="s">
        <v>295</v>
      </c>
      <c r="H140" s="197">
        <v>0.03</v>
      </c>
      <c r="I140" s="198"/>
      <c r="J140" s="199">
        <f>ROUND(I140*H140,2)</f>
        <v>0</v>
      </c>
      <c r="K140" s="195" t="s">
        <v>193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1919</v>
      </c>
    </row>
    <row r="141" spans="2:47" s="1" customFormat="1" ht="409.5">
      <c r="B141" s="41"/>
      <c r="C141" s="63"/>
      <c r="D141" s="205" t="s">
        <v>287</v>
      </c>
      <c r="E141" s="63"/>
      <c r="F141" s="206" t="s">
        <v>548</v>
      </c>
      <c r="G141" s="63"/>
      <c r="H141" s="63"/>
      <c r="I141" s="163"/>
      <c r="J141" s="63"/>
      <c r="K141" s="63"/>
      <c r="L141" s="61"/>
      <c r="M141" s="207"/>
      <c r="N141" s="42"/>
      <c r="O141" s="42"/>
      <c r="P141" s="42"/>
      <c r="Q141" s="42"/>
      <c r="R141" s="42"/>
      <c r="S141" s="42"/>
      <c r="T141" s="78"/>
      <c r="AT141" s="24" t="s">
        <v>287</v>
      </c>
      <c r="AU141" s="24" t="s">
        <v>83</v>
      </c>
    </row>
    <row r="142" spans="2:65" s="1" customFormat="1" ht="22.5" customHeight="1">
      <c r="B142" s="41"/>
      <c r="C142" s="193" t="s">
        <v>358</v>
      </c>
      <c r="D142" s="193" t="s">
        <v>189</v>
      </c>
      <c r="E142" s="194" t="s">
        <v>551</v>
      </c>
      <c r="F142" s="195" t="s">
        <v>552</v>
      </c>
      <c r="G142" s="196" t="s">
        <v>401</v>
      </c>
      <c r="H142" s="197">
        <v>1881.042</v>
      </c>
      <c r="I142" s="198"/>
      <c r="J142" s="199">
        <f>ROUND(I142*H142,2)</f>
        <v>0</v>
      </c>
      <c r="K142" s="195" t="s">
        <v>193</v>
      </c>
      <c r="L142" s="61"/>
      <c r="M142" s="200" t="s">
        <v>23</v>
      </c>
      <c r="N142" s="201" t="s">
        <v>44</v>
      </c>
      <c r="O142" s="42"/>
      <c r="P142" s="202">
        <f>O142*H142</f>
        <v>0</v>
      </c>
      <c r="Q142" s="202">
        <v>0</v>
      </c>
      <c r="R142" s="202">
        <f>Q142*H142</f>
        <v>0</v>
      </c>
      <c r="S142" s="202">
        <v>0</v>
      </c>
      <c r="T142" s="203">
        <f>S142*H142</f>
        <v>0</v>
      </c>
      <c r="AR142" s="24" t="s">
        <v>206</v>
      </c>
      <c r="AT142" s="24" t="s">
        <v>189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1920</v>
      </c>
    </row>
    <row r="143" spans="2:47" s="1" customFormat="1" ht="297">
      <c r="B143" s="41"/>
      <c r="C143" s="63"/>
      <c r="D143" s="205" t="s">
        <v>287</v>
      </c>
      <c r="E143" s="63"/>
      <c r="F143" s="206" t="s">
        <v>554</v>
      </c>
      <c r="G143" s="63"/>
      <c r="H143" s="63"/>
      <c r="I143" s="163"/>
      <c r="J143" s="63"/>
      <c r="K143" s="63"/>
      <c r="L143" s="61"/>
      <c r="M143" s="207"/>
      <c r="N143" s="42"/>
      <c r="O143" s="42"/>
      <c r="P143" s="42"/>
      <c r="Q143" s="42"/>
      <c r="R143" s="42"/>
      <c r="S143" s="42"/>
      <c r="T143" s="78"/>
      <c r="AT143" s="24" t="s">
        <v>287</v>
      </c>
      <c r="AU143" s="24" t="s">
        <v>83</v>
      </c>
    </row>
    <row r="144" spans="2:65" s="1" customFormat="1" ht="31.5" customHeight="1">
      <c r="B144" s="41"/>
      <c r="C144" s="193" t="s">
        <v>411</v>
      </c>
      <c r="D144" s="193" t="s">
        <v>189</v>
      </c>
      <c r="E144" s="194" t="s">
        <v>382</v>
      </c>
      <c r="F144" s="195" t="s">
        <v>383</v>
      </c>
      <c r="G144" s="196" t="s">
        <v>295</v>
      </c>
      <c r="H144" s="197">
        <v>12.119</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1921</v>
      </c>
    </row>
    <row r="145" spans="2:47" s="1" customFormat="1" ht="409.5">
      <c r="B145" s="41"/>
      <c r="C145" s="63"/>
      <c r="D145" s="208" t="s">
        <v>287</v>
      </c>
      <c r="E145" s="63"/>
      <c r="F145" s="209" t="s">
        <v>385</v>
      </c>
      <c r="G145" s="63"/>
      <c r="H145" s="63"/>
      <c r="I145" s="163"/>
      <c r="J145" s="63"/>
      <c r="K145" s="63"/>
      <c r="L145" s="61"/>
      <c r="M145" s="207"/>
      <c r="N145" s="42"/>
      <c r="O145" s="42"/>
      <c r="P145" s="42"/>
      <c r="Q145" s="42"/>
      <c r="R145" s="42"/>
      <c r="S145" s="42"/>
      <c r="T145" s="78"/>
      <c r="AT145" s="24" t="s">
        <v>287</v>
      </c>
      <c r="AU145" s="24" t="s">
        <v>83</v>
      </c>
    </row>
    <row r="146" spans="2:51" s="11" customFormat="1" ht="13.5">
      <c r="B146" s="214"/>
      <c r="C146" s="215"/>
      <c r="D146" s="205" t="s">
        <v>290</v>
      </c>
      <c r="E146" s="216" t="s">
        <v>23</v>
      </c>
      <c r="F146" s="217" t="s">
        <v>1922</v>
      </c>
      <c r="G146" s="215"/>
      <c r="H146" s="218">
        <v>12.119</v>
      </c>
      <c r="I146" s="219"/>
      <c r="J146" s="215"/>
      <c r="K146" s="215"/>
      <c r="L146" s="220"/>
      <c r="M146" s="221"/>
      <c r="N146" s="222"/>
      <c r="O146" s="222"/>
      <c r="P146" s="222"/>
      <c r="Q146" s="222"/>
      <c r="R146" s="222"/>
      <c r="S146" s="222"/>
      <c r="T146" s="223"/>
      <c r="AT146" s="224" t="s">
        <v>290</v>
      </c>
      <c r="AU146" s="224" t="s">
        <v>83</v>
      </c>
      <c r="AV146" s="11" t="s">
        <v>83</v>
      </c>
      <c r="AW146" s="11" t="s">
        <v>36</v>
      </c>
      <c r="AX146" s="11" t="s">
        <v>81</v>
      </c>
      <c r="AY146" s="224" t="s">
        <v>186</v>
      </c>
    </row>
    <row r="147" spans="2:65" s="1" customFormat="1" ht="31.5" customHeight="1">
      <c r="B147" s="41"/>
      <c r="C147" s="193" t="s">
        <v>826</v>
      </c>
      <c r="D147" s="193" t="s">
        <v>189</v>
      </c>
      <c r="E147" s="194" t="s">
        <v>1517</v>
      </c>
      <c r="F147" s="195" t="s">
        <v>1518</v>
      </c>
      <c r="G147" s="196" t="s">
        <v>285</v>
      </c>
      <c r="H147" s="197">
        <v>368.368</v>
      </c>
      <c r="I147" s="198"/>
      <c r="J147" s="199">
        <f>ROUND(I147*H147,2)</f>
        <v>0</v>
      </c>
      <c r="K147" s="195" t="s">
        <v>193</v>
      </c>
      <c r="L147" s="61"/>
      <c r="M147" s="200" t="s">
        <v>23</v>
      </c>
      <c r="N147" s="201" t="s">
        <v>44</v>
      </c>
      <c r="O147" s="42"/>
      <c r="P147" s="202">
        <f>O147*H147</f>
        <v>0</v>
      </c>
      <c r="Q147" s="202">
        <v>0</v>
      </c>
      <c r="R147" s="202">
        <f>Q147*H147</f>
        <v>0</v>
      </c>
      <c r="S147" s="202">
        <v>0</v>
      </c>
      <c r="T147" s="203">
        <f>S147*H147</f>
        <v>0</v>
      </c>
      <c r="AR147" s="24" t="s">
        <v>206</v>
      </c>
      <c r="AT147" s="24" t="s">
        <v>189</v>
      </c>
      <c r="AU147" s="24" t="s">
        <v>83</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1923</v>
      </c>
    </row>
    <row r="148" spans="2:47" s="1" customFormat="1" ht="121.5">
      <c r="B148" s="41"/>
      <c r="C148" s="63"/>
      <c r="D148" s="205" t="s">
        <v>287</v>
      </c>
      <c r="E148" s="63"/>
      <c r="F148" s="206" t="s">
        <v>574</v>
      </c>
      <c r="G148" s="63"/>
      <c r="H148" s="63"/>
      <c r="I148" s="163"/>
      <c r="J148" s="63"/>
      <c r="K148" s="63"/>
      <c r="L148" s="61"/>
      <c r="M148" s="207"/>
      <c r="N148" s="42"/>
      <c r="O148" s="42"/>
      <c r="P148" s="42"/>
      <c r="Q148" s="42"/>
      <c r="R148" s="42"/>
      <c r="S148" s="42"/>
      <c r="T148" s="78"/>
      <c r="AT148" s="24" t="s">
        <v>287</v>
      </c>
      <c r="AU148" s="24" t="s">
        <v>83</v>
      </c>
    </row>
    <row r="149" spans="2:65" s="1" customFormat="1" ht="22.5" customHeight="1">
      <c r="B149" s="41"/>
      <c r="C149" s="193" t="s">
        <v>1079</v>
      </c>
      <c r="D149" s="193" t="s">
        <v>189</v>
      </c>
      <c r="E149" s="194" t="s">
        <v>580</v>
      </c>
      <c r="F149" s="195" t="s">
        <v>581</v>
      </c>
      <c r="G149" s="196" t="s">
        <v>285</v>
      </c>
      <c r="H149" s="197">
        <v>522.5</v>
      </c>
      <c r="I149" s="198"/>
      <c r="J149" s="199">
        <f>ROUND(I149*H149,2)</f>
        <v>0</v>
      </c>
      <c r="K149" s="195" t="s">
        <v>193</v>
      </c>
      <c r="L149" s="61"/>
      <c r="M149" s="200" t="s">
        <v>23</v>
      </c>
      <c r="N149" s="201" t="s">
        <v>44</v>
      </c>
      <c r="O149" s="42"/>
      <c r="P149" s="202">
        <f>O149*H149</f>
        <v>0</v>
      </c>
      <c r="Q149" s="202">
        <v>0</v>
      </c>
      <c r="R149" s="202">
        <f>Q149*H149</f>
        <v>0</v>
      </c>
      <c r="S149" s="202">
        <v>0</v>
      </c>
      <c r="T149" s="203">
        <f>S149*H149</f>
        <v>0</v>
      </c>
      <c r="AR149" s="24" t="s">
        <v>206</v>
      </c>
      <c r="AT149" s="24" t="s">
        <v>189</v>
      </c>
      <c r="AU149" s="24" t="s">
        <v>83</v>
      </c>
      <c r="AY149" s="24" t="s">
        <v>186</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206</v>
      </c>
      <c r="BM149" s="24" t="s">
        <v>1924</v>
      </c>
    </row>
    <row r="150" spans="2:47" s="1" customFormat="1" ht="162">
      <c r="B150" s="41"/>
      <c r="C150" s="63"/>
      <c r="D150" s="205" t="s">
        <v>287</v>
      </c>
      <c r="E150" s="63"/>
      <c r="F150" s="206" t="s">
        <v>583</v>
      </c>
      <c r="G150" s="63"/>
      <c r="H150" s="63"/>
      <c r="I150" s="163"/>
      <c r="J150" s="63"/>
      <c r="K150" s="63"/>
      <c r="L150" s="61"/>
      <c r="M150" s="207"/>
      <c r="N150" s="42"/>
      <c r="O150" s="42"/>
      <c r="P150" s="42"/>
      <c r="Q150" s="42"/>
      <c r="R150" s="42"/>
      <c r="S150" s="42"/>
      <c r="T150" s="78"/>
      <c r="AT150" s="24" t="s">
        <v>287</v>
      </c>
      <c r="AU150" s="24" t="s">
        <v>83</v>
      </c>
    </row>
    <row r="151" spans="2:65" s="1" customFormat="1" ht="31.5" customHeight="1">
      <c r="B151" s="41"/>
      <c r="C151" s="193" t="s">
        <v>1095</v>
      </c>
      <c r="D151" s="193" t="s">
        <v>189</v>
      </c>
      <c r="E151" s="194" t="s">
        <v>586</v>
      </c>
      <c r="F151" s="195" t="s">
        <v>587</v>
      </c>
      <c r="G151" s="196" t="s">
        <v>285</v>
      </c>
      <c r="H151" s="197">
        <v>368.368</v>
      </c>
      <c r="I151" s="198"/>
      <c r="J151" s="199">
        <f>ROUND(I151*H151,2)</f>
        <v>0</v>
      </c>
      <c r="K151" s="195" t="s">
        <v>193</v>
      </c>
      <c r="L151" s="61"/>
      <c r="M151" s="200" t="s">
        <v>23</v>
      </c>
      <c r="N151" s="201" t="s">
        <v>44</v>
      </c>
      <c r="O151" s="42"/>
      <c r="P151" s="202">
        <f>O151*H151</f>
        <v>0</v>
      </c>
      <c r="Q151" s="202">
        <v>0</v>
      </c>
      <c r="R151" s="202">
        <f>Q151*H151</f>
        <v>0</v>
      </c>
      <c r="S151" s="202">
        <v>0</v>
      </c>
      <c r="T151" s="203">
        <f>S151*H151</f>
        <v>0</v>
      </c>
      <c r="AR151" s="24" t="s">
        <v>206</v>
      </c>
      <c r="AT151" s="24" t="s">
        <v>189</v>
      </c>
      <c r="AU151" s="24" t="s">
        <v>83</v>
      </c>
      <c r="AY151" s="24" t="s">
        <v>186</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206</v>
      </c>
      <c r="BM151" s="24" t="s">
        <v>1925</v>
      </c>
    </row>
    <row r="152" spans="2:47" s="1" customFormat="1" ht="121.5">
      <c r="B152" s="41"/>
      <c r="C152" s="63"/>
      <c r="D152" s="208" t="s">
        <v>287</v>
      </c>
      <c r="E152" s="63"/>
      <c r="F152" s="209" t="s">
        <v>589</v>
      </c>
      <c r="G152" s="63"/>
      <c r="H152" s="63"/>
      <c r="I152" s="163"/>
      <c r="J152" s="63"/>
      <c r="K152" s="63"/>
      <c r="L152" s="61"/>
      <c r="M152" s="207"/>
      <c r="N152" s="42"/>
      <c r="O152" s="42"/>
      <c r="P152" s="42"/>
      <c r="Q152" s="42"/>
      <c r="R152" s="42"/>
      <c r="S152" s="42"/>
      <c r="T152" s="78"/>
      <c r="AT152" s="24" t="s">
        <v>287</v>
      </c>
      <c r="AU152" s="24" t="s">
        <v>83</v>
      </c>
    </row>
    <row r="153" spans="2:51" s="11" customFormat="1" ht="13.5">
      <c r="B153" s="214"/>
      <c r="C153" s="215"/>
      <c r="D153" s="205" t="s">
        <v>290</v>
      </c>
      <c r="E153" s="216" t="s">
        <v>23</v>
      </c>
      <c r="F153" s="217" t="s">
        <v>1926</v>
      </c>
      <c r="G153" s="215"/>
      <c r="H153" s="218">
        <v>368.368</v>
      </c>
      <c r="I153" s="219"/>
      <c r="J153" s="215"/>
      <c r="K153" s="215"/>
      <c r="L153" s="220"/>
      <c r="M153" s="221"/>
      <c r="N153" s="222"/>
      <c r="O153" s="222"/>
      <c r="P153" s="222"/>
      <c r="Q153" s="222"/>
      <c r="R153" s="222"/>
      <c r="S153" s="222"/>
      <c r="T153" s="223"/>
      <c r="AT153" s="224" t="s">
        <v>290</v>
      </c>
      <c r="AU153" s="224" t="s">
        <v>83</v>
      </c>
      <c r="AV153" s="11" t="s">
        <v>83</v>
      </c>
      <c r="AW153" s="11" t="s">
        <v>36</v>
      </c>
      <c r="AX153" s="11" t="s">
        <v>81</v>
      </c>
      <c r="AY153" s="224" t="s">
        <v>186</v>
      </c>
    </row>
    <row r="154" spans="2:65" s="1" customFormat="1" ht="31.5" customHeight="1">
      <c r="B154" s="41"/>
      <c r="C154" s="193" t="s">
        <v>821</v>
      </c>
      <c r="D154" s="193" t="s">
        <v>189</v>
      </c>
      <c r="E154" s="194" t="s">
        <v>1511</v>
      </c>
      <c r="F154" s="195" t="s">
        <v>1512</v>
      </c>
      <c r="G154" s="196" t="s">
        <v>285</v>
      </c>
      <c r="H154" s="197">
        <v>368.368</v>
      </c>
      <c r="I154" s="198"/>
      <c r="J154" s="199">
        <f>ROUND(I154*H154,2)</f>
        <v>0</v>
      </c>
      <c r="K154" s="195" t="s">
        <v>193</v>
      </c>
      <c r="L154" s="61"/>
      <c r="M154" s="200" t="s">
        <v>23</v>
      </c>
      <c r="N154" s="201" t="s">
        <v>44</v>
      </c>
      <c r="O154" s="42"/>
      <c r="P154" s="202">
        <f>O154*H154</f>
        <v>0</v>
      </c>
      <c r="Q154" s="202">
        <v>0</v>
      </c>
      <c r="R154" s="202">
        <f>Q154*H154</f>
        <v>0</v>
      </c>
      <c r="S154" s="202">
        <v>0</v>
      </c>
      <c r="T154" s="203">
        <f>S154*H154</f>
        <v>0</v>
      </c>
      <c r="AR154" s="24" t="s">
        <v>206</v>
      </c>
      <c r="AT154" s="24" t="s">
        <v>189</v>
      </c>
      <c r="AU154" s="24" t="s">
        <v>83</v>
      </c>
      <c r="AY154" s="24" t="s">
        <v>186</v>
      </c>
      <c r="BE154" s="204">
        <f>IF(N154="základní",J154,0)</f>
        <v>0</v>
      </c>
      <c r="BF154" s="204">
        <f>IF(N154="snížená",J154,0)</f>
        <v>0</v>
      </c>
      <c r="BG154" s="204">
        <f>IF(N154="zákl. přenesená",J154,0)</f>
        <v>0</v>
      </c>
      <c r="BH154" s="204">
        <f>IF(N154="sníž. přenesená",J154,0)</f>
        <v>0</v>
      </c>
      <c r="BI154" s="204">
        <f>IF(N154="nulová",J154,0)</f>
        <v>0</v>
      </c>
      <c r="BJ154" s="24" t="s">
        <v>81</v>
      </c>
      <c r="BK154" s="204">
        <f>ROUND(I154*H154,2)</f>
        <v>0</v>
      </c>
      <c r="BL154" s="24" t="s">
        <v>206</v>
      </c>
      <c r="BM154" s="24" t="s">
        <v>1927</v>
      </c>
    </row>
    <row r="155" spans="2:47" s="1" customFormat="1" ht="121.5">
      <c r="B155" s="41"/>
      <c r="C155" s="63"/>
      <c r="D155" s="208" t="s">
        <v>287</v>
      </c>
      <c r="E155" s="63"/>
      <c r="F155" s="209" t="s">
        <v>600</v>
      </c>
      <c r="G155" s="63"/>
      <c r="H155" s="63"/>
      <c r="I155" s="163"/>
      <c r="J155" s="63"/>
      <c r="K155" s="63"/>
      <c r="L155" s="61"/>
      <c r="M155" s="207"/>
      <c r="N155" s="42"/>
      <c r="O155" s="42"/>
      <c r="P155" s="42"/>
      <c r="Q155" s="42"/>
      <c r="R155" s="42"/>
      <c r="S155" s="42"/>
      <c r="T155" s="78"/>
      <c r="AT155" s="24" t="s">
        <v>287</v>
      </c>
      <c r="AU155" s="24" t="s">
        <v>83</v>
      </c>
    </row>
    <row r="156" spans="2:47" s="1" customFormat="1" ht="27">
      <c r="B156" s="41"/>
      <c r="C156" s="63"/>
      <c r="D156" s="208" t="s">
        <v>196</v>
      </c>
      <c r="E156" s="63"/>
      <c r="F156" s="209" t="s">
        <v>1928</v>
      </c>
      <c r="G156" s="63"/>
      <c r="H156" s="63"/>
      <c r="I156" s="163"/>
      <c r="J156" s="63"/>
      <c r="K156" s="63"/>
      <c r="L156" s="61"/>
      <c r="M156" s="207"/>
      <c r="N156" s="42"/>
      <c r="O156" s="42"/>
      <c r="P156" s="42"/>
      <c r="Q156" s="42"/>
      <c r="R156" s="42"/>
      <c r="S156" s="42"/>
      <c r="T156" s="78"/>
      <c r="AT156" s="24" t="s">
        <v>196</v>
      </c>
      <c r="AU156" s="24" t="s">
        <v>83</v>
      </c>
    </row>
    <row r="157" spans="2:63" s="10" customFormat="1" ht="29.85" customHeight="1">
      <c r="B157" s="176"/>
      <c r="C157" s="177"/>
      <c r="D157" s="190" t="s">
        <v>72</v>
      </c>
      <c r="E157" s="191" t="s">
        <v>83</v>
      </c>
      <c r="F157" s="191" t="s">
        <v>601</v>
      </c>
      <c r="G157" s="177"/>
      <c r="H157" s="177"/>
      <c r="I157" s="180"/>
      <c r="J157" s="192">
        <f>BK157</f>
        <v>0</v>
      </c>
      <c r="K157" s="177"/>
      <c r="L157" s="182"/>
      <c r="M157" s="183"/>
      <c r="N157" s="184"/>
      <c r="O157" s="184"/>
      <c r="P157" s="185">
        <f>SUM(P158:P173)</f>
        <v>0</v>
      </c>
      <c r="Q157" s="184"/>
      <c r="R157" s="185">
        <f>SUM(R158:R173)</f>
        <v>22.88451909</v>
      </c>
      <c r="S157" s="184"/>
      <c r="T157" s="186">
        <f>SUM(T158:T173)</f>
        <v>0</v>
      </c>
      <c r="AR157" s="187" t="s">
        <v>81</v>
      </c>
      <c r="AT157" s="188" t="s">
        <v>72</v>
      </c>
      <c r="AU157" s="188" t="s">
        <v>81</v>
      </c>
      <c r="AY157" s="187" t="s">
        <v>186</v>
      </c>
      <c r="BK157" s="189">
        <f>SUM(BK158:BK173)</f>
        <v>0</v>
      </c>
    </row>
    <row r="158" spans="2:65" s="1" customFormat="1" ht="31.5" customHeight="1">
      <c r="B158" s="41"/>
      <c r="C158" s="193" t="s">
        <v>373</v>
      </c>
      <c r="D158" s="193" t="s">
        <v>189</v>
      </c>
      <c r="E158" s="194" t="s">
        <v>603</v>
      </c>
      <c r="F158" s="195" t="s">
        <v>604</v>
      </c>
      <c r="G158" s="196" t="s">
        <v>295</v>
      </c>
      <c r="H158" s="197">
        <v>5.582</v>
      </c>
      <c r="I158" s="198"/>
      <c r="J158" s="199">
        <f>ROUND(I158*H158,2)</f>
        <v>0</v>
      </c>
      <c r="K158" s="195" t="s">
        <v>193</v>
      </c>
      <c r="L158" s="61"/>
      <c r="M158" s="200" t="s">
        <v>23</v>
      </c>
      <c r="N158" s="201" t="s">
        <v>44</v>
      </c>
      <c r="O158" s="42"/>
      <c r="P158" s="202">
        <f>O158*H158</f>
        <v>0</v>
      </c>
      <c r="Q158" s="202">
        <v>0</v>
      </c>
      <c r="R158" s="202">
        <f>Q158*H158</f>
        <v>0</v>
      </c>
      <c r="S158" s="202">
        <v>0</v>
      </c>
      <c r="T158" s="203">
        <f>S158*H158</f>
        <v>0</v>
      </c>
      <c r="AR158" s="24" t="s">
        <v>206</v>
      </c>
      <c r="AT158" s="24" t="s">
        <v>189</v>
      </c>
      <c r="AU158" s="24" t="s">
        <v>83</v>
      </c>
      <c r="AY158" s="24" t="s">
        <v>186</v>
      </c>
      <c r="BE158" s="204">
        <f>IF(N158="základní",J158,0)</f>
        <v>0</v>
      </c>
      <c r="BF158" s="204">
        <f>IF(N158="snížená",J158,0)</f>
        <v>0</v>
      </c>
      <c r="BG158" s="204">
        <f>IF(N158="zákl. přenesená",J158,0)</f>
        <v>0</v>
      </c>
      <c r="BH158" s="204">
        <f>IF(N158="sníž. přenesená",J158,0)</f>
        <v>0</v>
      </c>
      <c r="BI158" s="204">
        <f>IF(N158="nulová",J158,0)</f>
        <v>0</v>
      </c>
      <c r="BJ158" s="24" t="s">
        <v>81</v>
      </c>
      <c r="BK158" s="204">
        <f>ROUND(I158*H158,2)</f>
        <v>0</v>
      </c>
      <c r="BL158" s="24" t="s">
        <v>206</v>
      </c>
      <c r="BM158" s="24" t="s">
        <v>1929</v>
      </c>
    </row>
    <row r="159" spans="2:47" s="1" customFormat="1" ht="81">
      <c r="B159" s="41"/>
      <c r="C159" s="63"/>
      <c r="D159" s="208" t="s">
        <v>287</v>
      </c>
      <c r="E159" s="63"/>
      <c r="F159" s="209" t="s">
        <v>606</v>
      </c>
      <c r="G159" s="63"/>
      <c r="H159" s="63"/>
      <c r="I159" s="163"/>
      <c r="J159" s="63"/>
      <c r="K159" s="63"/>
      <c r="L159" s="61"/>
      <c r="M159" s="207"/>
      <c r="N159" s="42"/>
      <c r="O159" s="42"/>
      <c r="P159" s="42"/>
      <c r="Q159" s="42"/>
      <c r="R159" s="42"/>
      <c r="S159" s="42"/>
      <c r="T159" s="78"/>
      <c r="AT159" s="24" t="s">
        <v>287</v>
      </c>
      <c r="AU159" s="24" t="s">
        <v>83</v>
      </c>
    </row>
    <row r="160" spans="2:51" s="11" customFormat="1" ht="13.5">
      <c r="B160" s="214"/>
      <c r="C160" s="215"/>
      <c r="D160" s="205" t="s">
        <v>290</v>
      </c>
      <c r="E160" s="216" t="s">
        <v>23</v>
      </c>
      <c r="F160" s="217" t="s">
        <v>1930</v>
      </c>
      <c r="G160" s="215"/>
      <c r="H160" s="218">
        <v>5.582</v>
      </c>
      <c r="I160" s="219"/>
      <c r="J160" s="215"/>
      <c r="K160" s="215"/>
      <c r="L160" s="220"/>
      <c r="M160" s="221"/>
      <c r="N160" s="222"/>
      <c r="O160" s="222"/>
      <c r="P160" s="222"/>
      <c r="Q160" s="222"/>
      <c r="R160" s="222"/>
      <c r="S160" s="222"/>
      <c r="T160" s="223"/>
      <c r="AT160" s="224" t="s">
        <v>290</v>
      </c>
      <c r="AU160" s="224" t="s">
        <v>83</v>
      </c>
      <c r="AV160" s="11" t="s">
        <v>83</v>
      </c>
      <c r="AW160" s="11" t="s">
        <v>36</v>
      </c>
      <c r="AX160" s="11" t="s">
        <v>81</v>
      </c>
      <c r="AY160" s="224" t="s">
        <v>186</v>
      </c>
    </row>
    <row r="161" spans="2:65" s="1" customFormat="1" ht="31.5" customHeight="1">
      <c r="B161" s="41"/>
      <c r="C161" s="193" t="s">
        <v>9</v>
      </c>
      <c r="D161" s="193" t="s">
        <v>189</v>
      </c>
      <c r="E161" s="194" t="s">
        <v>1931</v>
      </c>
      <c r="F161" s="195" t="s">
        <v>1932</v>
      </c>
      <c r="G161" s="196" t="s">
        <v>285</v>
      </c>
      <c r="H161" s="197">
        <v>84.467</v>
      </c>
      <c r="I161" s="198"/>
      <c r="J161" s="199">
        <f>ROUND(I161*H161,2)</f>
        <v>0</v>
      </c>
      <c r="K161" s="195" t="s">
        <v>193</v>
      </c>
      <c r="L161" s="61"/>
      <c r="M161" s="200" t="s">
        <v>23</v>
      </c>
      <c r="N161" s="201" t="s">
        <v>44</v>
      </c>
      <c r="O161" s="42"/>
      <c r="P161" s="202">
        <f>O161*H161</f>
        <v>0</v>
      </c>
      <c r="Q161" s="202">
        <v>0.00017</v>
      </c>
      <c r="R161" s="202">
        <f>Q161*H161</f>
        <v>0.014359390000000001</v>
      </c>
      <c r="S161" s="202">
        <v>0</v>
      </c>
      <c r="T161" s="203">
        <f>S161*H161</f>
        <v>0</v>
      </c>
      <c r="AR161" s="24" t="s">
        <v>206</v>
      </c>
      <c r="AT161" s="24" t="s">
        <v>189</v>
      </c>
      <c r="AU161" s="24" t="s">
        <v>83</v>
      </c>
      <c r="AY161" s="24" t="s">
        <v>186</v>
      </c>
      <c r="BE161" s="204">
        <f>IF(N161="základní",J161,0)</f>
        <v>0</v>
      </c>
      <c r="BF161" s="204">
        <f>IF(N161="snížená",J161,0)</f>
        <v>0</v>
      </c>
      <c r="BG161" s="204">
        <f>IF(N161="zákl. přenesená",J161,0)</f>
        <v>0</v>
      </c>
      <c r="BH161" s="204">
        <f>IF(N161="sníž. přenesená",J161,0)</f>
        <v>0</v>
      </c>
      <c r="BI161" s="204">
        <f>IF(N161="nulová",J161,0)</f>
        <v>0</v>
      </c>
      <c r="BJ161" s="24" t="s">
        <v>81</v>
      </c>
      <c r="BK161" s="204">
        <f>ROUND(I161*H161,2)</f>
        <v>0</v>
      </c>
      <c r="BL161" s="24" t="s">
        <v>206</v>
      </c>
      <c r="BM161" s="24" t="s">
        <v>1933</v>
      </c>
    </row>
    <row r="162" spans="2:47" s="1" customFormat="1" ht="189">
      <c r="B162" s="41"/>
      <c r="C162" s="63"/>
      <c r="D162" s="208" t="s">
        <v>287</v>
      </c>
      <c r="E162" s="63"/>
      <c r="F162" s="209" t="s">
        <v>612</v>
      </c>
      <c r="G162" s="63"/>
      <c r="H162" s="63"/>
      <c r="I162" s="163"/>
      <c r="J162" s="63"/>
      <c r="K162" s="63"/>
      <c r="L162" s="61"/>
      <c r="M162" s="207"/>
      <c r="N162" s="42"/>
      <c r="O162" s="42"/>
      <c r="P162" s="42"/>
      <c r="Q162" s="42"/>
      <c r="R162" s="42"/>
      <c r="S162" s="42"/>
      <c r="T162" s="78"/>
      <c r="AT162" s="24" t="s">
        <v>287</v>
      </c>
      <c r="AU162" s="24" t="s">
        <v>83</v>
      </c>
    </row>
    <row r="163" spans="2:51" s="11" customFormat="1" ht="13.5">
      <c r="B163" s="214"/>
      <c r="C163" s="215"/>
      <c r="D163" s="205" t="s">
        <v>290</v>
      </c>
      <c r="E163" s="216" t="s">
        <v>23</v>
      </c>
      <c r="F163" s="217" t="s">
        <v>1934</v>
      </c>
      <c r="G163" s="215"/>
      <c r="H163" s="218">
        <v>84.467</v>
      </c>
      <c r="I163" s="219"/>
      <c r="J163" s="215"/>
      <c r="K163" s="215"/>
      <c r="L163" s="220"/>
      <c r="M163" s="221"/>
      <c r="N163" s="222"/>
      <c r="O163" s="222"/>
      <c r="P163" s="222"/>
      <c r="Q163" s="222"/>
      <c r="R163" s="222"/>
      <c r="S163" s="222"/>
      <c r="T163" s="223"/>
      <c r="AT163" s="224" t="s">
        <v>290</v>
      </c>
      <c r="AU163" s="224" t="s">
        <v>83</v>
      </c>
      <c r="AV163" s="11" t="s">
        <v>83</v>
      </c>
      <c r="AW163" s="11" t="s">
        <v>36</v>
      </c>
      <c r="AX163" s="11" t="s">
        <v>81</v>
      </c>
      <c r="AY163" s="224" t="s">
        <v>186</v>
      </c>
    </row>
    <row r="164" spans="2:65" s="1" customFormat="1" ht="44.25" customHeight="1">
      <c r="B164" s="41"/>
      <c r="C164" s="193" t="s">
        <v>362</v>
      </c>
      <c r="D164" s="193" t="s">
        <v>189</v>
      </c>
      <c r="E164" s="194" t="s">
        <v>615</v>
      </c>
      <c r="F164" s="195" t="s">
        <v>616</v>
      </c>
      <c r="G164" s="196" t="s">
        <v>444</v>
      </c>
      <c r="H164" s="197">
        <v>37.21</v>
      </c>
      <c r="I164" s="198"/>
      <c r="J164" s="199">
        <f>ROUND(I164*H164,2)</f>
        <v>0</v>
      </c>
      <c r="K164" s="195" t="s">
        <v>193</v>
      </c>
      <c r="L164" s="61"/>
      <c r="M164" s="200" t="s">
        <v>23</v>
      </c>
      <c r="N164" s="201" t="s">
        <v>44</v>
      </c>
      <c r="O164" s="42"/>
      <c r="P164" s="202">
        <f>O164*H164</f>
        <v>0</v>
      </c>
      <c r="Q164" s="202">
        <v>0.23058</v>
      </c>
      <c r="R164" s="202">
        <f>Q164*H164</f>
        <v>8.5798818</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1935</v>
      </c>
    </row>
    <row r="165" spans="2:65" s="1" customFormat="1" ht="22.5" customHeight="1">
      <c r="B165" s="41"/>
      <c r="C165" s="193" t="s">
        <v>608</v>
      </c>
      <c r="D165" s="193" t="s">
        <v>189</v>
      </c>
      <c r="E165" s="194" t="s">
        <v>637</v>
      </c>
      <c r="F165" s="195" t="s">
        <v>638</v>
      </c>
      <c r="G165" s="196" t="s">
        <v>295</v>
      </c>
      <c r="H165" s="197">
        <v>4.485</v>
      </c>
      <c r="I165" s="198"/>
      <c r="J165" s="199">
        <f>ROUND(I165*H165,2)</f>
        <v>0</v>
      </c>
      <c r="K165" s="195" t="s">
        <v>193</v>
      </c>
      <c r="L165" s="61"/>
      <c r="M165" s="200" t="s">
        <v>23</v>
      </c>
      <c r="N165" s="201" t="s">
        <v>44</v>
      </c>
      <c r="O165" s="42"/>
      <c r="P165" s="202">
        <f>O165*H165</f>
        <v>0</v>
      </c>
      <c r="Q165" s="202">
        <v>2.25634</v>
      </c>
      <c r="R165" s="202">
        <f>Q165*H165</f>
        <v>10.1196849</v>
      </c>
      <c r="S165" s="202">
        <v>0</v>
      </c>
      <c r="T165" s="203">
        <f>S165*H165</f>
        <v>0</v>
      </c>
      <c r="AR165" s="24" t="s">
        <v>206</v>
      </c>
      <c r="AT165" s="24" t="s">
        <v>189</v>
      </c>
      <c r="AU165" s="24" t="s">
        <v>83</v>
      </c>
      <c r="AY165" s="24" t="s">
        <v>186</v>
      </c>
      <c r="BE165" s="204">
        <f>IF(N165="základní",J165,0)</f>
        <v>0</v>
      </c>
      <c r="BF165" s="204">
        <f>IF(N165="snížená",J165,0)</f>
        <v>0</v>
      </c>
      <c r="BG165" s="204">
        <f>IF(N165="zákl. přenesená",J165,0)</f>
        <v>0</v>
      </c>
      <c r="BH165" s="204">
        <f>IF(N165="sníž. přenesená",J165,0)</f>
        <v>0</v>
      </c>
      <c r="BI165" s="204">
        <f>IF(N165="nulová",J165,0)</f>
        <v>0</v>
      </c>
      <c r="BJ165" s="24" t="s">
        <v>81</v>
      </c>
      <c r="BK165" s="204">
        <f>ROUND(I165*H165,2)</f>
        <v>0</v>
      </c>
      <c r="BL165" s="24" t="s">
        <v>206</v>
      </c>
      <c r="BM165" s="24" t="s">
        <v>1936</v>
      </c>
    </row>
    <row r="166" spans="2:47" s="1" customFormat="1" ht="81">
      <c r="B166" s="41"/>
      <c r="C166" s="63"/>
      <c r="D166" s="208" t="s">
        <v>287</v>
      </c>
      <c r="E166" s="63"/>
      <c r="F166" s="209" t="s">
        <v>640</v>
      </c>
      <c r="G166" s="63"/>
      <c r="H166" s="63"/>
      <c r="I166" s="163"/>
      <c r="J166" s="63"/>
      <c r="K166" s="63"/>
      <c r="L166" s="61"/>
      <c r="M166" s="207"/>
      <c r="N166" s="42"/>
      <c r="O166" s="42"/>
      <c r="P166" s="42"/>
      <c r="Q166" s="42"/>
      <c r="R166" s="42"/>
      <c r="S166" s="42"/>
      <c r="T166" s="78"/>
      <c r="AT166" s="24" t="s">
        <v>287</v>
      </c>
      <c r="AU166" s="24" t="s">
        <v>83</v>
      </c>
    </row>
    <row r="167" spans="2:51" s="11" customFormat="1" ht="13.5">
      <c r="B167" s="214"/>
      <c r="C167" s="215"/>
      <c r="D167" s="205" t="s">
        <v>290</v>
      </c>
      <c r="E167" s="216" t="s">
        <v>23</v>
      </c>
      <c r="F167" s="217" t="s">
        <v>1937</v>
      </c>
      <c r="G167" s="215"/>
      <c r="H167" s="218">
        <v>4.485</v>
      </c>
      <c r="I167" s="219"/>
      <c r="J167" s="215"/>
      <c r="K167" s="215"/>
      <c r="L167" s="220"/>
      <c r="M167" s="221"/>
      <c r="N167" s="222"/>
      <c r="O167" s="222"/>
      <c r="P167" s="222"/>
      <c r="Q167" s="222"/>
      <c r="R167" s="222"/>
      <c r="S167" s="222"/>
      <c r="T167" s="223"/>
      <c r="AT167" s="224" t="s">
        <v>290</v>
      </c>
      <c r="AU167" s="224" t="s">
        <v>83</v>
      </c>
      <c r="AV167" s="11" t="s">
        <v>83</v>
      </c>
      <c r="AW167" s="11" t="s">
        <v>36</v>
      </c>
      <c r="AX167" s="11" t="s">
        <v>81</v>
      </c>
      <c r="AY167" s="224" t="s">
        <v>186</v>
      </c>
    </row>
    <row r="168" spans="2:65" s="1" customFormat="1" ht="31.5" customHeight="1">
      <c r="B168" s="41"/>
      <c r="C168" s="193" t="s">
        <v>1058</v>
      </c>
      <c r="D168" s="193" t="s">
        <v>189</v>
      </c>
      <c r="E168" s="194" t="s">
        <v>1938</v>
      </c>
      <c r="F168" s="195" t="s">
        <v>1939</v>
      </c>
      <c r="G168" s="196" t="s">
        <v>295</v>
      </c>
      <c r="H168" s="197">
        <v>1.914</v>
      </c>
      <c r="I168" s="198"/>
      <c r="J168" s="199">
        <f>ROUND(I168*H168,2)</f>
        <v>0</v>
      </c>
      <c r="K168" s="195" t="s">
        <v>193</v>
      </c>
      <c r="L168" s="61"/>
      <c r="M168" s="200" t="s">
        <v>23</v>
      </c>
      <c r="N168" s="201" t="s">
        <v>44</v>
      </c>
      <c r="O168" s="42"/>
      <c r="P168" s="202">
        <f>O168*H168</f>
        <v>0</v>
      </c>
      <c r="Q168" s="202">
        <v>0</v>
      </c>
      <c r="R168" s="202">
        <f>Q168*H168</f>
        <v>0</v>
      </c>
      <c r="S168" s="202">
        <v>0</v>
      </c>
      <c r="T168" s="203">
        <f>S168*H168</f>
        <v>0</v>
      </c>
      <c r="AR168" s="24" t="s">
        <v>206</v>
      </c>
      <c r="AT168" s="24" t="s">
        <v>189</v>
      </c>
      <c r="AU168" s="24" t="s">
        <v>83</v>
      </c>
      <c r="AY168" s="24" t="s">
        <v>186</v>
      </c>
      <c r="BE168" s="204">
        <f>IF(N168="základní",J168,0)</f>
        <v>0</v>
      </c>
      <c r="BF168" s="204">
        <f>IF(N168="snížená",J168,0)</f>
        <v>0</v>
      </c>
      <c r="BG168" s="204">
        <f>IF(N168="zákl. přenesená",J168,0)</f>
        <v>0</v>
      </c>
      <c r="BH168" s="204">
        <f>IF(N168="sníž. přenesená",J168,0)</f>
        <v>0</v>
      </c>
      <c r="BI168" s="204">
        <f>IF(N168="nulová",J168,0)</f>
        <v>0</v>
      </c>
      <c r="BJ168" s="24" t="s">
        <v>81</v>
      </c>
      <c r="BK168" s="204">
        <f>ROUND(I168*H168,2)</f>
        <v>0</v>
      </c>
      <c r="BL168" s="24" t="s">
        <v>206</v>
      </c>
      <c r="BM168" s="24" t="s">
        <v>1940</v>
      </c>
    </row>
    <row r="169" spans="2:47" s="1" customFormat="1" ht="94.5">
      <c r="B169" s="41"/>
      <c r="C169" s="63"/>
      <c r="D169" s="208" t="s">
        <v>287</v>
      </c>
      <c r="E169" s="63"/>
      <c r="F169" s="209" t="s">
        <v>1941</v>
      </c>
      <c r="G169" s="63"/>
      <c r="H169" s="63"/>
      <c r="I169" s="163"/>
      <c r="J169" s="63"/>
      <c r="K169" s="63"/>
      <c r="L169" s="61"/>
      <c r="M169" s="207"/>
      <c r="N169" s="42"/>
      <c r="O169" s="42"/>
      <c r="P169" s="42"/>
      <c r="Q169" s="42"/>
      <c r="R169" s="42"/>
      <c r="S169" s="42"/>
      <c r="T169" s="78"/>
      <c r="AT169" s="24" t="s">
        <v>287</v>
      </c>
      <c r="AU169" s="24" t="s">
        <v>83</v>
      </c>
    </row>
    <row r="170" spans="2:51" s="11" customFormat="1" ht="13.5">
      <c r="B170" s="214"/>
      <c r="C170" s="215"/>
      <c r="D170" s="205" t="s">
        <v>290</v>
      </c>
      <c r="E170" s="216" t="s">
        <v>23</v>
      </c>
      <c r="F170" s="217" t="s">
        <v>1942</v>
      </c>
      <c r="G170" s="215"/>
      <c r="H170" s="218">
        <v>1.914</v>
      </c>
      <c r="I170" s="219"/>
      <c r="J170" s="215"/>
      <c r="K170" s="215"/>
      <c r="L170" s="220"/>
      <c r="M170" s="221"/>
      <c r="N170" s="222"/>
      <c r="O170" s="222"/>
      <c r="P170" s="222"/>
      <c r="Q170" s="222"/>
      <c r="R170" s="222"/>
      <c r="S170" s="222"/>
      <c r="T170" s="223"/>
      <c r="AT170" s="224" t="s">
        <v>290</v>
      </c>
      <c r="AU170" s="224" t="s">
        <v>83</v>
      </c>
      <c r="AV170" s="11" t="s">
        <v>83</v>
      </c>
      <c r="AW170" s="11" t="s">
        <v>36</v>
      </c>
      <c r="AX170" s="11" t="s">
        <v>81</v>
      </c>
      <c r="AY170" s="224" t="s">
        <v>186</v>
      </c>
    </row>
    <row r="171" spans="2:65" s="1" customFormat="1" ht="22.5" customHeight="1">
      <c r="B171" s="41"/>
      <c r="C171" s="193" t="s">
        <v>1071</v>
      </c>
      <c r="D171" s="193" t="s">
        <v>189</v>
      </c>
      <c r="E171" s="194" t="s">
        <v>1943</v>
      </c>
      <c r="F171" s="195" t="s">
        <v>1944</v>
      </c>
      <c r="G171" s="196" t="s">
        <v>295</v>
      </c>
      <c r="H171" s="197">
        <v>1.7</v>
      </c>
      <c r="I171" s="198"/>
      <c r="J171" s="199">
        <f>ROUND(I171*H171,2)</f>
        <v>0</v>
      </c>
      <c r="K171" s="195" t="s">
        <v>193</v>
      </c>
      <c r="L171" s="61"/>
      <c r="M171" s="200" t="s">
        <v>23</v>
      </c>
      <c r="N171" s="201" t="s">
        <v>44</v>
      </c>
      <c r="O171" s="42"/>
      <c r="P171" s="202">
        <f>O171*H171</f>
        <v>0</v>
      </c>
      <c r="Q171" s="202">
        <v>2.45329</v>
      </c>
      <c r="R171" s="202">
        <f>Q171*H171</f>
        <v>4.170593</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1945</v>
      </c>
    </row>
    <row r="172" spans="2:47" s="1" customFormat="1" ht="81">
      <c r="B172" s="41"/>
      <c r="C172" s="63"/>
      <c r="D172" s="208" t="s">
        <v>287</v>
      </c>
      <c r="E172" s="63"/>
      <c r="F172" s="209" t="s">
        <v>640</v>
      </c>
      <c r="G172" s="63"/>
      <c r="H172" s="63"/>
      <c r="I172" s="163"/>
      <c r="J172" s="63"/>
      <c r="K172" s="63"/>
      <c r="L172" s="61"/>
      <c r="M172" s="207"/>
      <c r="N172" s="42"/>
      <c r="O172" s="42"/>
      <c r="P172" s="42"/>
      <c r="Q172" s="42"/>
      <c r="R172" s="42"/>
      <c r="S172" s="42"/>
      <c r="T172" s="78"/>
      <c r="AT172" s="24" t="s">
        <v>287</v>
      </c>
      <c r="AU172" s="24" t="s">
        <v>83</v>
      </c>
    </row>
    <row r="173" spans="2:51" s="11" customFormat="1" ht="13.5">
      <c r="B173" s="214"/>
      <c r="C173" s="215"/>
      <c r="D173" s="208" t="s">
        <v>290</v>
      </c>
      <c r="E173" s="225" t="s">
        <v>23</v>
      </c>
      <c r="F173" s="226" t="s">
        <v>1902</v>
      </c>
      <c r="G173" s="215"/>
      <c r="H173" s="227">
        <v>1.7</v>
      </c>
      <c r="I173" s="219"/>
      <c r="J173" s="215"/>
      <c r="K173" s="215"/>
      <c r="L173" s="220"/>
      <c r="M173" s="221"/>
      <c r="N173" s="222"/>
      <c r="O173" s="222"/>
      <c r="P173" s="222"/>
      <c r="Q173" s="222"/>
      <c r="R173" s="222"/>
      <c r="S173" s="222"/>
      <c r="T173" s="223"/>
      <c r="AT173" s="224" t="s">
        <v>290</v>
      </c>
      <c r="AU173" s="224" t="s">
        <v>83</v>
      </c>
      <c r="AV173" s="11" t="s">
        <v>83</v>
      </c>
      <c r="AW173" s="11" t="s">
        <v>36</v>
      </c>
      <c r="AX173" s="11" t="s">
        <v>81</v>
      </c>
      <c r="AY173" s="224" t="s">
        <v>186</v>
      </c>
    </row>
    <row r="174" spans="2:63" s="10" customFormat="1" ht="29.85" customHeight="1">
      <c r="B174" s="176"/>
      <c r="C174" s="177"/>
      <c r="D174" s="190" t="s">
        <v>72</v>
      </c>
      <c r="E174" s="191" t="s">
        <v>206</v>
      </c>
      <c r="F174" s="191" t="s">
        <v>668</v>
      </c>
      <c r="G174" s="177"/>
      <c r="H174" s="177"/>
      <c r="I174" s="180"/>
      <c r="J174" s="192">
        <f>BK174</f>
        <v>0</v>
      </c>
      <c r="K174" s="177"/>
      <c r="L174" s="182"/>
      <c r="M174" s="183"/>
      <c r="N174" s="184"/>
      <c r="O174" s="184"/>
      <c r="P174" s="185">
        <f>SUM(P175:P178)</f>
        <v>0</v>
      </c>
      <c r="Q174" s="184"/>
      <c r="R174" s="185">
        <f>SUM(R175:R178)</f>
        <v>0</v>
      </c>
      <c r="S174" s="184"/>
      <c r="T174" s="186">
        <f>SUM(T175:T178)</f>
        <v>0</v>
      </c>
      <c r="AR174" s="187" t="s">
        <v>81</v>
      </c>
      <c r="AT174" s="188" t="s">
        <v>72</v>
      </c>
      <c r="AU174" s="188" t="s">
        <v>81</v>
      </c>
      <c r="AY174" s="187" t="s">
        <v>186</v>
      </c>
      <c r="BK174" s="189">
        <f>SUM(BK175:BK178)</f>
        <v>0</v>
      </c>
    </row>
    <row r="175" spans="2:65" s="1" customFormat="1" ht="31.5" customHeight="1">
      <c r="B175" s="41"/>
      <c r="C175" s="193" t="s">
        <v>447</v>
      </c>
      <c r="D175" s="193" t="s">
        <v>189</v>
      </c>
      <c r="E175" s="194" t="s">
        <v>670</v>
      </c>
      <c r="F175" s="195" t="s">
        <v>671</v>
      </c>
      <c r="G175" s="196" t="s">
        <v>285</v>
      </c>
      <c r="H175" s="197">
        <v>121.23</v>
      </c>
      <c r="I175" s="198"/>
      <c r="J175" s="199">
        <f>ROUND(I175*H175,2)</f>
        <v>0</v>
      </c>
      <c r="K175" s="195" t="s">
        <v>193</v>
      </c>
      <c r="L175" s="61"/>
      <c r="M175" s="200" t="s">
        <v>23</v>
      </c>
      <c r="N175" s="201" t="s">
        <v>44</v>
      </c>
      <c r="O175" s="42"/>
      <c r="P175" s="202">
        <f>O175*H175</f>
        <v>0</v>
      </c>
      <c r="Q175" s="202">
        <v>0</v>
      </c>
      <c r="R175" s="202">
        <f>Q175*H175</f>
        <v>0</v>
      </c>
      <c r="S175" s="202">
        <v>0</v>
      </c>
      <c r="T175" s="203">
        <f>S175*H175</f>
        <v>0</v>
      </c>
      <c r="AR175" s="24" t="s">
        <v>206</v>
      </c>
      <c r="AT175" s="24" t="s">
        <v>189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1946</v>
      </c>
    </row>
    <row r="176" spans="2:47" s="1" customFormat="1" ht="189">
      <c r="B176" s="41"/>
      <c r="C176" s="63"/>
      <c r="D176" s="205" t="s">
        <v>287</v>
      </c>
      <c r="E176" s="63"/>
      <c r="F176" s="206" t="s">
        <v>673</v>
      </c>
      <c r="G176" s="63"/>
      <c r="H176" s="63"/>
      <c r="I176" s="163"/>
      <c r="J176" s="63"/>
      <c r="K176" s="63"/>
      <c r="L176" s="61"/>
      <c r="M176" s="207"/>
      <c r="N176" s="42"/>
      <c r="O176" s="42"/>
      <c r="P176" s="42"/>
      <c r="Q176" s="42"/>
      <c r="R176" s="42"/>
      <c r="S176" s="42"/>
      <c r="T176" s="78"/>
      <c r="AT176" s="24" t="s">
        <v>287</v>
      </c>
      <c r="AU176" s="24" t="s">
        <v>83</v>
      </c>
    </row>
    <row r="177" spans="2:65" s="1" customFormat="1" ht="31.5" customHeight="1">
      <c r="B177" s="41"/>
      <c r="C177" s="193" t="s">
        <v>451</v>
      </c>
      <c r="D177" s="193" t="s">
        <v>189</v>
      </c>
      <c r="E177" s="194" t="s">
        <v>675</v>
      </c>
      <c r="F177" s="195" t="s">
        <v>676</v>
      </c>
      <c r="G177" s="196" t="s">
        <v>285</v>
      </c>
      <c r="H177" s="197">
        <v>121.23</v>
      </c>
      <c r="I177" s="198"/>
      <c r="J177" s="199">
        <f>ROUND(I177*H177,2)</f>
        <v>0</v>
      </c>
      <c r="K177" s="195" t="s">
        <v>193</v>
      </c>
      <c r="L177" s="61"/>
      <c r="M177" s="200" t="s">
        <v>23</v>
      </c>
      <c r="N177" s="201" t="s">
        <v>44</v>
      </c>
      <c r="O177" s="42"/>
      <c r="P177" s="202">
        <f>O177*H177</f>
        <v>0</v>
      </c>
      <c r="Q177" s="202">
        <v>0</v>
      </c>
      <c r="R177" s="202">
        <f>Q177*H177</f>
        <v>0</v>
      </c>
      <c r="S177" s="202">
        <v>0</v>
      </c>
      <c r="T177" s="203">
        <f>S177*H177</f>
        <v>0</v>
      </c>
      <c r="AR177" s="24" t="s">
        <v>206</v>
      </c>
      <c r="AT177" s="24" t="s">
        <v>189</v>
      </c>
      <c r="AU177" s="24" t="s">
        <v>83</v>
      </c>
      <c r="AY177" s="24" t="s">
        <v>186</v>
      </c>
      <c r="BE177" s="204">
        <f>IF(N177="základní",J177,0)</f>
        <v>0</v>
      </c>
      <c r="BF177" s="204">
        <f>IF(N177="snížená",J177,0)</f>
        <v>0</v>
      </c>
      <c r="BG177" s="204">
        <f>IF(N177="zákl. přenesená",J177,0)</f>
        <v>0</v>
      </c>
      <c r="BH177" s="204">
        <f>IF(N177="sníž. přenesená",J177,0)</f>
        <v>0</v>
      </c>
      <c r="BI177" s="204">
        <f>IF(N177="nulová",J177,0)</f>
        <v>0</v>
      </c>
      <c r="BJ177" s="24" t="s">
        <v>81</v>
      </c>
      <c r="BK177" s="204">
        <f>ROUND(I177*H177,2)</f>
        <v>0</v>
      </c>
      <c r="BL177" s="24" t="s">
        <v>206</v>
      </c>
      <c r="BM177" s="24" t="s">
        <v>1947</v>
      </c>
    </row>
    <row r="178" spans="2:47" s="1" customFormat="1" ht="189">
      <c r="B178" s="41"/>
      <c r="C178" s="63"/>
      <c r="D178" s="208" t="s">
        <v>287</v>
      </c>
      <c r="E178" s="63"/>
      <c r="F178" s="209" t="s">
        <v>673</v>
      </c>
      <c r="G178" s="63"/>
      <c r="H178" s="63"/>
      <c r="I178" s="163"/>
      <c r="J178" s="63"/>
      <c r="K178" s="63"/>
      <c r="L178" s="61"/>
      <c r="M178" s="207"/>
      <c r="N178" s="42"/>
      <c r="O178" s="42"/>
      <c r="P178" s="42"/>
      <c r="Q178" s="42"/>
      <c r="R178" s="42"/>
      <c r="S178" s="42"/>
      <c r="T178" s="78"/>
      <c r="AT178" s="24" t="s">
        <v>287</v>
      </c>
      <c r="AU178" s="24" t="s">
        <v>83</v>
      </c>
    </row>
    <row r="179" spans="2:63" s="10" customFormat="1" ht="29.85" customHeight="1">
      <c r="B179" s="176"/>
      <c r="C179" s="177"/>
      <c r="D179" s="190" t="s">
        <v>72</v>
      </c>
      <c r="E179" s="191" t="s">
        <v>185</v>
      </c>
      <c r="F179" s="191" t="s">
        <v>697</v>
      </c>
      <c r="G179" s="177"/>
      <c r="H179" s="177"/>
      <c r="I179" s="180"/>
      <c r="J179" s="192">
        <f>BK179</f>
        <v>0</v>
      </c>
      <c r="K179" s="177"/>
      <c r="L179" s="182"/>
      <c r="M179" s="183"/>
      <c r="N179" s="184"/>
      <c r="O179" s="184"/>
      <c r="P179" s="185">
        <f>SUM(P180:P214)</f>
        <v>0</v>
      </c>
      <c r="Q179" s="184"/>
      <c r="R179" s="185">
        <f>SUM(R180:R214)</f>
        <v>116.50142580000002</v>
      </c>
      <c r="S179" s="184"/>
      <c r="T179" s="186">
        <f>SUM(T180:T214)</f>
        <v>0</v>
      </c>
      <c r="AR179" s="187" t="s">
        <v>81</v>
      </c>
      <c r="AT179" s="188" t="s">
        <v>72</v>
      </c>
      <c r="AU179" s="188" t="s">
        <v>81</v>
      </c>
      <c r="AY179" s="187" t="s">
        <v>186</v>
      </c>
      <c r="BK179" s="189">
        <f>SUM(BK180:BK214)</f>
        <v>0</v>
      </c>
    </row>
    <row r="180" spans="2:65" s="1" customFormat="1" ht="22.5" customHeight="1">
      <c r="B180" s="41"/>
      <c r="C180" s="193" t="s">
        <v>559</v>
      </c>
      <c r="D180" s="193" t="s">
        <v>189</v>
      </c>
      <c r="E180" s="194" t="s">
        <v>699</v>
      </c>
      <c r="F180" s="195" t="s">
        <v>700</v>
      </c>
      <c r="G180" s="196" t="s">
        <v>444</v>
      </c>
      <c r="H180" s="197">
        <v>7.14</v>
      </c>
      <c r="I180" s="198"/>
      <c r="J180" s="199">
        <f>ROUND(I180*H180,2)</f>
        <v>0</v>
      </c>
      <c r="K180" s="195" t="s">
        <v>23</v>
      </c>
      <c r="L180" s="61"/>
      <c r="M180" s="200" t="s">
        <v>23</v>
      </c>
      <c r="N180" s="201" t="s">
        <v>44</v>
      </c>
      <c r="O180" s="42"/>
      <c r="P180" s="202">
        <f>O180*H180</f>
        <v>0</v>
      </c>
      <c r="Q180" s="202">
        <v>0</v>
      </c>
      <c r="R180" s="202">
        <f>Q180*H180</f>
        <v>0</v>
      </c>
      <c r="S180" s="202">
        <v>0</v>
      </c>
      <c r="T180" s="203">
        <f>S180*H180</f>
        <v>0</v>
      </c>
      <c r="AR180" s="24" t="s">
        <v>206</v>
      </c>
      <c r="AT180" s="24" t="s">
        <v>189</v>
      </c>
      <c r="AU180" s="24" t="s">
        <v>83</v>
      </c>
      <c r="AY180" s="24" t="s">
        <v>186</v>
      </c>
      <c r="BE180" s="204">
        <f>IF(N180="základní",J180,0)</f>
        <v>0</v>
      </c>
      <c r="BF180" s="204">
        <f>IF(N180="snížená",J180,0)</f>
        <v>0</v>
      </c>
      <c r="BG180" s="204">
        <f>IF(N180="zákl. přenesená",J180,0)</f>
        <v>0</v>
      </c>
      <c r="BH180" s="204">
        <f>IF(N180="sníž. přenesená",J180,0)</f>
        <v>0</v>
      </c>
      <c r="BI180" s="204">
        <f>IF(N180="nulová",J180,0)</f>
        <v>0</v>
      </c>
      <c r="BJ180" s="24" t="s">
        <v>81</v>
      </c>
      <c r="BK180" s="204">
        <f>ROUND(I180*H180,2)</f>
        <v>0</v>
      </c>
      <c r="BL180" s="24" t="s">
        <v>206</v>
      </c>
      <c r="BM180" s="24" t="s">
        <v>1948</v>
      </c>
    </row>
    <row r="181" spans="2:47" s="1" customFormat="1" ht="27">
      <c r="B181" s="41"/>
      <c r="C181" s="63"/>
      <c r="D181" s="208" t="s">
        <v>196</v>
      </c>
      <c r="E181" s="63"/>
      <c r="F181" s="209" t="s">
        <v>1928</v>
      </c>
      <c r="G181" s="63"/>
      <c r="H181" s="63"/>
      <c r="I181" s="163"/>
      <c r="J181" s="63"/>
      <c r="K181" s="63"/>
      <c r="L181" s="61"/>
      <c r="M181" s="207"/>
      <c r="N181" s="42"/>
      <c r="O181" s="42"/>
      <c r="P181" s="42"/>
      <c r="Q181" s="42"/>
      <c r="R181" s="42"/>
      <c r="S181" s="42"/>
      <c r="T181" s="78"/>
      <c r="AT181" s="24" t="s">
        <v>196</v>
      </c>
      <c r="AU181" s="24" t="s">
        <v>83</v>
      </c>
    </row>
    <row r="182" spans="2:51" s="11" customFormat="1" ht="13.5">
      <c r="B182" s="214"/>
      <c r="C182" s="215"/>
      <c r="D182" s="205" t="s">
        <v>290</v>
      </c>
      <c r="E182" s="216" t="s">
        <v>23</v>
      </c>
      <c r="F182" s="217" t="s">
        <v>1949</v>
      </c>
      <c r="G182" s="215"/>
      <c r="H182" s="218">
        <v>7.14</v>
      </c>
      <c r="I182" s="219"/>
      <c r="J182" s="215"/>
      <c r="K182" s="215"/>
      <c r="L182" s="220"/>
      <c r="M182" s="221"/>
      <c r="N182" s="222"/>
      <c r="O182" s="222"/>
      <c r="P182" s="222"/>
      <c r="Q182" s="222"/>
      <c r="R182" s="222"/>
      <c r="S182" s="222"/>
      <c r="T182" s="223"/>
      <c r="AT182" s="224" t="s">
        <v>290</v>
      </c>
      <c r="AU182" s="224" t="s">
        <v>83</v>
      </c>
      <c r="AV182" s="11" t="s">
        <v>83</v>
      </c>
      <c r="AW182" s="11" t="s">
        <v>36</v>
      </c>
      <c r="AX182" s="11" t="s">
        <v>81</v>
      </c>
      <c r="AY182" s="224" t="s">
        <v>186</v>
      </c>
    </row>
    <row r="183" spans="2:65" s="1" customFormat="1" ht="22.5" customHeight="1">
      <c r="B183" s="41"/>
      <c r="C183" s="193" t="s">
        <v>602</v>
      </c>
      <c r="D183" s="193" t="s">
        <v>189</v>
      </c>
      <c r="E183" s="194" t="s">
        <v>704</v>
      </c>
      <c r="F183" s="195" t="s">
        <v>705</v>
      </c>
      <c r="G183" s="196" t="s">
        <v>285</v>
      </c>
      <c r="H183" s="197">
        <v>1045</v>
      </c>
      <c r="I183" s="198"/>
      <c r="J183" s="199">
        <f>ROUND(I183*H183,2)</f>
        <v>0</v>
      </c>
      <c r="K183" s="195" t="s">
        <v>23</v>
      </c>
      <c r="L183" s="61"/>
      <c r="M183" s="200" t="s">
        <v>23</v>
      </c>
      <c r="N183" s="201" t="s">
        <v>44</v>
      </c>
      <c r="O183" s="42"/>
      <c r="P183" s="202">
        <f>O183*H183</f>
        <v>0</v>
      </c>
      <c r="Q183" s="202">
        <v>0</v>
      </c>
      <c r="R183" s="202">
        <f>Q183*H183</f>
        <v>0</v>
      </c>
      <c r="S183" s="202">
        <v>0</v>
      </c>
      <c r="T183" s="203">
        <f>S183*H183</f>
        <v>0</v>
      </c>
      <c r="AR183" s="24" t="s">
        <v>206</v>
      </c>
      <c r="AT183" s="24" t="s">
        <v>189</v>
      </c>
      <c r="AU183" s="24" t="s">
        <v>83</v>
      </c>
      <c r="AY183" s="24" t="s">
        <v>186</v>
      </c>
      <c r="BE183" s="204">
        <f>IF(N183="základní",J183,0)</f>
        <v>0</v>
      </c>
      <c r="BF183" s="204">
        <f>IF(N183="snížená",J183,0)</f>
        <v>0</v>
      </c>
      <c r="BG183" s="204">
        <f>IF(N183="zákl. přenesená",J183,0)</f>
        <v>0</v>
      </c>
      <c r="BH183" s="204">
        <f>IF(N183="sníž. přenesená",J183,0)</f>
        <v>0</v>
      </c>
      <c r="BI183" s="204">
        <f>IF(N183="nulová",J183,0)</f>
        <v>0</v>
      </c>
      <c r="BJ183" s="24" t="s">
        <v>81</v>
      </c>
      <c r="BK183" s="204">
        <f>ROUND(I183*H183,2)</f>
        <v>0</v>
      </c>
      <c r="BL183" s="24" t="s">
        <v>206</v>
      </c>
      <c r="BM183" s="24" t="s">
        <v>1950</v>
      </c>
    </row>
    <row r="184" spans="2:51" s="11" customFormat="1" ht="13.5">
      <c r="B184" s="214"/>
      <c r="C184" s="215"/>
      <c r="D184" s="205" t="s">
        <v>290</v>
      </c>
      <c r="E184" s="216" t="s">
        <v>23</v>
      </c>
      <c r="F184" s="217" t="s">
        <v>1951</v>
      </c>
      <c r="G184" s="215"/>
      <c r="H184" s="218">
        <v>1045</v>
      </c>
      <c r="I184" s="219"/>
      <c r="J184" s="215"/>
      <c r="K184" s="215"/>
      <c r="L184" s="220"/>
      <c r="M184" s="221"/>
      <c r="N184" s="222"/>
      <c r="O184" s="222"/>
      <c r="P184" s="222"/>
      <c r="Q184" s="222"/>
      <c r="R184" s="222"/>
      <c r="S184" s="222"/>
      <c r="T184" s="223"/>
      <c r="AT184" s="224" t="s">
        <v>290</v>
      </c>
      <c r="AU184" s="224" t="s">
        <v>83</v>
      </c>
      <c r="AV184" s="11" t="s">
        <v>83</v>
      </c>
      <c r="AW184" s="11" t="s">
        <v>36</v>
      </c>
      <c r="AX184" s="11" t="s">
        <v>81</v>
      </c>
      <c r="AY184" s="224" t="s">
        <v>186</v>
      </c>
    </row>
    <row r="185" spans="2:65" s="1" customFormat="1" ht="22.5" customHeight="1">
      <c r="B185" s="41"/>
      <c r="C185" s="193" t="s">
        <v>550</v>
      </c>
      <c r="D185" s="193" t="s">
        <v>189</v>
      </c>
      <c r="E185" s="194" t="s">
        <v>715</v>
      </c>
      <c r="F185" s="195" t="s">
        <v>716</v>
      </c>
      <c r="G185" s="196" t="s">
        <v>285</v>
      </c>
      <c r="H185" s="197">
        <v>134.79</v>
      </c>
      <c r="I185" s="198"/>
      <c r="J185" s="199">
        <f>ROUND(I185*H185,2)</f>
        <v>0</v>
      </c>
      <c r="K185" s="195" t="s">
        <v>193</v>
      </c>
      <c r="L185" s="61"/>
      <c r="M185" s="200" t="s">
        <v>23</v>
      </c>
      <c r="N185" s="201" t="s">
        <v>44</v>
      </c>
      <c r="O185" s="42"/>
      <c r="P185" s="202">
        <f>O185*H185</f>
        <v>0</v>
      </c>
      <c r="Q185" s="202">
        <v>0</v>
      </c>
      <c r="R185" s="202">
        <f>Q185*H185</f>
        <v>0</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1952</v>
      </c>
    </row>
    <row r="186" spans="2:51" s="11" customFormat="1" ht="13.5">
      <c r="B186" s="214"/>
      <c r="C186" s="215"/>
      <c r="D186" s="205" t="s">
        <v>290</v>
      </c>
      <c r="E186" s="216" t="s">
        <v>23</v>
      </c>
      <c r="F186" s="217" t="s">
        <v>1953</v>
      </c>
      <c r="G186" s="215"/>
      <c r="H186" s="218">
        <v>134.79</v>
      </c>
      <c r="I186" s="219"/>
      <c r="J186" s="215"/>
      <c r="K186" s="215"/>
      <c r="L186" s="220"/>
      <c r="M186" s="221"/>
      <c r="N186" s="222"/>
      <c r="O186" s="222"/>
      <c r="P186" s="222"/>
      <c r="Q186" s="222"/>
      <c r="R186" s="222"/>
      <c r="S186" s="222"/>
      <c r="T186" s="223"/>
      <c r="AT186" s="224" t="s">
        <v>290</v>
      </c>
      <c r="AU186" s="224" t="s">
        <v>83</v>
      </c>
      <c r="AV186" s="11" t="s">
        <v>83</v>
      </c>
      <c r="AW186" s="11" t="s">
        <v>36</v>
      </c>
      <c r="AX186" s="11" t="s">
        <v>81</v>
      </c>
      <c r="AY186" s="224" t="s">
        <v>186</v>
      </c>
    </row>
    <row r="187" spans="2:65" s="1" customFormat="1" ht="22.5" customHeight="1">
      <c r="B187" s="41"/>
      <c r="C187" s="193" t="s">
        <v>1083</v>
      </c>
      <c r="D187" s="193" t="s">
        <v>189</v>
      </c>
      <c r="E187" s="194" t="s">
        <v>725</v>
      </c>
      <c r="F187" s="195" t="s">
        <v>726</v>
      </c>
      <c r="G187" s="196" t="s">
        <v>285</v>
      </c>
      <c r="H187" s="197">
        <v>514.96</v>
      </c>
      <c r="I187" s="198"/>
      <c r="J187" s="199">
        <f>ROUND(I187*H187,2)</f>
        <v>0</v>
      </c>
      <c r="K187" s="195" t="s">
        <v>193</v>
      </c>
      <c r="L187" s="61"/>
      <c r="M187" s="200" t="s">
        <v>23</v>
      </c>
      <c r="N187" s="201" t="s">
        <v>44</v>
      </c>
      <c r="O187" s="42"/>
      <c r="P187" s="202">
        <f>O187*H187</f>
        <v>0</v>
      </c>
      <c r="Q187" s="202">
        <v>0</v>
      </c>
      <c r="R187" s="202">
        <f>Q187*H187</f>
        <v>0</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1954</v>
      </c>
    </row>
    <row r="188" spans="2:51" s="11" customFormat="1" ht="13.5">
      <c r="B188" s="214"/>
      <c r="C188" s="215"/>
      <c r="D188" s="205" t="s">
        <v>290</v>
      </c>
      <c r="E188" s="216" t="s">
        <v>23</v>
      </c>
      <c r="F188" s="217" t="s">
        <v>1955</v>
      </c>
      <c r="G188" s="215"/>
      <c r="H188" s="218">
        <v>514.96</v>
      </c>
      <c r="I188" s="219"/>
      <c r="J188" s="215"/>
      <c r="K188" s="215"/>
      <c r="L188" s="220"/>
      <c r="M188" s="221"/>
      <c r="N188" s="222"/>
      <c r="O188" s="222"/>
      <c r="P188" s="222"/>
      <c r="Q188" s="222"/>
      <c r="R188" s="222"/>
      <c r="S188" s="222"/>
      <c r="T188" s="223"/>
      <c r="AT188" s="224" t="s">
        <v>290</v>
      </c>
      <c r="AU188" s="224" t="s">
        <v>83</v>
      </c>
      <c r="AV188" s="11" t="s">
        <v>83</v>
      </c>
      <c r="AW188" s="11" t="s">
        <v>36</v>
      </c>
      <c r="AX188" s="11" t="s">
        <v>81</v>
      </c>
      <c r="AY188" s="224" t="s">
        <v>186</v>
      </c>
    </row>
    <row r="189" spans="2:65" s="1" customFormat="1" ht="31.5" customHeight="1">
      <c r="B189" s="41"/>
      <c r="C189" s="193" t="s">
        <v>1087</v>
      </c>
      <c r="D189" s="193" t="s">
        <v>189</v>
      </c>
      <c r="E189" s="194" t="s">
        <v>737</v>
      </c>
      <c r="F189" s="195" t="s">
        <v>738</v>
      </c>
      <c r="G189" s="196" t="s">
        <v>285</v>
      </c>
      <c r="H189" s="197">
        <v>433.75</v>
      </c>
      <c r="I189" s="198"/>
      <c r="J189" s="199">
        <f>ROUND(I189*H189,2)</f>
        <v>0</v>
      </c>
      <c r="K189" s="195" t="s">
        <v>193</v>
      </c>
      <c r="L189" s="61"/>
      <c r="M189" s="200" t="s">
        <v>23</v>
      </c>
      <c r="N189" s="201" t="s">
        <v>44</v>
      </c>
      <c r="O189" s="42"/>
      <c r="P189" s="202">
        <f>O189*H189</f>
        <v>0</v>
      </c>
      <c r="Q189" s="202">
        <v>0</v>
      </c>
      <c r="R189" s="202">
        <f>Q189*H189</f>
        <v>0</v>
      </c>
      <c r="S189" s="202">
        <v>0</v>
      </c>
      <c r="T189" s="203">
        <f>S189*H189</f>
        <v>0</v>
      </c>
      <c r="AR189" s="24" t="s">
        <v>206</v>
      </c>
      <c r="AT189" s="24" t="s">
        <v>189</v>
      </c>
      <c r="AU189" s="24" t="s">
        <v>83</v>
      </c>
      <c r="AY189" s="24" t="s">
        <v>186</v>
      </c>
      <c r="BE189" s="204">
        <f>IF(N189="základní",J189,0)</f>
        <v>0</v>
      </c>
      <c r="BF189" s="204">
        <f>IF(N189="snížená",J189,0)</f>
        <v>0</v>
      </c>
      <c r="BG189" s="204">
        <f>IF(N189="zákl. přenesená",J189,0)</f>
        <v>0</v>
      </c>
      <c r="BH189" s="204">
        <f>IF(N189="sníž. přenesená",J189,0)</f>
        <v>0</v>
      </c>
      <c r="BI189" s="204">
        <f>IF(N189="nulová",J189,0)</f>
        <v>0</v>
      </c>
      <c r="BJ189" s="24" t="s">
        <v>81</v>
      </c>
      <c r="BK189" s="204">
        <f>ROUND(I189*H189,2)</f>
        <v>0</v>
      </c>
      <c r="BL189" s="24" t="s">
        <v>206</v>
      </c>
      <c r="BM189" s="24" t="s">
        <v>1956</v>
      </c>
    </row>
    <row r="190" spans="2:47" s="1" customFormat="1" ht="67.5">
      <c r="B190" s="41"/>
      <c r="C190" s="63"/>
      <c r="D190" s="208" t="s">
        <v>287</v>
      </c>
      <c r="E190" s="63"/>
      <c r="F190" s="209" t="s">
        <v>740</v>
      </c>
      <c r="G190" s="63"/>
      <c r="H190" s="63"/>
      <c r="I190" s="163"/>
      <c r="J190" s="63"/>
      <c r="K190" s="63"/>
      <c r="L190" s="61"/>
      <c r="M190" s="207"/>
      <c r="N190" s="42"/>
      <c r="O190" s="42"/>
      <c r="P190" s="42"/>
      <c r="Q190" s="42"/>
      <c r="R190" s="42"/>
      <c r="S190" s="42"/>
      <c r="T190" s="78"/>
      <c r="AT190" s="24" t="s">
        <v>287</v>
      </c>
      <c r="AU190" s="24" t="s">
        <v>83</v>
      </c>
    </row>
    <row r="191" spans="2:51" s="11" customFormat="1" ht="13.5">
      <c r="B191" s="214"/>
      <c r="C191" s="215"/>
      <c r="D191" s="205" t="s">
        <v>290</v>
      </c>
      <c r="E191" s="216" t="s">
        <v>23</v>
      </c>
      <c r="F191" s="217" t="s">
        <v>1957</v>
      </c>
      <c r="G191" s="215"/>
      <c r="H191" s="218">
        <v>433.75</v>
      </c>
      <c r="I191" s="219"/>
      <c r="J191" s="215"/>
      <c r="K191" s="215"/>
      <c r="L191" s="220"/>
      <c r="M191" s="221"/>
      <c r="N191" s="222"/>
      <c r="O191" s="222"/>
      <c r="P191" s="222"/>
      <c r="Q191" s="222"/>
      <c r="R191" s="222"/>
      <c r="S191" s="222"/>
      <c r="T191" s="223"/>
      <c r="AT191" s="224" t="s">
        <v>290</v>
      </c>
      <c r="AU191" s="224" t="s">
        <v>83</v>
      </c>
      <c r="AV191" s="11" t="s">
        <v>83</v>
      </c>
      <c r="AW191" s="11" t="s">
        <v>36</v>
      </c>
      <c r="AX191" s="11" t="s">
        <v>81</v>
      </c>
      <c r="AY191" s="224" t="s">
        <v>186</v>
      </c>
    </row>
    <row r="192" spans="2:65" s="1" customFormat="1" ht="31.5" customHeight="1">
      <c r="B192" s="41"/>
      <c r="C192" s="193" t="s">
        <v>806</v>
      </c>
      <c r="D192" s="193" t="s">
        <v>189</v>
      </c>
      <c r="E192" s="194" t="s">
        <v>1675</v>
      </c>
      <c r="F192" s="195" t="s">
        <v>1676</v>
      </c>
      <c r="G192" s="196" t="s">
        <v>285</v>
      </c>
      <c r="H192" s="197">
        <v>413.93</v>
      </c>
      <c r="I192" s="198"/>
      <c r="J192" s="199">
        <f>ROUND(I192*H192,2)</f>
        <v>0</v>
      </c>
      <c r="K192" s="195" t="s">
        <v>193</v>
      </c>
      <c r="L192" s="61"/>
      <c r="M192" s="200" t="s">
        <v>23</v>
      </c>
      <c r="N192" s="201" t="s">
        <v>44</v>
      </c>
      <c r="O192" s="42"/>
      <c r="P192" s="202">
        <f>O192*H192</f>
        <v>0</v>
      </c>
      <c r="Q192" s="202">
        <v>0</v>
      </c>
      <c r="R192" s="202">
        <f>Q192*H192</f>
        <v>0</v>
      </c>
      <c r="S192" s="202">
        <v>0</v>
      </c>
      <c r="T192" s="203">
        <f>S192*H192</f>
        <v>0</v>
      </c>
      <c r="AR192" s="24" t="s">
        <v>206</v>
      </c>
      <c r="AT192" s="24" t="s">
        <v>189</v>
      </c>
      <c r="AU192" s="24" t="s">
        <v>83</v>
      </c>
      <c r="AY192" s="24" t="s">
        <v>186</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206</v>
      </c>
      <c r="BM192" s="24" t="s">
        <v>1958</v>
      </c>
    </row>
    <row r="193" spans="2:47" s="1" customFormat="1" ht="27">
      <c r="B193" s="41"/>
      <c r="C193" s="63"/>
      <c r="D193" s="208" t="s">
        <v>287</v>
      </c>
      <c r="E193" s="63"/>
      <c r="F193" s="209" t="s">
        <v>745</v>
      </c>
      <c r="G193" s="63"/>
      <c r="H193" s="63"/>
      <c r="I193" s="163"/>
      <c r="J193" s="63"/>
      <c r="K193" s="63"/>
      <c r="L193" s="61"/>
      <c r="M193" s="207"/>
      <c r="N193" s="42"/>
      <c r="O193" s="42"/>
      <c r="P193" s="42"/>
      <c r="Q193" s="42"/>
      <c r="R193" s="42"/>
      <c r="S193" s="42"/>
      <c r="T193" s="78"/>
      <c r="AT193" s="24" t="s">
        <v>287</v>
      </c>
      <c r="AU193" s="24" t="s">
        <v>83</v>
      </c>
    </row>
    <row r="194" spans="2:51" s="11" customFormat="1" ht="13.5">
      <c r="B194" s="214"/>
      <c r="C194" s="215"/>
      <c r="D194" s="205" t="s">
        <v>290</v>
      </c>
      <c r="E194" s="216" t="s">
        <v>23</v>
      </c>
      <c r="F194" s="217" t="s">
        <v>1959</v>
      </c>
      <c r="G194" s="215"/>
      <c r="H194" s="218">
        <v>413.93</v>
      </c>
      <c r="I194" s="219"/>
      <c r="J194" s="215"/>
      <c r="K194" s="215"/>
      <c r="L194" s="220"/>
      <c r="M194" s="221"/>
      <c r="N194" s="222"/>
      <c r="O194" s="222"/>
      <c r="P194" s="222"/>
      <c r="Q194" s="222"/>
      <c r="R194" s="222"/>
      <c r="S194" s="222"/>
      <c r="T194" s="223"/>
      <c r="AT194" s="224" t="s">
        <v>290</v>
      </c>
      <c r="AU194" s="224" t="s">
        <v>83</v>
      </c>
      <c r="AV194" s="11" t="s">
        <v>83</v>
      </c>
      <c r="AW194" s="11" t="s">
        <v>36</v>
      </c>
      <c r="AX194" s="11" t="s">
        <v>81</v>
      </c>
      <c r="AY194" s="224" t="s">
        <v>186</v>
      </c>
    </row>
    <row r="195" spans="2:65" s="1" customFormat="1" ht="31.5" customHeight="1">
      <c r="B195" s="41"/>
      <c r="C195" s="193" t="s">
        <v>1067</v>
      </c>
      <c r="D195" s="193" t="s">
        <v>189</v>
      </c>
      <c r="E195" s="194" t="s">
        <v>747</v>
      </c>
      <c r="F195" s="195" t="s">
        <v>748</v>
      </c>
      <c r="G195" s="196" t="s">
        <v>285</v>
      </c>
      <c r="H195" s="197">
        <v>75.26</v>
      </c>
      <c r="I195" s="198"/>
      <c r="J195" s="199">
        <f>ROUND(I195*H195,2)</f>
        <v>0</v>
      </c>
      <c r="K195" s="195" t="s">
        <v>193</v>
      </c>
      <c r="L195" s="61"/>
      <c r="M195" s="200" t="s">
        <v>23</v>
      </c>
      <c r="N195" s="201" t="s">
        <v>44</v>
      </c>
      <c r="O195" s="42"/>
      <c r="P195" s="202">
        <f>O195*H195</f>
        <v>0</v>
      </c>
      <c r="Q195" s="202">
        <v>0.27799</v>
      </c>
      <c r="R195" s="202">
        <f>Q195*H195</f>
        <v>20.921527400000002</v>
      </c>
      <c r="S195" s="202">
        <v>0</v>
      </c>
      <c r="T195" s="203">
        <f>S195*H195</f>
        <v>0</v>
      </c>
      <c r="AR195" s="24" t="s">
        <v>206</v>
      </c>
      <c r="AT195" s="24" t="s">
        <v>189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206</v>
      </c>
      <c r="BM195" s="24" t="s">
        <v>1960</v>
      </c>
    </row>
    <row r="196" spans="2:47" s="1" customFormat="1" ht="67.5">
      <c r="B196" s="41"/>
      <c r="C196" s="63"/>
      <c r="D196" s="208" t="s">
        <v>287</v>
      </c>
      <c r="E196" s="63"/>
      <c r="F196" s="209" t="s">
        <v>750</v>
      </c>
      <c r="G196" s="63"/>
      <c r="H196" s="63"/>
      <c r="I196" s="163"/>
      <c r="J196" s="63"/>
      <c r="K196" s="63"/>
      <c r="L196" s="61"/>
      <c r="M196" s="207"/>
      <c r="N196" s="42"/>
      <c r="O196" s="42"/>
      <c r="P196" s="42"/>
      <c r="Q196" s="42"/>
      <c r="R196" s="42"/>
      <c r="S196" s="42"/>
      <c r="T196" s="78"/>
      <c r="AT196" s="24" t="s">
        <v>287</v>
      </c>
      <c r="AU196" s="24" t="s">
        <v>83</v>
      </c>
    </row>
    <row r="197" spans="2:47" s="1" customFormat="1" ht="27">
      <c r="B197" s="41"/>
      <c r="C197" s="63"/>
      <c r="D197" s="205" t="s">
        <v>196</v>
      </c>
      <c r="E197" s="63"/>
      <c r="F197" s="206" t="s">
        <v>1928</v>
      </c>
      <c r="G197" s="63"/>
      <c r="H197" s="63"/>
      <c r="I197" s="163"/>
      <c r="J197" s="63"/>
      <c r="K197" s="63"/>
      <c r="L197" s="61"/>
      <c r="M197" s="207"/>
      <c r="N197" s="42"/>
      <c r="O197" s="42"/>
      <c r="P197" s="42"/>
      <c r="Q197" s="42"/>
      <c r="R197" s="42"/>
      <c r="S197" s="42"/>
      <c r="T197" s="78"/>
      <c r="AT197" s="24" t="s">
        <v>196</v>
      </c>
      <c r="AU197" s="24" t="s">
        <v>83</v>
      </c>
    </row>
    <row r="198" spans="2:65" s="1" customFormat="1" ht="22.5" customHeight="1">
      <c r="B198" s="41"/>
      <c r="C198" s="193" t="s">
        <v>1063</v>
      </c>
      <c r="D198" s="193" t="s">
        <v>189</v>
      </c>
      <c r="E198" s="194" t="s">
        <v>753</v>
      </c>
      <c r="F198" s="195" t="s">
        <v>754</v>
      </c>
      <c r="G198" s="196" t="s">
        <v>295</v>
      </c>
      <c r="H198" s="197">
        <v>8.5</v>
      </c>
      <c r="I198" s="198"/>
      <c r="J198" s="199">
        <f>ROUND(I198*H198,2)</f>
        <v>0</v>
      </c>
      <c r="K198" s="195" t="s">
        <v>193</v>
      </c>
      <c r="L198" s="61"/>
      <c r="M198" s="200" t="s">
        <v>23</v>
      </c>
      <c r="N198" s="201" t="s">
        <v>44</v>
      </c>
      <c r="O198" s="42"/>
      <c r="P198" s="202">
        <f>O198*H198</f>
        <v>0</v>
      </c>
      <c r="Q198" s="202">
        <v>0</v>
      </c>
      <c r="R198" s="202">
        <f>Q198*H198</f>
        <v>0</v>
      </c>
      <c r="S198" s="202">
        <v>0</v>
      </c>
      <c r="T198" s="203">
        <f>S198*H198</f>
        <v>0</v>
      </c>
      <c r="AR198" s="24" t="s">
        <v>206</v>
      </c>
      <c r="AT198" s="24" t="s">
        <v>189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1961</v>
      </c>
    </row>
    <row r="199" spans="2:47" s="1" customFormat="1" ht="54">
      <c r="B199" s="41"/>
      <c r="C199" s="63"/>
      <c r="D199" s="205" t="s">
        <v>287</v>
      </c>
      <c r="E199" s="63"/>
      <c r="F199" s="206" t="s">
        <v>756</v>
      </c>
      <c r="G199" s="63"/>
      <c r="H199" s="63"/>
      <c r="I199" s="163"/>
      <c r="J199" s="63"/>
      <c r="K199" s="63"/>
      <c r="L199" s="61"/>
      <c r="M199" s="207"/>
      <c r="N199" s="42"/>
      <c r="O199" s="42"/>
      <c r="P199" s="42"/>
      <c r="Q199" s="42"/>
      <c r="R199" s="42"/>
      <c r="S199" s="42"/>
      <c r="T199" s="78"/>
      <c r="AT199" s="24" t="s">
        <v>287</v>
      </c>
      <c r="AU199" s="24" t="s">
        <v>83</v>
      </c>
    </row>
    <row r="200" spans="2:65" s="1" customFormat="1" ht="22.5" customHeight="1">
      <c r="B200" s="41"/>
      <c r="C200" s="193" t="s">
        <v>862</v>
      </c>
      <c r="D200" s="193" t="s">
        <v>189</v>
      </c>
      <c r="E200" s="194" t="s">
        <v>759</v>
      </c>
      <c r="F200" s="195" t="s">
        <v>760</v>
      </c>
      <c r="G200" s="196" t="s">
        <v>285</v>
      </c>
      <c r="H200" s="197">
        <v>413.93</v>
      </c>
      <c r="I200" s="198"/>
      <c r="J200" s="199">
        <f>ROUND(I200*H200,2)</f>
        <v>0</v>
      </c>
      <c r="K200" s="195" t="s">
        <v>193</v>
      </c>
      <c r="L200" s="61"/>
      <c r="M200" s="200" t="s">
        <v>23</v>
      </c>
      <c r="N200" s="201" t="s">
        <v>44</v>
      </c>
      <c r="O200" s="42"/>
      <c r="P200" s="202">
        <f>O200*H200</f>
        <v>0</v>
      </c>
      <c r="Q200" s="202">
        <v>0</v>
      </c>
      <c r="R200" s="202">
        <f>Q200*H200</f>
        <v>0</v>
      </c>
      <c r="S200" s="202">
        <v>0</v>
      </c>
      <c r="T200" s="203">
        <f>S200*H200</f>
        <v>0</v>
      </c>
      <c r="AR200" s="24" t="s">
        <v>206</v>
      </c>
      <c r="AT200" s="24" t="s">
        <v>189</v>
      </c>
      <c r="AU200" s="24" t="s">
        <v>83</v>
      </c>
      <c r="AY200" s="24" t="s">
        <v>186</v>
      </c>
      <c r="BE200" s="204">
        <f>IF(N200="základní",J200,0)</f>
        <v>0</v>
      </c>
      <c r="BF200" s="204">
        <f>IF(N200="snížená",J200,0)</f>
        <v>0</v>
      </c>
      <c r="BG200" s="204">
        <f>IF(N200="zákl. přenesená",J200,0)</f>
        <v>0</v>
      </c>
      <c r="BH200" s="204">
        <f>IF(N200="sníž. přenesená",J200,0)</f>
        <v>0</v>
      </c>
      <c r="BI200" s="204">
        <f>IF(N200="nulová",J200,0)</f>
        <v>0</v>
      </c>
      <c r="BJ200" s="24" t="s">
        <v>81</v>
      </c>
      <c r="BK200" s="204">
        <f>ROUND(I200*H200,2)</f>
        <v>0</v>
      </c>
      <c r="BL200" s="24" t="s">
        <v>206</v>
      </c>
      <c r="BM200" s="24" t="s">
        <v>1962</v>
      </c>
    </row>
    <row r="201" spans="2:65" s="1" customFormat="1" ht="31.5" customHeight="1">
      <c r="B201" s="41"/>
      <c r="C201" s="193" t="s">
        <v>684</v>
      </c>
      <c r="D201" s="193" t="s">
        <v>189</v>
      </c>
      <c r="E201" s="194" t="s">
        <v>1541</v>
      </c>
      <c r="F201" s="195" t="s">
        <v>1542</v>
      </c>
      <c r="G201" s="196" t="s">
        <v>285</v>
      </c>
      <c r="H201" s="197">
        <v>380</v>
      </c>
      <c r="I201" s="198"/>
      <c r="J201" s="199">
        <f>ROUND(I201*H201,2)</f>
        <v>0</v>
      </c>
      <c r="K201" s="195" t="s">
        <v>193</v>
      </c>
      <c r="L201" s="61"/>
      <c r="M201" s="200" t="s">
        <v>23</v>
      </c>
      <c r="N201" s="201" t="s">
        <v>44</v>
      </c>
      <c r="O201" s="42"/>
      <c r="P201" s="202">
        <f>O201*H201</f>
        <v>0</v>
      </c>
      <c r="Q201" s="202">
        <v>0</v>
      </c>
      <c r="R201" s="202">
        <f>Q201*H201</f>
        <v>0</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1963</v>
      </c>
    </row>
    <row r="202" spans="2:47" s="1" customFormat="1" ht="27">
      <c r="B202" s="41"/>
      <c r="C202" s="63"/>
      <c r="D202" s="208" t="s">
        <v>287</v>
      </c>
      <c r="E202" s="63"/>
      <c r="F202" s="209" t="s">
        <v>768</v>
      </c>
      <c r="G202" s="63"/>
      <c r="H202" s="63"/>
      <c r="I202" s="163"/>
      <c r="J202" s="63"/>
      <c r="K202" s="63"/>
      <c r="L202" s="61"/>
      <c r="M202" s="207"/>
      <c r="N202" s="42"/>
      <c r="O202" s="42"/>
      <c r="P202" s="42"/>
      <c r="Q202" s="42"/>
      <c r="R202" s="42"/>
      <c r="S202" s="42"/>
      <c r="T202" s="78"/>
      <c r="AT202" s="24" t="s">
        <v>287</v>
      </c>
      <c r="AU202" s="24" t="s">
        <v>83</v>
      </c>
    </row>
    <row r="203" spans="2:47" s="1" customFormat="1" ht="27">
      <c r="B203" s="41"/>
      <c r="C203" s="63"/>
      <c r="D203" s="205" t="s">
        <v>196</v>
      </c>
      <c r="E203" s="63"/>
      <c r="F203" s="206" t="s">
        <v>1928</v>
      </c>
      <c r="G203" s="63"/>
      <c r="H203" s="63"/>
      <c r="I203" s="163"/>
      <c r="J203" s="63"/>
      <c r="K203" s="63"/>
      <c r="L203" s="61"/>
      <c r="M203" s="207"/>
      <c r="N203" s="42"/>
      <c r="O203" s="42"/>
      <c r="P203" s="42"/>
      <c r="Q203" s="42"/>
      <c r="R203" s="42"/>
      <c r="S203" s="42"/>
      <c r="T203" s="78"/>
      <c r="AT203" s="24" t="s">
        <v>196</v>
      </c>
      <c r="AU203" s="24" t="s">
        <v>83</v>
      </c>
    </row>
    <row r="204" spans="2:65" s="1" customFormat="1" ht="44.25" customHeight="1">
      <c r="B204" s="41"/>
      <c r="C204" s="193" t="s">
        <v>441</v>
      </c>
      <c r="D204" s="193" t="s">
        <v>189</v>
      </c>
      <c r="E204" s="194" t="s">
        <v>779</v>
      </c>
      <c r="F204" s="195" t="s">
        <v>780</v>
      </c>
      <c r="G204" s="196" t="s">
        <v>285</v>
      </c>
      <c r="H204" s="197">
        <v>121.23</v>
      </c>
      <c r="I204" s="198"/>
      <c r="J204" s="199">
        <f>ROUND(I204*H204,2)</f>
        <v>0</v>
      </c>
      <c r="K204" s="195" t="s">
        <v>193</v>
      </c>
      <c r="L204" s="61"/>
      <c r="M204" s="200" t="s">
        <v>23</v>
      </c>
      <c r="N204" s="201" t="s">
        <v>44</v>
      </c>
      <c r="O204" s="42"/>
      <c r="P204" s="202">
        <f>O204*H204</f>
        <v>0</v>
      </c>
      <c r="Q204" s="202">
        <v>0.61404</v>
      </c>
      <c r="R204" s="202">
        <f>Q204*H204</f>
        <v>74.44006920000001</v>
      </c>
      <c r="S204" s="202">
        <v>0</v>
      </c>
      <c r="T204" s="203">
        <f>S204*H204</f>
        <v>0</v>
      </c>
      <c r="AR204" s="24" t="s">
        <v>206</v>
      </c>
      <c r="AT204" s="24" t="s">
        <v>189</v>
      </c>
      <c r="AU204" s="24" t="s">
        <v>83</v>
      </c>
      <c r="AY204" s="24" t="s">
        <v>186</v>
      </c>
      <c r="BE204" s="204">
        <f>IF(N204="základní",J204,0)</f>
        <v>0</v>
      </c>
      <c r="BF204" s="204">
        <f>IF(N204="snížená",J204,0)</f>
        <v>0</v>
      </c>
      <c r="BG204" s="204">
        <f>IF(N204="zákl. přenesená",J204,0)</f>
        <v>0</v>
      </c>
      <c r="BH204" s="204">
        <f>IF(N204="sníž. přenesená",J204,0)</f>
        <v>0</v>
      </c>
      <c r="BI204" s="204">
        <f>IF(N204="nulová",J204,0)</f>
        <v>0</v>
      </c>
      <c r="BJ204" s="24" t="s">
        <v>81</v>
      </c>
      <c r="BK204" s="204">
        <f>ROUND(I204*H204,2)</f>
        <v>0</v>
      </c>
      <c r="BL204" s="24" t="s">
        <v>206</v>
      </c>
      <c r="BM204" s="24" t="s">
        <v>1964</v>
      </c>
    </row>
    <row r="205" spans="2:47" s="1" customFormat="1" ht="189">
      <c r="B205" s="41"/>
      <c r="C205" s="63"/>
      <c r="D205" s="208" t="s">
        <v>287</v>
      </c>
      <c r="E205" s="63"/>
      <c r="F205" s="209" t="s">
        <v>782</v>
      </c>
      <c r="G205" s="63"/>
      <c r="H205" s="63"/>
      <c r="I205" s="163"/>
      <c r="J205" s="63"/>
      <c r="K205" s="63"/>
      <c r="L205" s="61"/>
      <c r="M205" s="207"/>
      <c r="N205" s="42"/>
      <c r="O205" s="42"/>
      <c r="P205" s="42"/>
      <c r="Q205" s="42"/>
      <c r="R205" s="42"/>
      <c r="S205" s="42"/>
      <c r="T205" s="78"/>
      <c r="AT205" s="24" t="s">
        <v>287</v>
      </c>
      <c r="AU205" s="24" t="s">
        <v>83</v>
      </c>
    </row>
    <row r="206" spans="2:47" s="1" customFormat="1" ht="27">
      <c r="B206" s="41"/>
      <c r="C206" s="63"/>
      <c r="D206" s="208" t="s">
        <v>196</v>
      </c>
      <c r="E206" s="63"/>
      <c r="F206" s="209" t="s">
        <v>1928</v>
      </c>
      <c r="G206" s="63"/>
      <c r="H206" s="63"/>
      <c r="I206" s="163"/>
      <c r="J206" s="63"/>
      <c r="K206" s="63"/>
      <c r="L206" s="61"/>
      <c r="M206" s="207"/>
      <c r="N206" s="42"/>
      <c r="O206" s="42"/>
      <c r="P206" s="42"/>
      <c r="Q206" s="42"/>
      <c r="R206" s="42"/>
      <c r="S206" s="42"/>
      <c r="T206" s="78"/>
      <c r="AT206" s="24" t="s">
        <v>196</v>
      </c>
      <c r="AU206" s="24" t="s">
        <v>83</v>
      </c>
    </row>
    <row r="207" spans="2:51" s="11" customFormat="1" ht="13.5">
      <c r="B207" s="214"/>
      <c r="C207" s="215"/>
      <c r="D207" s="205" t="s">
        <v>290</v>
      </c>
      <c r="E207" s="216" t="s">
        <v>23</v>
      </c>
      <c r="F207" s="217" t="s">
        <v>1965</v>
      </c>
      <c r="G207" s="215"/>
      <c r="H207" s="218">
        <v>121.23</v>
      </c>
      <c r="I207" s="219"/>
      <c r="J207" s="215"/>
      <c r="K207" s="215"/>
      <c r="L207" s="220"/>
      <c r="M207" s="221"/>
      <c r="N207" s="222"/>
      <c r="O207" s="222"/>
      <c r="P207" s="222"/>
      <c r="Q207" s="222"/>
      <c r="R207" s="222"/>
      <c r="S207" s="222"/>
      <c r="T207" s="223"/>
      <c r="AT207" s="224" t="s">
        <v>290</v>
      </c>
      <c r="AU207" s="224" t="s">
        <v>83</v>
      </c>
      <c r="AV207" s="11" t="s">
        <v>83</v>
      </c>
      <c r="AW207" s="11" t="s">
        <v>36</v>
      </c>
      <c r="AX207" s="11" t="s">
        <v>81</v>
      </c>
      <c r="AY207" s="224" t="s">
        <v>186</v>
      </c>
    </row>
    <row r="208" spans="2:65" s="1" customFormat="1" ht="31.5" customHeight="1">
      <c r="B208" s="41"/>
      <c r="C208" s="193" t="s">
        <v>392</v>
      </c>
      <c r="D208" s="193" t="s">
        <v>189</v>
      </c>
      <c r="E208" s="194" t="s">
        <v>1859</v>
      </c>
      <c r="F208" s="195" t="s">
        <v>1860</v>
      </c>
      <c r="G208" s="196" t="s">
        <v>285</v>
      </c>
      <c r="H208" s="197">
        <v>3.88</v>
      </c>
      <c r="I208" s="198"/>
      <c r="J208" s="199">
        <f>ROUND(I208*H208,2)</f>
        <v>0</v>
      </c>
      <c r="K208" s="195" t="s">
        <v>193</v>
      </c>
      <c r="L208" s="61"/>
      <c r="M208" s="200" t="s">
        <v>23</v>
      </c>
      <c r="N208" s="201" t="s">
        <v>44</v>
      </c>
      <c r="O208" s="42"/>
      <c r="P208" s="202">
        <f>O208*H208</f>
        <v>0</v>
      </c>
      <c r="Q208" s="202">
        <v>0.02256</v>
      </c>
      <c r="R208" s="202">
        <f>Q208*H208</f>
        <v>0.0875328</v>
      </c>
      <c r="S208" s="202">
        <v>0</v>
      </c>
      <c r="T208" s="203">
        <f>S208*H208</f>
        <v>0</v>
      </c>
      <c r="AR208" s="24" t="s">
        <v>206</v>
      </c>
      <c r="AT208" s="24" t="s">
        <v>189</v>
      </c>
      <c r="AU208" s="24" t="s">
        <v>83</v>
      </c>
      <c r="AY208" s="24" t="s">
        <v>186</v>
      </c>
      <c r="BE208" s="204">
        <f>IF(N208="základní",J208,0)</f>
        <v>0</v>
      </c>
      <c r="BF208" s="204">
        <f>IF(N208="snížená",J208,0)</f>
        <v>0</v>
      </c>
      <c r="BG208" s="204">
        <f>IF(N208="zákl. přenesená",J208,0)</f>
        <v>0</v>
      </c>
      <c r="BH208" s="204">
        <f>IF(N208="sníž. přenesená",J208,0)</f>
        <v>0</v>
      </c>
      <c r="BI208" s="204">
        <f>IF(N208="nulová",J208,0)</f>
        <v>0</v>
      </c>
      <c r="BJ208" s="24" t="s">
        <v>81</v>
      </c>
      <c r="BK208" s="204">
        <f>ROUND(I208*H208,2)</f>
        <v>0</v>
      </c>
      <c r="BL208" s="24" t="s">
        <v>206</v>
      </c>
      <c r="BM208" s="24" t="s">
        <v>1966</v>
      </c>
    </row>
    <row r="209" spans="2:47" s="1" customFormat="1" ht="67.5">
      <c r="B209" s="41"/>
      <c r="C209" s="63"/>
      <c r="D209" s="205" t="s">
        <v>287</v>
      </c>
      <c r="E209" s="63"/>
      <c r="F209" s="206" t="s">
        <v>1862</v>
      </c>
      <c r="G209" s="63"/>
      <c r="H209" s="63"/>
      <c r="I209" s="163"/>
      <c r="J209" s="63"/>
      <c r="K209" s="63"/>
      <c r="L209" s="61"/>
      <c r="M209" s="207"/>
      <c r="N209" s="42"/>
      <c r="O209" s="42"/>
      <c r="P209" s="42"/>
      <c r="Q209" s="42"/>
      <c r="R209" s="42"/>
      <c r="S209" s="42"/>
      <c r="T209" s="78"/>
      <c r="AT209" s="24" t="s">
        <v>287</v>
      </c>
      <c r="AU209" s="24" t="s">
        <v>83</v>
      </c>
    </row>
    <row r="210" spans="2:65" s="1" customFormat="1" ht="31.5" customHeight="1">
      <c r="B210" s="41"/>
      <c r="C210" s="193" t="s">
        <v>387</v>
      </c>
      <c r="D210" s="193" t="s">
        <v>189</v>
      </c>
      <c r="E210" s="194" t="s">
        <v>1863</v>
      </c>
      <c r="F210" s="195" t="s">
        <v>1864</v>
      </c>
      <c r="G210" s="196" t="s">
        <v>285</v>
      </c>
      <c r="H210" s="197">
        <v>3.88</v>
      </c>
      <c r="I210" s="198"/>
      <c r="J210" s="199">
        <f>ROUND(I210*H210,2)</f>
        <v>0</v>
      </c>
      <c r="K210" s="195" t="s">
        <v>193</v>
      </c>
      <c r="L210" s="61"/>
      <c r="M210" s="200" t="s">
        <v>23</v>
      </c>
      <c r="N210" s="201" t="s">
        <v>44</v>
      </c>
      <c r="O210" s="42"/>
      <c r="P210" s="202">
        <f>O210*H210</f>
        <v>0</v>
      </c>
      <c r="Q210" s="202">
        <v>0.69538</v>
      </c>
      <c r="R210" s="202">
        <f>Q210*H210</f>
        <v>2.6980744</v>
      </c>
      <c r="S210" s="202">
        <v>0</v>
      </c>
      <c r="T210" s="203">
        <f>S210*H210</f>
        <v>0</v>
      </c>
      <c r="AR210" s="24" t="s">
        <v>206</v>
      </c>
      <c r="AT210" s="24" t="s">
        <v>189</v>
      </c>
      <c r="AU210" s="24" t="s">
        <v>83</v>
      </c>
      <c r="AY210" s="24" t="s">
        <v>186</v>
      </c>
      <c r="BE210" s="204">
        <f>IF(N210="základní",J210,0)</f>
        <v>0</v>
      </c>
      <c r="BF210" s="204">
        <f>IF(N210="snížená",J210,0)</f>
        <v>0</v>
      </c>
      <c r="BG210" s="204">
        <f>IF(N210="zákl. přenesená",J210,0)</f>
        <v>0</v>
      </c>
      <c r="BH210" s="204">
        <f>IF(N210="sníž. přenesená",J210,0)</f>
        <v>0</v>
      </c>
      <c r="BI210" s="204">
        <f>IF(N210="nulová",J210,0)</f>
        <v>0</v>
      </c>
      <c r="BJ210" s="24" t="s">
        <v>81</v>
      </c>
      <c r="BK210" s="204">
        <f>ROUND(I210*H210,2)</f>
        <v>0</v>
      </c>
      <c r="BL210" s="24" t="s">
        <v>206</v>
      </c>
      <c r="BM210" s="24" t="s">
        <v>1967</v>
      </c>
    </row>
    <row r="211" spans="2:47" s="1" customFormat="1" ht="67.5">
      <c r="B211" s="41"/>
      <c r="C211" s="63"/>
      <c r="D211" s="208" t="s">
        <v>287</v>
      </c>
      <c r="E211" s="63"/>
      <c r="F211" s="209" t="s">
        <v>1862</v>
      </c>
      <c r="G211" s="63"/>
      <c r="H211" s="63"/>
      <c r="I211" s="163"/>
      <c r="J211" s="63"/>
      <c r="K211" s="63"/>
      <c r="L211" s="61"/>
      <c r="M211" s="207"/>
      <c r="N211" s="42"/>
      <c r="O211" s="42"/>
      <c r="P211" s="42"/>
      <c r="Q211" s="42"/>
      <c r="R211" s="42"/>
      <c r="S211" s="42"/>
      <c r="T211" s="78"/>
      <c r="AT211" s="24" t="s">
        <v>287</v>
      </c>
      <c r="AU211" s="24" t="s">
        <v>83</v>
      </c>
    </row>
    <row r="212" spans="2:47" s="1" customFormat="1" ht="27">
      <c r="B212" s="41"/>
      <c r="C212" s="63"/>
      <c r="D212" s="205" t="s">
        <v>196</v>
      </c>
      <c r="E212" s="63"/>
      <c r="F212" s="206" t="s">
        <v>1928</v>
      </c>
      <c r="G212" s="63"/>
      <c r="H212" s="63"/>
      <c r="I212" s="163"/>
      <c r="J212" s="63"/>
      <c r="K212" s="63"/>
      <c r="L212" s="61"/>
      <c r="M212" s="207"/>
      <c r="N212" s="42"/>
      <c r="O212" s="42"/>
      <c r="P212" s="42"/>
      <c r="Q212" s="42"/>
      <c r="R212" s="42"/>
      <c r="S212" s="42"/>
      <c r="T212" s="78"/>
      <c r="AT212" s="24" t="s">
        <v>196</v>
      </c>
      <c r="AU212" s="24" t="s">
        <v>83</v>
      </c>
    </row>
    <row r="213" spans="2:65" s="1" customFormat="1" ht="31.5" customHeight="1">
      <c r="B213" s="41"/>
      <c r="C213" s="193" t="s">
        <v>614</v>
      </c>
      <c r="D213" s="193" t="s">
        <v>189</v>
      </c>
      <c r="E213" s="194" t="s">
        <v>796</v>
      </c>
      <c r="F213" s="195" t="s">
        <v>797</v>
      </c>
      <c r="G213" s="196" t="s">
        <v>285</v>
      </c>
      <c r="H213" s="197">
        <v>121.23</v>
      </c>
      <c r="I213" s="198"/>
      <c r="J213" s="199">
        <f>ROUND(I213*H213,2)</f>
        <v>0</v>
      </c>
      <c r="K213" s="195" t="s">
        <v>193</v>
      </c>
      <c r="L213" s="61"/>
      <c r="M213" s="200" t="s">
        <v>23</v>
      </c>
      <c r="N213" s="201" t="s">
        <v>44</v>
      </c>
      <c r="O213" s="42"/>
      <c r="P213" s="202">
        <f>O213*H213</f>
        <v>0</v>
      </c>
      <c r="Q213" s="202">
        <v>0.1514</v>
      </c>
      <c r="R213" s="202">
        <f>Q213*H213</f>
        <v>18.354222</v>
      </c>
      <c r="S213" s="202">
        <v>0</v>
      </c>
      <c r="T213" s="203">
        <f>S213*H213</f>
        <v>0</v>
      </c>
      <c r="AR213" s="24" t="s">
        <v>206</v>
      </c>
      <c r="AT213" s="24" t="s">
        <v>189</v>
      </c>
      <c r="AU213" s="24" t="s">
        <v>83</v>
      </c>
      <c r="AY213" s="24" t="s">
        <v>186</v>
      </c>
      <c r="BE213" s="204">
        <f>IF(N213="základní",J213,0)</f>
        <v>0</v>
      </c>
      <c r="BF213" s="204">
        <f>IF(N213="snížená",J213,0)</f>
        <v>0</v>
      </c>
      <c r="BG213" s="204">
        <f>IF(N213="zákl. přenesená",J213,0)</f>
        <v>0</v>
      </c>
      <c r="BH213" s="204">
        <f>IF(N213="sníž. přenesená",J213,0)</f>
        <v>0</v>
      </c>
      <c r="BI213" s="204">
        <f>IF(N213="nulová",J213,0)</f>
        <v>0</v>
      </c>
      <c r="BJ213" s="24" t="s">
        <v>81</v>
      </c>
      <c r="BK213" s="204">
        <f>ROUND(I213*H213,2)</f>
        <v>0</v>
      </c>
      <c r="BL213" s="24" t="s">
        <v>206</v>
      </c>
      <c r="BM213" s="24" t="s">
        <v>1968</v>
      </c>
    </row>
    <row r="214" spans="2:47" s="1" customFormat="1" ht="27">
      <c r="B214" s="41"/>
      <c r="C214" s="63"/>
      <c r="D214" s="208" t="s">
        <v>287</v>
      </c>
      <c r="E214" s="63"/>
      <c r="F214" s="209" t="s">
        <v>799</v>
      </c>
      <c r="G214" s="63"/>
      <c r="H214" s="63"/>
      <c r="I214" s="163"/>
      <c r="J214" s="63"/>
      <c r="K214" s="63"/>
      <c r="L214" s="61"/>
      <c r="M214" s="207"/>
      <c r="N214" s="42"/>
      <c r="O214" s="42"/>
      <c r="P214" s="42"/>
      <c r="Q214" s="42"/>
      <c r="R214" s="42"/>
      <c r="S214" s="42"/>
      <c r="T214" s="78"/>
      <c r="AT214" s="24" t="s">
        <v>287</v>
      </c>
      <c r="AU214" s="24" t="s">
        <v>83</v>
      </c>
    </row>
    <row r="215" spans="2:63" s="10" customFormat="1" ht="29.85" customHeight="1">
      <c r="B215" s="176"/>
      <c r="C215" s="177"/>
      <c r="D215" s="190" t="s">
        <v>72</v>
      </c>
      <c r="E215" s="191" t="s">
        <v>241</v>
      </c>
      <c r="F215" s="191" t="s">
        <v>868</v>
      </c>
      <c r="G215" s="177"/>
      <c r="H215" s="177"/>
      <c r="I215" s="180"/>
      <c r="J215" s="192">
        <f>BK215</f>
        <v>0</v>
      </c>
      <c r="K215" s="177"/>
      <c r="L215" s="182"/>
      <c r="M215" s="183"/>
      <c r="N215" s="184"/>
      <c r="O215" s="184"/>
      <c r="P215" s="185">
        <f>SUM(P216:P242)</f>
        <v>0</v>
      </c>
      <c r="Q215" s="184"/>
      <c r="R215" s="185">
        <f>SUM(R216:R242)</f>
        <v>96.96698856</v>
      </c>
      <c r="S215" s="184"/>
      <c r="T215" s="186">
        <f>SUM(T216:T242)</f>
        <v>11.809000000000001</v>
      </c>
      <c r="AR215" s="187" t="s">
        <v>81</v>
      </c>
      <c r="AT215" s="188" t="s">
        <v>72</v>
      </c>
      <c r="AU215" s="188" t="s">
        <v>81</v>
      </c>
      <c r="AY215" s="187" t="s">
        <v>186</v>
      </c>
      <c r="BK215" s="189">
        <f>SUM(BK216:BK242)</f>
        <v>0</v>
      </c>
    </row>
    <row r="216" spans="2:65" s="1" customFormat="1" ht="31.5" customHeight="1">
      <c r="B216" s="41"/>
      <c r="C216" s="193" t="s">
        <v>689</v>
      </c>
      <c r="D216" s="193" t="s">
        <v>189</v>
      </c>
      <c r="E216" s="194" t="s">
        <v>908</v>
      </c>
      <c r="F216" s="195" t="s">
        <v>909</v>
      </c>
      <c r="G216" s="196" t="s">
        <v>300</v>
      </c>
      <c r="H216" s="197">
        <v>6</v>
      </c>
      <c r="I216" s="198"/>
      <c r="J216" s="199">
        <f>ROUND(I216*H216,2)</f>
        <v>0</v>
      </c>
      <c r="K216" s="195" t="s">
        <v>193</v>
      </c>
      <c r="L216" s="61"/>
      <c r="M216" s="200" t="s">
        <v>23</v>
      </c>
      <c r="N216" s="201" t="s">
        <v>44</v>
      </c>
      <c r="O216" s="42"/>
      <c r="P216" s="202">
        <f>O216*H216</f>
        <v>0</v>
      </c>
      <c r="Q216" s="202">
        <v>0.0007</v>
      </c>
      <c r="R216" s="202">
        <f>Q216*H216</f>
        <v>0.0042</v>
      </c>
      <c r="S216" s="202">
        <v>0</v>
      </c>
      <c r="T216" s="203">
        <f>S216*H216</f>
        <v>0</v>
      </c>
      <c r="AR216" s="24" t="s">
        <v>206</v>
      </c>
      <c r="AT216" s="24" t="s">
        <v>189</v>
      </c>
      <c r="AU216" s="24" t="s">
        <v>83</v>
      </c>
      <c r="AY216" s="24" t="s">
        <v>186</v>
      </c>
      <c r="BE216" s="204">
        <f>IF(N216="základní",J216,0)</f>
        <v>0</v>
      </c>
      <c r="BF216" s="204">
        <f>IF(N216="snížená",J216,0)</f>
        <v>0</v>
      </c>
      <c r="BG216" s="204">
        <f>IF(N216="zákl. přenesená",J216,0)</f>
        <v>0</v>
      </c>
      <c r="BH216" s="204">
        <f>IF(N216="sníž. přenesená",J216,0)</f>
        <v>0</v>
      </c>
      <c r="BI216" s="204">
        <f>IF(N216="nulová",J216,0)</f>
        <v>0</v>
      </c>
      <c r="BJ216" s="24" t="s">
        <v>81</v>
      </c>
      <c r="BK216" s="204">
        <f>ROUND(I216*H216,2)</f>
        <v>0</v>
      </c>
      <c r="BL216" s="24" t="s">
        <v>206</v>
      </c>
      <c r="BM216" s="24" t="s">
        <v>1969</v>
      </c>
    </row>
    <row r="217" spans="2:47" s="1" customFormat="1" ht="135">
      <c r="B217" s="41"/>
      <c r="C217" s="63"/>
      <c r="D217" s="208" t="s">
        <v>287</v>
      </c>
      <c r="E217" s="63"/>
      <c r="F217" s="209" t="s">
        <v>911</v>
      </c>
      <c r="G217" s="63"/>
      <c r="H217" s="63"/>
      <c r="I217" s="163"/>
      <c r="J217" s="63"/>
      <c r="K217" s="63"/>
      <c r="L217" s="61"/>
      <c r="M217" s="207"/>
      <c r="N217" s="42"/>
      <c r="O217" s="42"/>
      <c r="P217" s="42"/>
      <c r="Q217" s="42"/>
      <c r="R217" s="42"/>
      <c r="S217" s="42"/>
      <c r="T217" s="78"/>
      <c r="AT217" s="24" t="s">
        <v>287</v>
      </c>
      <c r="AU217" s="24" t="s">
        <v>83</v>
      </c>
    </row>
    <row r="218" spans="2:47" s="1" customFormat="1" ht="27">
      <c r="B218" s="41"/>
      <c r="C218" s="63"/>
      <c r="D218" s="205" t="s">
        <v>196</v>
      </c>
      <c r="E218" s="63"/>
      <c r="F218" s="206" t="s">
        <v>1928</v>
      </c>
      <c r="G218" s="63"/>
      <c r="H218" s="63"/>
      <c r="I218" s="163"/>
      <c r="J218" s="63"/>
      <c r="K218" s="63"/>
      <c r="L218" s="61"/>
      <c r="M218" s="207"/>
      <c r="N218" s="42"/>
      <c r="O218" s="42"/>
      <c r="P218" s="42"/>
      <c r="Q218" s="42"/>
      <c r="R218" s="42"/>
      <c r="S218" s="42"/>
      <c r="T218" s="78"/>
      <c r="AT218" s="24" t="s">
        <v>196</v>
      </c>
      <c r="AU218" s="24" t="s">
        <v>83</v>
      </c>
    </row>
    <row r="219" spans="2:65" s="1" customFormat="1" ht="22.5" customHeight="1">
      <c r="B219" s="41"/>
      <c r="C219" s="193" t="s">
        <v>1105</v>
      </c>
      <c r="D219" s="193" t="s">
        <v>189</v>
      </c>
      <c r="E219" s="194" t="s">
        <v>917</v>
      </c>
      <c r="F219" s="195" t="s">
        <v>918</v>
      </c>
      <c r="G219" s="196" t="s">
        <v>300</v>
      </c>
      <c r="H219" s="197">
        <v>4</v>
      </c>
      <c r="I219" s="198"/>
      <c r="J219" s="199">
        <f>ROUND(I219*H219,2)</f>
        <v>0</v>
      </c>
      <c r="K219" s="195" t="s">
        <v>193</v>
      </c>
      <c r="L219" s="61"/>
      <c r="M219" s="200" t="s">
        <v>23</v>
      </c>
      <c r="N219" s="201" t="s">
        <v>44</v>
      </c>
      <c r="O219" s="42"/>
      <c r="P219" s="202">
        <f>O219*H219</f>
        <v>0</v>
      </c>
      <c r="Q219" s="202">
        <v>0.10941</v>
      </c>
      <c r="R219" s="202">
        <f>Q219*H219</f>
        <v>0.43764</v>
      </c>
      <c r="S219" s="202">
        <v>0</v>
      </c>
      <c r="T219" s="203">
        <f>S219*H219</f>
        <v>0</v>
      </c>
      <c r="AR219" s="24" t="s">
        <v>206</v>
      </c>
      <c r="AT219" s="24" t="s">
        <v>189</v>
      </c>
      <c r="AU219" s="24" t="s">
        <v>83</v>
      </c>
      <c r="AY219" s="24" t="s">
        <v>186</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206</v>
      </c>
      <c r="BM219" s="24" t="s">
        <v>1970</v>
      </c>
    </row>
    <row r="220" spans="2:47" s="1" customFormat="1" ht="94.5">
      <c r="B220" s="41"/>
      <c r="C220" s="63"/>
      <c r="D220" s="208" t="s">
        <v>287</v>
      </c>
      <c r="E220" s="63"/>
      <c r="F220" s="209" t="s">
        <v>920</v>
      </c>
      <c r="G220" s="63"/>
      <c r="H220" s="63"/>
      <c r="I220" s="163"/>
      <c r="J220" s="63"/>
      <c r="K220" s="63"/>
      <c r="L220" s="61"/>
      <c r="M220" s="207"/>
      <c r="N220" s="42"/>
      <c r="O220" s="42"/>
      <c r="P220" s="42"/>
      <c r="Q220" s="42"/>
      <c r="R220" s="42"/>
      <c r="S220" s="42"/>
      <c r="T220" s="78"/>
      <c r="AT220" s="24" t="s">
        <v>287</v>
      </c>
      <c r="AU220" s="24" t="s">
        <v>83</v>
      </c>
    </row>
    <row r="221" spans="2:47" s="1" customFormat="1" ht="27">
      <c r="B221" s="41"/>
      <c r="C221" s="63"/>
      <c r="D221" s="205" t="s">
        <v>196</v>
      </c>
      <c r="E221" s="63"/>
      <c r="F221" s="206" t="s">
        <v>1928</v>
      </c>
      <c r="G221" s="63"/>
      <c r="H221" s="63"/>
      <c r="I221" s="163"/>
      <c r="J221" s="63"/>
      <c r="K221" s="63"/>
      <c r="L221" s="61"/>
      <c r="M221" s="207"/>
      <c r="N221" s="42"/>
      <c r="O221" s="42"/>
      <c r="P221" s="42"/>
      <c r="Q221" s="42"/>
      <c r="R221" s="42"/>
      <c r="S221" s="42"/>
      <c r="T221" s="78"/>
      <c r="AT221" s="24" t="s">
        <v>196</v>
      </c>
      <c r="AU221" s="24" t="s">
        <v>83</v>
      </c>
    </row>
    <row r="222" spans="2:65" s="1" customFormat="1" ht="31.5" customHeight="1">
      <c r="B222" s="41"/>
      <c r="C222" s="193" t="s">
        <v>381</v>
      </c>
      <c r="D222" s="193" t="s">
        <v>189</v>
      </c>
      <c r="E222" s="194" t="s">
        <v>979</v>
      </c>
      <c r="F222" s="195" t="s">
        <v>980</v>
      </c>
      <c r="G222" s="196" t="s">
        <v>300</v>
      </c>
      <c r="H222" s="197">
        <v>4</v>
      </c>
      <c r="I222" s="198"/>
      <c r="J222" s="199">
        <f>ROUND(I222*H222,2)</f>
        <v>0</v>
      </c>
      <c r="K222" s="195" t="s">
        <v>193</v>
      </c>
      <c r="L222" s="61"/>
      <c r="M222" s="200" t="s">
        <v>23</v>
      </c>
      <c r="N222" s="201" t="s">
        <v>44</v>
      </c>
      <c r="O222" s="42"/>
      <c r="P222" s="202">
        <f>O222*H222</f>
        <v>0</v>
      </c>
      <c r="Q222" s="202">
        <v>14.14974</v>
      </c>
      <c r="R222" s="202">
        <f>Q222*H222</f>
        <v>56.59896</v>
      </c>
      <c r="S222" s="202">
        <v>0</v>
      </c>
      <c r="T222" s="203">
        <f>S222*H222</f>
        <v>0</v>
      </c>
      <c r="AR222" s="24" t="s">
        <v>206</v>
      </c>
      <c r="AT222" s="24" t="s">
        <v>189</v>
      </c>
      <c r="AU222" s="24" t="s">
        <v>83</v>
      </c>
      <c r="AY222" s="24" t="s">
        <v>186</v>
      </c>
      <c r="BE222" s="204">
        <f>IF(N222="základní",J222,0)</f>
        <v>0</v>
      </c>
      <c r="BF222" s="204">
        <f>IF(N222="snížená",J222,0)</f>
        <v>0</v>
      </c>
      <c r="BG222" s="204">
        <f>IF(N222="zákl. přenesená",J222,0)</f>
        <v>0</v>
      </c>
      <c r="BH222" s="204">
        <f>IF(N222="sníž. přenesená",J222,0)</f>
        <v>0</v>
      </c>
      <c r="BI222" s="204">
        <f>IF(N222="nulová",J222,0)</f>
        <v>0</v>
      </c>
      <c r="BJ222" s="24" t="s">
        <v>81</v>
      </c>
      <c r="BK222" s="204">
        <f>ROUND(I222*H222,2)</f>
        <v>0</v>
      </c>
      <c r="BL222" s="24" t="s">
        <v>206</v>
      </c>
      <c r="BM222" s="24" t="s">
        <v>1971</v>
      </c>
    </row>
    <row r="223" spans="2:47" s="1" customFormat="1" ht="175.5">
      <c r="B223" s="41"/>
      <c r="C223" s="63"/>
      <c r="D223" s="205" t="s">
        <v>287</v>
      </c>
      <c r="E223" s="63"/>
      <c r="F223" s="206" t="s">
        <v>982</v>
      </c>
      <c r="G223" s="63"/>
      <c r="H223" s="63"/>
      <c r="I223" s="163"/>
      <c r="J223" s="63"/>
      <c r="K223" s="63"/>
      <c r="L223" s="61"/>
      <c r="M223" s="207"/>
      <c r="N223" s="42"/>
      <c r="O223" s="42"/>
      <c r="P223" s="42"/>
      <c r="Q223" s="42"/>
      <c r="R223" s="42"/>
      <c r="S223" s="42"/>
      <c r="T223" s="78"/>
      <c r="AT223" s="24" t="s">
        <v>287</v>
      </c>
      <c r="AU223" s="24" t="s">
        <v>83</v>
      </c>
    </row>
    <row r="224" spans="2:65" s="1" customFormat="1" ht="22.5" customHeight="1">
      <c r="B224" s="41"/>
      <c r="C224" s="193" t="s">
        <v>418</v>
      </c>
      <c r="D224" s="193" t="s">
        <v>189</v>
      </c>
      <c r="E224" s="194" t="s">
        <v>984</v>
      </c>
      <c r="F224" s="195" t="s">
        <v>985</v>
      </c>
      <c r="G224" s="196" t="s">
        <v>444</v>
      </c>
      <c r="H224" s="197">
        <v>22.63</v>
      </c>
      <c r="I224" s="198"/>
      <c r="J224" s="199">
        <f>ROUND(I224*H224,2)</f>
        <v>0</v>
      </c>
      <c r="K224" s="195" t="s">
        <v>193</v>
      </c>
      <c r="L224" s="61"/>
      <c r="M224" s="200" t="s">
        <v>23</v>
      </c>
      <c r="N224" s="201" t="s">
        <v>44</v>
      </c>
      <c r="O224" s="42"/>
      <c r="P224" s="202">
        <f>O224*H224</f>
        <v>0</v>
      </c>
      <c r="Q224" s="202">
        <v>0.88535</v>
      </c>
      <c r="R224" s="202">
        <f>Q224*H224</f>
        <v>20.0354705</v>
      </c>
      <c r="S224" s="202">
        <v>0</v>
      </c>
      <c r="T224" s="203">
        <f>S224*H224</f>
        <v>0</v>
      </c>
      <c r="AR224" s="24" t="s">
        <v>206</v>
      </c>
      <c r="AT224" s="24" t="s">
        <v>189</v>
      </c>
      <c r="AU224" s="24" t="s">
        <v>83</v>
      </c>
      <c r="AY224" s="24" t="s">
        <v>186</v>
      </c>
      <c r="BE224" s="204">
        <f>IF(N224="základní",J224,0)</f>
        <v>0</v>
      </c>
      <c r="BF224" s="204">
        <f>IF(N224="snížená",J224,0)</f>
        <v>0</v>
      </c>
      <c r="BG224" s="204">
        <f>IF(N224="zákl. přenesená",J224,0)</f>
        <v>0</v>
      </c>
      <c r="BH224" s="204">
        <f>IF(N224="sníž. přenesená",J224,0)</f>
        <v>0</v>
      </c>
      <c r="BI224" s="204">
        <f>IF(N224="nulová",J224,0)</f>
        <v>0</v>
      </c>
      <c r="BJ224" s="24" t="s">
        <v>81</v>
      </c>
      <c r="BK224" s="204">
        <f>ROUND(I224*H224,2)</f>
        <v>0</v>
      </c>
      <c r="BL224" s="24" t="s">
        <v>206</v>
      </c>
      <c r="BM224" s="24" t="s">
        <v>1972</v>
      </c>
    </row>
    <row r="225" spans="2:47" s="1" customFormat="1" ht="81">
      <c r="B225" s="41"/>
      <c r="C225" s="63"/>
      <c r="D225" s="208" t="s">
        <v>287</v>
      </c>
      <c r="E225" s="63"/>
      <c r="F225" s="209" t="s">
        <v>987</v>
      </c>
      <c r="G225" s="63"/>
      <c r="H225" s="63"/>
      <c r="I225" s="163"/>
      <c r="J225" s="63"/>
      <c r="K225" s="63"/>
      <c r="L225" s="61"/>
      <c r="M225" s="207"/>
      <c r="N225" s="42"/>
      <c r="O225" s="42"/>
      <c r="P225" s="42"/>
      <c r="Q225" s="42"/>
      <c r="R225" s="42"/>
      <c r="S225" s="42"/>
      <c r="T225" s="78"/>
      <c r="AT225" s="24" t="s">
        <v>287</v>
      </c>
      <c r="AU225" s="24" t="s">
        <v>83</v>
      </c>
    </row>
    <row r="226" spans="2:51" s="11" customFormat="1" ht="13.5">
      <c r="B226" s="214"/>
      <c r="C226" s="215"/>
      <c r="D226" s="205" t="s">
        <v>290</v>
      </c>
      <c r="E226" s="216" t="s">
        <v>23</v>
      </c>
      <c r="F226" s="217" t="s">
        <v>1973</v>
      </c>
      <c r="G226" s="215"/>
      <c r="H226" s="218">
        <v>22.63</v>
      </c>
      <c r="I226" s="219"/>
      <c r="J226" s="215"/>
      <c r="K226" s="215"/>
      <c r="L226" s="220"/>
      <c r="M226" s="221"/>
      <c r="N226" s="222"/>
      <c r="O226" s="222"/>
      <c r="P226" s="222"/>
      <c r="Q226" s="222"/>
      <c r="R226" s="222"/>
      <c r="S226" s="222"/>
      <c r="T226" s="223"/>
      <c r="AT226" s="224" t="s">
        <v>290</v>
      </c>
      <c r="AU226" s="224" t="s">
        <v>83</v>
      </c>
      <c r="AV226" s="11" t="s">
        <v>83</v>
      </c>
      <c r="AW226" s="11" t="s">
        <v>36</v>
      </c>
      <c r="AX226" s="11" t="s">
        <v>81</v>
      </c>
      <c r="AY226" s="224" t="s">
        <v>186</v>
      </c>
    </row>
    <row r="227" spans="2:65" s="1" customFormat="1" ht="31.5" customHeight="1">
      <c r="B227" s="41"/>
      <c r="C227" s="193" t="s">
        <v>398</v>
      </c>
      <c r="D227" s="193" t="s">
        <v>189</v>
      </c>
      <c r="E227" s="194" t="s">
        <v>989</v>
      </c>
      <c r="F227" s="195" t="s">
        <v>990</v>
      </c>
      <c r="G227" s="196" t="s">
        <v>295</v>
      </c>
      <c r="H227" s="197">
        <v>5.403</v>
      </c>
      <c r="I227" s="198"/>
      <c r="J227" s="199">
        <f>ROUND(I227*H227,2)</f>
        <v>0</v>
      </c>
      <c r="K227" s="195" t="s">
        <v>193</v>
      </c>
      <c r="L227" s="61"/>
      <c r="M227" s="200" t="s">
        <v>23</v>
      </c>
      <c r="N227" s="201" t="s">
        <v>44</v>
      </c>
      <c r="O227" s="42"/>
      <c r="P227" s="202">
        <f>O227*H227</f>
        <v>0</v>
      </c>
      <c r="Q227" s="202">
        <v>2.26672</v>
      </c>
      <c r="R227" s="202">
        <f>Q227*H227</f>
        <v>12.247088159999999</v>
      </c>
      <c r="S227" s="202">
        <v>0</v>
      </c>
      <c r="T227" s="203">
        <f>S227*H227</f>
        <v>0</v>
      </c>
      <c r="AR227" s="24" t="s">
        <v>206</v>
      </c>
      <c r="AT227" s="24" t="s">
        <v>189</v>
      </c>
      <c r="AU227" s="24" t="s">
        <v>83</v>
      </c>
      <c r="AY227" s="24" t="s">
        <v>186</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206</v>
      </c>
      <c r="BM227" s="24" t="s">
        <v>1974</v>
      </c>
    </row>
    <row r="228" spans="2:47" s="1" customFormat="1" ht="54">
      <c r="B228" s="41"/>
      <c r="C228" s="63"/>
      <c r="D228" s="208" t="s">
        <v>287</v>
      </c>
      <c r="E228" s="63"/>
      <c r="F228" s="209" t="s">
        <v>992</v>
      </c>
      <c r="G228" s="63"/>
      <c r="H228" s="63"/>
      <c r="I228" s="163"/>
      <c r="J228" s="63"/>
      <c r="K228" s="63"/>
      <c r="L228" s="61"/>
      <c r="M228" s="207"/>
      <c r="N228" s="42"/>
      <c r="O228" s="42"/>
      <c r="P228" s="42"/>
      <c r="Q228" s="42"/>
      <c r="R228" s="42"/>
      <c r="S228" s="42"/>
      <c r="T228" s="78"/>
      <c r="AT228" s="24" t="s">
        <v>287</v>
      </c>
      <c r="AU228" s="24" t="s">
        <v>83</v>
      </c>
    </row>
    <row r="229" spans="2:51" s="11" customFormat="1" ht="13.5">
      <c r="B229" s="214"/>
      <c r="C229" s="215"/>
      <c r="D229" s="205" t="s">
        <v>290</v>
      </c>
      <c r="E229" s="216" t="s">
        <v>23</v>
      </c>
      <c r="F229" s="217" t="s">
        <v>1975</v>
      </c>
      <c r="G229" s="215"/>
      <c r="H229" s="218">
        <v>5.403</v>
      </c>
      <c r="I229" s="219"/>
      <c r="J229" s="215"/>
      <c r="K229" s="215"/>
      <c r="L229" s="220"/>
      <c r="M229" s="221"/>
      <c r="N229" s="222"/>
      <c r="O229" s="222"/>
      <c r="P229" s="222"/>
      <c r="Q229" s="222"/>
      <c r="R229" s="222"/>
      <c r="S229" s="222"/>
      <c r="T229" s="223"/>
      <c r="AT229" s="224" t="s">
        <v>290</v>
      </c>
      <c r="AU229" s="224" t="s">
        <v>83</v>
      </c>
      <c r="AV229" s="11" t="s">
        <v>83</v>
      </c>
      <c r="AW229" s="11" t="s">
        <v>36</v>
      </c>
      <c r="AX229" s="11" t="s">
        <v>81</v>
      </c>
      <c r="AY229" s="224" t="s">
        <v>186</v>
      </c>
    </row>
    <row r="230" spans="2:65" s="1" customFormat="1" ht="31.5" customHeight="1">
      <c r="B230" s="41"/>
      <c r="C230" s="193" t="s">
        <v>836</v>
      </c>
      <c r="D230" s="193" t="s">
        <v>189</v>
      </c>
      <c r="E230" s="194" t="s">
        <v>995</v>
      </c>
      <c r="F230" s="195" t="s">
        <v>996</v>
      </c>
      <c r="G230" s="196" t="s">
        <v>285</v>
      </c>
      <c r="H230" s="197">
        <v>522.5</v>
      </c>
      <c r="I230" s="198"/>
      <c r="J230" s="199">
        <f>ROUND(I230*H230,2)</f>
        <v>0</v>
      </c>
      <c r="K230" s="195" t="s">
        <v>193</v>
      </c>
      <c r="L230" s="61"/>
      <c r="M230" s="200" t="s">
        <v>23</v>
      </c>
      <c r="N230" s="201" t="s">
        <v>44</v>
      </c>
      <c r="O230" s="42"/>
      <c r="P230" s="202">
        <f>O230*H230</f>
        <v>0</v>
      </c>
      <c r="Q230" s="202">
        <v>0.00047</v>
      </c>
      <c r="R230" s="202">
        <f>Q230*H230</f>
        <v>0.245575</v>
      </c>
      <c r="S230" s="202">
        <v>0</v>
      </c>
      <c r="T230" s="203">
        <f>S230*H230</f>
        <v>0</v>
      </c>
      <c r="AR230" s="24" t="s">
        <v>206</v>
      </c>
      <c r="AT230" s="24" t="s">
        <v>189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206</v>
      </c>
      <c r="BM230" s="24" t="s">
        <v>1976</v>
      </c>
    </row>
    <row r="231" spans="2:47" s="1" customFormat="1" ht="27">
      <c r="B231" s="41"/>
      <c r="C231" s="63"/>
      <c r="D231" s="205" t="s">
        <v>287</v>
      </c>
      <c r="E231" s="63"/>
      <c r="F231" s="206" t="s">
        <v>998</v>
      </c>
      <c r="G231" s="63"/>
      <c r="H231" s="63"/>
      <c r="I231" s="163"/>
      <c r="J231" s="63"/>
      <c r="K231" s="63"/>
      <c r="L231" s="61"/>
      <c r="M231" s="207"/>
      <c r="N231" s="42"/>
      <c r="O231" s="42"/>
      <c r="P231" s="42"/>
      <c r="Q231" s="42"/>
      <c r="R231" s="42"/>
      <c r="S231" s="42"/>
      <c r="T231" s="78"/>
      <c r="AT231" s="24" t="s">
        <v>287</v>
      </c>
      <c r="AU231" s="24" t="s">
        <v>83</v>
      </c>
    </row>
    <row r="232" spans="2:65" s="1" customFormat="1" ht="22.5" customHeight="1">
      <c r="B232" s="41"/>
      <c r="C232" s="193" t="s">
        <v>81</v>
      </c>
      <c r="D232" s="193" t="s">
        <v>189</v>
      </c>
      <c r="E232" s="194" t="s">
        <v>1555</v>
      </c>
      <c r="F232" s="195" t="s">
        <v>1556</v>
      </c>
      <c r="G232" s="196" t="s">
        <v>444</v>
      </c>
      <c r="H232" s="197">
        <v>7.14</v>
      </c>
      <c r="I232" s="198"/>
      <c r="J232" s="199">
        <f>ROUND(I232*H232,2)</f>
        <v>0</v>
      </c>
      <c r="K232" s="195" t="s">
        <v>193</v>
      </c>
      <c r="L232" s="61"/>
      <c r="M232" s="200" t="s">
        <v>23</v>
      </c>
      <c r="N232" s="201" t="s">
        <v>44</v>
      </c>
      <c r="O232" s="42"/>
      <c r="P232" s="202">
        <f>O232*H232</f>
        <v>0</v>
      </c>
      <c r="Q232" s="202">
        <v>0</v>
      </c>
      <c r="R232" s="202">
        <f>Q232*H232</f>
        <v>0</v>
      </c>
      <c r="S232" s="202">
        <v>0</v>
      </c>
      <c r="T232" s="203">
        <f>S232*H232</f>
        <v>0</v>
      </c>
      <c r="AR232" s="24" t="s">
        <v>206</v>
      </c>
      <c r="AT232" s="24" t="s">
        <v>189</v>
      </c>
      <c r="AU232" s="24" t="s">
        <v>83</v>
      </c>
      <c r="AY232" s="24" t="s">
        <v>186</v>
      </c>
      <c r="BE232" s="204">
        <f>IF(N232="základní",J232,0)</f>
        <v>0</v>
      </c>
      <c r="BF232" s="204">
        <f>IF(N232="snížená",J232,0)</f>
        <v>0</v>
      </c>
      <c r="BG232" s="204">
        <f>IF(N232="zákl. přenesená",J232,0)</f>
        <v>0</v>
      </c>
      <c r="BH232" s="204">
        <f>IF(N232="sníž. přenesená",J232,0)</f>
        <v>0</v>
      </c>
      <c r="BI232" s="204">
        <f>IF(N232="nulová",J232,0)</f>
        <v>0</v>
      </c>
      <c r="BJ232" s="24" t="s">
        <v>81</v>
      </c>
      <c r="BK232" s="204">
        <f>ROUND(I232*H232,2)</f>
        <v>0</v>
      </c>
      <c r="BL232" s="24" t="s">
        <v>206</v>
      </c>
      <c r="BM232" s="24" t="s">
        <v>1977</v>
      </c>
    </row>
    <row r="233" spans="2:47" s="1" customFormat="1" ht="27">
      <c r="B233" s="41"/>
      <c r="C233" s="63"/>
      <c r="D233" s="208" t="s">
        <v>287</v>
      </c>
      <c r="E233" s="63"/>
      <c r="F233" s="209" t="s">
        <v>1002</v>
      </c>
      <c r="G233" s="63"/>
      <c r="H233" s="63"/>
      <c r="I233" s="163"/>
      <c r="J233" s="63"/>
      <c r="K233" s="63"/>
      <c r="L233" s="61"/>
      <c r="M233" s="207"/>
      <c r="N233" s="42"/>
      <c r="O233" s="42"/>
      <c r="P233" s="42"/>
      <c r="Q233" s="42"/>
      <c r="R233" s="42"/>
      <c r="S233" s="42"/>
      <c r="T233" s="78"/>
      <c r="AT233" s="24" t="s">
        <v>287</v>
      </c>
      <c r="AU233" s="24" t="s">
        <v>83</v>
      </c>
    </row>
    <row r="234" spans="2:47" s="1" customFormat="1" ht="27">
      <c r="B234" s="41"/>
      <c r="C234" s="63"/>
      <c r="D234" s="208" t="s">
        <v>196</v>
      </c>
      <c r="E234" s="63"/>
      <c r="F234" s="209" t="s">
        <v>1928</v>
      </c>
      <c r="G234" s="63"/>
      <c r="H234" s="63"/>
      <c r="I234" s="163"/>
      <c r="J234" s="63"/>
      <c r="K234" s="63"/>
      <c r="L234" s="61"/>
      <c r="M234" s="207"/>
      <c r="N234" s="42"/>
      <c r="O234" s="42"/>
      <c r="P234" s="42"/>
      <c r="Q234" s="42"/>
      <c r="R234" s="42"/>
      <c r="S234" s="42"/>
      <c r="T234" s="78"/>
      <c r="AT234" s="24" t="s">
        <v>196</v>
      </c>
      <c r="AU234" s="24" t="s">
        <v>83</v>
      </c>
    </row>
    <row r="235" spans="2:51" s="11" customFormat="1" ht="13.5">
      <c r="B235" s="214"/>
      <c r="C235" s="215"/>
      <c r="D235" s="205" t="s">
        <v>290</v>
      </c>
      <c r="E235" s="216" t="s">
        <v>23</v>
      </c>
      <c r="F235" s="217" t="s">
        <v>1949</v>
      </c>
      <c r="G235" s="215"/>
      <c r="H235" s="218">
        <v>7.14</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5" s="1" customFormat="1" ht="44.25" customHeight="1">
      <c r="B236" s="41"/>
      <c r="C236" s="193" t="s">
        <v>377</v>
      </c>
      <c r="D236" s="193" t="s">
        <v>189</v>
      </c>
      <c r="E236" s="194" t="s">
        <v>1014</v>
      </c>
      <c r="F236" s="195" t="s">
        <v>1015</v>
      </c>
      <c r="G236" s="196" t="s">
        <v>444</v>
      </c>
      <c r="H236" s="197">
        <v>45.19</v>
      </c>
      <c r="I236" s="198"/>
      <c r="J236" s="199">
        <f>ROUND(I236*H236,2)</f>
        <v>0</v>
      </c>
      <c r="K236" s="195" t="s">
        <v>193</v>
      </c>
      <c r="L236" s="61"/>
      <c r="M236" s="200" t="s">
        <v>23</v>
      </c>
      <c r="N236" s="201" t="s">
        <v>44</v>
      </c>
      <c r="O236" s="42"/>
      <c r="P236" s="202">
        <f>O236*H236</f>
        <v>0</v>
      </c>
      <c r="Q236" s="202">
        <v>0.16371</v>
      </c>
      <c r="R236" s="202">
        <f>Q236*H236</f>
        <v>7.398054899999999</v>
      </c>
      <c r="S236" s="202">
        <v>0</v>
      </c>
      <c r="T236" s="203">
        <f>S236*H236</f>
        <v>0</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1978</v>
      </c>
    </row>
    <row r="237" spans="2:47" s="1" customFormat="1" ht="94.5">
      <c r="B237" s="41"/>
      <c r="C237" s="63"/>
      <c r="D237" s="208" t="s">
        <v>287</v>
      </c>
      <c r="E237" s="63"/>
      <c r="F237" s="209" t="s">
        <v>1011</v>
      </c>
      <c r="G237" s="63"/>
      <c r="H237" s="63"/>
      <c r="I237" s="163"/>
      <c r="J237" s="63"/>
      <c r="K237" s="63"/>
      <c r="L237" s="61"/>
      <c r="M237" s="207"/>
      <c r="N237" s="42"/>
      <c r="O237" s="42"/>
      <c r="P237" s="42"/>
      <c r="Q237" s="42"/>
      <c r="R237" s="42"/>
      <c r="S237" s="42"/>
      <c r="T237" s="78"/>
      <c r="AT237" s="24" t="s">
        <v>287</v>
      </c>
      <c r="AU237" s="24" t="s">
        <v>83</v>
      </c>
    </row>
    <row r="238" spans="2:47" s="1" customFormat="1" ht="27">
      <c r="B238" s="41"/>
      <c r="C238" s="63"/>
      <c r="D238" s="208" t="s">
        <v>196</v>
      </c>
      <c r="E238" s="63"/>
      <c r="F238" s="209" t="s">
        <v>1928</v>
      </c>
      <c r="G238" s="63"/>
      <c r="H238" s="63"/>
      <c r="I238" s="163"/>
      <c r="J238" s="63"/>
      <c r="K238" s="63"/>
      <c r="L238" s="61"/>
      <c r="M238" s="207"/>
      <c r="N238" s="42"/>
      <c r="O238" s="42"/>
      <c r="P238" s="42"/>
      <c r="Q238" s="42"/>
      <c r="R238" s="42"/>
      <c r="S238" s="42"/>
      <c r="T238" s="78"/>
      <c r="AT238" s="24" t="s">
        <v>196</v>
      </c>
      <c r="AU238" s="24" t="s">
        <v>83</v>
      </c>
    </row>
    <row r="239" spans="2:51" s="11" customFormat="1" ht="13.5">
      <c r="B239" s="214"/>
      <c r="C239" s="215"/>
      <c r="D239" s="205" t="s">
        <v>290</v>
      </c>
      <c r="E239" s="216" t="s">
        <v>23</v>
      </c>
      <c r="F239" s="217" t="s">
        <v>1979</v>
      </c>
      <c r="G239" s="215"/>
      <c r="H239" s="218">
        <v>45.19</v>
      </c>
      <c r="I239" s="219"/>
      <c r="J239" s="215"/>
      <c r="K239" s="215"/>
      <c r="L239" s="220"/>
      <c r="M239" s="221"/>
      <c r="N239" s="222"/>
      <c r="O239" s="222"/>
      <c r="P239" s="222"/>
      <c r="Q239" s="222"/>
      <c r="R239" s="222"/>
      <c r="S239" s="222"/>
      <c r="T239" s="223"/>
      <c r="AT239" s="224" t="s">
        <v>290</v>
      </c>
      <c r="AU239" s="224" t="s">
        <v>83</v>
      </c>
      <c r="AV239" s="11" t="s">
        <v>83</v>
      </c>
      <c r="AW239" s="11" t="s">
        <v>36</v>
      </c>
      <c r="AX239" s="11" t="s">
        <v>81</v>
      </c>
      <c r="AY239" s="224" t="s">
        <v>186</v>
      </c>
    </row>
    <row r="240" spans="2:65" s="1" customFormat="1" ht="44.25" customHeight="1">
      <c r="B240" s="41"/>
      <c r="C240" s="193" t="s">
        <v>206</v>
      </c>
      <c r="D240" s="193" t="s">
        <v>189</v>
      </c>
      <c r="E240" s="194" t="s">
        <v>1564</v>
      </c>
      <c r="F240" s="195" t="s">
        <v>1565</v>
      </c>
      <c r="G240" s="196" t="s">
        <v>444</v>
      </c>
      <c r="H240" s="197">
        <v>12.05</v>
      </c>
      <c r="I240" s="198"/>
      <c r="J240" s="199">
        <f>ROUND(I240*H240,2)</f>
        <v>0</v>
      </c>
      <c r="K240" s="195" t="s">
        <v>193</v>
      </c>
      <c r="L240" s="61"/>
      <c r="M240" s="200" t="s">
        <v>23</v>
      </c>
      <c r="N240" s="201" t="s">
        <v>44</v>
      </c>
      <c r="O240" s="42"/>
      <c r="P240" s="202">
        <f>O240*H240</f>
        <v>0</v>
      </c>
      <c r="Q240" s="202">
        <v>0</v>
      </c>
      <c r="R240" s="202">
        <f>Q240*H240</f>
        <v>0</v>
      </c>
      <c r="S240" s="202">
        <v>0.98</v>
      </c>
      <c r="T240" s="203">
        <f>S240*H240</f>
        <v>11.809000000000001</v>
      </c>
      <c r="AR240" s="24" t="s">
        <v>206</v>
      </c>
      <c r="AT240" s="24" t="s">
        <v>189</v>
      </c>
      <c r="AU240" s="24" t="s">
        <v>83</v>
      </c>
      <c r="AY240" s="24" t="s">
        <v>186</v>
      </c>
      <c r="BE240" s="204">
        <f>IF(N240="základní",J240,0)</f>
        <v>0</v>
      </c>
      <c r="BF240" s="204">
        <f>IF(N240="snížená",J240,0)</f>
        <v>0</v>
      </c>
      <c r="BG240" s="204">
        <f>IF(N240="zákl. přenesená",J240,0)</f>
        <v>0</v>
      </c>
      <c r="BH240" s="204">
        <f>IF(N240="sníž. přenesená",J240,0)</f>
        <v>0</v>
      </c>
      <c r="BI240" s="204">
        <f>IF(N240="nulová",J240,0)</f>
        <v>0</v>
      </c>
      <c r="BJ240" s="24" t="s">
        <v>81</v>
      </c>
      <c r="BK240" s="204">
        <f>ROUND(I240*H240,2)</f>
        <v>0</v>
      </c>
      <c r="BL240" s="24" t="s">
        <v>206</v>
      </c>
      <c r="BM240" s="24" t="s">
        <v>1980</v>
      </c>
    </row>
    <row r="241" spans="2:47" s="1" customFormat="1" ht="121.5">
      <c r="B241" s="41"/>
      <c r="C241" s="63"/>
      <c r="D241" s="208" t="s">
        <v>287</v>
      </c>
      <c r="E241" s="63"/>
      <c r="F241" s="209" t="s">
        <v>1567</v>
      </c>
      <c r="G241" s="63"/>
      <c r="H241" s="63"/>
      <c r="I241" s="163"/>
      <c r="J241" s="63"/>
      <c r="K241" s="63"/>
      <c r="L241" s="61"/>
      <c r="M241" s="207"/>
      <c r="N241" s="42"/>
      <c r="O241" s="42"/>
      <c r="P241" s="42"/>
      <c r="Q241" s="42"/>
      <c r="R241" s="42"/>
      <c r="S241" s="42"/>
      <c r="T241" s="78"/>
      <c r="AT241" s="24" t="s">
        <v>287</v>
      </c>
      <c r="AU241" s="24" t="s">
        <v>83</v>
      </c>
    </row>
    <row r="242" spans="2:47" s="1" customFormat="1" ht="27">
      <c r="B242" s="41"/>
      <c r="C242" s="63"/>
      <c r="D242" s="208" t="s">
        <v>196</v>
      </c>
      <c r="E242" s="63"/>
      <c r="F242" s="209" t="s">
        <v>1928</v>
      </c>
      <c r="G242" s="63"/>
      <c r="H242" s="63"/>
      <c r="I242" s="163"/>
      <c r="J242" s="63"/>
      <c r="K242" s="63"/>
      <c r="L242" s="61"/>
      <c r="M242" s="207"/>
      <c r="N242" s="42"/>
      <c r="O242" s="42"/>
      <c r="P242" s="42"/>
      <c r="Q242" s="42"/>
      <c r="R242" s="42"/>
      <c r="S242" s="42"/>
      <c r="T242" s="78"/>
      <c r="AT242" s="24" t="s">
        <v>196</v>
      </c>
      <c r="AU242" s="24" t="s">
        <v>83</v>
      </c>
    </row>
    <row r="243" spans="2:63" s="10" customFormat="1" ht="29.85" customHeight="1">
      <c r="B243" s="176"/>
      <c r="C243" s="177"/>
      <c r="D243" s="190" t="s">
        <v>72</v>
      </c>
      <c r="E243" s="191" t="s">
        <v>396</v>
      </c>
      <c r="F243" s="191" t="s">
        <v>397</v>
      </c>
      <c r="G243" s="177"/>
      <c r="H243" s="177"/>
      <c r="I243" s="180"/>
      <c r="J243" s="192">
        <f>BK243</f>
        <v>0</v>
      </c>
      <c r="K243" s="177"/>
      <c r="L243" s="182"/>
      <c r="M243" s="183"/>
      <c r="N243" s="184"/>
      <c r="O243" s="184"/>
      <c r="P243" s="185">
        <f>SUM(P244:P251)</f>
        <v>0</v>
      </c>
      <c r="Q243" s="184"/>
      <c r="R243" s="185">
        <f>SUM(R244:R251)</f>
        <v>0</v>
      </c>
      <c r="S243" s="184"/>
      <c r="T243" s="186">
        <f>SUM(T244:T251)</f>
        <v>0</v>
      </c>
      <c r="AR243" s="187" t="s">
        <v>81</v>
      </c>
      <c r="AT243" s="188" t="s">
        <v>72</v>
      </c>
      <c r="AU243" s="188" t="s">
        <v>81</v>
      </c>
      <c r="AY243" s="187" t="s">
        <v>186</v>
      </c>
      <c r="BK243" s="189">
        <f>SUM(BK244:BK251)</f>
        <v>0</v>
      </c>
    </row>
    <row r="244" spans="2:65" s="1" customFormat="1" ht="31.5" customHeight="1">
      <c r="B244" s="41"/>
      <c r="C244" s="193" t="s">
        <v>271</v>
      </c>
      <c r="D244" s="193" t="s">
        <v>189</v>
      </c>
      <c r="E244" s="194" t="s">
        <v>1032</v>
      </c>
      <c r="F244" s="195" t="s">
        <v>1033</v>
      </c>
      <c r="G244" s="196" t="s">
        <v>401</v>
      </c>
      <c r="H244" s="197">
        <v>116.428</v>
      </c>
      <c r="I244" s="198"/>
      <c r="J244" s="199">
        <f>ROUND(I244*H244,2)</f>
        <v>0</v>
      </c>
      <c r="K244" s="195" t="s">
        <v>23</v>
      </c>
      <c r="L244" s="61"/>
      <c r="M244" s="200" t="s">
        <v>23</v>
      </c>
      <c r="N244" s="201" t="s">
        <v>44</v>
      </c>
      <c r="O244" s="42"/>
      <c r="P244" s="202">
        <f>O244*H244</f>
        <v>0</v>
      </c>
      <c r="Q244" s="202">
        <v>0</v>
      </c>
      <c r="R244" s="202">
        <f>Q244*H244</f>
        <v>0</v>
      </c>
      <c r="S244" s="202">
        <v>0</v>
      </c>
      <c r="T244" s="203">
        <f>S244*H244</f>
        <v>0</v>
      </c>
      <c r="AR244" s="24" t="s">
        <v>206</v>
      </c>
      <c r="AT244" s="24" t="s">
        <v>189</v>
      </c>
      <c r="AU244" s="24" t="s">
        <v>83</v>
      </c>
      <c r="AY244" s="24" t="s">
        <v>186</v>
      </c>
      <c r="BE244" s="204">
        <f>IF(N244="základní",J244,0)</f>
        <v>0</v>
      </c>
      <c r="BF244" s="204">
        <f>IF(N244="snížená",J244,0)</f>
        <v>0</v>
      </c>
      <c r="BG244" s="204">
        <f>IF(N244="zákl. přenesená",J244,0)</f>
        <v>0</v>
      </c>
      <c r="BH244" s="204">
        <f>IF(N244="sníž. přenesená",J244,0)</f>
        <v>0</v>
      </c>
      <c r="BI244" s="204">
        <f>IF(N244="nulová",J244,0)</f>
        <v>0</v>
      </c>
      <c r="BJ244" s="24" t="s">
        <v>81</v>
      </c>
      <c r="BK244" s="204">
        <f>ROUND(I244*H244,2)</f>
        <v>0</v>
      </c>
      <c r="BL244" s="24" t="s">
        <v>206</v>
      </c>
      <c r="BM244" s="24" t="s">
        <v>1981</v>
      </c>
    </row>
    <row r="245" spans="2:51" s="11" customFormat="1" ht="13.5">
      <c r="B245" s="214"/>
      <c r="C245" s="215"/>
      <c r="D245" s="205" t="s">
        <v>290</v>
      </c>
      <c r="E245" s="216" t="s">
        <v>23</v>
      </c>
      <c r="F245" s="217" t="s">
        <v>1982</v>
      </c>
      <c r="G245" s="215"/>
      <c r="H245" s="218">
        <v>116.428</v>
      </c>
      <c r="I245" s="219"/>
      <c r="J245" s="215"/>
      <c r="K245" s="215"/>
      <c r="L245" s="220"/>
      <c r="M245" s="221"/>
      <c r="N245" s="222"/>
      <c r="O245" s="222"/>
      <c r="P245" s="222"/>
      <c r="Q245" s="222"/>
      <c r="R245" s="222"/>
      <c r="S245" s="222"/>
      <c r="T245" s="223"/>
      <c r="AT245" s="224" t="s">
        <v>290</v>
      </c>
      <c r="AU245" s="224" t="s">
        <v>83</v>
      </c>
      <c r="AV245" s="11" t="s">
        <v>83</v>
      </c>
      <c r="AW245" s="11" t="s">
        <v>36</v>
      </c>
      <c r="AX245" s="11" t="s">
        <v>81</v>
      </c>
      <c r="AY245" s="224" t="s">
        <v>186</v>
      </c>
    </row>
    <row r="246" spans="2:65" s="1" customFormat="1" ht="31.5" customHeight="1">
      <c r="B246" s="41"/>
      <c r="C246" s="193" t="s">
        <v>10</v>
      </c>
      <c r="D246" s="193" t="s">
        <v>189</v>
      </c>
      <c r="E246" s="194" t="s">
        <v>1036</v>
      </c>
      <c r="F246" s="195" t="s">
        <v>1037</v>
      </c>
      <c r="G246" s="196" t="s">
        <v>401</v>
      </c>
      <c r="H246" s="197">
        <v>11.809</v>
      </c>
      <c r="I246" s="198"/>
      <c r="J246" s="199">
        <f>ROUND(I246*H246,2)</f>
        <v>0</v>
      </c>
      <c r="K246" s="195" t="s">
        <v>23</v>
      </c>
      <c r="L246" s="61"/>
      <c r="M246" s="200" t="s">
        <v>23</v>
      </c>
      <c r="N246" s="201" t="s">
        <v>44</v>
      </c>
      <c r="O246" s="42"/>
      <c r="P246" s="202">
        <f>O246*H246</f>
        <v>0</v>
      </c>
      <c r="Q246" s="202">
        <v>0</v>
      </c>
      <c r="R246" s="202">
        <f>Q246*H246</f>
        <v>0</v>
      </c>
      <c r="S246" s="202">
        <v>0</v>
      </c>
      <c r="T246" s="203">
        <f>S246*H246</f>
        <v>0</v>
      </c>
      <c r="AR246" s="24" t="s">
        <v>206</v>
      </c>
      <c r="AT246" s="24" t="s">
        <v>189</v>
      </c>
      <c r="AU246" s="24" t="s">
        <v>83</v>
      </c>
      <c r="AY246" s="24" t="s">
        <v>186</v>
      </c>
      <c r="BE246" s="204">
        <f>IF(N246="základní",J246,0)</f>
        <v>0</v>
      </c>
      <c r="BF246" s="204">
        <f>IF(N246="snížená",J246,0)</f>
        <v>0</v>
      </c>
      <c r="BG246" s="204">
        <f>IF(N246="zákl. přenesená",J246,0)</f>
        <v>0</v>
      </c>
      <c r="BH246" s="204">
        <f>IF(N246="sníž. přenesená",J246,0)</f>
        <v>0</v>
      </c>
      <c r="BI246" s="204">
        <f>IF(N246="nulová",J246,0)</f>
        <v>0</v>
      </c>
      <c r="BJ246" s="24" t="s">
        <v>81</v>
      </c>
      <c r="BK246" s="204">
        <f>ROUND(I246*H246,2)</f>
        <v>0</v>
      </c>
      <c r="BL246" s="24" t="s">
        <v>206</v>
      </c>
      <c r="BM246" s="24" t="s">
        <v>1983</v>
      </c>
    </row>
    <row r="247" spans="2:51" s="11" customFormat="1" ht="13.5">
      <c r="B247" s="214"/>
      <c r="C247" s="215"/>
      <c r="D247" s="205" t="s">
        <v>290</v>
      </c>
      <c r="E247" s="216" t="s">
        <v>23</v>
      </c>
      <c r="F247" s="217" t="s">
        <v>1984</v>
      </c>
      <c r="G247" s="215"/>
      <c r="H247" s="218">
        <v>11.809</v>
      </c>
      <c r="I247" s="219"/>
      <c r="J247" s="215"/>
      <c r="K247" s="215"/>
      <c r="L247" s="220"/>
      <c r="M247" s="221"/>
      <c r="N247" s="222"/>
      <c r="O247" s="222"/>
      <c r="P247" s="222"/>
      <c r="Q247" s="222"/>
      <c r="R247" s="222"/>
      <c r="S247" s="222"/>
      <c r="T247" s="223"/>
      <c r="AT247" s="224" t="s">
        <v>290</v>
      </c>
      <c r="AU247" s="224" t="s">
        <v>83</v>
      </c>
      <c r="AV247" s="11" t="s">
        <v>83</v>
      </c>
      <c r="AW247" s="11" t="s">
        <v>36</v>
      </c>
      <c r="AX247" s="11" t="s">
        <v>81</v>
      </c>
      <c r="AY247" s="224" t="s">
        <v>186</v>
      </c>
    </row>
    <row r="248" spans="2:65" s="1" customFormat="1" ht="22.5" customHeight="1">
      <c r="B248" s="41"/>
      <c r="C248" s="193" t="s">
        <v>354</v>
      </c>
      <c r="D248" s="193" t="s">
        <v>189</v>
      </c>
      <c r="E248" s="194" t="s">
        <v>1046</v>
      </c>
      <c r="F248" s="195" t="s">
        <v>1047</v>
      </c>
      <c r="G248" s="196" t="s">
        <v>401</v>
      </c>
      <c r="H248" s="197">
        <v>11.809</v>
      </c>
      <c r="I248" s="198"/>
      <c r="J248" s="199">
        <f>ROUND(I248*H248,2)</f>
        <v>0</v>
      </c>
      <c r="K248" s="195" t="s">
        <v>193</v>
      </c>
      <c r="L248" s="61"/>
      <c r="M248" s="200" t="s">
        <v>23</v>
      </c>
      <c r="N248" s="201" t="s">
        <v>44</v>
      </c>
      <c r="O248" s="42"/>
      <c r="P248" s="202">
        <f>O248*H248</f>
        <v>0</v>
      </c>
      <c r="Q248" s="202">
        <v>0</v>
      </c>
      <c r="R248" s="202">
        <f>Q248*H248</f>
        <v>0</v>
      </c>
      <c r="S248" s="202">
        <v>0</v>
      </c>
      <c r="T248" s="203">
        <f>S248*H248</f>
        <v>0</v>
      </c>
      <c r="AR248" s="24" t="s">
        <v>206</v>
      </c>
      <c r="AT248" s="24" t="s">
        <v>189</v>
      </c>
      <c r="AU248" s="24" t="s">
        <v>83</v>
      </c>
      <c r="AY248" s="24" t="s">
        <v>186</v>
      </c>
      <c r="BE248" s="204">
        <f>IF(N248="základní",J248,0)</f>
        <v>0</v>
      </c>
      <c r="BF248" s="204">
        <f>IF(N248="snížená",J248,0)</f>
        <v>0</v>
      </c>
      <c r="BG248" s="204">
        <f>IF(N248="zákl. přenesená",J248,0)</f>
        <v>0</v>
      </c>
      <c r="BH248" s="204">
        <f>IF(N248="sníž. přenesená",J248,0)</f>
        <v>0</v>
      </c>
      <c r="BI248" s="204">
        <f>IF(N248="nulová",J248,0)</f>
        <v>0</v>
      </c>
      <c r="BJ248" s="24" t="s">
        <v>81</v>
      </c>
      <c r="BK248" s="204">
        <f>ROUND(I248*H248,2)</f>
        <v>0</v>
      </c>
      <c r="BL248" s="24" t="s">
        <v>206</v>
      </c>
      <c r="BM248" s="24" t="s">
        <v>1985</v>
      </c>
    </row>
    <row r="249" spans="2:47" s="1" customFormat="1" ht="67.5">
      <c r="B249" s="41"/>
      <c r="C249" s="63"/>
      <c r="D249" s="205" t="s">
        <v>287</v>
      </c>
      <c r="E249" s="63"/>
      <c r="F249" s="206" t="s">
        <v>1049</v>
      </c>
      <c r="G249" s="63"/>
      <c r="H249" s="63"/>
      <c r="I249" s="163"/>
      <c r="J249" s="63"/>
      <c r="K249" s="63"/>
      <c r="L249" s="61"/>
      <c r="M249" s="207"/>
      <c r="N249" s="42"/>
      <c r="O249" s="42"/>
      <c r="P249" s="42"/>
      <c r="Q249" s="42"/>
      <c r="R249" s="42"/>
      <c r="S249" s="42"/>
      <c r="T249" s="78"/>
      <c r="AT249" s="24" t="s">
        <v>287</v>
      </c>
      <c r="AU249" s="24" t="s">
        <v>83</v>
      </c>
    </row>
    <row r="250" spans="2:65" s="1" customFormat="1" ht="22.5" customHeight="1">
      <c r="B250" s="41"/>
      <c r="C250" s="193" t="s">
        <v>350</v>
      </c>
      <c r="D250" s="193" t="s">
        <v>189</v>
      </c>
      <c r="E250" s="194" t="s">
        <v>1051</v>
      </c>
      <c r="F250" s="195" t="s">
        <v>1052</v>
      </c>
      <c r="G250" s="196" t="s">
        <v>401</v>
      </c>
      <c r="H250" s="197">
        <v>116.428</v>
      </c>
      <c r="I250" s="198"/>
      <c r="J250" s="199">
        <f>ROUND(I250*H250,2)</f>
        <v>0</v>
      </c>
      <c r="K250" s="195" t="s">
        <v>193</v>
      </c>
      <c r="L250" s="61"/>
      <c r="M250" s="200" t="s">
        <v>23</v>
      </c>
      <c r="N250" s="201" t="s">
        <v>44</v>
      </c>
      <c r="O250" s="42"/>
      <c r="P250" s="202">
        <f>O250*H250</f>
        <v>0</v>
      </c>
      <c r="Q250" s="202">
        <v>0</v>
      </c>
      <c r="R250" s="202">
        <f>Q250*H250</f>
        <v>0</v>
      </c>
      <c r="S250" s="202">
        <v>0</v>
      </c>
      <c r="T250" s="203">
        <f>S250*H250</f>
        <v>0</v>
      </c>
      <c r="AR250" s="24" t="s">
        <v>206</v>
      </c>
      <c r="AT250" s="24" t="s">
        <v>189</v>
      </c>
      <c r="AU250" s="24" t="s">
        <v>83</v>
      </c>
      <c r="AY250" s="24" t="s">
        <v>186</v>
      </c>
      <c r="BE250" s="204">
        <f>IF(N250="základní",J250,0)</f>
        <v>0</v>
      </c>
      <c r="BF250" s="204">
        <f>IF(N250="snížená",J250,0)</f>
        <v>0</v>
      </c>
      <c r="BG250" s="204">
        <f>IF(N250="zákl. přenesená",J250,0)</f>
        <v>0</v>
      </c>
      <c r="BH250" s="204">
        <f>IF(N250="sníž. přenesená",J250,0)</f>
        <v>0</v>
      </c>
      <c r="BI250" s="204">
        <f>IF(N250="nulová",J250,0)</f>
        <v>0</v>
      </c>
      <c r="BJ250" s="24" t="s">
        <v>81</v>
      </c>
      <c r="BK250" s="204">
        <f>ROUND(I250*H250,2)</f>
        <v>0</v>
      </c>
      <c r="BL250" s="24" t="s">
        <v>206</v>
      </c>
      <c r="BM250" s="24" t="s">
        <v>1986</v>
      </c>
    </row>
    <row r="251" spans="2:47" s="1" customFormat="1" ht="67.5">
      <c r="B251" s="41"/>
      <c r="C251" s="63"/>
      <c r="D251" s="208" t="s">
        <v>287</v>
      </c>
      <c r="E251" s="63"/>
      <c r="F251" s="209" t="s">
        <v>1049</v>
      </c>
      <c r="G251" s="63"/>
      <c r="H251" s="63"/>
      <c r="I251" s="163"/>
      <c r="J251" s="63"/>
      <c r="K251" s="63"/>
      <c r="L251" s="61"/>
      <c r="M251" s="207"/>
      <c r="N251" s="42"/>
      <c r="O251" s="42"/>
      <c r="P251" s="42"/>
      <c r="Q251" s="42"/>
      <c r="R251" s="42"/>
      <c r="S251" s="42"/>
      <c r="T251" s="78"/>
      <c r="AT251" s="24" t="s">
        <v>287</v>
      </c>
      <c r="AU251" s="24" t="s">
        <v>83</v>
      </c>
    </row>
    <row r="252" spans="2:63" s="10" customFormat="1" ht="29.85" customHeight="1">
      <c r="B252" s="176"/>
      <c r="C252" s="177"/>
      <c r="D252" s="190" t="s">
        <v>72</v>
      </c>
      <c r="E252" s="191" t="s">
        <v>416</v>
      </c>
      <c r="F252" s="191" t="s">
        <v>417</v>
      </c>
      <c r="G252" s="177"/>
      <c r="H252" s="177"/>
      <c r="I252" s="180"/>
      <c r="J252" s="192">
        <f>BK252</f>
        <v>0</v>
      </c>
      <c r="K252" s="177"/>
      <c r="L252" s="182"/>
      <c r="M252" s="183"/>
      <c r="N252" s="184"/>
      <c r="O252" s="184"/>
      <c r="P252" s="185">
        <f>SUM(P253:P254)</f>
        <v>0</v>
      </c>
      <c r="Q252" s="184"/>
      <c r="R252" s="185">
        <f>SUM(R253:R254)</f>
        <v>0</v>
      </c>
      <c r="S252" s="184"/>
      <c r="T252" s="186">
        <f>SUM(T253:T254)</f>
        <v>0</v>
      </c>
      <c r="AR252" s="187" t="s">
        <v>81</v>
      </c>
      <c r="AT252" s="188" t="s">
        <v>72</v>
      </c>
      <c r="AU252" s="188" t="s">
        <v>81</v>
      </c>
      <c r="AY252" s="187" t="s">
        <v>186</v>
      </c>
      <c r="BK252" s="189">
        <f>SUM(BK253:BK254)</f>
        <v>0</v>
      </c>
    </row>
    <row r="253" spans="2:65" s="1" customFormat="1" ht="31.5" customHeight="1">
      <c r="B253" s="41"/>
      <c r="C253" s="193" t="s">
        <v>857</v>
      </c>
      <c r="D253" s="193" t="s">
        <v>189</v>
      </c>
      <c r="E253" s="194" t="s">
        <v>419</v>
      </c>
      <c r="F253" s="195" t="s">
        <v>420</v>
      </c>
      <c r="G253" s="196" t="s">
        <v>401</v>
      </c>
      <c r="H253" s="197">
        <v>236.377</v>
      </c>
      <c r="I253" s="198"/>
      <c r="J253" s="199">
        <f>ROUND(I253*H253,2)</f>
        <v>0</v>
      </c>
      <c r="K253" s="195" t="s">
        <v>193</v>
      </c>
      <c r="L253" s="61"/>
      <c r="M253" s="200" t="s">
        <v>23</v>
      </c>
      <c r="N253" s="201" t="s">
        <v>44</v>
      </c>
      <c r="O253" s="42"/>
      <c r="P253" s="202">
        <f>O253*H253</f>
        <v>0</v>
      </c>
      <c r="Q253" s="202">
        <v>0</v>
      </c>
      <c r="R253" s="202">
        <f>Q253*H253</f>
        <v>0</v>
      </c>
      <c r="S253" s="202">
        <v>0</v>
      </c>
      <c r="T253" s="203">
        <f>S253*H253</f>
        <v>0</v>
      </c>
      <c r="AR253" s="24" t="s">
        <v>206</v>
      </c>
      <c r="AT253" s="24" t="s">
        <v>189</v>
      </c>
      <c r="AU253" s="24" t="s">
        <v>83</v>
      </c>
      <c r="AY253" s="24" t="s">
        <v>186</v>
      </c>
      <c r="BE253" s="204">
        <f>IF(N253="základní",J253,0)</f>
        <v>0</v>
      </c>
      <c r="BF253" s="204">
        <f>IF(N253="snížená",J253,0)</f>
        <v>0</v>
      </c>
      <c r="BG253" s="204">
        <f>IF(N253="zákl. přenesená",J253,0)</f>
        <v>0</v>
      </c>
      <c r="BH253" s="204">
        <f>IF(N253="sníž. přenesená",J253,0)</f>
        <v>0</v>
      </c>
      <c r="BI253" s="204">
        <f>IF(N253="nulová",J253,0)</f>
        <v>0</v>
      </c>
      <c r="BJ253" s="24" t="s">
        <v>81</v>
      </c>
      <c r="BK253" s="204">
        <f>ROUND(I253*H253,2)</f>
        <v>0</v>
      </c>
      <c r="BL253" s="24" t="s">
        <v>206</v>
      </c>
      <c r="BM253" s="24" t="s">
        <v>1987</v>
      </c>
    </row>
    <row r="254" spans="2:47" s="1" customFormat="1" ht="27">
      <c r="B254" s="41"/>
      <c r="C254" s="63"/>
      <c r="D254" s="208" t="s">
        <v>287</v>
      </c>
      <c r="E254" s="63"/>
      <c r="F254" s="209" t="s">
        <v>422</v>
      </c>
      <c r="G254" s="63"/>
      <c r="H254" s="63"/>
      <c r="I254" s="163"/>
      <c r="J254" s="63"/>
      <c r="K254" s="63"/>
      <c r="L254" s="61"/>
      <c r="M254" s="207"/>
      <c r="N254" s="42"/>
      <c r="O254" s="42"/>
      <c r="P254" s="42"/>
      <c r="Q254" s="42"/>
      <c r="R254" s="42"/>
      <c r="S254" s="42"/>
      <c r="T254" s="78"/>
      <c r="AT254" s="24" t="s">
        <v>287</v>
      </c>
      <c r="AU254" s="24" t="s">
        <v>83</v>
      </c>
    </row>
    <row r="255" spans="2:63" s="10" customFormat="1" ht="37.35" customHeight="1">
      <c r="B255" s="176"/>
      <c r="C255" s="177"/>
      <c r="D255" s="178" t="s">
        <v>72</v>
      </c>
      <c r="E255" s="179" t="s">
        <v>1059</v>
      </c>
      <c r="F255" s="179" t="s">
        <v>1988</v>
      </c>
      <c r="G255" s="177"/>
      <c r="H255" s="177"/>
      <c r="I255" s="180"/>
      <c r="J255" s="181">
        <f>BK255</f>
        <v>0</v>
      </c>
      <c r="K255" s="177"/>
      <c r="L255" s="182"/>
      <c r="M255" s="183"/>
      <c r="N255" s="184"/>
      <c r="O255" s="184"/>
      <c r="P255" s="185">
        <f>P256+P260</f>
        <v>0</v>
      </c>
      <c r="Q255" s="184"/>
      <c r="R255" s="185">
        <f>R256+R260</f>
        <v>22.123319400000003</v>
      </c>
      <c r="S255" s="184"/>
      <c r="T255" s="186">
        <f>T256+T260</f>
        <v>0</v>
      </c>
      <c r="AR255" s="187" t="s">
        <v>202</v>
      </c>
      <c r="AT255" s="188" t="s">
        <v>72</v>
      </c>
      <c r="AU255" s="188" t="s">
        <v>73</v>
      </c>
      <c r="AY255" s="187" t="s">
        <v>186</v>
      </c>
      <c r="BK255" s="189">
        <f>BK256+BK260</f>
        <v>0</v>
      </c>
    </row>
    <row r="256" spans="2:63" s="10" customFormat="1" ht="19.9" customHeight="1">
      <c r="B256" s="176"/>
      <c r="C256" s="177"/>
      <c r="D256" s="190" t="s">
        <v>72</v>
      </c>
      <c r="E256" s="191" t="s">
        <v>1989</v>
      </c>
      <c r="F256" s="191" t="s">
        <v>1990</v>
      </c>
      <c r="G256" s="177"/>
      <c r="H256" s="177"/>
      <c r="I256" s="180"/>
      <c r="J256" s="192">
        <f>BK256</f>
        <v>0</v>
      </c>
      <c r="K256" s="177"/>
      <c r="L256" s="182"/>
      <c r="M256" s="183"/>
      <c r="N256" s="184"/>
      <c r="O256" s="184"/>
      <c r="P256" s="185">
        <f>SUM(P257:P259)</f>
        <v>0</v>
      </c>
      <c r="Q256" s="184"/>
      <c r="R256" s="185">
        <f>SUM(R257:R259)</f>
        <v>0</v>
      </c>
      <c r="S256" s="184"/>
      <c r="T256" s="186">
        <f>SUM(T257:T259)</f>
        <v>0</v>
      </c>
      <c r="AR256" s="187" t="s">
        <v>202</v>
      </c>
      <c r="AT256" s="188" t="s">
        <v>72</v>
      </c>
      <c r="AU256" s="188" t="s">
        <v>81</v>
      </c>
      <c r="AY256" s="187" t="s">
        <v>186</v>
      </c>
      <c r="BK256" s="189">
        <f>SUM(BK257:BK259)</f>
        <v>0</v>
      </c>
    </row>
    <row r="257" spans="2:65" s="1" customFormat="1" ht="44.25" customHeight="1">
      <c r="B257" s="41"/>
      <c r="C257" s="193" t="s">
        <v>1091</v>
      </c>
      <c r="D257" s="193" t="s">
        <v>189</v>
      </c>
      <c r="E257" s="194" t="s">
        <v>1991</v>
      </c>
      <c r="F257" s="195" t="s">
        <v>1992</v>
      </c>
      <c r="G257" s="196" t="s">
        <v>300</v>
      </c>
      <c r="H257" s="197">
        <v>1</v>
      </c>
      <c r="I257" s="198"/>
      <c r="J257" s="199">
        <f>ROUND(I257*H257,2)</f>
        <v>0</v>
      </c>
      <c r="K257" s="195" t="s">
        <v>193</v>
      </c>
      <c r="L257" s="61"/>
      <c r="M257" s="200" t="s">
        <v>23</v>
      </c>
      <c r="N257" s="201" t="s">
        <v>44</v>
      </c>
      <c r="O257" s="42"/>
      <c r="P257" s="202">
        <f>O257*H257</f>
        <v>0</v>
      </c>
      <c r="Q257" s="202">
        <v>0</v>
      </c>
      <c r="R257" s="202">
        <f>Q257*H257</f>
        <v>0</v>
      </c>
      <c r="S257" s="202">
        <v>0</v>
      </c>
      <c r="T257" s="203">
        <f>S257*H257</f>
        <v>0</v>
      </c>
      <c r="AR257" s="24" t="s">
        <v>1105</v>
      </c>
      <c r="AT257" s="24" t="s">
        <v>189</v>
      </c>
      <c r="AU257" s="24" t="s">
        <v>83</v>
      </c>
      <c r="AY257" s="24" t="s">
        <v>186</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1105</v>
      </c>
      <c r="BM257" s="24" t="s">
        <v>1993</v>
      </c>
    </row>
    <row r="258" spans="2:47" s="1" customFormat="1" ht="27">
      <c r="B258" s="41"/>
      <c r="C258" s="63"/>
      <c r="D258" s="208" t="s">
        <v>287</v>
      </c>
      <c r="E258" s="63"/>
      <c r="F258" s="209" t="s">
        <v>1994</v>
      </c>
      <c r="G258" s="63"/>
      <c r="H258" s="63"/>
      <c r="I258" s="163"/>
      <c r="J258" s="63"/>
      <c r="K258" s="63"/>
      <c r="L258" s="61"/>
      <c r="M258" s="207"/>
      <c r="N258" s="42"/>
      <c r="O258" s="42"/>
      <c r="P258" s="42"/>
      <c r="Q258" s="42"/>
      <c r="R258" s="42"/>
      <c r="S258" s="42"/>
      <c r="T258" s="78"/>
      <c r="AT258" s="24" t="s">
        <v>287</v>
      </c>
      <c r="AU258" s="24" t="s">
        <v>83</v>
      </c>
    </row>
    <row r="259" spans="2:47" s="1" customFormat="1" ht="27">
      <c r="B259" s="41"/>
      <c r="C259" s="63"/>
      <c r="D259" s="208" t="s">
        <v>196</v>
      </c>
      <c r="E259" s="63"/>
      <c r="F259" s="209" t="s">
        <v>1928</v>
      </c>
      <c r="G259" s="63"/>
      <c r="H259" s="63"/>
      <c r="I259" s="163"/>
      <c r="J259" s="63"/>
      <c r="K259" s="63"/>
      <c r="L259" s="61"/>
      <c r="M259" s="207"/>
      <c r="N259" s="42"/>
      <c r="O259" s="42"/>
      <c r="P259" s="42"/>
      <c r="Q259" s="42"/>
      <c r="R259" s="42"/>
      <c r="S259" s="42"/>
      <c r="T259" s="78"/>
      <c r="AT259" s="24" t="s">
        <v>196</v>
      </c>
      <c r="AU259" s="24" t="s">
        <v>83</v>
      </c>
    </row>
    <row r="260" spans="2:63" s="10" customFormat="1" ht="29.85" customHeight="1">
      <c r="B260" s="176"/>
      <c r="C260" s="177"/>
      <c r="D260" s="190" t="s">
        <v>72</v>
      </c>
      <c r="E260" s="191" t="s">
        <v>1056</v>
      </c>
      <c r="F260" s="191" t="s">
        <v>1057</v>
      </c>
      <c r="G260" s="177"/>
      <c r="H260" s="177"/>
      <c r="I260" s="180"/>
      <c r="J260" s="192">
        <f>BK260</f>
        <v>0</v>
      </c>
      <c r="K260" s="177"/>
      <c r="L260" s="182"/>
      <c r="M260" s="183"/>
      <c r="N260" s="184"/>
      <c r="O260" s="184"/>
      <c r="P260" s="185">
        <f>SUM(P261:P283)</f>
        <v>0</v>
      </c>
      <c r="Q260" s="184"/>
      <c r="R260" s="185">
        <f>SUM(R261:R283)</f>
        <v>22.123319400000003</v>
      </c>
      <c r="S260" s="184"/>
      <c r="T260" s="186">
        <f>SUM(T261:T283)</f>
        <v>0</v>
      </c>
      <c r="AR260" s="187" t="s">
        <v>202</v>
      </c>
      <c r="AT260" s="188" t="s">
        <v>72</v>
      </c>
      <c r="AU260" s="188" t="s">
        <v>81</v>
      </c>
      <c r="AY260" s="187" t="s">
        <v>186</v>
      </c>
      <c r="BK260" s="189">
        <f>SUM(BK261:BK283)</f>
        <v>0</v>
      </c>
    </row>
    <row r="261" spans="2:65" s="1" customFormat="1" ht="22.5" customHeight="1">
      <c r="B261" s="41"/>
      <c r="C261" s="254" t="s">
        <v>369</v>
      </c>
      <c r="D261" s="254" t="s">
        <v>1059</v>
      </c>
      <c r="E261" s="255" t="s">
        <v>1060</v>
      </c>
      <c r="F261" s="256" t="s">
        <v>1061</v>
      </c>
      <c r="G261" s="257" t="s">
        <v>285</v>
      </c>
      <c r="H261" s="258">
        <v>84.467</v>
      </c>
      <c r="I261" s="259"/>
      <c r="J261" s="260">
        <f>ROUND(I261*H261,2)</f>
        <v>0</v>
      </c>
      <c r="K261" s="256" t="s">
        <v>193</v>
      </c>
      <c r="L261" s="261"/>
      <c r="M261" s="262" t="s">
        <v>23</v>
      </c>
      <c r="N261" s="263" t="s">
        <v>44</v>
      </c>
      <c r="O261" s="42"/>
      <c r="P261" s="202">
        <f>O261*H261</f>
        <v>0</v>
      </c>
      <c r="Q261" s="202">
        <v>0.0002</v>
      </c>
      <c r="R261" s="202">
        <f>Q261*H261</f>
        <v>0.0168934</v>
      </c>
      <c r="S261" s="202">
        <v>0</v>
      </c>
      <c r="T261" s="203">
        <f>S261*H261</f>
        <v>0</v>
      </c>
      <c r="AR261" s="24" t="s">
        <v>1428</v>
      </c>
      <c r="AT261" s="24" t="s">
        <v>1059</v>
      </c>
      <c r="AU261" s="24" t="s">
        <v>83</v>
      </c>
      <c r="AY261" s="24" t="s">
        <v>186</v>
      </c>
      <c r="BE261" s="204">
        <f>IF(N261="základní",J261,0)</f>
        <v>0</v>
      </c>
      <c r="BF261" s="204">
        <f>IF(N261="snížená",J261,0)</f>
        <v>0</v>
      </c>
      <c r="BG261" s="204">
        <f>IF(N261="zákl. přenesená",J261,0)</f>
        <v>0</v>
      </c>
      <c r="BH261" s="204">
        <f>IF(N261="sníž. přenesená",J261,0)</f>
        <v>0</v>
      </c>
      <c r="BI261" s="204">
        <f>IF(N261="nulová",J261,0)</f>
        <v>0</v>
      </c>
      <c r="BJ261" s="24" t="s">
        <v>81</v>
      </c>
      <c r="BK261" s="204">
        <f>ROUND(I261*H261,2)</f>
        <v>0</v>
      </c>
      <c r="BL261" s="24" t="s">
        <v>1105</v>
      </c>
      <c r="BM261" s="24" t="s">
        <v>1995</v>
      </c>
    </row>
    <row r="262" spans="2:65" s="1" customFormat="1" ht="22.5" customHeight="1">
      <c r="B262" s="41"/>
      <c r="C262" s="254" t="s">
        <v>292</v>
      </c>
      <c r="D262" s="254" t="s">
        <v>1059</v>
      </c>
      <c r="E262" s="255" t="s">
        <v>1708</v>
      </c>
      <c r="F262" s="256" t="s">
        <v>1709</v>
      </c>
      <c r="G262" s="257" t="s">
        <v>300</v>
      </c>
      <c r="H262" s="258">
        <v>138.309</v>
      </c>
      <c r="I262" s="259"/>
      <c r="J262" s="260">
        <f>ROUND(I262*H262,2)</f>
        <v>0</v>
      </c>
      <c r="K262" s="256" t="s">
        <v>193</v>
      </c>
      <c r="L262" s="261"/>
      <c r="M262" s="262" t="s">
        <v>23</v>
      </c>
      <c r="N262" s="263" t="s">
        <v>44</v>
      </c>
      <c r="O262" s="42"/>
      <c r="P262" s="202">
        <f>O262*H262</f>
        <v>0</v>
      </c>
      <c r="Q262" s="202">
        <v>0.044</v>
      </c>
      <c r="R262" s="202">
        <f>Q262*H262</f>
        <v>6.085596</v>
      </c>
      <c r="S262" s="202">
        <v>0</v>
      </c>
      <c r="T262" s="203">
        <f>S262*H262</f>
        <v>0</v>
      </c>
      <c r="AR262" s="24" t="s">
        <v>1428</v>
      </c>
      <c r="AT262" s="24" t="s">
        <v>1059</v>
      </c>
      <c r="AU262" s="24" t="s">
        <v>83</v>
      </c>
      <c r="AY262" s="24" t="s">
        <v>186</v>
      </c>
      <c r="BE262" s="204">
        <f>IF(N262="základní",J262,0)</f>
        <v>0</v>
      </c>
      <c r="BF262" s="204">
        <f>IF(N262="snížená",J262,0)</f>
        <v>0</v>
      </c>
      <c r="BG262" s="204">
        <f>IF(N262="zákl. přenesená",J262,0)</f>
        <v>0</v>
      </c>
      <c r="BH262" s="204">
        <f>IF(N262="sníž. přenesená",J262,0)</f>
        <v>0</v>
      </c>
      <c r="BI262" s="204">
        <f>IF(N262="nulová",J262,0)</f>
        <v>0</v>
      </c>
      <c r="BJ262" s="24" t="s">
        <v>81</v>
      </c>
      <c r="BK262" s="204">
        <f>ROUND(I262*H262,2)</f>
        <v>0</v>
      </c>
      <c r="BL262" s="24" t="s">
        <v>1105</v>
      </c>
      <c r="BM262" s="24" t="s">
        <v>1996</v>
      </c>
    </row>
    <row r="263" spans="2:47" s="1" customFormat="1" ht="27">
      <c r="B263" s="41"/>
      <c r="C263" s="63"/>
      <c r="D263" s="208" t="s">
        <v>196</v>
      </c>
      <c r="E263" s="63"/>
      <c r="F263" s="209" t="s">
        <v>1099</v>
      </c>
      <c r="G263" s="63"/>
      <c r="H263" s="63"/>
      <c r="I263" s="163"/>
      <c r="J263" s="63"/>
      <c r="K263" s="63"/>
      <c r="L263" s="61"/>
      <c r="M263" s="207"/>
      <c r="N263" s="42"/>
      <c r="O263" s="42"/>
      <c r="P263" s="42"/>
      <c r="Q263" s="42"/>
      <c r="R263" s="42"/>
      <c r="S263" s="42"/>
      <c r="T263" s="78"/>
      <c r="AT263" s="24" t="s">
        <v>196</v>
      </c>
      <c r="AU263" s="24" t="s">
        <v>83</v>
      </c>
    </row>
    <row r="264" spans="2:51" s="11" customFormat="1" ht="13.5">
      <c r="B264" s="214"/>
      <c r="C264" s="215"/>
      <c r="D264" s="205" t="s">
        <v>290</v>
      </c>
      <c r="E264" s="216" t="s">
        <v>23</v>
      </c>
      <c r="F264" s="217" t="s">
        <v>1997</v>
      </c>
      <c r="G264" s="215"/>
      <c r="H264" s="218">
        <v>138.309</v>
      </c>
      <c r="I264" s="219"/>
      <c r="J264" s="215"/>
      <c r="K264" s="215"/>
      <c r="L264" s="220"/>
      <c r="M264" s="221"/>
      <c r="N264" s="222"/>
      <c r="O264" s="222"/>
      <c r="P264" s="222"/>
      <c r="Q264" s="222"/>
      <c r="R264" s="222"/>
      <c r="S264" s="222"/>
      <c r="T264" s="223"/>
      <c r="AT264" s="224" t="s">
        <v>290</v>
      </c>
      <c r="AU264" s="224" t="s">
        <v>83</v>
      </c>
      <c r="AV264" s="11" t="s">
        <v>83</v>
      </c>
      <c r="AW264" s="11" t="s">
        <v>36</v>
      </c>
      <c r="AX264" s="11" t="s">
        <v>81</v>
      </c>
      <c r="AY264" s="224" t="s">
        <v>186</v>
      </c>
    </row>
    <row r="265" spans="2:65" s="1" customFormat="1" ht="22.5" customHeight="1">
      <c r="B265" s="41"/>
      <c r="C265" s="254" t="s">
        <v>678</v>
      </c>
      <c r="D265" s="254" t="s">
        <v>1059</v>
      </c>
      <c r="E265" s="255" t="s">
        <v>437</v>
      </c>
      <c r="F265" s="256" t="s">
        <v>438</v>
      </c>
      <c r="G265" s="257" t="s">
        <v>295</v>
      </c>
      <c r="H265" s="258">
        <v>20.619</v>
      </c>
      <c r="I265" s="259"/>
      <c r="J265" s="260">
        <f>ROUND(I265*H265,2)</f>
        <v>0</v>
      </c>
      <c r="K265" s="256" t="s">
        <v>23</v>
      </c>
      <c r="L265" s="261"/>
      <c r="M265" s="262" t="s">
        <v>23</v>
      </c>
      <c r="N265" s="263" t="s">
        <v>44</v>
      </c>
      <c r="O265" s="42"/>
      <c r="P265" s="202">
        <f>O265*H265</f>
        <v>0</v>
      </c>
      <c r="Q265" s="202">
        <v>0</v>
      </c>
      <c r="R265" s="202">
        <f>Q265*H265</f>
        <v>0</v>
      </c>
      <c r="S265" s="202">
        <v>0</v>
      </c>
      <c r="T265" s="203">
        <f>S265*H265</f>
        <v>0</v>
      </c>
      <c r="AR265" s="24" t="s">
        <v>1428</v>
      </c>
      <c r="AT265" s="24" t="s">
        <v>1059</v>
      </c>
      <c r="AU265" s="24" t="s">
        <v>83</v>
      </c>
      <c r="AY265" s="24" t="s">
        <v>186</v>
      </c>
      <c r="BE265" s="204">
        <f>IF(N265="základní",J265,0)</f>
        <v>0</v>
      </c>
      <c r="BF265" s="204">
        <f>IF(N265="snížená",J265,0)</f>
        <v>0</v>
      </c>
      <c r="BG265" s="204">
        <f>IF(N265="zákl. přenesená",J265,0)</f>
        <v>0</v>
      </c>
      <c r="BH265" s="204">
        <f>IF(N265="sníž. přenesená",J265,0)</f>
        <v>0</v>
      </c>
      <c r="BI265" s="204">
        <f>IF(N265="nulová",J265,0)</f>
        <v>0</v>
      </c>
      <c r="BJ265" s="24" t="s">
        <v>81</v>
      </c>
      <c r="BK265" s="204">
        <f>ROUND(I265*H265,2)</f>
        <v>0</v>
      </c>
      <c r="BL265" s="24" t="s">
        <v>1105</v>
      </c>
      <c r="BM265" s="24" t="s">
        <v>1998</v>
      </c>
    </row>
    <row r="266" spans="2:51" s="11" customFormat="1" ht="13.5">
      <c r="B266" s="214"/>
      <c r="C266" s="215"/>
      <c r="D266" s="205" t="s">
        <v>290</v>
      </c>
      <c r="E266" s="216" t="s">
        <v>23</v>
      </c>
      <c r="F266" s="217" t="s">
        <v>1999</v>
      </c>
      <c r="G266" s="215"/>
      <c r="H266" s="218">
        <v>20.619</v>
      </c>
      <c r="I266" s="219"/>
      <c r="J266" s="215"/>
      <c r="K266" s="215"/>
      <c r="L266" s="220"/>
      <c r="M266" s="221"/>
      <c r="N266" s="222"/>
      <c r="O266" s="222"/>
      <c r="P266" s="222"/>
      <c r="Q266" s="222"/>
      <c r="R266" s="222"/>
      <c r="S266" s="222"/>
      <c r="T266" s="223"/>
      <c r="AT266" s="224" t="s">
        <v>290</v>
      </c>
      <c r="AU266" s="224" t="s">
        <v>83</v>
      </c>
      <c r="AV266" s="11" t="s">
        <v>83</v>
      </c>
      <c r="AW266" s="11" t="s">
        <v>36</v>
      </c>
      <c r="AX266" s="11" t="s">
        <v>81</v>
      </c>
      <c r="AY266" s="224" t="s">
        <v>186</v>
      </c>
    </row>
    <row r="267" spans="2:65" s="1" customFormat="1" ht="22.5" customHeight="1">
      <c r="B267" s="41"/>
      <c r="C267" s="254" t="s">
        <v>1075</v>
      </c>
      <c r="D267" s="254" t="s">
        <v>1059</v>
      </c>
      <c r="E267" s="255" t="s">
        <v>2000</v>
      </c>
      <c r="F267" s="256" t="s">
        <v>2001</v>
      </c>
      <c r="G267" s="257" t="s">
        <v>300</v>
      </c>
      <c r="H267" s="258">
        <v>1</v>
      </c>
      <c r="I267" s="259"/>
      <c r="J267" s="260">
        <f>ROUND(I267*H267,2)</f>
        <v>0</v>
      </c>
      <c r="K267" s="256" t="s">
        <v>23</v>
      </c>
      <c r="L267" s="261"/>
      <c r="M267" s="262" t="s">
        <v>23</v>
      </c>
      <c r="N267" s="263" t="s">
        <v>44</v>
      </c>
      <c r="O267" s="42"/>
      <c r="P267" s="202">
        <f>O267*H267</f>
        <v>0</v>
      </c>
      <c r="Q267" s="202">
        <v>0</v>
      </c>
      <c r="R267" s="202">
        <f>Q267*H267</f>
        <v>0</v>
      </c>
      <c r="S267" s="202">
        <v>0</v>
      </c>
      <c r="T267" s="203">
        <f>S267*H267</f>
        <v>0</v>
      </c>
      <c r="AR267" s="24" t="s">
        <v>1428</v>
      </c>
      <c r="AT267" s="24" t="s">
        <v>1059</v>
      </c>
      <c r="AU267" s="24" t="s">
        <v>83</v>
      </c>
      <c r="AY267" s="24" t="s">
        <v>186</v>
      </c>
      <c r="BE267" s="204">
        <f>IF(N267="základní",J267,0)</f>
        <v>0</v>
      </c>
      <c r="BF267" s="204">
        <f>IF(N267="snížená",J267,0)</f>
        <v>0</v>
      </c>
      <c r="BG267" s="204">
        <f>IF(N267="zákl. přenesená",J267,0)</f>
        <v>0</v>
      </c>
      <c r="BH267" s="204">
        <f>IF(N267="sníž. přenesená",J267,0)</f>
        <v>0</v>
      </c>
      <c r="BI267" s="204">
        <f>IF(N267="nulová",J267,0)</f>
        <v>0</v>
      </c>
      <c r="BJ267" s="24" t="s">
        <v>81</v>
      </c>
      <c r="BK267" s="204">
        <f>ROUND(I267*H267,2)</f>
        <v>0</v>
      </c>
      <c r="BL267" s="24" t="s">
        <v>1105</v>
      </c>
      <c r="BM267" s="24" t="s">
        <v>2002</v>
      </c>
    </row>
    <row r="268" spans="2:47" s="1" customFormat="1" ht="27">
      <c r="B268" s="41"/>
      <c r="C268" s="63"/>
      <c r="D268" s="205" t="s">
        <v>196</v>
      </c>
      <c r="E268" s="63"/>
      <c r="F268" s="206" t="s">
        <v>2003</v>
      </c>
      <c r="G268" s="63"/>
      <c r="H268" s="63"/>
      <c r="I268" s="163"/>
      <c r="J268" s="63"/>
      <c r="K268" s="63"/>
      <c r="L268" s="61"/>
      <c r="M268" s="207"/>
      <c r="N268" s="42"/>
      <c r="O268" s="42"/>
      <c r="P268" s="42"/>
      <c r="Q268" s="42"/>
      <c r="R268" s="42"/>
      <c r="S268" s="42"/>
      <c r="T268" s="78"/>
      <c r="AT268" s="24" t="s">
        <v>196</v>
      </c>
      <c r="AU268" s="24" t="s">
        <v>83</v>
      </c>
    </row>
    <row r="269" spans="2:65" s="1" customFormat="1" ht="22.5" customHeight="1">
      <c r="B269" s="41"/>
      <c r="C269" s="254" t="s">
        <v>801</v>
      </c>
      <c r="D269" s="254" t="s">
        <v>1059</v>
      </c>
      <c r="E269" s="255" t="s">
        <v>1182</v>
      </c>
      <c r="F269" s="256" t="s">
        <v>1183</v>
      </c>
      <c r="G269" s="257" t="s">
        <v>1177</v>
      </c>
      <c r="H269" s="258">
        <v>9.209</v>
      </c>
      <c r="I269" s="259"/>
      <c r="J269" s="260">
        <f>ROUND(I269*H269,2)</f>
        <v>0</v>
      </c>
      <c r="K269" s="256" t="s">
        <v>193</v>
      </c>
      <c r="L269" s="261"/>
      <c r="M269" s="262" t="s">
        <v>23</v>
      </c>
      <c r="N269" s="263" t="s">
        <v>44</v>
      </c>
      <c r="O269" s="42"/>
      <c r="P269" s="202">
        <f>O269*H269</f>
        <v>0</v>
      </c>
      <c r="Q269" s="202">
        <v>0.001</v>
      </c>
      <c r="R269" s="202">
        <f>Q269*H269</f>
        <v>0.009209</v>
      </c>
      <c r="S269" s="202">
        <v>0</v>
      </c>
      <c r="T269" s="203">
        <f>S269*H269</f>
        <v>0</v>
      </c>
      <c r="AR269" s="24" t="s">
        <v>1428</v>
      </c>
      <c r="AT269" s="24" t="s">
        <v>1059</v>
      </c>
      <c r="AU269" s="24" t="s">
        <v>83</v>
      </c>
      <c r="AY269" s="24" t="s">
        <v>186</v>
      </c>
      <c r="BE269" s="204">
        <f>IF(N269="základní",J269,0)</f>
        <v>0</v>
      </c>
      <c r="BF269" s="204">
        <f>IF(N269="snížená",J269,0)</f>
        <v>0</v>
      </c>
      <c r="BG269" s="204">
        <f>IF(N269="zákl. přenesená",J269,0)</f>
        <v>0</v>
      </c>
      <c r="BH269" s="204">
        <f>IF(N269="sníž. přenesená",J269,0)</f>
        <v>0</v>
      </c>
      <c r="BI269" s="204">
        <f>IF(N269="nulová",J269,0)</f>
        <v>0</v>
      </c>
      <c r="BJ269" s="24" t="s">
        <v>81</v>
      </c>
      <c r="BK269" s="204">
        <f>ROUND(I269*H269,2)</f>
        <v>0</v>
      </c>
      <c r="BL269" s="24" t="s">
        <v>1105</v>
      </c>
      <c r="BM269" s="24" t="s">
        <v>2004</v>
      </c>
    </row>
    <row r="270" spans="2:47" s="1" customFormat="1" ht="27">
      <c r="B270" s="41"/>
      <c r="C270" s="63"/>
      <c r="D270" s="208" t="s">
        <v>196</v>
      </c>
      <c r="E270" s="63"/>
      <c r="F270" s="209" t="s">
        <v>1179</v>
      </c>
      <c r="G270" s="63"/>
      <c r="H270" s="63"/>
      <c r="I270" s="163"/>
      <c r="J270" s="63"/>
      <c r="K270" s="63"/>
      <c r="L270" s="61"/>
      <c r="M270" s="207"/>
      <c r="N270" s="42"/>
      <c r="O270" s="42"/>
      <c r="P270" s="42"/>
      <c r="Q270" s="42"/>
      <c r="R270" s="42"/>
      <c r="S270" s="42"/>
      <c r="T270" s="78"/>
      <c r="AT270" s="24" t="s">
        <v>196</v>
      </c>
      <c r="AU270" s="24" t="s">
        <v>83</v>
      </c>
    </row>
    <row r="271" spans="2:51" s="11" customFormat="1" ht="13.5">
      <c r="B271" s="214"/>
      <c r="C271" s="215"/>
      <c r="D271" s="205" t="s">
        <v>290</v>
      </c>
      <c r="E271" s="216" t="s">
        <v>23</v>
      </c>
      <c r="F271" s="217" t="s">
        <v>2005</v>
      </c>
      <c r="G271" s="215"/>
      <c r="H271" s="218">
        <v>9.209</v>
      </c>
      <c r="I271" s="219"/>
      <c r="J271" s="215"/>
      <c r="K271" s="215"/>
      <c r="L271" s="220"/>
      <c r="M271" s="221"/>
      <c r="N271" s="222"/>
      <c r="O271" s="222"/>
      <c r="P271" s="222"/>
      <c r="Q271" s="222"/>
      <c r="R271" s="222"/>
      <c r="S271" s="222"/>
      <c r="T271" s="223"/>
      <c r="AT271" s="224" t="s">
        <v>290</v>
      </c>
      <c r="AU271" s="224" t="s">
        <v>83</v>
      </c>
      <c r="AV271" s="11" t="s">
        <v>83</v>
      </c>
      <c r="AW271" s="11" t="s">
        <v>36</v>
      </c>
      <c r="AX271" s="11" t="s">
        <v>81</v>
      </c>
      <c r="AY271" s="224" t="s">
        <v>186</v>
      </c>
    </row>
    <row r="272" spans="2:65" s="1" customFormat="1" ht="22.5" customHeight="1">
      <c r="B272" s="41"/>
      <c r="C272" s="254" t="s">
        <v>405</v>
      </c>
      <c r="D272" s="254" t="s">
        <v>1059</v>
      </c>
      <c r="E272" s="255" t="s">
        <v>1115</v>
      </c>
      <c r="F272" s="256" t="s">
        <v>1116</v>
      </c>
      <c r="G272" s="257" t="s">
        <v>300</v>
      </c>
      <c r="H272" s="258">
        <v>9.143</v>
      </c>
      <c r="I272" s="259"/>
      <c r="J272" s="260">
        <f>ROUND(I272*H272,2)</f>
        <v>0</v>
      </c>
      <c r="K272" s="256" t="s">
        <v>193</v>
      </c>
      <c r="L272" s="261"/>
      <c r="M272" s="262" t="s">
        <v>23</v>
      </c>
      <c r="N272" s="263" t="s">
        <v>44</v>
      </c>
      <c r="O272" s="42"/>
      <c r="P272" s="202">
        <f>O272*H272</f>
        <v>0</v>
      </c>
      <c r="Q272" s="202">
        <v>1.747</v>
      </c>
      <c r="R272" s="202">
        <f>Q272*H272</f>
        <v>15.972821000000001</v>
      </c>
      <c r="S272" s="202">
        <v>0</v>
      </c>
      <c r="T272" s="203">
        <f>S272*H272</f>
        <v>0</v>
      </c>
      <c r="AR272" s="24" t="s">
        <v>1428</v>
      </c>
      <c r="AT272" s="24" t="s">
        <v>1059</v>
      </c>
      <c r="AU272" s="24" t="s">
        <v>83</v>
      </c>
      <c r="AY272" s="24" t="s">
        <v>186</v>
      </c>
      <c r="BE272" s="204">
        <f>IF(N272="základní",J272,0)</f>
        <v>0</v>
      </c>
      <c r="BF272" s="204">
        <f>IF(N272="snížená",J272,0)</f>
        <v>0</v>
      </c>
      <c r="BG272" s="204">
        <f>IF(N272="zákl. přenesená",J272,0)</f>
        <v>0</v>
      </c>
      <c r="BH272" s="204">
        <f>IF(N272="sníž. přenesená",J272,0)</f>
        <v>0</v>
      </c>
      <c r="BI272" s="204">
        <f>IF(N272="nulová",J272,0)</f>
        <v>0</v>
      </c>
      <c r="BJ272" s="24" t="s">
        <v>81</v>
      </c>
      <c r="BK272" s="204">
        <f>ROUND(I272*H272,2)</f>
        <v>0</v>
      </c>
      <c r="BL272" s="24" t="s">
        <v>1105</v>
      </c>
      <c r="BM272" s="24" t="s">
        <v>2006</v>
      </c>
    </row>
    <row r="273" spans="2:47" s="1" customFormat="1" ht="27">
      <c r="B273" s="41"/>
      <c r="C273" s="63"/>
      <c r="D273" s="208" t="s">
        <v>196</v>
      </c>
      <c r="E273" s="63"/>
      <c r="F273" s="209" t="s">
        <v>1099</v>
      </c>
      <c r="G273" s="63"/>
      <c r="H273" s="63"/>
      <c r="I273" s="163"/>
      <c r="J273" s="63"/>
      <c r="K273" s="63"/>
      <c r="L273" s="61"/>
      <c r="M273" s="207"/>
      <c r="N273" s="42"/>
      <c r="O273" s="42"/>
      <c r="P273" s="42"/>
      <c r="Q273" s="42"/>
      <c r="R273" s="42"/>
      <c r="S273" s="42"/>
      <c r="T273" s="78"/>
      <c r="AT273" s="24" t="s">
        <v>196</v>
      </c>
      <c r="AU273" s="24" t="s">
        <v>83</v>
      </c>
    </row>
    <row r="274" spans="2:51" s="11" customFormat="1" ht="13.5">
      <c r="B274" s="214"/>
      <c r="C274" s="215"/>
      <c r="D274" s="208" t="s">
        <v>290</v>
      </c>
      <c r="E274" s="225" t="s">
        <v>23</v>
      </c>
      <c r="F274" s="226" t="s">
        <v>2007</v>
      </c>
      <c r="G274" s="215"/>
      <c r="H274" s="227">
        <v>4.323</v>
      </c>
      <c r="I274" s="219"/>
      <c r="J274" s="215"/>
      <c r="K274" s="215"/>
      <c r="L274" s="220"/>
      <c r="M274" s="221"/>
      <c r="N274" s="222"/>
      <c r="O274" s="222"/>
      <c r="P274" s="222"/>
      <c r="Q274" s="222"/>
      <c r="R274" s="222"/>
      <c r="S274" s="222"/>
      <c r="T274" s="223"/>
      <c r="AT274" s="224" t="s">
        <v>290</v>
      </c>
      <c r="AU274" s="224" t="s">
        <v>83</v>
      </c>
      <c r="AV274" s="11" t="s">
        <v>83</v>
      </c>
      <c r="AW274" s="11" t="s">
        <v>36</v>
      </c>
      <c r="AX274" s="11" t="s">
        <v>73</v>
      </c>
      <c r="AY274" s="224" t="s">
        <v>186</v>
      </c>
    </row>
    <row r="275" spans="2:51" s="11" customFormat="1" ht="13.5">
      <c r="B275" s="214"/>
      <c r="C275" s="215"/>
      <c r="D275" s="208" t="s">
        <v>290</v>
      </c>
      <c r="E275" s="225" t="s">
        <v>23</v>
      </c>
      <c r="F275" s="226" t="s">
        <v>2008</v>
      </c>
      <c r="G275" s="215"/>
      <c r="H275" s="227">
        <v>4.82</v>
      </c>
      <c r="I275" s="219"/>
      <c r="J275" s="215"/>
      <c r="K275" s="215"/>
      <c r="L275" s="220"/>
      <c r="M275" s="221"/>
      <c r="N275" s="222"/>
      <c r="O275" s="222"/>
      <c r="P275" s="222"/>
      <c r="Q275" s="222"/>
      <c r="R275" s="222"/>
      <c r="S275" s="222"/>
      <c r="T275" s="223"/>
      <c r="AT275" s="224" t="s">
        <v>290</v>
      </c>
      <c r="AU275" s="224" t="s">
        <v>83</v>
      </c>
      <c r="AV275" s="11" t="s">
        <v>83</v>
      </c>
      <c r="AW275" s="11" t="s">
        <v>36</v>
      </c>
      <c r="AX275" s="11" t="s">
        <v>73</v>
      </c>
      <c r="AY275" s="224" t="s">
        <v>186</v>
      </c>
    </row>
    <row r="276" spans="2:51" s="12" customFormat="1" ht="13.5">
      <c r="B276" s="230"/>
      <c r="C276" s="231"/>
      <c r="D276" s="205" t="s">
        <v>290</v>
      </c>
      <c r="E276" s="232" t="s">
        <v>23</v>
      </c>
      <c r="F276" s="233" t="s">
        <v>650</v>
      </c>
      <c r="G276" s="231"/>
      <c r="H276" s="234">
        <v>9.143</v>
      </c>
      <c r="I276" s="235"/>
      <c r="J276" s="231"/>
      <c r="K276" s="231"/>
      <c r="L276" s="236"/>
      <c r="M276" s="237"/>
      <c r="N276" s="238"/>
      <c r="O276" s="238"/>
      <c r="P276" s="238"/>
      <c r="Q276" s="238"/>
      <c r="R276" s="238"/>
      <c r="S276" s="238"/>
      <c r="T276" s="239"/>
      <c r="AT276" s="240" t="s">
        <v>290</v>
      </c>
      <c r="AU276" s="240" t="s">
        <v>83</v>
      </c>
      <c r="AV276" s="12" t="s">
        <v>206</v>
      </c>
      <c r="AW276" s="12" t="s">
        <v>36</v>
      </c>
      <c r="AX276" s="12" t="s">
        <v>81</v>
      </c>
      <c r="AY276" s="240" t="s">
        <v>186</v>
      </c>
    </row>
    <row r="277" spans="2:65" s="1" customFormat="1" ht="22.5" customHeight="1">
      <c r="B277" s="41"/>
      <c r="C277" s="254" t="s">
        <v>624</v>
      </c>
      <c r="D277" s="254" t="s">
        <v>1059</v>
      </c>
      <c r="E277" s="255" t="s">
        <v>1192</v>
      </c>
      <c r="F277" s="256" t="s">
        <v>1193</v>
      </c>
      <c r="G277" s="257" t="s">
        <v>300</v>
      </c>
      <c r="H277" s="258">
        <v>4</v>
      </c>
      <c r="I277" s="259"/>
      <c r="J277" s="260">
        <f>ROUND(I277*H277,2)</f>
        <v>0</v>
      </c>
      <c r="K277" s="256" t="s">
        <v>193</v>
      </c>
      <c r="L277" s="261"/>
      <c r="M277" s="262" t="s">
        <v>23</v>
      </c>
      <c r="N277" s="263" t="s">
        <v>44</v>
      </c>
      <c r="O277" s="42"/>
      <c r="P277" s="202">
        <f>O277*H277</f>
        <v>0</v>
      </c>
      <c r="Q277" s="202">
        <v>0.0061</v>
      </c>
      <c r="R277" s="202">
        <f>Q277*H277</f>
        <v>0.0244</v>
      </c>
      <c r="S277" s="202">
        <v>0</v>
      </c>
      <c r="T277" s="203">
        <f>S277*H277</f>
        <v>0</v>
      </c>
      <c r="AR277" s="24" t="s">
        <v>1428</v>
      </c>
      <c r="AT277" s="24" t="s">
        <v>1059</v>
      </c>
      <c r="AU277" s="24" t="s">
        <v>83</v>
      </c>
      <c r="AY277" s="24" t="s">
        <v>186</v>
      </c>
      <c r="BE277" s="204">
        <f>IF(N277="základní",J277,0)</f>
        <v>0</v>
      </c>
      <c r="BF277" s="204">
        <f>IF(N277="snížená",J277,0)</f>
        <v>0</v>
      </c>
      <c r="BG277" s="204">
        <f>IF(N277="zákl. přenesená",J277,0)</f>
        <v>0</v>
      </c>
      <c r="BH277" s="204">
        <f>IF(N277="sníž. přenesená",J277,0)</f>
        <v>0</v>
      </c>
      <c r="BI277" s="204">
        <f>IF(N277="nulová",J277,0)</f>
        <v>0</v>
      </c>
      <c r="BJ277" s="24" t="s">
        <v>81</v>
      </c>
      <c r="BK277" s="204">
        <f>ROUND(I277*H277,2)</f>
        <v>0</v>
      </c>
      <c r="BL277" s="24" t="s">
        <v>1105</v>
      </c>
      <c r="BM277" s="24" t="s">
        <v>2009</v>
      </c>
    </row>
    <row r="278" spans="2:65" s="1" customFormat="1" ht="22.5" customHeight="1">
      <c r="B278" s="41"/>
      <c r="C278" s="254" t="s">
        <v>810</v>
      </c>
      <c r="D278" s="254" t="s">
        <v>1059</v>
      </c>
      <c r="E278" s="255" t="s">
        <v>1445</v>
      </c>
      <c r="F278" s="256" t="s">
        <v>1446</v>
      </c>
      <c r="G278" s="257" t="s">
        <v>300</v>
      </c>
      <c r="H278" s="258">
        <v>2</v>
      </c>
      <c r="I278" s="259"/>
      <c r="J278" s="260">
        <f>ROUND(I278*H278,2)</f>
        <v>0</v>
      </c>
      <c r="K278" s="256" t="s">
        <v>193</v>
      </c>
      <c r="L278" s="261"/>
      <c r="M278" s="262" t="s">
        <v>23</v>
      </c>
      <c r="N278" s="263" t="s">
        <v>44</v>
      </c>
      <c r="O278" s="42"/>
      <c r="P278" s="202">
        <f>O278*H278</f>
        <v>0</v>
      </c>
      <c r="Q278" s="202">
        <v>0.0021</v>
      </c>
      <c r="R278" s="202">
        <f>Q278*H278</f>
        <v>0.0042</v>
      </c>
      <c r="S278" s="202">
        <v>0</v>
      </c>
      <c r="T278" s="203">
        <f>S278*H278</f>
        <v>0</v>
      </c>
      <c r="AR278" s="24" t="s">
        <v>1428</v>
      </c>
      <c r="AT278" s="24" t="s">
        <v>1059</v>
      </c>
      <c r="AU278" s="24" t="s">
        <v>83</v>
      </c>
      <c r="AY278" s="24" t="s">
        <v>186</v>
      </c>
      <c r="BE278" s="204">
        <f>IF(N278="základní",J278,0)</f>
        <v>0</v>
      </c>
      <c r="BF278" s="204">
        <f>IF(N278="snížená",J278,0)</f>
        <v>0</v>
      </c>
      <c r="BG278" s="204">
        <f>IF(N278="zákl. přenesená",J278,0)</f>
        <v>0</v>
      </c>
      <c r="BH278" s="204">
        <f>IF(N278="sníž. přenesená",J278,0)</f>
        <v>0</v>
      </c>
      <c r="BI278" s="204">
        <f>IF(N278="nulová",J278,0)</f>
        <v>0</v>
      </c>
      <c r="BJ278" s="24" t="s">
        <v>81</v>
      </c>
      <c r="BK278" s="204">
        <f>ROUND(I278*H278,2)</f>
        <v>0</v>
      </c>
      <c r="BL278" s="24" t="s">
        <v>1105</v>
      </c>
      <c r="BM278" s="24" t="s">
        <v>2010</v>
      </c>
    </row>
    <row r="279" spans="2:47" s="1" customFormat="1" ht="27">
      <c r="B279" s="41"/>
      <c r="C279" s="63"/>
      <c r="D279" s="205" t="s">
        <v>196</v>
      </c>
      <c r="E279" s="63"/>
      <c r="F279" s="206" t="s">
        <v>2011</v>
      </c>
      <c r="G279" s="63"/>
      <c r="H279" s="63"/>
      <c r="I279" s="163"/>
      <c r="J279" s="63"/>
      <c r="K279" s="63"/>
      <c r="L279" s="61"/>
      <c r="M279" s="207"/>
      <c r="N279" s="42"/>
      <c r="O279" s="42"/>
      <c r="P279" s="42"/>
      <c r="Q279" s="42"/>
      <c r="R279" s="42"/>
      <c r="S279" s="42"/>
      <c r="T279" s="78"/>
      <c r="AT279" s="24" t="s">
        <v>196</v>
      </c>
      <c r="AU279" s="24" t="s">
        <v>83</v>
      </c>
    </row>
    <row r="280" spans="2:65" s="1" customFormat="1" ht="22.5" customHeight="1">
      <c r="B280" s="41"/>
      <c r="C280" s="254" t="s">
        <v>630</v>
      </c>
      <c r="D280" s="254" t="s">
        <v>1059</v>
      </c>
      <c r="E280" s="255" t="s">
        <v>1196</v>
      </c>
      <c r="F280" s="256" t="s">
        <v>1197</v>
      </c>
      <c r="G280" s="257" t="s">
        <v>300</v>
      </c>
      <c r="H280" s="258">
        <v>2</v>
      </c>
      <c r="I280" s="259"/>
      <c r="J280" s="260">
        <f>ROUND(I280*H280,2)</f>
        <v>0</v>
      </c>
      <c r="K280" s="256" t="s">
        <v>193</v>
      </c>
      <c r="L280" s="261"/>
      <c r="M280" s="262" t="s">
        <v>23</v>
      </c>
      <c r="N280" s="263" t="s">
        <v>44</v>
      </c>
      <c r="O280" s="42"/>
      <c r="P280" s="202">
        <f>O280*H280</f>
        <v>0</v>
      </c>
      <c r="Q280" s="202">
        <v>0.002</v>
      </c>
      <c r="R280" s="202">
        <f>Q280*H280</f>
        <v>0.004</v>
      </c>
      <c r="S280" s="202">
        <v>0</v>
      </c>
      <c r="T280" s="203">
        <f>S280*H280</f>
        <v>0</v>
      </c>
      <c r="AR280" s="24" t="s">
        <v>1428</v>
      </c>
      <c r="AT280" s="24" t="s">
        <v>1059</v>
      </c>
      <c r="AU280" s="24" t="s">
        <v>83</v>
      </c>
      <c r="AY280" s="24" t="s">
        <v>186</v>
      </c>
      <c r="BE280" s="204">
        <f>IF(N280="základní",J280,0)</f>
        <v>0</v>
      </c>
      <c r="BF280" s="204">
        <f>IF(N280="snížená",J280,0)</f>
        <v>0</v>
      </c>
      <c r="BG280" s="204">
        <f>IF(N280="zákl. přenesená",J280,0)</f>
        <v>0</v>
      </c>
      <c r="BH280" s="204">
        <f>IF(N280="sníž. přenesená",J280,0)</f>
        <v>0</v>
      </c>
      <c r="BI280" s="204">
        <f>IF(N280="nulová",J280,0)</f>
        <v>0</v>
      </c>
      <c r="BJ280" s="24" t="s">
        <v>81</v>
      </c>
      <c r="BK280" s="204">
        <f>ROUND(I280*H280,2)</f>
        <v>0</v>
      </c>
      <c r="BL280" s="24" t="s">
        <v>1105</v>
      </c>
      <c r="BM280" s="24" t="s">
        <v>2012</v>
      </c>
    </row>
    <row r="281" spans="2:47" s="1" customFormat="1" ht="27">
      <c r="B281" s="41"/>
      <c r="C281" s="63"/>
      <c r="D281" s="205" t="s">
        <v>196</v>
      </c>
      <c r="E281" s="63"/>
      <c r="F281" s="206" t="s">
        <v>2013</v>
      </c>
      <c r="G281" s="63"/>
      <c r="H281" s="63"/>
      <c r="I281" s="163"/>
      <c r="J281" s="63"/>
      <c r="K281" s="63"/>
      <c r="L281" s="61"/>
      <c r="M281" s="207"/>
      <c r="N281" s="42"/>
      <c r="O281" s="42"/>
      <c r="P281" s="42"/>
      <c r="Q281" s="42"/>
      <c r="R281" s="42"/>
      <c r="S281" s="42"/>
      <c r="T281" s="78"/>
      <c r="AT281" s="24" t="s">
        <v>196</v>
      </c>
      <c r="AU281" s="24" t="s">
        <v>83</v>
      </c>
    </row>
    <row r="282" spans="2:65" s="1" customFormat="1" ht="22.5" customHeight="1">
      <c r="B282" s="41"/>
      <c r="C282" s="254" t="s">
        <v>651</v>
      </c>
      <c r="D282" s="254" t="s">
        <v>1059</v>
      </c>
      <c r="E282" s="255" t="s">
        <v>1201</v>
      </c>
      <c r="F282" s="256" t="s">
        <v>1202</v>
      </c>
      <c r="G282" s="257" t="s">
        <v>300</v>
      </c>
      <c r="H282" s="258">
        <v>2</v>
      </c>
      <c r="I282" s="259"/>
      <c r="J282" s="260">
        <f>ROUND(I282*H282,2)</f>
        <v>0</v>
      </c>
      <c r="K282" s="256" t="s">
        <v>193</v>
      </c>
      <c r="L282" s="261"/>
      <c r="M282" s="262" t="s">
        <v>23</v>
      </c>
      <c r="N282" s="263" t="s">
        <v>44</v>
      </c>
      <c r="O282" s="42"/>
      <c r="P282" s="202">
        <f>O282*H282</f>
        <v>0</v>
      </c>
      <c r="Q282" s="202">
        <v>0.0031</v>
      </c>
      <c r="R282" s="202">
        <f>Q282*H282</f>
        <v>0.0062</v>
      </c>
      <c r="S282" s="202">
        <v>0</v>
      </c>
      <c r="T282" s="203">
        <f>S282*H282</f>
        <v>0</v>
      </c>
      <c r="AR282" s="24" t="s">
        <v>1428</v>
      </c>
      <c r="AT282" s="24" t="s">
        <v>1059</v>
      </c>
      <c r="AU282" s="24" t="s">
        <v>83</v>
      </c>
      <c r="AY282" s="24" t="s">
        <v>186</v>
      </c>
      <c r="BE282" s="204">
        <f>IF(N282="základní",J282,0)</f>
        <v>0</v>
      </c>
      <c r="BF282" s="204">
        <f>IF(N282="snížená",J282,0)</f>
        <v>0</v>
      </c>
      <c r="BG282" s="204">
        <f>IF(N282="zákl. přenesená",J282,0)</f>
        <v>0</v>
      </c>
      <c r="BH282" s="204">
        <f>IF(N282="sníž. přenesená",J282,0)</f>
        <v>0</v>
      </c>
      <c r="BI282" s="204">
        <f>IF(N282="nulová",J282,0)</f>
        <v>0</v>
      </c>
      <c r="BJ282" s="24" t="s">
        <v>81</v>
      </c>
      <c r="BK282" s="204">
        <f>ROUND(I282*H282,2)</f>
        <v>0</v>
      </c>
      <c r="BL282" s="24" t="s">
        <v>1105</v>
      </c>
      <c r="BM282" s="24" t="s">
        <v>2014</v>
      </c>
    </row>
    <row r="283" spans="2:47" s="1" customFormat="1" ht="27">
      <c r="B283" s="41"/>
      <c r="C283" s="63"/>
      <c r="D283" s="208" t="s">
        <v>196</v>
      </c>
      <c r="E283" s="63"/>
      <c r="F283" s="209" t="s">
        <v>2015</v>
      </c>
      <c r="G283" s="63"/>
      <c r="H283" s="63"/>
      <c r="I283" s="163"/>
      <c r="J283" s="63"/>
      <c r="K283" s="63"/>
      <c r="L283" s="61"/>
      <c r="M283" s="228"/>
      <c r="N283" s="211"/>
      <c r="O283" s="211"/>
      <c r="P283" s="211"/>
      <c r="Q283" s="211"/>
      <c r="R283" s="211"/>
      <c r="S283" s="211"/>
      <c r="T283" s="229"/>
      <c r="AT283" s="24" t="s">
        <v>196</v>
      </c>
      <c r="AU283" s="24" t="s">
        <v>83</v>
      </c>
    </row>
    <row r="284" spans="2:12" s="1" customFormat="1" ht="6.95" customHeight="1">
      <c r="B284" s="56"/>
      <c r="C284" s="57"/>
      <c r="D284" s="57"/>
      <c r="E284" s="57"/>
      <c r="F284" s="57"/>
      <c r="G284" s="57"/>
      <c r="H284" s="57"/>
      <c r="I284" s="139"/>
      <c r="J284" s="57"/>
      <c r="K284" s="57"/>
      <c r="L284" s="61"/>
    </row>
  </sheetData>
  <sheetProtection password="CC35" sheet="1" objects="1" scenarios="1" formatCells="0" formatColumns="0" formatRows="0" sort="0" autoFilter="0"/>
  <autoFilter ref="C86:K283"/>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2"/>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110</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2016</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ROUND(SUM(BE86:BE241),2)</f>
        <v>0</v>
      </c>
      <c r="G30" s="42"/>
      <c r="H30" s="42"/>
      <c r="I30" s="131">
        <v>0.21</v>
      </c>
      <c r="J30" s="130">
        <f>ROUND(ROUND((SUM(BE86:BE241)),2)*I30,2)</f>
        <v>0</v>
      </c>
      <c r="K30" s="45"/>
    </row>
    <row r="31" spans="2:11" s="1" customFormat="1" ht="14.45" customHeight="1">
      <c r="B31" s="41"/>
      <c r="C31" s="42"/>
      <c r="D31" s="42"/>
      <c r="E31" s="49" t="s">
        <v>45</v>
      </c>
      <c r="F31" s="130">
        <f>ROUND(SUM(BF86:BF241),2)</f>
        <v>0</v>
      </c>
      <c r="G31" s="42"/>
      <c r="H31" s="42"/>
      <c r="I31" s="131">
        <v>0.15</v>
      </c>
      <c r="J31" s="130">
        <f>ROUND(ROUND((SUM(BF86:BF241)),2)*I31,2)</f>
        <v>0</v>
      </c>
      <c r="K31" s="45"/>
    </row>
    <row r="32" spans="2:11" s="1" customFormat="1" ht="14.45" customHeight="1" hidden="1">
      <c r="B32" s="41"/>
      <c r="C32" s="42"/>
      <c r="D32" s="42"/>
      <c r="E32" s="49" t="s">
        <v>46</v>
      </c>
      <c r="F32" s="130">
        <f>ROUND(SUM(BG86:BG241),2)</f>
        <v>0</v>
      </c>
      <c r="G32" s="42"/>
      <c r="H32" s="42"/>
      <c r="I32" s="131">
        <v>0.21</v>
      </c>
      <c r="J32" s="130">
        <v>0</v>
      </c>
      <c r="K32" s="45"/>
    </row>
    <row r="33" spans="2:11" s="1" customFormat="1" ht="14.45" customHeight="1" hidden="1">
      <c r="B33" s="41"/>
      <c r="C33" s="42"/>
      <c r="D33" s="42"/>
      <c r="E33" s="49" t="s">
        <v>47</v>
      </c>
      <c r="F33" s="130">
        <f>ROUND(SUM(BH86:BH241),2)</f>
        <v>0</v>
      </c>
      <c r="G33" s="42"/>
      <c r="H33" s="42"/>
      <c r="I33" s="131">
        <v>0.15</v>
      </c>
      <c r="J33" s="130">
        <v>0</v>
      </c>
      <c r="K33" s="45"/>
    </row>
    <row r="34" spans="2:11" s="1" customFormat="1" ht="14.45" customHeight="1" hidden="1">
      <c r="B34" s="41"/>
      <c r="C34" s="42"/>
      <c r="D34" s="42"/>
      <c r="E34" s="49" t="s">
        <v>48</v>
      </c>
      <c r="F34" s="130">
        <f>ROUND(SUM(BI86:BI241),2)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120 - Hospodářské sjezdy</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J86</f>
        <v>0</v>
      </c>
      <c r="K56" s="45"/>
      <c r="AU56" s="24" t="s">
        <v>163</v>
      </c>
    </row>
    <row r="57" spans="2:11" s="7" customFormat="1" ht="24.95" customHeight="1">
      <c r="B57" s="149"/>
      <c r="C57" s="150"/>
      <c r="D57" s="151" t="s">
        <v>276</v>
      </c>
      <c r="E57" s="152"/>
      <c r="F57" s="152"/>
      <c r="G57" s="152"/>
      <c r="H57" s="152"/>
      <c r="I57" s="153"/>
      <c r="J57" s="154">
        <f>J87</f>
        <v>0</v>
      </c>
      <c r="K57" s="155"/>
    </row>
    <row r="58" spans="2:11" s="8" customFormat="1" ht="19.9" customHeight="1">
      <c r="B58" s="156"/>
      <c r="C58" s="157"/>
      <c r="D58" s="158" t="s">
        <v>277</v>
      </c>
      <c r="E58" s="159"/>
      <c r="F58" s="159"/>
      <c r="G58" s="159"/>
      <c r="H58" s="159"/>
      <c r="I58" s="160"/>
      <c r="J58" s="161">
        <f>J88</f>
        <v>0</v>
      </c>
      <c r="K58" s="162"/>
    </row>
    <row r="59" spans="2:11" s="8" customFormat="1" ht="19.9" customHeight="1">
      <c r="B59" s="156"/>
      <c r="C59" s="157"/>
      <c r="D59" s="158" t="s">
        <v>424</v>
      </c>
      <c r="E59" s="159"/>
      <c r="F59" s="159"/>
      <c r="G59" s="159"/>
      <c r="H59" s="159"/>
      <c r="I59" s="160"/>
      <c r="J59" s="161">
        <f>J149</f>
        <v>0</v>
      </c>
      <c r="K59" s="162"/>
    </row>
    <row r="60" spans="2:11" s="8" customFormat="1" ht="19.9" customHeight="1">
      <c r="B60" s="156"/>
      <c r="C60" s="157"/>
      <c r="D60" s="158" t="s">
        <v>426</v>
      </c>
      <c r="E60" s="159"/>
      <c r="F60" s="159"/>
      <c r="G60" s="159"/>
      <c r="H60" s="159"/>
      <c r="I60" s="160"/>
      <c r="J60" s="161">
        <f>J153</f>
        <v>0</v>
      </c>
      <c r="K60" s="162"/>
    </row>
    <row r="61" spans="2:11" s="8" customFormat="1" ht="19.9" customHeight="1">
      <c r="B61" s="156"/>
      <c r="C61" s="157"/>
      <c r="D61" s="158" t="s">
        <v>427</v>
      </c>
      <c r="E61" s="159"/>
      <c r="F61" s="159"/>
      <c r="G61" s="159"/>
      <c r="H61" s="159"/>
      <c r="I61" s="160"/>
      <c r="J61" s="161">
        <f>J158</f>
        <v>0</v>
      </c>
      <c r="K61" s="162"/>
    </row>
    <row r="62" spans="2:11" s="8" customFormat="1" ht="19.9" customHeight="1">
      <c r="B62" s="156"/>
      <c r="C62" s="157"/>
      <c r="D62" s="158" t="s">
        <v>429</v>
      </c>
      <c r="E62" s="159"/>
      <c r="F62" s="159"/>
      <c r="G62" s="159"/>
      <c r="H62" s="159"/>
      <c r="I62" s="160"/>
      <c r="J62" s="161">
        <f>J191</f>
        <v>0</v>
      </c>
      <c r="K62" s="162"/>
    </row>
    <row r="63" spans="2:11" s="8" customFormat="1" ht="19.9" customHeight="1">
      <c r="B63" s="156"/>
      <c r="C63" s="157"/>
      <c r="D63" s="158" t="s">
        <v>278</v>
      </c>
      <c r="E63" s="159"/>
      <c r="F63" s="159"/>
      <c r="G63" s="159"/>
      <c r="H63" s="159"/>
      <c r="I63" s="160"/>
      <c r="J63" s="161">
        <f>J213</f>
        <v>0</v>
      </c>
      <c r="K63" s="162"/>
    </row>
    <row r="64" spans="2:11" s="8" customFormat="1" ht="19.9" customHeight="1">
      <c r="B64" s="156"/>
      <c r="C64" s="157"/>
      <c r="D64" s="158" t="s">
        <v>279</v>
      </c>
      <c r="E64" s="159"/>
      <c r="F64" s="159"/>
      <c r="G64" s="159"/>
      <c r="H64" s="159"/>
      <c r="I64" s="160"/>
      <c r="J64" s="161">
        <f>J220</f>
        <v>0</v>
      </c>
      <c r="K64" s="162"/>
    </row>
    <row r="65" spans="2:11" s="7" customFormat="1" ht="24.95" customHeight="1">
      <c r="B65" s="149"/>
      <c r="C65" s="150"/>
      <c r="D65" s="151" t="s">
        <v>1468</v>
      </c>
      <c r="E65" s="152"/>
      <c r="F65" s="152"/>
      <c r="G65" s="152"/>
      <c r="H65" s="152"/>
      <c r="I65" s="153"/>
      <c r="J65" s="154">
        <f>J223</f>
        <v>0</v>
      </c>
      <c r="K65" s="155"/>
    </row>
    <row r="66" spans="2:11" s="8" customFormat="1" ht="19.9" customHeight="1">
      <c r="B66" s="156"/>
      <c r="C66" s="157"/>
      <c r="D66" s="158" t="s">
        <v>1248</v>
      </c>
      <c r="E66" s="159"/>
      <c r="F66" s="159"/>
      <c r="G66" s="159"/>
      <c r="H66" s="159"/>
      <c r="I66" s="160"/>
      <c r="J66" s="161">
        <f>J224</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169</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404" t="str">
        <f>E7</f>
        <v>III/117 24 Obchvat Rokycany - Hrádek, úsek 2, km 0,000 - 3,350</v>
      </c>
      <c r="F76" s="405"/>
      <c r="G76" s="405"/>
      <c r="H76" s="405"/>
      <c r="I76" s="163"/>
      <c r="J76" s="63"/>
      <c r="K76" s="63"/>
      <c r="L76" s="61"/>
    </row>
    <row r="77" spans="2:12" s="1" customFormat="1" ht="14.45" customHeight="1">
      <c r="B77" s="41"/>
      <c r="C77" s="65" t="s">
        <v>156</v>
      </c>
      <c r="D77" s="63"/>
      <c r="E77" s="63"/>
      <c r="F77" s="63"/>
      <c r="G77" s="63"/>
      <c r="H77" s="63"/>
      <c r="I77" s="163"/>
      <c r="J77" s="63"/>
      <c r="K77" s="63"/>
      <c r="L77" s="61"/>
    </row>
    <row r="78" spans="2:12" s="1" customFormat="1" ht="23.25" customHeight="1">
      <c r="B78" s="41"/>
      <c r="C78" s="63"/>
      <c r="D78" s="63"/>
      <c r="E78" s="376" t="str">
        <f>E9</f>
        <v>SO 120 - Hospodářské sjezdy</v>
      </c>
      <c r="F78" s="406"/>
      <c r="G78" s="406"/>
      <c r="H78" s="406"/>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Hrádek, Kamenný Újezd</v>
      </c>
      <c r="G80" s="63"/>
      <c r="H80" s="63"/>
      <c r="I80" s="165" t="s">
        <v>26</v>
      </c>
      <c r="J80" s="73" t="str">
        <f>IF(J12="","",J12)</f>
        <v>8. 9. 2017</v>
      </c>
      <c r="K80" s="63"/>
      <c r="L80" s="61"/>
    </row>
    <row r="81" spans="2:12" s="1" customFormat="1" ht="6.95" customHeight="1">
      <c r="B81" s="41"/>
      <c r="C81" s="63"/>
      <c r="D81" s="63"/>
      <c r="E81" s="63"/>
      <c r="F81" s="63"/>
      <c r="G81" s="63"/>
      <c r="H81" s="63"/>
      <c r="I81" s="163"/>
      <c r="J81" s="63"/>
      <c r="K81" s="63"/>
      <c r="L81" s="61"/>
    </row>
    <row r="82" spans="2:12" s="1" customFormat="1" ht="15">
      <c r="B82" s="41"/>
      <c r="C82" s="65" t="s">
        <v>28</v>
      </c>
      <c r="D82" s="63"/>
      <c r="E82" s="63"/>
      <c r="F82" s="164" t="str">
        <f>E15</f>
        <v>Správa a údržba silnic PK</v>
      </c>
      <c r="G82" s="63"/>
      <c r="H82" s="63"/>
      <c r="I82" s="165" t="s">
        <v>34</v>
      </c>
      <c r="J82" s="164" t="str">
        <f>E21</f>
        <v>D PROJEKT PLZEŇ Nedvěd s.r.o.</v>
      </c>
      <c r="K82" s="63"/>
      <c r="L82" s="61"/>
    </row>
    <row r="83" spans="2:12" s="1" customFormat="1" ht="14.45" customHeight="1">
      <c r="B83" s="41"/>
      <c r="C83" s="65" t="s">
        <v>32</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170</v>
      </c>
      <c r="D85" s="168" t="s">
        <v>58</v>
      </c>
      <c r="E85" s="168" t="s">
        <v>54</v>
      </c>
      <c r="F85" s="168" t="s">
        <v>171</v>
      </c>
      <c r="G85" s="168" t="s">
        <v>172</v>
      </c>
      <c r="H85" s="168" t="s">
        <v>173</v>
      </c>
      <c r="I85" s="169" t="s">
        <v>174</v>
      </c>
      <c r="J85" s="168" t="s">
        <v>161</v>
      </c>
      <c r="K85" s="170" t="s">
        <v>175</v>
      </c>
      <c r="L85" s="171"/>
      <c r="M85" s="81" t="s">
        <v>176</v>
      </c>
      <c r="N85" s="82" t="s">
        <v>43</v>
      </c>
      <c r="O85" s="82" t="s">
        <v>177</v>
      </c>
      <c r="P85" s="82" t="s">
        <v>178</v>
      </c>
      <c r="Q85" s="82" t="s">
        <v>179</v>
      </c>
      <c r="R85" s="82" t="s">
        <v>180</v>
      </c>
      <c r="S85" s="82" t="s">
        <v>181</v>
      </c>
      <c r="T85" s="83" t="s">
        <v>182</v>
      </c>
    </row>
    <row r="86" spans="2:63" s="1" customFormat="1" ht="29.25" customHeight="1">
      <c r="B86" s="41"/>
      <c r="C86" s="87" t="s">
        <v>162</v>
      </c>
      <c r="D86" s="63"/>
      <c r="E86" s="63"/>
      <c r="F86" s="63"/>
      <c r="G86" s="63"/>
      <c r="H86" s="63"/>
      <c r="I86" s="163"/>
      <c r="J86" s="172">
        <f>BK86</f>
        <v>0</v>
      </c>
      <c r="K86" s="63"/>
      <c r="L86" s="61"/>
      <c r="M86" s="84"/>
      <c r="N86" s="85"/>
      <c r="O86" s="85"/>
      <c r="P86" s="173">
        <f>P87+P223</f>
        <v>0</v>
      </c>
      <c r="Q86" s="85"/>
      <c r="R86" s="173">
        <f>R87+R223</f>
        <v>252.21010525999998</v>
      </c>
      <c r="S86" s="85"/>
      <c r="T86" s="174">
        <f>T87+T223</f>
        <v>68.65632000000001</v>
      </c>
      <c r="AT86" s="24" t="s">
        <v>72</v>
      </c>
      <c r="AU86" s="24" t="s">
        <v>163</v>
      </c>
      <c r="BK86" s="175">
        <f>BK87+BK223</f>
        <v>0</v>
      </c>
    </row>
    <row r="87" spans="2:63" s="10" customFormat="1" ht="37.35" customHeight="1">
      <c r="B87" s="176"/>
      <c r="C87" s="177"/>
      <c r="D87" s="178" t="s">
        <v>72</v>
      </c>
      <c r="E87" s="179" t="s">
        <v>280</v>
      </c>
      <c r="F87" s="179" t="s">
        <v>281</v>
      </c>
      <c r="G87" s="177"/>
      <c r="H87" s="177"/>
      <c r="I87" s="180"/>
      <c r="J87" s="181">
        <f>BK87</f>
        <v>0</v>
      </c>
      <c r="K87" s="177"/>
      <c r="L87" s="182"/>
      <c r="M87" s="183"/>
      <c r="N87" s="184"/>
      <c r="O87" s="184"/>
      <c r="P87" s="185">
        <f>P88+P149+P153+P158+P191+P213+P220</f>
        <v>0</v>
      </c>
      <c r="Q87" s="184"/>
      <c r="R87" s="185">
        <f>R88+R149+R153+R158+R191+R213+R220</f>
        <v>228.93759726</v>
      </c>
      <c r="S87" s="184"/>
      <c r="T87" s="186">
        <f>T88+T149+T153+T158+T191+T213+T220</f>
        <v>68.65632000000001</v>
      </c>
      <c r="AR87" s="187" t="s">
        <v>81</v>
      </c>
      <c r="AT87" s="188" t="s">
        <v>72</v>
      </c>
      <c r="AU87" s="188" t="s">
        <v>73</v>
      </c>
      <c r="AY87" s="187" t="s">
        <v>186</v>
      </c>
      <c r="BK87" s="189">
        <f>BK88+BK149+BK153+BK158+BK191+BK213+BK220</f>
        <v>0</v>
      </c>
    </row>
    <row r="88" spans="2:63" s="10" customFormat="1" ht="19.9" customHeight="1">
      <c r="B88" s="176"/>
      <c r="C88" s="177"/>
      <c r="D88" s="190" t="s">
        <v>72</v>
      </c>
      <c r="E88" s="191" t="s">
        <v>81</v>
      </c>
      <c r="F88" s="191" t="s">
        <v>282</v>
      </c>
      <c r="G88" s="177"/>
      <c r="H88" s="177"/>
      <c r="I88" s="180"/>
      <c r="J88" s="192">
        <f>BK88</f>
        <v>0</v>
      </c>
      <c r="K88" s="177"/>
      <c r="L88" s="182"/>
      <c r="M88" s="183"/>
      <c r="N88" s="184"/>
      <c r="O88" s="184"/>
      <c r="P88" s="185">
        <f>SUM(P89:P148)</f>
        <v>0</v>
      </c>
      <c r="Q88" s="184"/>
      <c r="R88" s="185">
        <f>SUM(R89:R148)</f>
        <v>0.0125546</v>
      </c>
      <c r="S88" s="184"/>
      <c r="T88" s="186">
        <f>SUM(T89:T148)</f>
        <v>68.58132</v>
      </c>
      <c r="AR88" s="187" t="s">
        <v>81</v>
      </c>
      <c r="AT88" s="188" t="s">
        <v>72</v>
      </c>
      <c r="AU88" s="188" t="s">
        <v>81</v>
      </c>
      <c r="AY88" s="187" t="s">
        <v>186</v>
      </c>
      <c r="BK88" s="189">
        <f>SUM(BK89:BK148)</f>
        <v>0</v>
      </c>
    </row>
    <row r="89" spans="2:65" s="1" customFormat="1" ht="22.5" customHeight="1">
      <c r="B89" s="41"/>
      <c r="C89" s="193" t="s">
        <v>227</v>
      </c>
      <c r="D89" s="193" t="s">
        <v>189</v>
      </c>
      <c r="E89" s="194" t="s">
        <v>869</v>
      </c>
      <c r="F89" s="195" t="s">
        <v>2017</v>
      </c>
      <c r="G89" s="196" t="s">
        <v>300</v>
      </c>
      <c r="H89" s="197">
        <v>1</v>
      </c>
      <c r="I89" s="198"/>
      <c r="J89" s="199">
        <f>ROUND(I89*H89,2)</f>
        <v>0</v>
      </c>
      <c r="K89" s="195" t="s">
        <v>23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2018</v>
      </c>
    </row>
    <row r="90" spans="2:47" s="1" customFormat="1" ht="27">
      <c r="B90" s="41"/>
      <c r="C90" s="63"/>
      <c r="D90" s="205" t="s">
        <v>196</v>
      </c>
      <c r="E90" s="63"/>
      <c r="F90" s="206" t="s">
        <v>2019</v>
      </c>
      <c r="G90" s="63"/>
      <c r="H90" s="63"/>
      <c r="I90" s="163"/>
      <c r="J90" s="63"/>
      <c r="K90" s="63"/>
      <c r="L90" s="61"/>
      <c r="M90" s="207"/>
      <c r="N90" s="42"/>
      <c r="O90" s="42"/>
      <c r="P90" s="42"/>
      <c r="Q90" s="42"/>
      <c r="R90" s="42"/>
      <c r="S90" s="42"/>
      <c r="T90" s="78"/>
      <c r="AT90" s="24" t="s">
        <v>196</v>
      </c>
      <c r="AU90" s="24" t="s">
        <v>83</v>
      </c>
    </row>
    <row r="91" spans="2:65" s="1" customFormat="1" ht="44.25" customHeight="1">
      <c r="B91" s="41"/>
      <c r="C91" s="193" t="s">
        <v>217</v>
      </c>
      <c r="D91" s="193" t="s">
        <v>189</v>
      </c>
      <c r="E91" s="194" t="s">
        <v>2020</v>
      </c>
      <c r="F91" s="195" t="s">
        <v>2021</v>
      </c>
      <c r="G91" s="196" t="s">
        <v>285</v>
      </c>
      <c r="H91" s="197">
        <v>16.18</v>
      </c>
      <c r="I91" s="198"/>
      <c r="J91" s="199">
        <f>ROUND(I91*H91,2)</f>
        <v>0</v>
      </c>
      <c r="K91" s="195" t="s">
        <v>193</v>
      </c>
      <c r="L91" s="61"/>
      <c r="M91" s="200" t="s">
        <v>23</v>
      </c>
      <c r="N91" s="201" t="s">
        <v>44</v>
      </c>
      <c r="O91" s="42"/>
      <c r="P91" s="202">
        <f>O91*H91</f>
        <v>0</v>
      </c>
      <c r="Q91" s="202">
        <v>0</v>
      </c>
      <c r="R91" s="202">
        <f>Q91*H91</f>
        <v>0</v>
      </c>
      <c r="S91" s="202">
        <v>0.29</v>
      </c>
      <c r="T91" s="203">
        <f>S91*H91</f>
        <v>4.6922</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2022</v>
      </c>
    </row>
    <row r="92" spans="2:47" s="1" customFormat="1" ht="256.5">
      <c r="B92" s="41"/>
      <c r="C92" s="63"/>
      <c r="D92" s="205" t="s">
        <v>287</v>
      </c>
      <c r="E92" s="63"/>
      <c r="F92" s="206" t="s">
        <v>458</v>
      </c>
      <c r="G92" s="63"/>
      <c r="H92" s="63"/>
      <c r="I92" s="163"/>
      <c r="J92" s="63"/>
      <c r="K92" s="63"/>
      <c r="L92" s="61"/>
      <c r="M92" s="207"/>
      <c r="N92" s="42"/>
      <c r="O92" s="42"/>
      <c r="P92" s="42"/>
      <c r="Q92" s="42"/>
      <c r="R92" s="42"/>
      <c r="S92" s="42"/>
      <c r="T92" s="78"/>
      <c r="AT92" s="24" t="s">
        <v>287</v>
      </c>
      <c r="AU92" s="24" t="s">
        <v>83</v>
      </c>
    </row>
    <row r="93" spans="2:65" s="1" customFormat="1" ht="44.25" customHeight="1">
      <c r="B93" s="41"/>
      <c r="C93" s="193" t="s">
        <v>83</v>
      </c>
      <c r="D93" s="193" t="s">
        <v>189</v>
      </c>
      <c r="E93" s="194" t="s">
        <v>2023</v>
      </c>
      <c r="F93" s="195" t="s">
        <v>2024</v>
      </c>
      <c r="G93" s="196" t="s">
        <v>285</v>
      </c>
      <c r="H93" s="197">
        <v>0.06</v>
      </c>
      <c r="I93" s="198"/>
      <c r="J93" s="199">
        <f>ROUND(I93*H93,2)</f>
        <v>0</v>
      </c>
      <c r="K93" s="195" t="s">
        <v>193</v>
      </c>
      <c r="L93" s="61"/>
      <c r="M93" s="200" t="s">
        <v>23</v>
      </c>
      <c r="N93" s="201" t="s">
        <v>44</v>
      </c>
      <c r="O93" s="42"/>
      <c r="P93" s="202">
        <f>O93*H93</f>
        <v>0</v>
      </c>
      <c r="Q93" s="202">
        <v>0</v>
      </c>
      <c r="R93" s="202">
        <f>Q93*H93</f>
        <v>0</v>
      </c>
      <c r="S93" s="202">
        <v>0.93</v>
      </c>
      <c r="T93" s="203">
        <f>S93*H93</f>
        <v>0.0558</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2025</v>
      </c>
    </row>
    <row r="94" spans="2:47" s="1" customFormat="1" ht="256.5">
      <c r="B94" s="41"/>
      <c r="C94" s="63"/>
      <c r="D94" s="208" t="s">
        <v>287</v>
      </c>
      <c r="E94" s="63"/>
      <c r="F94" s="209" t="s">
        <v>458</v>
      </c>
      <c r="G94" s="63"/>
      <c r="H94" s="63"/>
      <c r="I94" s="163"/>
      <c r="J94" s="63"/>
      <c r="K94" s="63"/>
      <c r="L94" s="61"/>
      <c r="M94" s="207"/>
      <c r="N94" s="42"/>
      <c r="O94" s="42"/>
      <c r="P94" s="42"/>
      <c r="Q94" s="42"/>
      <c r="R94" s="42"/>
      <c r="S94" s="42"/>
      <c r="T94" s="78"/>
      <c r="AT94" s="24" t="s">
        <v>287</v>
      </c>
      <c r="AU94" s="24" t="s">
        <v>83</v>
      </c>
    </row>
    <row r="95" spans="2:51" s="11" customFormat="1" ht="13.5">
      <c r="B95" s="214"/>
      <c r="C95" s="215"/>
      <c r="D95" s="205" t="s">
        <v>290</v>
      </c>
      <c r="E95" s="216" t="s">
        <v>23</v>
      </c>
      <c r="F95" s="217" t="s">
        <v>2026</v>
      </c>
      <c r="G95" s="215"/>
      <c r="H95" s="218">
        <v>0.06</v>
      </c>
      <c r="I95" s="219"/>
      <c r="J95" s="215"/>
      <c r="K95" s="215"/>
      <c r="L95" s="220"/>
      <c r="M95" s="221"/>
      <c r="N95" s="222"/>
      <c r="O95" s="222"/>
      <c r="P95" s="222"/>
      <c r="Q95" s="222"/>
      <c r="R95" s="222"/>
      <c r="S95" s="222"/>
      <c r="T95" s="223"/>
      <c r="AT95" s="224" t="s">
        <v>290</v>
      </c>
      <c r="AU95" s="224" t="s">
        <v>83</v>
      </c>
      <c r="AV95" s="11" t="s">
        <v>83</v>
      </c>
      <c r="AW95" s="11" t="s">
        <v>36</v>
      </c>
      <c r="AX95" s="11" t="s">
        <v>81</v>
      </c>
      <c r="AY95" s="224" t="s">
        <v>186</v>
      </c>
    </row>
    <row r="96" spans="2:65" s="1" customFormat="1" ht="44.25" customHeight="1">
      <c r="B96" s="41"/>
      <c r="C96" s="193" t="s">
        <v>222</v>
      </c>
      <c r="D96" s="193" t="s">
        <v>189</v>
      </c>
      <c r="E96" s="194" t="s">
        <v>463</v>
      </c>
      <c r="F96" s="195" t="s">
        <v>464</v>
      </c>
      <c r="G96" s="196" t="s">
        <v>285</v>
      </c>
      <c r="H96" s="197">
        <v>48.94</v>
      </c>
      <c r="I96" s="198"/>
      <c r="J96" s="199">
        <f>ROUND(I96*H96,2)</f>
        <v>0</v>
      </c>
      <c r="K96" s="195" t="s">
        <v>193</v>
      </c>
      <c r="L96" s="61"/>
      <c r="M96" s="200" t="s">
        <v>23</v>
      </c>
      <c r="N96" s="201" t="s">
        <v>44</v>
      </c>
      <c r="O96" s="42"/>
      <c r="P96" s="202">
        <f>O96*H96</f>
        <v>0</v>
      </c>
      <c r="Q96" s="202">
        <v>0</v>
      </c>
      <c r="R96" s="202">
        <f>Q96*H96</f>
        <v>0</v>
      </c>
      <c r="S96" s="202">
        <v>0.75</v>
      </c>
      <c r="T96" s="203">
        <f>S96*H96</f>
        <v>36.705</v>
      </c>
      <c r="AR96" s="24" t="s">
        <v>206</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206</v>
      </c>
      <c r="BM96" s="24" t="s">
        <v>2027</v>
      </c>
    </row>
    <row r="97" spans="2:47" s="1" customFormat="1" ht="256.5">
      <c r="B97" s="41"/>
      <c r="C97" s="63"/>
      <c r="D97" s="205" t="s">
        <v>287</v>
      </c>
      <c r="E97" s="63"/>
      <c r="F97" s="206" t="s">
        <v>458</v>
      </c>
      <c r="G97" s="63"/>
      <c r="H97" s="63"/>
      <c r="I97" s="163"/>
      <c r="J97" s="63"/>
      <c r="K97" s="63"/>
      <c r="L97" s="61"/>
      <c r="M97" s="207"/>
      <c r="N97" s="42"/>
      <c r="O97" s="42"/>
      <c r="P97" s="42"/>
      <c r="Q97" s="42"/>
      <c r="R97" s="42"/>
      <c r="S97" s="42"/>
      <c r="T97" s="78"/>
      <c r="AT97" s="24" t="s">
        <v>287</v>
      </c>
      <c r="AU97" s="24" t="s">
        <v>83</v>
      </c>
    </row>
    <row r="98" spans="2:65" s="1" customFormat="1" ht="31.5" customHeight="1">
      <c r="B98" s="41"/>
      <c r="C98" s="193" t="s">
        <v>206</v>
      </c>
      <c r="D98" s="193" t="s">
        <v>189</v>
      </c>
      <c r="E98" s="194" t="s">
        <v>2028</v>
      </c>
      <c r="F98" s="195" t="s">
        <v>2029</v>
      </c>
      <c r="G98" s="196" t="s">
        <v>285</v>
      </c>
      <c r="H98" s="197">
        <v>16.18</v>
      </c>
      <c r="I98" s="198"/>
      <c r="J98" s="199">
        <f>ROUND(I98*H98,2)</f>
        <v>0</v>
      </c>
      <c r="K98" s="195" t="s">
        <v>193</v>
      </c>
      <c r="L98" s="61"/>
      <c r="M98" s="200" t="s">
        <v>23</v>
      </c>
      <c r="N98" s="201" t="s">
        <v>44</v>
      </c>
      <c r="O98" s="42"/>
      <c r="P98" s="202">
        <f>O98*H98</f>
        <v>0</v>
      </c>
      <c r="Q98" s="202">
        <v>5E-05</v>
      </c>
      <c r="R98" s="202">
        <f>Q98*H98</f>
        <v>0.000809</v>
      </c>
      <c r="S98" s="202">
        <v>0.128</v>
      </c>
      <c r="T98" s="203">
        <f>S98*H98</f>
        <v>2.07104</v>
      </c>
      <c r="AR98" s="24" t="s">
        <v>206</v>
      </c>
      <c r="AT98" s="24" t="s">
        <v>189</v>
      </c>
      <c r="AU98" s="24" t="s">
        <v>83</v>
      </c>
      <c r="AY98" s="24" t="s">
        <v>186</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206</v>
      </c>
      <c r="BM98" s="24" t="s">
        <v>2030</v>
      </c>
    </row>
    <row r="99" spans="2:47" s="1" customFormat="1" ht="216">
      <c r="B99" s="41"/>
      <c r="C99" s="63"/>
      <c r="D99" s="208" t="s">
        <v>287</v>
      </c>
      <c r="E99" s="63"/>
      <c r="F99" s="209" t="s">
        <v>469</v>
      </c>
      <c r="G99" s="63"/>
      <c r="H99" s="63"/>
      <c r="I99" s="163"/>
      <c r="J99" s="63"/>
      <c r="K99" s="63"/>
      <c r="L99" s="61"/>
      <c r="M99" s="207"/>
      <c r="N99" s="42"/>
      <c r="O99" s="42"/>
      <c r="P99" s="42"/>
      <c r="Q99" s="42"/>
      <c r="R99" s="42"/>
      <c r="S99" s="42"/>
      <c r="T99" s="78"/>
      <c r="AT99" s="24" t="s">
        <v>287</v>
      </c>
      <c r="AU99" s="24" t="s">
        <v>83</v>
      </c>
    </row>
    <row r="100" spans="2:47" s="1" customFormat="1" ht="40.5">
      <c r="B100" s="41"/>
      <c r="C100" s="63"/>
      <c r="D100" s="205" t="s">
        <v>196</v>
      </c>
      <c r="E100" s="63"/>
      <c r="F100" s="206" t="s">
        <v>2031</v>
      </c>
      <c r="G100" s="63"/>
      <c r="H100" s="63"/>
      <c r="I100" s="163"/>
      <c r="J100" s="63"/>
      <c r="K100" s="63"/>
      <c r="L100" s="61"/>
      <c r="M100" s="207"/>
      <c r="N100" s="42"/>
      <c r="O100" s="42"/>
      <c r="P100" s="42"/>
      <c r="Q100" s="42"/>
      <c r="R100" s="42"/>
      <c r="S100" s="42"/>
      <c r="T100" s="78"/>
      <c r="AT100" s="24" t="s">
        <v>196</v>
      </c>
      <c r="AU100" s="24" t="s">
        <v>83</v>
      </c>
    </row>
    <row r="101" spans="2:65" s="1" customFormat="1" ht="44.25" customHeight="1">
      <c r="B101" s="41"/>
      <c r="C101" s="193" t="s">
        <v>185</v>
      </c>
      <c r="D101" s="193" t="s">
        <v>189</v>
      </c>
      <c r="E101" s="194" t="s">
        <v>1251</v>
      </c>
      <c r="F101" s="195" t="s">
        <v>1252</v>
      </c>
      <c r="G101" s="196" t="s">
        <v>285</v>
      </c>
      <c r="H101" s="197">
        <v>48.94</v>
      </c>
      <c r="I101" s="198"/>
      <c r="J101" s="199">
        <f>ROUND(I101*H101,2)</f>
        <v>0</v>
      </c>
      <c r="K101" s="195" t="s">
        <v>193</v>
      </c>
      <c r="L101" s="61"/>
      <c r="M101" s="200" t="s">
        <v>23</v>
      </c>
      <c r="N101" s="201" t="s">
        <v>44</v>
      </c>
      <c r="O101" s="42"/>
      <c r="P101" s="202">
        <f>O101*H101</f>
        <v>0</v>
      </c>
      <c r="Q101" s="202">
        <v>0.00024</v>
      </c>
      <c r="R101" s="202">
        <f>Q101*H101</f>
        <v>0.0117456</v>
      </c>
      <c r="S101" s="202">
        <v>0.512</v>
      </c>
      <c r="T101" s="203">
        <f>S101*H101</f>
        <v>25.05728</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2032</v>
      </c>
    </row>
    <row r="102" spans="2:47" s="1" customFormat="1" ht="216">
      <c r="B102" s="41"/>
      <c r="C102" s="63"/>
      <c r="D102" s="208" t="s">
        <v>287</v>
      </c>
      <c r="E102" s="63"/>
      <c r="F102" s="209" t="s">
        <v>469</v>
      </c>
      <c r="G102" s="63"/>
      <c r="H102" s="63"/>
      <c r="I102" s="163"/>
      <c r="J102" s="63"/>
      <c r="K102" s="63"/>
      <c r="L102" s="61"/>
      <c r="M102" s="207"/>
      <c r="N102" s="42"/>
      <c r="O102" s="42"/>
      <c r="P102" s="42"/>
      <c r="Q102" s="42"/>
      <c r="R102" s="42"/>
      <c r="S102" s="42"/>
      <c r="T102" s="78"/>
      <c r="AT102" s="24" t="s">
        <v>287</v>
      </c>
      <c r="AU102" s="24" t="s">
        <v>83</v>
      </c>
    </row>
    <row r="103" spans="2:47" s="1" customFormat="1" ht="40.5">
      <c r="B103" s="41"/>
      <c r="C103" s="63"/>
      <c r="D103" s="205" t="s">
        <v>196</v>
      </c>
      <c r="E103" s="63"/>
      <c r="F103" s="206" t="s">
        <v>2031</v>
      </c>
      <c r="G103" s="63"/>
      <c r="H103" s="63"/>
      <c r="I103" s="163"/>
      <c r="J103" s="63"/>
      <c r="K103" s="63"/>
      <c r="L103" s="61"/>
      <c r="M103" s="207"/>
      <c r="N103" s="42"/>
      <c r="O103" s="42"/>
      <c r="P103" s="42"/>
      <c r="Q103" s="42"/>
      <c r="R103" s="42"/>
      <c r="S103" s="42"/>
      <c r="T103" s="78"/>
      <c r="AT103" s="24" t="s">
        <v>196</v>
      </c>
      <c r="AU103" s="24" t="s">
        <v>83</v>
      </c>
    </row>
    <row r="104" spans="2:65" s="1" customFormat="1" ht="44.25" customHeight="1">
      <c r="B104" s="41"/>
      <c r="C104" s="193" t="s">
        <v>241</v>
      </c>
      <c r="D104" s="193" t="s">
        <v>189</v>
      </c>
      <c r="E104" s="194" t="s">
        <v>1258</v>
      </c>
      <c r="F104" s="195" t="s">
        <v>1259</v>
      </c>
      <c r="G104" s="196" t="s">
        <v>295</v>
      </c>
      <c r="H104" s="197">
        <v>153.642</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2033</v>
      </c>
    </row>
    <row r="105" spans="2:47" s="1" customFormat="1" ht="270">
      <c r="B105" s="41"/>
      <c r="C105" s="63"/>
      <c r="D105" s="208" t="s">
        <v>287</v>
      </c>
      <c r="E105" s="63"/>
      <c r="F105" s="209" t="s">
        <v>490</v>
      </c>
      <c r="G105" s="63"/>
      <c r="H105" s="63"/>
      <c r="I105" s="163"/>
      <c r="J105" s="63"/>
      <c r="K105" s="63"/>
      <c r="L105" s="61"/>
      <c r="M105" s="207"/>
      <c r="N105" s="42"/>
      <c r="O105" s="42"/>
      <c r="P105" s="42"/>
      <c r="Q105" s="42"/>
      <c r="R105" s="42"/>
      <c r="S105" s="42"/>
      <c r="T105" s="78"/>
      <c r="AT105" s="24" t="s">
        <v>287</v>
      </c>
      <c r="AU105" s="24" t="s">
        <v>83</v>
      </c>
    </row>
    <row r="106" spans="2:47" s="1" customFormat="1" ht="27">
      <c r="B106" s="41"/>
      <c r="C106" s="63"/>
      <c r="D106" s="208" t="s">
        <v>196</v>
      </c>
      <c r="E106" s="63"/>
      <c r="F106" s="209" t="s">
        <v>1261</v>
      </c>
      <c r="G106" s="63"/>
      <c r="H106" s="63"/>
      <c r="I106" s="163"/>
      <c r="J106" s="63"/>
      <c r="K106" s="63"/>
      <c r="L106" s="61"/>
      <c r="M106" s="207"/>
      <c r="N106" s="42"/>
      <c r="O106" s="42"/>
      <c r="P106" s="42"/>
      <c r="Q106" s="42"/>
      <c r="R106" s="42"/>
      <c r="S106" s="42"/>
      <c r="T106" s="78"/>
      <c r="AT106" s="24" t="s">
        <v>196</v>
      </c>
      <c r="AU106" s="24" t="s">
        <v>83</v>
      </c>
    </row>
    <row r="107" spans="2:51" s="11" customFormat="1" ht="13.5">
      <c r="B107" s="214"/>
      <c r="C107" s="215"/>
      <c r="D107" s="208" t="s">
        <v>290</v>
      </c>
      <c r="E107" s="225" t="s">
        <v>23</v>
      </c>
      <c r="F107" s="226" t="s">
        <v>2034</v>
      </c>
      <c r="G107" s="215"/>
      <c r="H107" s="227">
        <v>22.02</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51" s="11" customFormat="1" ht="13.5">
      <c r="B108" s="214"/>
      <c r="C108" s="215"/>
      <c r="D108" s="208" t="s">
        <v>290</v>
      </c>
      <c r="E108" s="225" t="s">
        <v>23</v>
      </c>
      <c r="F108" s="226" t="s">
        <v>2035</v>
      </c>
      <c r="G108" s="215"/>
      <c r="H108" s="227">
        <v>131.622</v>
      </c>
      <c r="I108" s="219"/>
      <c r="J108" s="215"/>
      <c r="K108" s="215"/>
      <c r="L108" s="220"/>
      <c r="M108" s="221"/>
      <c r="N108" s="222"/>
      <c r="O108" s="222"/>
      <c r="P108" s="222"/>
      <c r="Q108" s="222"/>
      <c r="R108" s="222"/>
      <c r="S108" s="222"/>
      <c r="T108" s="223"/>
      <c r="AT108" s="224" t="s">
        <v>290</v>
      </c>
      <c r="AU108" s="224" t="s">
        <v>83</v>
      </c>
      <c r="AV108" s="11" t="s">
        <v>83</v>
      </c>
      <c r="AW108" s="11" t="s">
        <v>36</v>
      </c>
      <c r="AX108" s="11" t="s">
        <v>73</v>
      </c>
      <c r="AY108" s="224" t="s">
        <v>186</v>
      </c>
    </row>
    <row r="109" spans="2:51" s="12" customFormat="1" ht="13.5">
      <c r="B109" s="230"/>
      <c r="C109" s="231"/>
      <c r="D109" s="205" t="s">
        <v>290</v>
      </c>
      <c r="E109" s="232" t="s">
        <v>23</v>
      </c>
      <c r="F109" s="233" t="s">
        <v>650</v>
      </c>
      <c r="G109" s="231"/>
      <c r="H109" s="234">
        <v>153.642</v>
      </c>
      <c r="I109" s="235"/>
      <c r="J109" s="231"/>
      <c r="K109" s="231"/>
      <c r="L109" s="236"/>
      <c r="M109" s="237"/>
      <c r="N109" s="238"/>
      <c r="O109" s="238"/>
      <c r="P109" s="238"/>
      <c r="Q109" s="238"/>
      <c r="R109" s="238"/>
      <c r="S109" s="238"/>
      <c r="T109" s="239"/>
      <c r="AT109" s="240" t="s">
        <v>290</v>
      </c>
      <c r="AU109" s="240" t="s">
        <v>83</v>
      </c>
      <c r="AV109" s="12" t="s">
        <v>206</v>
      </c>
      <c r="AW109" s="12" t="s">
        <v>36</v>
      </c>
      <c r="AX109" s="12" t="s">
        <v>81</v>
      </c>
      <c r="AY109" s="240" t="s">
        <v>186</v>
      </c>
    </row>
    <row r="110" spans="2:65" s="1" customFormat="1" ht="44.25" customHeight="1">
      <c r="B110" s="41"/>
      <c r="C110" s="193" t="s">
        <v>246</v>
      </c>
      <c r="D110" s="193" t="s">
        <v>189</v>
      </c>
      <c r="E110" s="194" t="s">
        <v>492</v>
      </c>
      <c r="F110" s="195" t="s">
        <v>493</v>
      </c>
      <c r="G110" s="196" t="s">
        <v>295</v>
      </c>
      <c r="H110" s="197">
        <v>153.642</v>
      </c>
      <c r="I110" s="198"/>
      <c r="J110" s="199">
        <f>ROUND(I110*H110,2)</f>
        <v>0</v>
      </c>
      <c r="K110" s="195" t="s">
        <v>193</v>
      </c>
      <c r="L110" s="61"/>
      <c r="M110" s="200" t="s">
        <v>23</v>
      </c>
      <c r="N110" s="201" t="s">
        <v>44</v>
      </c>
      <c r="O110" s="42"/>
      <c r="P110" s="202">
        <f>O110*H110</f>
        <v>0</v>
      </c>
      <c r="Q110" s="202">
        <v>0</v>
      </c>
      <c r="R110" s="202">
        <f>Q110*H110</f>
        <v>0</v>
      </c>
      <c r="S110" s="202">
        <v>0</v>
      </c>
      <c r="T110" s="203">
        <f>S110*H110</f>
        <v>0</v>
      </c>
      <c r="AR110" s="24" t="s">
        <v>206</v>
      </c>
      <c r="AT110" s="24" t="s">
        <v>189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2036</v>
      </c>
    </row>
    <row r="111" spans="2:47" s="1" customFormat="1" ht="270">
      <c r="B111" s="41"/>
      <c r="C111" s="63"/>
      <c r="D111" s="205" t="s">
        <v>287</v>
      </c>
      <c r="E111" s="63"/>
      <c r="F111" s="206" t="s">
        <v>490</v>
      </c>
      <c r="G111" s="63"/>
      <c r="H111" s="63"/>
      <c r="I111" s="163"/>
      <c r="J111" s="63"/>
      <c r="K111" s="63"/>
      <c r="L111" s="61"/>
      <c r="M111" s="207"/>
      <c r="N111" s="42"/>
      <c r="O111" s="42"/>
      <c r="P111" s="42"/>
      <c r="Q111" s="42"/>
      <c r="R111" s="42"/>
      <c r="S111" s="42"/>
      <c r="T111" s="78"/>
      <c r="AT111" s="24" t="s">
        <v>287</v>
      </c>
      <c r="AU111" s="24" t="s">
        <v>83</v>
      </c>
    </row>
    <row r="112" spans="2:65" s="1" customFormat="1" ht="31.5" customHeight="1">
      <c r="B112" s="41"/>
      <c r="C112" s="193" t="s">
        <v>251</v>
      </c>
      <c r="D112" s="193" t="s">
        <v>189</v>
      </c>
      <c r="E112" s="194" t="s">
        <v>495</v>
      </c>
      <c r="F112" s="195" t="s">
        <v>496</v>
      </c>
      <c r="G112" s="196" t="s">
        <v>295</v>
      </c>
      <c r="H112" s="197">
        <v>18.446</v>
      </c>
      <c r="I112" s="198"/>
      <c r="J112" s="199">
        <f>ROUND(I112*H112,2)</f>
        <v>0</v>
      </c>
      <c r="K112" s="195" t="s">
        <v>193</v>
      </c>
      <c r="L112" s="61"/>
      <c r="M112" s="200" t="s">
        <v>23</v>
      </c>
      <c r="N112" s="201" t="s">
        <v>44</v>
      </c>
      <c r="O112" s="42"/>
      <c r="P112" s="202">
        <f>O112*H112</f>
        <v>0</v>
      </c>
      <c r="Q112" s="202">
        <v>0</v>
      </c>
      <c r="R112" s="202">
        <f>Q112*H112</f>
        <v>0</v>
      </c>
      <c r="S112" s="202">
        <v>0</v>
      </c>
      <c r="T112" s="203">
        <f>S112*H112</f>
        <v>0</v>
      </c>
      <c r="AR112" s="24" t="s">
        <v>206</v>
      </c>
      <c r="AT112" s="24" t="s">
        <v>189</v>
      </c>
      <c r="AU112" s="24" t="s">
        <v>83</v>
      </c>
      <c r="AY112" s="24" t="s">
        <v>186</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206</v>
      </c>
      <c r="BM112" s="24" t="s">
        <v>2037</v>
      </c>
    </row>
    <row r="113" spans="2:47" s="1" customFormat="1" ht="202.5">
      <c r="B113" s="41"/>
      <c r="C113" s="63"/>
      <c r="D113" s="208" t="s">
        <v>287</v>
      </c>
      <c r="E113" s="63"/>
      <c r="F113" s="209" t="s">
        <v>498</v>
      </c>
      <c r="G113" s="63"/>
      <c r="H113" s="63"/>
      <c r="I113" s="163"/>
      <c r="J113" s="63"/>
      <c r="K113" s="63"/>
      <c r="L113" s="61"/>
      <c r="M113" s="207"/>
      <c r="N113" s="42"/>
      <c r="O113" s="42"/>
      <c r="P113" s="42"/>
      <c r="Q113" s="42"/>
      <c r="R113" s="42"/>
      <c r="S113" s="42"/>
      <c r="T113" s="78"/>
      <c r="AT113" s="24" t="s">
        <v>287</v>
      </c>
      <c r="AU113" s="24" t="s">
        <v>83</v>
      </c>
    </row>
    <row r="114" spans="2:51" s="11" customFormat="1" ht="13.5">
      <c r="B114" s="214"/>
      <c r="C114" s="215"/>
      <c r="D114" s="205" t="s">
        <v>290</v>
      </c>
      <c r="E114" s="216" t="s">
        <v>23</v>
      </c>
      <c r="F114" s="217" t="s">
        <v>2038</v>
      </c>
      <c r="G114" s="215"/>
      <c r="H114" s="218">
        <v>18.446</v>
      </c>
      <c r="I114" s="219"/>
      <c r="J114" s="215"/>
      <c r="K114" s="215"/>
      <c r="L114" s="220"/>
      <c r="M114" s="221"/>
      <c r="N114" s="222"/>
      <c r="O114" s="222"/>
      <c r="P114" s="222"/>
      <c r="Q114" s="222"/>
      <c r="R114" s="222"/>
      <c r="S114" s="222"/>
      <c r="T114" s="223"/>
      <c r="AT114" s="224" t="s">
        <v>290</v>
      </c>
      <c r="AU114" s="224" t="s">
        <v>83</v>
      </c>
      <c r="AV114" s="11" t="s">
        <v>83</v>
      </c>
      <c r="AW114" s="11" t="s">
        <v>36</v>
      </c>
      <c r="AX114" s="11" t="s">
        <v>81</v>
      </c>
      <c r="AY114" s="224" t="s">
        <v>186</v>
      </c>
    </row>
    <row r="115" spans="2:65" s="1" customFormat="1" ht="31.5" customHeight="1">
      <c r="B115" s="41"/>
      <c r="C115" s="193" t="s">
        <v>263</v>
      </c>
      <c r="D115" s="193" t="s">
        <v>189</v>
      </c>
      <c r="E115" s="194" t="s">
        <v>505</v>
      </c>
      <c r="F115" s="195" t="s">
        <v>506</v>
      </c>
      <c r="G115" s="196" t="s">
        <v>295</v>
      </c>
      <c r="H115" s="197">
        <v>18.446</v>
      </c>
      <c r="I115" s="198"/>
      <c r="J115" s="199">
        <f>ROUND(I115*H115,2)</f>
        <v>0</v>
      </c>
      <c r="K115" s="195" t="s">
        <v>193</v>
      </c>
      <c r="L115" s="61"/>
      <c r="M115" s="200" t="s">
        <v>23</v>
      </c>
      <c r="N115" s="201" t="s">
        <v>44</v>
      </c>
      <c r="O115" s="42"/>
      <c r="P115" s="202">
        <f>O115*H115</f>
        <v>0</v>
      </c>
      <c r="Q115" s="202">
        <v>0</v>
      </c>
      <c r="R115" s="202">
        <f>Q115*H115</f>
        <v>0</v>
      </c>
      <c r="S115" s="202">
        <v>0</v>
      </c>
      <c r="T115" s="203">
        <f>S115*H115</f>
        <v>0</v>
      </c>
      <c r="AR115" s="24" t="s">
        <v>206</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206</v>
      </c>
      <c r="BM115" s="24" t="s">
        <v>2039</v>
      </c>
    </row>
    <row r="116" spans="2:47" s="1" customFormat="1" ht="202.5">
      <c r="B116" s="41"/>
      <c r="C116" s="63"/>
      <c r="D116" s="205" t="s">
        <v>287</v>
      </c>
      <c r="E116" s="63"/>
      <c r="F116" s="206" t="s">
        <v>498</v>
      </c>
      <c r="G116" s="63"/>
      <c r="H116" s="63"/>
      <c r="I116" s="163"/>
      <c r="J116" s="63"/>
      <c r="K116" s="63"/>
      <c r="L116" s="61"/>
      <c r="M116" s="207"/>
      <c r="N116" s="42"/>
      <c r="O116" s="42"/>
      <c r="P116" s="42"/>
      <c r="Q116" s="42"/>
      <c r="R116" s="42"/>
      <c r="S116" s="42"/>
      <c r="T116" s="78"/>
      <c r="AT116" s="24" t="s">
        <v>287</v>
      </c>
      <c r="AU116" s="24" t="s">
        <v>83</v>
      </c>
    </row>
    <row r="117" spans="2:65" s="1" customFormat="1" ht="31.5" customHeight="1">
      <c r="B117" s="41"/>
      <c r="C117" s="193" t="s">
        <v>268</v>
      </c>
      <c r="D117" s="193" t="s">
        <v>189</v>
      </c>
      <c r="E117" s="194" t="s">
        <v>518</v>
      </c>
      <c r="F117" s="195" t="s">
        <v>519</v>
      </c>
      <c r="G117" s="196" t="s">
        <v>295</v>
      </c>
      <c r="H117" s="197">
        <v>4.957</v>
      </c>
      <c r="I117" s="198"/>
      <c r="J117" s="199">
        <f>ROUND(I117*H117,2)</f>
        <v>0</v>
      </c>
      <c r="K117" s="195" t="s">
        <v>193</v>
      </c>
      <c r="L117" s="61"/>
      <c r="M117" s="200" t="s">
        <v>23</v>
      </c>
      <c r="N117" s="201" t="s">
        <v>44</v>
      </c>
      <c r="O117" s="42"/>
      <c r="P117" s="202">
        <f>O117*H117</f>
        <v>0</v>
      </c>
      <c r="Q117" s="202">
        <v>0</v>
      </c>
      <c r="R117" s="202">
        <f>Q117*H117</f>
        <v>0</v>
      </c>
      <c r="S117" s="202">
        <v>0</v>
      </c>
      <c r="T117" s="203">
        <f>S117*H117</f>
        <v>0</v>
      </c>
      <c r="AR117" s="24" t="s">
        <v>206</v>
      </c>
      <c r="AT117" s="24" t="s">
        <v>189</v>
      </c>
      <c r="AU117" s="24" t="s">
        <v>83</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206</v>
      </c>
      <c r="BM117" s="24" t="s">
        <v>2040</v>
      </c>
    </row>
    <row r="118" spans="2:47" s="1" customFormat="1" ht="202.5">
      <c r="B118" s="41"/>
      <c r="C118" s="63"/>
      <c r="D118" s="208" t="s">
        <v>287</v>
      </c>
      <c r="E118" s="63"/>
      <c r="F118" s="209" t="s">
        <v>521</v>
      </c>
      <c r="G118" s="63"/>
      <c r="H118" s="63"/>
      <c r="I118" s="163"/>
      <c r="J118" s="63"/>
      <c r="K118" s="63"/>
      <c r="L118" s="61"/>
      <c r="M118" s="207"/>
      <c r="N118" s="42"/>
      <c r="O118" s="42"/>
      <c r="P118" s="42"/>
      <c r="Q118" s="42"/>
      <c r="R118" s="42"/>
      <c r="S118" s="42"/>
      <c r="T118" s="78"/>
      <c r="AT118" s="24" t="s">
        <v>287</v>
      </c>
      <c r="AU118" s="24" t="s">
        <v>83</v>
      </c>
    </row>
    <row r="119" spans="2:51" s="11" customFormat="1" ht="13.5">
      <c r="B119" s="214"/>
      <c r="C119" s="215"/>
      <c r="D119" s="205" t="s">
        <v>290</v>
      </c>
      <c r="E119" s="216" t="s">
        <v>23</v>
      </c>
      <c r="F119" s="217" t="s">
        <v>2041</v>
      </c>
      <c r="G119" s="215"/>
      <c r="H119" s="218">
        <v>4.957</v>
      </c>
      <c r="I119" s="219"/>
      <c r="J119" s="215"/>
      <c r="K119" s="215"/>
      <c r="L119" s="220"/>
      <c r="M119" s="221"/>
      <c r="N119" s="222"/>
      <c r="O119" s="222"/>
      <c r="P119" s="222"/>
      <c r="Q119" s="222"/>
      <c r="R119" s="222"/>
      <c r="S119" s="222"/>
      <c r="T119" s="223"/>
      <c r="AT119" s="224" t="s">
        <v>290</v>
      </c>
      <c r="AU119" s="224" t="s">
        <v>83</v>
      </c>
      <c r="AV119" s="11" t="s">
        <v>83</v>
      </c>
      <c r="AW119" s="11" t="s">
        <v>36</v>
      </c>
      <c r="AX119" s="11" t="s">
        <v>81</v>
      </c>
      <c r="AY119" s="224" t="s">
        <v>186</v>
      </c>
    </row>
    <row r="120" spans="2:65" s="1" customFormat="1" ht="31.5" customHeight="1">
      <c r="B120" s="41"/>
      <c r="C120" s="193" t="s">
        <v>271</v>
      </c>
      <c r="D120" s="193" t="s">
        <v>189</v>
      </c>
      <c r="E120" s="194" t="s">
        <v>523</v>
      </c>
      <c r="F120" s="195" t="s">
        <v>524</v>
      </c>
      <c r="G120" s="196" t="s">
        <v>295</v>
      </c>
      <c r="H120" s="197">
        <v>4.957</v>
      </c>
      <c r="I120" s="198"/>
      <c r="J120" s="199">
        <f>ROUND(I120*H120,2)</f>
        <v>0</v>
      </c>
      <c r="K120" s="195" t="s">
        <v>193</v>
      </c>
      <c r="L120" s="61"/>
      <c r="M120" s="200" t="s">
        <v>23</v>
      </c>
      <c r="N120" s="201" t="s">
        <v>44</v>
      </c>
      <c r="O120" s="42"/>
      <c r="P120" s="202">
        <f>O120*H120</f>
        <v>0</v>
      </c>
      <c r="Q120" s="202">
        <v>0</v>
      </c>
      <c r="R120" s="202">
        <f>Q120*H120</f>
        <v>0</v>
      </c>
      <c r="S120" s="202">
        <v>0</v>
      </c>
      <c r="T120" s="203">
        <f>S120*H120</f>
        <v>0</v>
      </c>
      <c r="AR120" s="24" t="s">
        <v>206</v>
      </c>
      <c r="AT120" s="24" t="s">
        <v>189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206</v>
      </c>
      <c r="BM120" s="24" t="s">
        <v>2042</v>
      </c>
    </row>
    <row r="121" spans="2:47" s="1" customFormat="1" ht="202.5">
      <c r="B121" s="41"/>
      <c r="C121" s="63"/>
      <c r="D121" s="205" t="s">
        <v>287</v>
      </c>
      <c r="E121" s="63"/>
      <c r="F121" s="206" t="s">
        <v>521</v>
      </c>
      <c r="G121" s="63"/>
      <c r="H121" s="63"/>
      <c r="I121" s="163"/>
      <c r="J121" s="63"/>
      <c r="K121" s="63"/>
      <c r="L121" s="61"/>
      <c r="M121" s="207"/>
      <c r="N121" s="42"/>
      <c r="O121" s="42"/>
      <c r="P121" s="42"/>
      <c r="Q121" s="42"/>
      <c r="R121" s="42"/>
      <c r="S121" s="42"/>
      <c r="T121" s="78"/>
      <c r="AT121" s="24" t="s">
        <v>287</v>
      </c>
      <c r="AU121" s="24" t="s">
        <v>83</v>
      </c>
    </row>
    <row r="122" spans="2:65" s="1" customFormat="1" ht="44.25" customHeight="1">
      <c r="B122" s="41"/>
      <c r="C122" s="193" t="s">
        <v>1079</v>
      </c>
      <c r="D122" s="193" t="s">
        <v>189</v>
      </c>
      <c r="E122" s="194" t="s">
        <v>527</v>
      </c>
      <c r="F122" s="195" t="s">
        <v>528</v>
      </c>
      <c r="G122" s="196" t="s">
        <v>295</v>
      </c>
      <c r="H122" s="197">
        <v>16.602</v>
      </c>
      <c r="I122" s="198"/>
      <c r="J122" s="199">
        <f>ROUND(I122*H122,2)</f>
        <v>0</v>
      </c>
      <c r="K122" s="195" t="s">
        <v>193</v>
      </c>
      <c r="L122" s="61"/>
      <c r="M122" s="200" t="s">
        <v>23</v>
      </c>
      <c r="N122" s="201" t="s">
        <v>44</v>
      </c>
      <c r="O122" s="42"/>
      <c r="P122" s="202">
        <f>O122*H122</f>
        <v>0</v>
      </c>
      <c r="Q122" s="202">
        <v>0</v>
      </c>
      <c r="R122" s="202">
        <f>Q122*H122</f>
        <v>0</v>
      </c>
      <c r="S122" s="202">
        <v>0</v>
      </c>
      <c r="T122" s="203">
        <f>S122*H122</f>
        <v>0</v>
      </c>
      <c r="AR122" s="24" t="s">
        <v>206</v>
      </c>
      <c r="AT122" s="24" t="s">
        <v>189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2043</v>
      </c>
    </row>
    <row r="123" spans="2:47" s="1" customFormat="1" ht="189">
      <c r="B123" s="41"/>
      <c r="C123" s="63"/>
      <c r="D123" s="208" t="s">
        <v>287</v>
      </c>
      <c r="E123" s="63"/>
      <c r="F123" s="209" t="s">
        <v>530</v>
      </c>
      <c r="G123" s="63"/>
      <c r="H123" s="63"/>
      <c r="I123" s="163"/>
      <c r="J123" s="63"/>
      <c r="K123" s="63"/>
      <c r="L123" s="61"/>
      <c r="M123" s="207"/>
      <c r="N123" s="42"/>
      <c r="O123" s="42"/>
      <c r="P123" s="42"/>
      <c r="Q123" s="42"/>
      <c r="R123" s="42"/>
      <c r="S123" s="42"/>
      <c r="T123" s="78"/>
      <c r="AT123" s="24" t="s">
        <v>287</v>
      </c>
      <c r="AU123" s="24" t="s">
        <v>83</v>
      </c>
    </row>
    <row r="124" spans="2:47" s="1" customFormat="1" ht="27">
      <c r="B124" s="41"/>
      <c r="C124" s="63"/>
      <c r="D124" s="205" t="s">
        <v>196</v>
      </c>
      <c r="E124" s="63"/>
      <c r="F124" s="206" t="s">
        <v>534</v>
      </c>
      <c r="G124" s="63"/>
      <c r="H124" s="63"/>
      <c r="I124" s="163"/>
      <c r="J124" s="63"/>
      <c r="K124" s="63"/>
      <c r="L124" s="61"/>
      <c r="M124" s="207"/>
      <c r="N124" s="42"/>
      <c r="O124" s="42"/>
      <c r="P124" s="42"/>
      <c r="Q124" s="42"/>
      <c r="R124" s="42"/>
      <c r="S124" s="42"/>
      <c r="T124" s="78"/>
      <c r="AT124" s="24" t="s">
        <v>196</v>
      </c>
      <c r="AU124" s="24" t="s">
        <v>83</v>
      </c>
    </row>
    <row r="125" spans="2:65" s="1" customFormat="1" ht="31.5" customHeight="1">
      <c r="B125" s="41"/>
      <c r="C125" s="193" t="s">
        <v>354</v>
      </c>
      <c r="D125" s="193" t="s">
        <v>189</v>
      </c>
      <c r="E125" s="194" t="s">
        <v>1028</v>
      </c>
      <c r="F125" s="195" t="s">
        <v>1029</v>
      </c>
      <c r="G125" s="196" t="s">
        <v>401</v>
      </c>
      <c r="H125" s="197">
        <v>336.386</v>
      </c>
      <c r="I125" s="198"/>
      <c r="J125" s="199">
        <f>ROUND(I125*H125,2)</f>
        <v>0</v>
      </c>
      <c r="K125" s="195" t="s">
        <v>23</v>
      </c>
      <c r="L125" s="61"/>
      <c r="M125" s="200" t="s">
        <v>23</v>
      </c>
      <c r="N125" s="201" t="s">
        <v>44</v>
      </c>
      <c r="O125" s="42"/>
      <c r="P125" s="202">
        <f>O125*H125</f>
        <v>0</v>
      </c>
      <c r="Q125" s="202">
        <v>0</v>
      </c>
      <c r="R125" s="202">
        <f>Q125*H125</f>
        <v>0</v>
      </c>
      <c r="S125" s="202">
        <v>0</v>
      </c>
      <c r="T125" s="203">
        <f>S125*H125</f>
        <v>0</v>
      </c>
      <c r="AR125" s="24" t="s">
        <v>206</v>
      </c>
      <c r="AT125" s="24" t="s">
        <v>189</v>
      </c>
      <c r="AU125" s="24" t="s">
        <v>83</v>
      </c>
      <c r="AY125" s="24" t="s">
        <v>186</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206</v>
      </c>
      <c r="BM125" s="24" t="s">
        <v>2044</v>
      </c>
    </row>
    <row r="126" spans="2:51" s="11" customFormat="1" ht="13.5">
      <c r="B126" s="214"/>
      <c r="C126" s="215"/>
      <c r="D126" s="205" t="s">
        <v>290</v>
      </c>
      <c r="E126" s="216" t="s">
        <v>23</v>
      </c>
      <c r="F126" s="217" t="s">
        <v>2045</v>
      </c>
      <c r="G126" s="215"/>
      <c r="H126" s="218">
        <v>336.386</v>
      </c>
      <c r="I126" s="219"/>
      <c r="J126" s="215"/>
      <c r="K126" s="215"/>
      <c r="L126" s="220"/>
      <c r="M126" s="221"/>
      <c r="N126" s="222"/>
      <c r="O126" s="222"/>
      <c r="P126" s="222"/>
      <c r="Q126" s="222"/>
      <c r="R126" s="222"/>
      <c r="S126" s="222"/>
      <c r="T126" s="223"/>
      <c r="AT126" s="224" t="s">
        <v>290</v>
      </c>
      <c r="AU126" s="224" t="s">
        <v>83</v>
      </c>
      <c r="AV126" s="11" t="s">
        <v>83</v>
      </c>
      <c r="AW126" s="11" t="s">
        <v>36</v>
      </c>
      <c r="AX126" s="11" t="s">
        <v>81</v>
      </c>
      <c r="AY126" s="224" t="s">
        <v>186</v>
      </c>
    </row>
    <row r="127" spans="2:65" s="1" customFormat="1" ht="31.5" customHeight="1">
      <c r="B127" s="41"/>
      <c r="C127" s="193" t="s">
        <v>1075</v>
      </c>
      <c r="D127" s="193" t="s">
        <v>189</v>
      </c>
      <c r="E127" s="194" t="s">
        <v>1288</v>
      </c>
      <c r="F127" s="195" t="s">
        <v>1289</v>
      </c>
      <c r="G127" s="196" t="s">
        <v>295</v>
      </c>
      <c r="H127" s="197">
        <v>16.602</v>
      </c>
      <c r="I127" s="198"/>
      <c r="J127" s="199">
        <f>ROUND(I127*H127,2)</f>
        <v>0</v>
      </c>
      <c r="K127" s="195" t="s">
        <v>193</v>
      </c>
      <c r="L127" s="61"/>
      <c r="M127" s="200" t="s">
        <v>23</v>
      </c>
      <c r="N127" s="201" t="s">
        <v>44</v>
      </c>
      <c r="O127" s="42"/>
      <c r="P127" s="202">
        <f>O127*H127</f>
        <v>0</v>
      </c>
      <c r="Q127" s="202">
        <v>0</v>
      </c>
      <c r="R127" s="202">
        <f>Q127*H127</f>
        <v>0</v>
      </c>
      <c r="S127" s="202">
        <v>0</v>
      </c>
      <c r="T127" s="203">
        <f>S127*H127</f>
        <v>0</v>
      </c>
      <c r="AR127" s="24" t="s">
        <v>206</v>
      </c>
      <c r="AT127" s="24" t="s">
        <v>189</v>
      </c>
      <c r="AU127" s="24" t="s">
        <v>83</v>
      </c>
      <c r="AY127" s="24" t="s">
        <v>186</v>
      </c>
      <c r="BE127" s="204">
        <f>IF(N127="základní",J127,0)</f>
        <v>0</v>
      </c>
      <c r="BF127" s="204">
        <f>IF(N127="snížená",J127,0)</f>
        <v>0</v>
      </c>
      <c r="BG127" s="204">
        <f>IF(N127="zákl. přenesená",J127,0)</f>
        <v>0</v>
      </c>
      <c r="BH127" s="204">
        <f>IF(N127="sníž. přenesená",J127,0)</f>
        <v>0</v>
      </c>
      <c r="BI127" s="204">
        <f>IF(N127="nulová",J127,0)</f>
        <v>0</v>
      </c>
      <c r="BJ127" s="24" t="s">
        <v>81</v>
      </c>
      <c r="BK127" s="204">
        <f>ROUND(I127*H127,2)</f>
        <v>0</v>
      </c>
      <c r="BL127" s="24" t="s">
        <v>206</v>
      </c>
      <c r="BM127" s="24" t="s">
        <v>2046</v>
      </c>
    </row>
    <row r="128" spans="2:47" s="1" customFormat="1" ht="148.5">
      <c r="B128" s="41"/>
      <c r="C128" s="63"/>
      <c r="D128" s="208" t="s">
        <v>287</v>
      </c>
      <c r="E128" s="63"/>
      <c r="F128" s="209" t="s">
        <v>539</v>
      </c>
      <c r="G128" s="63"/>
      <c r="H128" s="63"/>
      <c r="I128" s="163"/>
      <c r="J128" s="63"/>
      <c r="K128" s="63"/>
      <c r="L128" s="61"/>
      <c r="M128" s="207"/>
      <c r="N128" s="42"/>
      <c r="O128" s="42"/>
      <c r="P128" s="42"/>
      <c r="Q128" s="42"/>
      <c r="R128" s="42"/>
      <c r="S128" s="42"/>
      <c r="T128" s="78"/>
      <c r="AT128" s="24" t="s">
        <v>287</v>
      </c>
      <c r="AU128" s="24" t="s">
        <v>83</v>
      </c>
    </row>
    <row r="129" spans="2:47" s="1" customFormat="1" ht="27">
      <c r="B129" s="41"/>
      <c r="C129" s="63"/>
      <c r="D129" s="208" t="s">
        <v>196</v>
      </c>
      <c r="E129" s="63"/>
      <c r="F129" s="209" t="s">
        <v>534</v>
      </c>
      <c r="G129" s="63"/>
      <c r="H129" s="63"/>
      <c r="I129" s="163"/>
      <c r="J129" s="63"/>
      <c r="K129" s="63"/>
      <c r="L129" s="61"/>
      <c r="M129" s="207"/>
      <c r="N129" s="42"/>
      <c r="O129" s="42"/>
      <c r="P129" s="42"/>
      <c r="Q129" s="42"/>
      <c r="R129" s="42"/>
      <c r="S129" s="42"/>
      <c r="T129" s="78"/>
      <c r="AT129" s="24" t="s">
        <v>196</v>
      </c>
      <c r="AU129" s="24" t="s">
        <v>83</v>
      </c>
    </row>
    <row r="130" spans="2:51" s="11" customFormat="1" ht="13.5">
      <c r="B130" s="214"/>
      <c r="C130" s="215"/>
      <c r="D130" s="205" t="s">
        <v>290</v>
      </c>
      <c r="E130" s="216" t="s">
        <v>23</v>
      </c>
      <c r="F130" s="217" t="s">
        <v>2047</v>
      </c>
      <c r="G130" s="215"/>
      <c r="H130" s="218">
        <v>16.602</v>
      </c>
      <c r="I130" s="219"/>
      <c r="J130" s="215"/>
      <c r="K130" s="215"/>
      <c r="L130" s="220"/>
      <c r="M130" s="221"/>
      <c r="N130" s="222"/>
      <c r="O130" s="222"/>
      <c r="P130" s="222"/>
      <c r="Q130" s="222"/>
      <c r="R130" s="222"/>
      <c r="S130" s="222"/>
      <c r="T130" s="223"/>
      <c r="AT130" s="224" t="s">
        <v>290</v>
      </c>
      <c r="AU130" s="224" t="s">
        <v>83</v>
      </c>
      <c r="AV130" s="11" t="s">
        <v>83</v>
      </c>
      <c r="AW130" s="11" t="s">
        <v>36</v>
      </c>
      <c r="AX130" s="11" t="s">
        <v>81</v>
      </c>
      <c r="AY130" s="224" t="s">
        <v>186</v>
      </c>
    </row>
    <row r="131" spans="2:65" s="1" customFormat="1" ht="57" customHeight="1">
      <c r="B131" s="41"/>
      <c r="C131" s="193" t="s">
        <v>614</v>
      </c>
      <c r="D131" s="193" t="s">
        <v>189</v>
      </c>
      <c r="E131" s="194" t="s">
        <v>545</v>
      </c>
      <c r="F131" s="195" t="s">
        <v>546</v>
      </c>
      <c r="G131" s="196" t="s">
        <v>295</v>
      </c>
      <c r="H131" s="197">
        <v>7.86</v>
      </c>
      <c r="I131" s="198"/>
      <c r="J131" s="199">
        <f>ROUND(I131*H131,2)</f>
        <v>0</v>
      </c>
      <c r="K131" s="195" t="s">
        <v>193</v>
      </c>
      <c r="L131" s="61"/>
      <c r="M131" s="200" t="s">
        <v>23</v>
      </c>
      <c r="N131" s="201" t="s">
        <v>44</v>
      </c>
      <c r="O131" s="42"/>
      <c r="P131" s="202">
        <f>O131*H131</f>
        <v>0</v>
      </c>
      <c r="Q131" s="202">
        <v>0</v>
      </c>
      <c r="R131" s="202">
        <f>Q131*H131</f>
        <v>0</v>
      </c>
      <c r="S131" s="202">
        <v>0</v>
      </c>
      <c r="T131" s="203">
        <f>S131*H131</f>
        <v>0</v>
      </c>
      <c r="AR131" s="24" t="s">
        <v>206</v>
      </c>
      <c r="AT131" s="24" t="s">
        <v>189</v>
      </c>
      <c r="AU131" s="24" t="s">
        <v>83</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2048</v>
      </c>
    </row>
    <row r="132" spans="2:47" s="1" customFormat="1" ht="409.5">
      <c r="B132" s="41"/>
      <c r="C132" s="63"/>
      <c r="D132" s="208" t="s">
        <v>287</v>
      </c>
      <c r="E132" s="63"/>
      <c r="F132" s="209" t="s">
        <v>548</v>
      </c>
      <c r="G132" s="63"/>
      <c r="H132" s="63"/>
      <c r="I132" s="163"/>
      <c r="J132" s="63"/>
      <c r="K132" s="63"/>
      <c r="L132" s="61"/>
      <c r="M132" s="207"/>
      <c r="N132" s="42"/>
      <c r="O132" s="42"/>
      <c r="P132" s="42"/>
      <c r="Q132" s="42"/>
      <c r="R132" s="42"/>
      <c r="S132" s="42"/>
      <c r="T132" s="78"/>
      <c r="AT132" s="24" t="s">
        <v>287</v>
      </c>
      <c r="AU132" s="24" t="s">
        <v>83</v>
      </c>
    </row>
    <row r="133" spans="2:51" s="11" customFormat="1" ht="27">
      <c r="B133" s="214"/>
      <c r="C133" s="215"/>
      <c r="D133" s="205" t="s">
        <v>290</v>
      </c>
      <c r="E133" s="216" t="s">
        <v>23</v>
      </c>
      <c r="F133" s="217" t="s">
        <v>2049</v>
      </c>
      <c r="G133" s="215"/>
      <c r="H133" s="218">
        <v>7.86</v>
      </c>
      <c r="I133" s="219"/>
      <c r="J133" s="215"/>
      <c r="K133" s="215"/>
      <c r="L133" s="220"/>
      <c r="M133" s="221"/>
      <c r="N133" s="222"/>
      <c r="O133" s="222"/>
      <c r="P133" s="222"/>
      <c r="Q133" s="222"/>
      <c r="R133" s="222"/>
      <c r="S133" s="222"/>
      <c r="T133" s="223"/>
      <c r="AT133" s="224" t="s">
        <v>290</v>
      </c>
      <c r="AU133" s="224" t="s">
        <v>83</v>
      </c>
      <c r="AV133" s="11" t="s">
        <v>83</v>
      </c>
      <c r="AW133" s="11" t="s">
        <v>36</v>
      </c>
      <c r="AX133" s="11" t="s">
        <v>81</v>
      </c>
      <c r="AY133" s="224" t="s">
        <v>186</v>
      </c>
    </row>
    <row r="134" spans="2:65" s="1" customFormat="1" ht="22.5" customHeight="1">
      <c r="B134" s="41"/>
      <c r="C134" s="193" t="s">
        <v>362</v>
      </c>
      <c r="D134" s="193" t="s">
        <v>189</v>
      </c>
      <c r="E134" s="194" t="s">
        <v>551</v>
      </c>
      <c r="F134" s="195" t="s">
        <v>552</v>
      </c>
      <c r="G134" s="196" t="s">
        <v>401</v>
      </c>
      <c r="H134" s="197">
        <v>336.386</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2050</v>
      </c>
    </row>
    <row r="135" spans="2:47" s="1" customFormat="1" ht="297">
      <c r="B135" s="41"/>
      <c r="C135" s="63"/>
      <c r="D135" s="205" t="s">
        <v>287</v>
      </c>
      <c r="E135" s="63"/>
      <c r="F135" s="206" t="s">
        <v>554</v>
      </c>
      <c r="G135" s="63"/>
      <c r="H135" s="63"/>
      <c r="I135" s="163"/>
      <c r="J135" s="63"/>
      <c r="K135" s="63"/>
      <c r="L135" s="61"/>
      <c r="M135" s="207"/>
      <c r="N135" s="42"/>
      <c r="O135" s="42"/>
      <c r="P135" s="42"/>
      <c r="Q135" s="42"/>
      <c r="R135" s="42"/>
      <c r="S135" s="42"/>
      <c r="T135" s="78"/>
      <c r="AT135" s="24" t="s">
        <v>287</v>
      </c>
      <c r="AU135" s="24" t="s">
        <v>83</v>
      </c>
    </row>
    <row r="136" spans="2:65" s="1" customFormat="1" ht="31.5" customHeight="1">
      <c r="B136" s="41"/>
      <c r="C136" s="193" t="s">
        <v>392</v>
      </c>
      <c r="D136" s="193" t="s">
        <v>189</v>
      </c>
      <c r="E136" s="194" t="s">
        <v>382</v>
      </c>
      <c r="F136" s="195" t="s">
        <v>383</v>
      </c>
      <c r="G136" s="196" t="s">
        <v>295</v>
      </c>
      <c r="H136" s="197">
        <v>15.791</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2051</v>
      </c>
    </row>
    <row r="137" spans="2:47" s="1" customFormat="1" ht="409.5">
      <c r="B137" s="41"/>
      <c r="C137" s="63"/>
      <c r="D137" s="208" t="s">
        <v>287</v>
      </c>
      <c r="E137" s="63"/>
      <c r="F137" s="209" t="s">
        <v>385</v>
      </c>
      <c r="G137" s="63"/>
      <c r="H137" s="63"/>
      <c r="I137" s="163"/>
      <c r="J137" s="63"/>
      <c r="K137" s="63"/>
      <c r="L137" s="61"/>
      <c r="M137" s="207"/>
      <c r="N137" s="42"/>
      <c r="O137" s="42"/>
      <c r="P137" s="42"/>
      <c r="Q137" s="42"/>
      <c r="R137" s="42"/>
      <c r="S137" s="42"/>
      <c r="T137" s="78"/>
      <c r="AT137" s="24" t="s">
        <v>287</v>
      </c>
      <c r="AU137" s="24" t="s">
        <v>83</v>
      </c>
    </row>
    <row r="138" spans="2:51" s="11" customFormat="1" ht="13.5">
      <c r="B138" s="214"/>
      <c r="C138" s="215"/>
      <c r="D138" s="205" t="s">
        <v>290</v>
      </c>
      <c r="E138" s="216" t="s">
        <v>23</v>
      </c>
      <c r="F138" s="217" t="s">
        <v>2052</v>
      </c>
      <c r="G138" s="215"/>
      <c r="H138" s="218">
        <v>15.791</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5" s="1" customFormat="1" ht="31.5" customHeight="1">
      <c r="B139" s="41"/>
      <c r="C139" s="193" t="s">
        <v>1087</v>
      </c>
      <c r="D139" s="193" t="s">
        <v>189</v>
      </c>
      <c r="E139" s="194" t="s">
        <v>1517</v>
      </c>
      <c r="F139" s="195" t="s">
        <v>1518</v>
      </c>
      <c r="G139" s="196" t="s">
        <v>285</v>
      </c>
      <c r="H139" s="197">
        <v>110.682</v>
      </c>
      <c r="I139" s="198"/>
      <c r="J139" s="199">
        <f>ROUND(I139*H139,2)</f>
        <v>0</v>
      </c>
      <c r="K139" s="195" t="s">
        <v>193</v>
      </c>
      <c r="L139" s="61"/>
      <c r="M139" s="200" t="s">
        <v>23</v>
      </c>
      <c r="N139" s="201" t="s">
        <v>44</v>
      </c>
      <c r="O139" s="42"/>
      <c r="P139" s="202">
        <f>O139*H139</f>
        <v>0</v>
      </c>
      <c r="Q139" s="202">
        <v>0</v>
      </c>
      <c r="R139" s="202">
        <f>Q139*H139</f>
        <v>0</v>
      </c>
      <c r="S139" s="202">
        <v>0</v>
      </c>
      <c r="T139" s="203">
        <f>S139*H139</f>
        <v>0</v>
      </c>
      <c r="AR139" s="24" t="s">
        <v>206</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206</v>
      </c>
      <c r="BM139" s="24" t="s">
        <v>2053</v>
      </c>
    </row>
    <row r="140" spans="2:47" s="1" customFormat="1" ht="121.5">
      <c r="B140" s="41"/>
      <c r="C140" s="63"/>
      <c r="D140" s="205" t="s">
        <v>287</v>
      </c>
      <c r="E140" s="63"/>
      <c r="F140" s="206" t="s">
        <v>574</v>
      </c>
      <c r="G140" s="63"/>
      <c r="H140" s="63"/>
      <c r="I140" s="163"/>
      <c r="J140" s="63"/>
      <c r="K140" s="63"/>
      <c r="L140" s="61"/>
      <c r="M140" s="207"/>
      <c r="N140" s="42"/>
      <c r="O140" s="42"/>
      <c r="P140" s="42"/>
      <c r="Q140" s="42"/>
      <c r="R140" s="42"/>
      <c r="S140" s="42"/>
      <c r="T140" s="78"/>
      <c r="AT140" s="24" t="s">
        <v>287</v>
      </c>
      <c r="AU140" s="24" t="s">
        <v>83</v>
      </c>
    </row>
    <row r="141" spans="2:65" s="1" customFormat="1" ht="22.5" customHeight="1">
      <c r="B141" s="41"/>
      <c r="C141" s="193" t="s">
        <v>841</v>
      </c>
      <c r="D141" s="193" t="s">
        <v>189</v>
      </c>
      <c r="E141" s="194" t="s">
        <v>580</v>
      </c>
      <c r="F141" s="195" t="s">
        <v>581</v>
      </c>
      <c r="G141" s="196" t="s">
        <v>285</v>
      </c>
      <c r="H141" s="197">
        <v>468.08</v>
      </c>
      <c r="I141" s="198"/>
      <c r="J141" s="199">
        <f>ROUND(I141*H141,2)</f>
        <v>0</v>
      </c>
      <c r="K141" s="195" t="s">
        <v>193</v>
      </c>
      <c r="L141" s="61"/>
      <c r="M141" s="200" t="s">
        <v>23</v>
      </c>
      <c r="N141" s="201" t="s">
        <v>44</v>
      </c>
      <c r="O141" s="42"/>
      <c r="P141" s="202">
        <f>O141*H141</f>
        <v>0</v>
      </c>
      <c r="Q141" s="202">
        <v>0</v>
      </c>
      <c r="R141" s="202">
        <f>Q141*H141</f>
        <v>0</v>
      </c>
      <c r="S141" s="202">
        <v>0</v>
      </c>
      <c r="T141" s="203">
        <f>S141*H141</f>
        <v>0</v>
      </c>
      <c r="AR141" s="24" t="s">
        <v>206</v>
      </c>
      <c r="AT141" s="24" t="s">
        <v>189</v>
      </c>
      <c r="AU141" s="24" t="s">
        <v>83</v>
      </c>
      <c r="AY141" s="24" t="s">
        <v>186</v>
      </c>
      <c r="BE141" s="204">
        <f>IF(N141="základní",J141,0)</f>
        <v>0</v>
      </c>
      <c r="BF141" s="204">
        <f>IF(N141="snížená",J141,0)</f>
        <v>0</v>
      </c>
      <c r="BG141" s="204">
        <f>IF(N141="zákl. přenesená",J141,0)</f>
        <v>0</v>
      </c>
      <c r="BH141" s="204">
        <f>IF(N141="sníž. přenesená",J141,0)</f>
        <v>0</v>
      </c>
      <c r="BI141" s="204">
        <f>IF(N141="nulová",J141,0)</f>
        <v>0</v>
      </c>
      <c r="BJ141" s="24" t="s">
        <v>81</v>
      </c>
      <c r="BK141" s="204">
        <f>ROUND(I141*H141,2)</f>
        <v>0</v>
      </c>
      <c r="BL141" s="24" t="s">
        <v>206</v>
      </c>
      <c r="BM141" s="24" t="s">
        <v>2054</v>
      </c>
    </row>
    <row r="142" spans="2:47" s="1" customFormat="1" ht="162">
      <c r="B142" s="41"/>
      <c r="C142" s="63"/>
      <c r="D142" s="205" t="s">
        <v>287</v>
      </c>
      <c r="E142" s="63"/>
      <c r="F142" s="206" t="s">
        <v>583</v>
      </c>
      <c r="G142" s="63"/>
      <c r="H142" s="63"/>
      <c r="I142" s="163"/>
      <c r="J142" s="63"/>
      <c r="K142" s="63"/>
      <c r="L142" s="61"/>
      <c r="M142" s="207"/>
      <c r="N142" s="42"/>
      <c r="O142" s="42"/>
      <c r="P142" s="42"/>
      <c r="Q142" s="42"/>
      <c r="R142" s="42"/>
      <c r="S142" s="42"/>
      <c r="T142" s="78"/>
      <c r="AT142" s="24" t="s">
        <v>287</v>
      </c>
      <c r="AU142" s="24" t="s">
        <v>83</v>
      </c>
    </row>
    <row r="143" spans="2:65" s="1" customFormat="1" ht="31.5" customHeight="1">
      <c r="B143" s="41"/>
      <c r="C143" s="193" t="s">
        <v>1071</v>
      </c>
      <c r="D143" s="193" t="s">
        <v>189</v>
      </c>
      <c r="E143" s="194" t="s">
        <v>592</v>
      </c>
      <c r="F143" s="195" t="s">
        <v>593</v>
      </c>
      <c r="G143" s="196" t="s">
        <v>285</v>
      </c>
      <c r="H143" s="197">
        <v>110.682</v>
      </c>
      <c r="I143" s="198"/>
      <c r="J143" s="199">
        <f>ROUND(I143*H143,2)</f>
        <v>0</v>
      </c>
      <c r="K143" s="195" t="s">
        <v>193</v>
      </c>
      <c r="L143" s="61"/>
      <c r="M143" s="200" t="s">
        <v>23</v>
      </c>
      <c r="N143" s="201" t="s">
        <v>44</v>
      </c>
      <c r="O143" s="42"/>
      <c r="P143" s="202">
        <f>O143*H143</f>
        <v>0</v>
      </c>
      <c r="Q143" s="202">
        <v>0</v>
      </c>
      <c r="R143" s="202">
        <f>Q143*H143</f>
        <v>0</v>
      </c>
      <c r="S143" s="202">
        <v>0</v>
      </c>
      <c r="T143" s="203">
        <f>S143*H143</f>
        <v>0</v>
      </c>
      <c r="AR143" s="24" t="s">
        <v>206</v>
      </c>
      <c r="AT143" s="24" t="s">
        <v>189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2055</v>
      </c>
    </row>
    <row r="144" spans="2:47" s="1" customFormat="1" ht="121.5">
      <c r="B144" s="41"/>
      <c r="C144" s="63"/>
      <c r="D144" s="208" t="s">
        <v>287</v>
      </c>
      <c r="E144" s="63"/>
      <c r="F144" s="209" t="s">
        <v>589</v>
      </c>
      <c r="G144" s="63"/>
      <c r="H144" s="63"/>
      <c r="I144" s="163"/>
      <c r="J144" s="63"/>
      <c r="K144" s="63"/>
      <c r="L144" s="61"/>
      <c r="M144" s="207"/>
      <c r="N144" s="42"/>
      <c r="O144" s="42"/>
      <c r="P144" s="42"/>
      <c r="Q144" s="42"/>
      <c r="R144" s="42"/>
      <c r="S144" s="42"/>
      <c r="T144" s="78"/>
      <c r="AT144" s="24" t="s">
        <v>287</v>
      </c>
      <c r="AU144" s="24" t="s">
        <v>83</v>
      </c>
    </row>
    <row r="145" spans="2:51" s="11" customFormat="1" ht="13.5">
      <c r="B145" s="214"/>
      <c r="C145" s="215"/>
      <c r="D145" s="205" t="s">
        <v>290</v>
      </c>
      <c r="E145" s="216" t="s">
        <v>23</v>
      </c>
      <c r="F145" s="217" t="s">
        <v>2056</v>
      </c>
      <c r="G145" s="215"/>
      <c r="H145" s="218">
        <v>110.682</v>
      </c>
      <c r="I145" s="219"/>
      <c r="J145" s="215"/>
      <c r="K145" s="215"/>
      <c r="L145" s="220"/>
      <c r="M145" s="221"/>
      <c r="N145" s="222"/>
      <c r="O145" s="222"/>
      <c r="P145" s="222"/>
      <c r="Q145" s="222"/>
      <c r="R145" s="222"/>
      <c r="S145" s="222"/>
      <c r="T145" s="223"/>
      <c r="AT145" s="224" t="s">
        <v>290</v>
      </c>
      <c r="AU145" s="224" t="s">
        <v>83</v>
      </c>
      <c r="AV145" s="11" t="s">
        <v>83</v>
      </c>
      <c r="AW145" s="11" t="s">
        <v>36</v>
      </c>
      <c r="AX145" s="11" t="s">
        <v>81</v>
      </c>
      <c r="AY145" s="224" t="s">
        <v>186</v>
      </c>
    </row>
    <row r="146" spans="2:65" s="1" customFormat="1" ht="31.5" customHeight="1">
      <c r="B146" s="41"/>
      <c r="C146" s="193" t="s">
        <v>1083</v>
      </c>
      <c r="D146" s="193" t="s">
        <v>189</v>
      </c>
      <c r="E146" s="194" t="s">
        <v>1511</v>
      </c>
      <c r="F146" s="195" t="s">
        <v>1512</v>
      </c>
      <c r="G146" s="196" t="s">
        <v>285</v>
      </c>
      <c r="H146" s="197">
        <v>110.682</v>
      </c>
      <c r="I146" s="198"/>
      <c r="J146" s="199">
        <f>ROUND(I146*H146,2)</f>
        <v>0</v>
      </c>
      <c r="K146" s="195" t="s">
        <v>193</v>
      </c>
      <c r="L146" s="61"/>
      <c r="M146" s="200" t="s">
        <v>23</v>
      </c>
      <c r="N146" s="201" t="s">
        <v>44</v>
      </c>
      <c r="O146" s="42"/>
      <c r="P146" s="202">
        <f>O146*H146</f>
        <v>0</v>
      </c>
      <c r="Q146" s="202">
        <v>0</v>
      </c>
      <c r="R146" s="202">
        <f>Q146*H146</f>
        <v>0</v>
      </c>
      <c r="S146" s="202">
        <v>0</v>
      </c>
      <c r="T146" s="203">
        <f>S146*H146</f>
        <v>0</v>
      </c>
      <c r="AR146" s="24" t="s">
        <v>206</v>
      </c>
      <c r="AT146" s="24" t="s">
        <v>189</v>
      </c>
      <c r="AU146" s="24" t="s">
        <v>83</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2057</v>
      </c>
    </row>
    <row r="147" spans="2:47" s="1" customFormat="1" ht="121.5">
      <c r="B147" s="41"/>
      <c r="C147" s="63"/>
      <c r="D147" s="208" t="s">
        <v>287</v>
      </c>
      <c r="E147" s="63"/>
      <c r="F147" s="209" t="s">
        <v>600</v>
      </c>
      <c r="G147" s="63"/>
      <c r="H147" s="63"/>
      <c r="I147" s="163"/>
      <c r="J147" s="63"/>
      <c r="K147" s="63"/>
      <c r="L147" s="61"/>
      <c r="M147" s="207"/>
      <c r="N147" s="42"/>
      <c r="O147" s="42"/>
      <c r="P147" s="42"/>
      <c r="Q147" s="42"/>
      <c r="R147" s="42"/>
      <c r="S147" s="42"/>
      <c r="T147" s="78"/>
      <c r="AT147" s="24" t="s">
        <v>287</v>
      </c>
      <c r="AU147" s="24" t="s">
        <v>83</v>
      </c>
    </row>
    <row r="148" spans="2:47" s="1" customFormat="1" ht="27">
      <c r="B148" s="41"/>
      <c r="C148" s="63"/>
      <c r="D148" s="208" t="s">
        <v>196</v>
      </c>
      <c r="E148" s="63"/>
      <c r="F148" s="209" t="s">
        <v>2019</v>
      </c>
      <c r="G148" s="63"/>
      <c r="H148" s="63"/>
      <c r="I148" s="163"/>
      <c r="J148" s="63"/>
      <c r="K148" s="63"/>
      <c r="L148" s="61"/>
      <c r="M148" s="207"/>
      <c r="N148" s="42"/>
      <c r="O148" s="42"/>
      <c r="P148" s="42"/>
      <c r="Q148" s="42"/>
      <c r="R148" s="42"/>
      <c r="S148" s="42"/>
      <c r="T148" s="78"/>
      <c r="AT148" s="24" t="s">
        <v>196</v>
      </c>
      <c r="AU148" s="24" t="s">
        <v>83</v>
      </c>
    </row>
    <row r="149" spans="2:63" s="10" customFormat="1" ht="29.85" customHeight="1">
      <c r="B149" s="176"/>
      <c r="C149" s="177"/>
      <c r="D149" s="190" t="s">
        <v>72</v>
      </c>
      <c r="E149" s="191" t="s">
        <v>83</v>
      </c>
      <c r="F149" s="191" t="s">
        <v>601</v>
      </c>
      <c r="G149" s="177"/>
      <c r="H149" s="177"/>
      <c r="I149" s="180"/>
      <c r="J149" s="192">
        <f>BK149</f>
        <v>0</v>
      </c>
      <c r="K149" s="177"/>
      <c r="L149" s="182"/>
      <c r="M149" s="183"/>
      <c r="N149" s="184"/>
      <c r="O149" s="184"/>
      <c r="P149" s="185">
        <f>SUM(P150:P152)</f>
        <v>0</v>
      </c>
      <c r="Q149" s="184"/>
      <c r="R149" s="185">
        <f>SUM(R150:R152)</f>
        <v>12.152647239999999</v>
      </c>
      <c r="S149" s="184"/>
      <c r="T149" s="186">
        <f>SUM(T150:T152)</f>
        <v>0</v>
      </c>
      <c r="AR149" s="187" t="s">
        <v>81</v>
      </c>
      <c r="AT149" s="188" t="s">
        <v>72</v>
      </c>
      <c r="AU149" s="188" t="s">
        <v>81</v>
      </c>
      <c r="AY149" s="187" t="s">
        <v>186</v>
      </c>
      <c r="BK149" s="189">
        <f>SUM(BK150:BK152)</f>
        <v>0</v>
      </c>
    </row>
    <row r="150" spans="2:65" s="1" customFormat="1" ht="22.5" customHeight="1">
      <c r="B150" s="41"/>
      <c r="C150" s="193" t="s">
        <v>550</v>
      </c>
      <c r="D150" s="193" t="s">
        <v>189</v>
      </c>
      <c r="E150" s="194" t="s">
        <v>637</v>
      </c>
      <c r="F150" s="195" t="s">
        <v>638</v>
      </c>
      <c r="G150" s="196" t="s">
        <v>295</v>
      </c>
      <c r="H150" s="197">
        <v>5.386</v>
      </c>
      <c r="I150" s="198"/>
      <c r="J150" s="199">
        <f>ROUND(I150*H150,2)</f>
        <v>0</v>
      </c>
      <c r="K150" s="195" t="s">
        <v>193</v>
      </c>
      <c r="L150" s="61"/>
      <c r="M150" s="200" t="s">
        <v>23</v>
      </c>
      <c r="N150" s="201" t="s">
        <v>44</v>
      </c>
      <c r="O150" s="42"/>
      <c r="P150" s="202">
        <f>O150*H150</f>
        <v>0</v>
      </c>
      <c r="Q150" s="202">
        <v>2.25634</v>
      </c>
      <c r="R150" s="202">
        <f>Q150*H150</f>
        <v>12.152647239999999</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2058</v>
      </c>
    </row>
    <row r="151" spans="2:47" s="1" customFormat="1" ht="81">
      <c r="B151" s="41"/>
      <c r="C151" s="63"/>
      <c r="D151" s="208" t="s">
        <v>287</v>
      </c>
      <c r="E151" s="63"/>
      <c r="F151" s="209" t="s">
        <v>640</v>
      </c>
      <c r="G151" s="63"/>
      <c r="H151" s="63"/>
      <c r="I151" s="163"/>
      <c r="J151" s="63"/>
      <c r="K151" s="63"/>
      <c r="L151" s="61"/>
      <c r="M151" s="207"/>
      <c r="N151" s="42"/>
      <c r="O151" s="42"/>
      <c r="P151" s="42"/>
      <c r="Q151" s="42"/>
      <c r="R151" s="42"/>
      <c r="S151" s="42"/>
      <c r="T151" s="78"/>
      <c r="AT151" s="24" t="s">
        <v>287</v>
      </c>
      <c r="AU151" s="24" t="s">
        <v>83</v>
      </c>
    </row>
    <row r="152" spans="2:51" s="11" customFormat="1" ht="13.5">
      <c r="B152" s="214"/>
      <c r="C152" s="215"/>
      <c r="D152" s="208" t="s">
        <v>290</v>
      </c>
      <c r="E152" s="225" t="s">
        <v>23</v>
      </c>
      <c r="F152" s="226" t="s">
        <v>2059</v>
      </c>
      <c r="G152" s="215"/>
      <c r="H152" s="227">
        <v>5.386</v>
      </c>
      <c r="I152" s="219"/>
      <c r="J152" s="215"/>
      <c r="K152" s="215"/>
      <c r="L152" s="220"/>
      <c r="M152" s="221"/>
      <c r="N152" s="222"/>
      <c r="O152" s="222"/>
      <c r="P152" s="222"/>
      <c r="Q152" s="222"/>
      <c r="R152" s="222"/>
      <c r="S152" s="222"/>
      <c r="T152" s="223"/>
      <c r="AT152" s="224" t="s">
        <v>290</v>
      </c>
      <c r="AU152" s="224" t="s">
        <v>83</v>
      </c>
      <c r="AV152" s="11" t="s">
        <v>83</v>
      </c>
      <c r="AW152" s="11" t="s">
        <v>36</v>
      </c>
      <c r="AX152" s="11" t="s">
        <v>81</v>
      </c>
      <c r="AY152" s="224" t="s">
        <v>186</v>
      </c>
    </row>
    <row r="153" spans="2:63" s="10" customFormat="1" ht="29.85" customHeight="1">
      <c r="B153" s="176"/>
      <c r="C153" s="177"/>
      <c r="D153" s="190" t="s">
        <v>72</v>
      </c>
      <c r="E153" s="191" t="s">
        <v>206</v>
      </c>
      <c r="F153" s="191" t="s">
        <v>668</v>
      </c>
      <c r="G153" s="177"/>
      <c r="H153" s="177"/>
      <c r="I153" s="180"/>
      <c r="J153" s="192">
        <f>BK153</f>
        <v>0</v>
      </c>
      <c r="K153" s="177"/>
      <c r="L153" s="182"/>
      <c r="M153" s="183"/>
      <c r="N153" s="184"/>
      <c r="O153" s="184"/>
      <c r="P153" s="185">
        <f>SUM(P154:P157)</f>
        <v>0</v>
      </c>
      <c r="Q153" s="184"/>
      <c r="R153" s="185">
        <f>SUM(R154:R157)</f>
        <v>0</v>
      </c>
      <c r="S153" s="184"/>
      <c r="T153" s="186">
        <f>SUM(T154:T157)</f>
        <v>0</v>
      </c>
      <c r="AR153" s="187" t="s">
        <v>81</v>
      </c>
      <c r="AT153" s="188" t="s">
        <v>72</v>
      </c>
      <c r="AU153" s="188" t="s">
        <v>81</v>
      </c>
      <c r="AY153" s="187" t="s">
        <v>186</v>
      </c>
      <c r="BK153" s="189">
        <f>SUM(BK154:BK157)</f>
        <v>0</v>
      </c>
    </row>
    <row r="154" spans="2:65" s="1" customFormat="1" ht="31.5" customHeight="1">
      <c r="B154" s="41"/>
      <c r="C154" s="193" t="s">
        <v>398</v>
      </c>
      <c r="D154" s="193" t="s">
        <v>189</v>
      </c>
      <c r="E154" s="194" t="s">
        <v>670</v>
      </c>
      <c r="F154" s="195" t="s">
        <v>671</v>
      </c>
      <c r="G154" s="196" t="s">
        <v>285</v>
      </c>
      <c r="H154" s="197">
        <v>101.75</v>
      </c>
      <c r="I154" s="198"/>
      <c r="J154" s="199">
        <f>ROUND(I154*H154,2)</f>
        <v>0</v>
      </c>
      <c r="K154" s="195" t="s">
        <v>193</v>
      </c>
      <c r="L154" s="61"/>
      <c r="M154" s="200" t="s">
        <v>23</v>
      </c>
      <c r="N154" s="201" t="s">
        <v>44</v>
      </c>
      <c r="O154" s="42"/>
      <c r="P154" s="202">
        <f>O154*H154</f>
        <v>0</v>
      </c>
      <c r="Q154" s="202">
        <v>0</v>
      </c>
      <c r="R154" s="202">
        <f>Q154*H154</f>
        <v>0</v>
      </c>
      <c r="S154" s="202">
        <v>0</v>
      </c>
      <c r="T154" s="203">
        <f>S154*H154</f>
        <v>0</v>
      </c>
      <c r="AR154" s="24" t="s">
        <v>206</v>
      </c>
      <c r="AT154" s="24" t="s">
        <v>189</v>
      </c>
      <c r="AU154" s="24" t="s">
        <v>83</v>
      </c>
      <c r="AY154" s="24" t="s">
        <v>186</v>
      </c>
      <c r="BE154" s="204">
        <f>IF(N154="základní",J154,0)</f>
        <v>0</v>
      </c>
      <c r="BF154" s="204">
        <f>IF(N154="snížená",J154,0)</f>
        <v>0</v>
      </c>
      <c r="BG154" s="204">
        <f>IF(N154="zákl. přenesená",J154,0)</f>
        <v>0</v>
      </c>
      <c r="BH154" s="204">
        <f>IF(N154="sníž. přenesená",J154,0)</f>
        <v>0</v>
      </c>
      <c r="BI154" s="204">
        <f>IF(N154="nulová",J154,0)</f>
        <v>0</v>
      </c>
      <c r="BJ154" s="24" t="s">
        <v>81</v>
      </c>
      <c r="BK154" s="204">
        <f>ROUND(I154*H154,2)</f>
        <v>0</v>
      </c>
      <c r="BL154" s="24" t="s">
        <v>206</v>
      </c>
      <c r="BM154" s="24" t="s">
        <v>2060</v>
      </c>
    </row>
    <row r="155" spans="2:47" s="1" customFormat="1" ht="189">
      <c r="B155" s="41"/>
      <c r="C155" s="63"/>
      <c r="D155" s="205" t="s">
        <v>287</v>
      </c>
      <c r="E155" s="63"/>
      <c r="F155" s="206" t="s">
        <v>673</v>
      </c>
      <c r="G155" s="63"/>
      <c r="H155" s="63"/>
      <c r="I155" s="163"/>
      <c r="J155" s="63"/>
      <c r="K155" s="63"/>
      <c r="L155" s="61"/>
      <c r="M155" s="207"/>
      <c r="N155" s="42"/>
      <c r="O155" s="42"/>
      <c r="P155" s="42"/>
      <c r="Q155" s="42"/>
      <c r="R155" s="42"/>
      <c r="S155" s="42"/>
      <c r="T155" s="78"/>
      <c r="AT155" s="24" t="s">
        <v>287</v>
      </c>
      <c r="AU155" s="24" t="s">
        <v>83</v>
      </c>
    </row>
    <row r="156" spans="2:65" s="1" customFormat="1" ht="31.5" customHeight="1">
      <c r="B156" s="41"/>
      <c r="C156" s="193" t="s">
        <v>405</v>
      </c>
      <c r="D156" s="193" t="s">
        <v>189</v>
      </c>
      <c r="E156" s="194" t="s">
        <v>675</v>
      </c>
      <c r="F156" s="195" t="s">
        <v>676</v>
      </c>
      <c r="G156" s="196" t="s">
        <v>285</v>
      </c>
      <c r="H156" s="197">
        <v>101.75</v>
      </c>
      <c r="I156" s="198"/>
      <c r="J156" s="199">
        <f>ROUND(I156*H156,2)</f>
        <v>0</v>
      </c>
      <c r="K156" s="195" t="s">
        <v>193</v>
      </c>
      <c r="L156" s="61"/>
      <c r="M156" s="200" t="s">
        <v>23</v>
      </c>
      <c r="N156" s="201" t="s">
        <v>44</v>
      </c>
      <c r="O156" s="42"/>
      <c r="P156" s="202">
        <f>O156*H156</f>
        <v>0</v>
      </c>
      <c r="Q156" s="202">
        <v>0</v>
      </c>
      <c r="R156" s="202">
        <f>Q156*H156</f>
        <v>0</v>
      </c>
      <c r="S156" s="202">
        <v>0</v>
      </c>
      <c r="T156" s="203">
        <f>S156*H156</f>
        <v>0</v>
      </c>
      <c r="AR156" s="24" t="s">
        <v>206</v>
      </c>
      <c r="AT156" s="24" t="s">
        <v>189</v>
      </c>
      <c r="AU156" s="24" t="s">
        <v>83</v>
      </c>
      <c r="AY156" s="24" t="s">
        <v>186</v>
      </c>
      <c r="BE156" s="204">
        <f>IF(N156="základní",J156,0)</f>
        <v>0</v>
      </c>
      <c r="BF156" s="204">
        <f>IF(N156="snížená",J156,0)</f>
        <v>0</v>
      </c>
      <c r="BG156" s="204">
        <f>IF(N156="zákl. přenesená",J156,0)</f>
        <v>0</v>
      </c>
      <c r="BH156" s="204">
        <f>IF(N156="sníž. přenesená",J156,0)</f>
        <v>0</v>
      </c>
      <c r="BI156" s="204">
        <f>IF(N156="nulová",J156,0)</f>
        <v>0</v>
      </c>
      <c r="BJ156" s="24" t="s">
        <v>81</v>
      </c>
      <c r="BK156" s="204">
        <f>ROUND(I156*H156,2)</f>
        <v>0</v>
      </c>
      <c r="BL156" s="24" t="s">
        <v>206</v>
      </c>
      <c r="BM156" s="24" t="s">
        <v>2061</v>
      </c>
    </row>
    <row r="157" spans="2:47" s="1" customFormat="1" ht="189">
      <c r="B157" s="41"/>
      <c r="C157" s="63"/>
      <c r="D157" s="208" t="s">
        <v>287</v>
      </c>
      <c r="E157" s="63"/>
      <c r="F157" s="209" t="s">
        <v>673</v>
      </c>
      <c r="G157" s="63"/>
      <c r="H157" s="63"/>
      <c r="I157" s="163"/>
      <c r="J157" s="63"/>
      <c r="K157" s="63"/>
      <c r="L157" s="61"/>
      <c r="M157" s="207"/>
      <c r="N157" s="42"/>
      <c r="O157" s="42"/>
      <c r="P157" s="42"/>
      <c r="Q157" s="42"/>
      <c r="R157" s="42"/>
      <c r="S157" s="42"/>
      <c r="T157" s="78"/>
      <c r="AT157" s="24" t="s">
        <v>287</v>
      </c>
      <c r="AU157" s="24" t="s">
        <v>83</v>
      </c>
    </row>
    <row r="158" spans="2:63" s="10" customFormat="1" ht="29.85" customHeight="1">
      <c r="B158" s="176"/>
      <c r="C158" s="177"/>
      <c r="D158" s="190" t="s">
        <v>72</v>
      </c>
      <c r="E158" s="191" t="s">
        <v>185</v>
      </c>
      <c r="F158" s="191" t="s">
        <v>697</v>
      </c>
      <c r="G158" s="177"/>
      <c r="H158" s="177"/>
      <c r="I158" s="180"/>
      <c r="J158" s="192">
        <f>BK158</f>
        <v>0</v>
      </c>
      <c r="K158" s="177"/>
      <c r="L158" s="182"/>
      <c r="M158" s="183"/>
      <c r="N158" s="184"/>
      <c r="O158" s="184"/>
      <c r="P158" s="185">
        <f>SUM(P159:P190)</f>
        <v>0</v>
      </c>
      <c r="Q158" s="184"/>
      <c r="R158" s="185">
        <f>SUM(R159:R190)</f>
        <v>89.97794040000001</v>
      </c>
      <c r="S158" s="184"/>
      <c r="T158" s="186">
        <f>SUM(T159:T190)</f>
        <v>0</v>
      </c>
      <c r="AR158" s="187" t="s">
        <v>81</v>
      </c>
      <c r="AT158" s="188" t="s">
        <v>72</v>
      </c>
      <c r="AU158" s="188" t="s">
        <v>81</v>
      </c>
      <c r="AY158" s="187" t="s">
        <v>186</v>
      </c>
      <c r="BK158" s="189">
        <f>SUM(BK159:BK190)</f>
        <v>0</v>
      </c>
    </row>
    <row r="159" spans="2:65" s="1" customFormat="1" ht="22.5" customHeight="1">
      <c r="B159" s="41"/>
      <c r="C159" s="193" t="s">
        <v>1091</v>
      </c>
      <c r="D159" s="193" t="s">
        <v>189</v>
      </c>
      <c r="E159" s="194" t="s">
        <v>699</v>
      </c>
      <c r="F159" s="195" t="s">
        <v>700</v>
      </c>
      <c r="G159" s="196" t="s">
        <v>444</v>
      </c>
      <c r="H159" s="197">
        <v>1.9</v>
      </c>
      <c r="I159" s="198"/>
      <c r="J159" s="199">
        <f>ROUND(I159*H159,2)</f>
        <v>0</v>
      </c>
      <c r="K159" s="195" t="s">
        <v>23</v>
      </c>
      <c r="L159" s="61"/>
      <c r="M159" s="200" t="s">
        <v>23</v>
      </c>
      <c r="N159" s="201" t="s">
        <v>44</v>
      </c>
      <c r="O159" s="42"/>
      <c r="P159" s="202">
        <f>O159*H159</f>
        <v>0</v>
      </c>
      <c r="Q159" s="202">
        <v>0</v>
      </c>
      <c r="R159" s="202">
        <f>Q159*H159</f>
        <v>0</v>
      </c>
      <c r="S159" s="202">
        <v>0</v>
      </c>
      <c r="T159" s="203">
        <f>S159*H159</f>
        <v>0</v>
      </c>
      <c r="AR159" s="24" t="s">
        <v>206</v>
      </c>
      <c r="AT159" s="24" t="s">
        <v>189</v>
      </c>
      <c r="AU159" s="24" t="s">
        <v>83</v>
      </c>
      <c r="AY159" s="24" t="s">
        <v>186</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206</v>
      </c>
      <c r="BM159" s="24" t="s">
        <v>2062</v>
      </c>
    </row>
    <row r="160" spans="2:47" s="1" customFormat="1" ht="27">
      <c r="B160" s="41"/>
      <c r="C160" s="63"/>
      <c r="D160" s="205" t="s">
        <v>196</v>
      </c>
      <c r="E160" s="63"/>
      <c r="F160" s="206" t="s">
        <v>2019</v>
      </c>
      <c r="G160" s="63"/>
      <c r="H160" s="63"/>
      <c r="I160" s="163"/>
      <c r="J160" s="63"/>
      <c r="K160" s="63"/>
      <c r="L160" s="61"/>
      <c r="M160" s="207"/>
      <c r="N160" s="42"/>
      <c r="O160" s="42"/>
      <c r="P160" s="42"/>
      <c r="Q160" s="42"/>
      <c r="R160" s="42"/>
      <c r="S160" s="42"/>
      <c r="T160" s="78"/>
      <c r="AT160" s="24" t="s">
        <v>196</v>
      </c>
      <c r="AU160" s="24" t="s">
        <v>83</v>
      </c>
    </row>
    <row r="161" spans="2:65" s="1" customFormat="1" ht="22.5" customHeight="1">
      <c r="B161" s="41"/>
      <c r="C161" s="193" t="s">
        <v>441</v>
      </c>
      <c r="D161" s="193" t="s">
        <v>189</v>
      </c>
      <c r="E161" s="194" t="s">
        <v>704</v>
      </c>
      <c r="F161" s="195" t="s">
        <v>705</v>
      </c>
      <c r="G161" s="196" t="s">
        <v>285</v>
      </c>
      <c r="H161" s="197">
        <v>874.56</v>
      </c>
      <c r="I161" s="198"/>
      <c r="J161" s="199">
        <f>ROUND(I161*H161,2)</f>
        <v>0</v>
      </c>
      <c r="K161" s="195" t="s">
        <v>23</v>
      </c>
      <c r="L161" s="61"/>
      <c r="M161" s="200" t="s">
        <v>23</v>
      </c>
      <c r="N161" s="201" t="s">
        <v>44</v>
      </c>
      <c r="O161" s="42"/>
      <c r="P161" s="202">
        <f>O161*H161</f>
        <v>0</v>
      </c>
      <c r="Q161" s="202">
        <v>0</v>
      </c>
      <c r="R161" s="202">
        <f>Q161*H161</f>
        <v>0</v>
      </c>
      <c r="S161" s="202">
        <v>0</v>
      </c>
      <c r="T161" s="203">
        <f>S161*H161</f>
        <v>0</v>
      </c>
      <c r="AR161" s="24" t="s">
        <v>206</v>
      </c>
      <c r="AT161" s="24" t="s">
        <v>189</v>
      </c>
      <c r="AU161" s="24" t="s">
        <v>83</v>
      </c>
      <c r="AY161" s="24" t="s">
        <v>186</v>
      </c>
      <c r="BE161" s="204">
        <f>IF(N161="základní",J161,0)</f>
        <v>0</v>
      </c>
      <c r="BF161" s="204">
        <f>IF(N161="snížená",J161,0)</f>
        <v>0</v>
      </c>
      <c r="BG161" s="204">
        <f>IF(N161="zákl. přenesená",J161,0)</f>
        <v>0</v>
      </c>
      <c r="BH161" s="204">
        <f>IF(N161="sníž. přenesená",J161,0)</f>
        <v>0</v>
      </c>
      <c r="BI161" s="204">
        <f>IF(N161="nulová",J161,0)</f>
        <v>0</v>
      </c>
      <c r="BJ161" s="24" t="s">
        <v>81</v>
      </c>
      <c r="BK161" s="204">
        <f>ROUND(I161*H161,2)</f>
        <v>0</v>
      </c>
      <c r="BL161" s="24" t="s">
        <v>206</v>
      </c>
      <c r="BM161" s="24" t="s">
        <v>2063</v>
      </c>
    </row>
    <row r="162" spans="2:51" s="11" customFormat="1" ht="27">
      <c r="B162" s="214"/>
      <c r="C162" s="215"/>
      <c r="D162" s="205" t="s">
        <v>290</v>
      </c>
      <c r="E162" s="216" t="s">
        <v>23</v>
      </c>
      <c r="F162" s="217" t="s">
        <v>2064</v>
      </c>
      <c r="G162" s="215"/>
      <c r="H162" s="218">
        <v>874.56</v>
      </c>
      <c r="I162" s="219"/>
      <c r="J162" s="215"/>
      <c r="K162" s="215"/>
      <c r="L162" s="220"/>
      <c r="M162" s="221"/>
      <c r="N162" s="222"/>
      <c r="O162" s="222"/>
      <c r="P162" s="222"/>
      <c r="Q162" s="222"/>
      <c r="R162" s="222"/>
      <c r="S162" s="222"/>
      <c r="T162" s="223"/>
      <c r="AT162" s="224" t="s">
        <v>290</v>
      </c>
      <c r="AU162" s="224" t="s">
        <v>83</v>
      </c>
      <c r="AV162" s="11" t="s">
        <v>83</v>
      </c>
      <c r="AW162" s="11" t="s">
        <v>36</v>
      </c>
      <c r="AX162" s="11" t="s">
        <v>81</v>
      </c>
      <c r="AY162" s="224" t="s">
        <v>186</v>
      </c>
    </row>
    <row r="163" spans="2:65" s="1" customFormat="1" ht="22.5" customHeight="1">
      <c r="B163" s="41"/>
      <c r="C163" s="193" t="s">
        <v>381</v>
      </c>
      <c r="D163" s="193" t="s">
        <v>189</v>
      </c>
      <c r="E163" s="194" t="s">
        <v>715</v>
      </c>
      <c r="F163" s="195" t="s">
        <v>716</v>
      </c>
      <c r="G163" s="196" t="s">
        <v>285</v>
      </c>
      <c r="H163" s="197">
        <v>126.59</v>
      </c>
      <c r="I163" s="198"/>
      <c r="J163" s="199">
        <f>ROUND(I163*H163,2)</f>
        <v>0</v>
      </c>
      <c r="K163" s="195" t="s">
        <v>193</v>
      </c>
      <c r="L163" s="61"/>
      <c r="M163" s="200" t="s">
        <v>23</v>
      </c>
      <c r="N163" s="201" t="s">
        <v>44</v>
      </c>
      <c r="O163" s="42"/>
      <c r="P163" s="202">
        <f>O163*H163</f>
        <v>0</v>
      </c>
      <c r="Q163" s="202">
        <v>0</v>
      </c>
      <c r="R163" s="202">
        <f>Q163*H163</f>
        <v>0</v>
      </c>
      <c r="S163" s="202">
        <v>0</v>
      </c>
      <c r="T163" s="203">
        <f>S163*H163</f>
        <v>0</v>
      </c>
      <c r="AR163" s="24" t="s">
        <v>206</v>
      </c>
      <c r="AT163" s="24" t="s">
        <v>189</v>
      </c>
      <c r="AU163" s="24" t="s">
        <v>83</v>
      </c>
      <c r="AY163" s="24" t="s">
        <v>186</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206</v>
      </c>
      <c r="BM163" s="24" t="s">
        <v>2065</v>
      </c>
    </row>
    <row r="164" spans="2:51" s="11" customFormat="1" ht="13.5">
      <c r="B164" s="214"/>
      <c r="C164" s="215"/>
      <c r="D164" s="205" t="s">
        <v>290</v>
      </c>
      <c r="E164" s="216" t="s">
        <v>23</v>
      </c>
      <c r="F164" s="217" t="s">
        <v>2066</v>
      </c>
      <c r="G164" s="215"/>
      <c r="H164" s="218">
        <v>126.59</v>
      </c>
      <c r="I164" s="219"/>
      <c r="J164" s="215"/>
      <c r="K164" s="215"/>
      <c r="L164" s="220"/>
      <c r="M164" s="221"/>
      <c r="N164" s="222"/>
      <c r="O164" s="222"/>
      <c r="P164" s="222"/>
      <c r="Q164" s="222"/>
      <c r="R164" s="222"/>
      <c r="S164" s="222"/>
      <c r="T164" s="223"/>
      <c r="AT164" s="224" t="s">
        <v>290</v>
      </c>
      <c r="AU164" s="224" t="s">
        <v>83</v>
      </c>
      <c r="AV164" s="11" t="s">
        <v>83</v>
      </c>
      <c r="AW164" s="11" t="s">
        <v>36</v>
      </c>
      <c r="AX164" s="11" t="s">
        <v>81</v>
      </c>
      <c r="AY164" s="224" t="s">
        <v>186</v>
      </c>
    </row>
    <row r="165" spans="2:65" s="1" customFormat="1" ht="22.5" customHeight="1">
      <c r="B165" s="41"/>
      <c r="C165" s="193" t="s">
        <v>852</v>
      </c>
      <c r="D165" s="193" t="s">
        <v>189</v>
      </c>
      <c r="E165" s="194" t="s">
        <v>2067</v>
      </c>
      <c r="F165" s="195" t="s">
        <v>2068</v>
      </c>
      <c r="G165" s="196" t="s">
        <v>285</v>
      </c>
      <c r="H165" s="197">
        <v>496.18</v>
      </c>
      <c r="I165" s="198"/>
      <c r="J165" s="199">
        <f>ROUND(I165*H165,2)</f>
        <v>0</v>
      </c>
      <c r="K165" s="195" t="s">
        <v>193</v>
      </c>
      <c r="L165" s="61"/>
      <c r="M165" s="200" t="s">
        <v>23</v>
      </c>
      <c r="N165" s="201" t="s">
        <v>44</v>
      </c>
      <c r="O165" s="42"/>
      <c r="P165" s="202">
        <f>O165*H165</f>
        <v>0</v>
      </c>
      <c r="Q165" s="202">
        <v>0</v>
      </c>
      <c r="R165" s="202">
        <f>Q165*H165</f>
        <v>0</v>
      </c>
      <c r="S165" s="202">
        <v>0</v>
      </c>
      <c r="T165" s="203">
        <f>S165*H165</f>
        <v>0</v>
      </c>
      <c r="AR165" s="24" t="s">
        <v>206</v>
      </c>
      <c r="AT165" s="24" t="s">
        <v>189</v>
      </c>
      <c r="AU165" s="24" t="s">
        <v>83</v>
      </c>
      <c r="AY165" s="24" t="s">
        <v>186</v>
      </c>
      <c r="BE165" s="204">
        <f>IF(N165="základní",J165,0)</f>
        <v>0</v>
      </c>
      <c r="BF165" s="204">
        <f>IF(N165="snížená",J165,0)</f>
        <v>0</v>
      </c>
      <c r="BG165" s="204">
        <f>IF(N165="zákl. přenesená",J165,0)</f>
        <v>0</v>
      </c>
      <c r="BH165" s="204">
        <f>IF(N165="sníž. přenesená",J165,0)</f>
        <v>0</v>
      </c>
      <c r="BI165" s="204">
        <f>IF(N165="nulová",J165,0)</f>
        <v>0</v>
      </c>
      <c r="BJ165" s="24" t="s">
        <v>81</v>
      </c>
      <c r="BK165" s="204">
        <f>ROUND(I165*H165,2)</f>
        <v>0</v>
      </c>
      <c r="BL165" s="24" t="s">
        <v>206</v>
      </c>
      <c r="BM165" s="24" t="s">
        <v>2069</v>
      </c>
    </row>
    <row r="166" spans="2:51" s="11" customFormat="1" ht="13.5">
      <c r="B166" s="214"/>
      <c r="C166" s="215"/>
      <c r="D166" s="205" t="s">
        <v>290</v>
      </c>
      <c r="E166" s="216" t="s">
        <v>23</v>
      </c>
      <c r="F166" s="217" t="s">
        <v>2070</v>
      </c>
      <c r="G166" s="215"/>
      <c r="H166" s="218">
        <v>496.18</v>
      </c>
      <c r="I166" s="219"/>
      <c r="J166" s="215"/>
      <c r="K166" s="215"/>
      <c r="L166" s="220"/>
      <c r="M166" s="221"/>
      <c r="N166" s="222"/>
      <c r="O166" s="222"/>
      <c r="P166" s="222"/>
      <c r="Q166" s="222"/>
      <c r="R166" s="222"/>
      <c r="S166" s="222"/>
      <c r="T166" s="223"/>
      <c r="AT166" s="224" t="s">
        <v>290</v>
      </c>
      <c r="AU166" s="224" t="s">
        <v>83</v>
      </c>
      <c r="AV166" s="11" t="s">
        <v>83</v>
      </c>
      <c r="AW166" s="11" t="s">
        <v>36</v>
      </c>
      <c r="AX166" s="11" t="s">
        <v>81</v>
      </c>
      <c r="AY166" s="224" t="s">
        <v>186</v>
      </c>
    </row>
    <row r="167" spans="2:65" s="1" customFormat="1" ht="31.5" customHeight="1">
      <c r="B167" s="41"/>
      <c r="C167" s="193" t="s">
        <v>678</v>
      </c>
      <c r="D167" s="193" t="s">
        <v>189</v>
      </c>
      <c r="E167" s="194" t="s">
        <v>2071</v>
      </c>
      <c r="F167" s="195" t="s">
        <v>2072</v>
      </c>
      <c r="G167" s="196" t="s">
        <v>285</v>
      </c>
      <c r="H167" s="197">
        <v>476.22</v>
      </c>
      <c r="I167" s="198"/>
      <c r="J167" s="199">
        <f>ROUND(I167*H167,2)</f>
        <v>0</v>
      </c>
      <c r="K167" s="195" t="s">
        <v>193</v>
      </c>
      <c r="L167" s="61"/>
      <c r="M167" s="200" t="s">
        <v>23</v>
      </c>
      <c r="N167" s="201" t="s">
        <v>44</v>
      </c>
      <c r="O167" s="42"/>
      <c r="P167" s="202">
        <f>O167*H167</f>
        <v>0</v>
      </c>
      <c r="Q167" s="202">
        <v>0</v>
      </c>
      <c r="R167" s="202">
        <f>Q167*H167</f>
        <v>0</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2073</v>
      </c>
    </row>
    <row r="168" spans="2:47" s="1" customFormat="1" ht="67.5">
      <c r="B168" s="41"/>
      <c r="C168" s="63"/>
      <c r="D168" s="208" t="s">
        <v>287</v>
      </c>
      <c r="E168" s="63"/>
      <c r="F168" s="209" t="s">
        <v>740</v>
      </c>
      <c r="G168" s="63"/>
      <c r="H168" s="63"/>
      <c r="I168" s="163"/>
      <c r="J168" s="63"/>
      <c r="K168" s="63"/>
      <c r="L168" s="61"/>
      <c r="M168" s="207"/>
      <c r="N168" s="42"/>
      <c r="O168" s="42"/>
      <c r="P168" s="42"/>
      <c r="Q168" s="42"/>
      <c r="R168" s="42"/>
      <c r="S168" s="42"/>
      <c r="T168" s="78"/>
      <c r="AT168" s="24" t="s">
        <v>287</v>
      </c>
      <c r="AU168" s="24" t="s">
        <v>83</v>
      </c>
    </row>
    <row r="169" spans="2:51" s="11" customFormat="1" ht="13.5">
      <c r="B169" s="214"/>
      <c r="C169" s="215"/>
      <c r="D169" s="205" t="s">
        <v>290</v>
      </c>
      <c r="E169" s="216" t="s">
        <v>23</v>
      </c>
      <c r="F169" s="217" t="s">
        <v>2074</v>
      </c>
      <c r="G169" s="215"/>
      <c r="H169" s="218">
        <v>476.22</v>
      </c>
      <c r="I169" s="219"/>
      <c r="J169" s="215"/>
      <c r="K169" s="215"/>
      <c r="L169" s="220"/>
      <c r="M169" s="221"/>
      <c r="N169" s="222"/>
      <c r="O169" s="222"/>
      <c r="P169" s="222"/>
      <c r="Q169" s="222"/>
      <c r="R169" s="222"/>
      <c r="S169" s="222"/>
      <c r="T169" s="223"/>
      <c r="AT169" s="224" t="s">
        <v>290</v>
      </c>
      <c r="AU169" s="224" t="s">
        <v>83</v>
      </c>
      <c r="AV169" s="11" t="s">
        <v>83</v>
      </c>
      <c r="AW169" s="11" t="s">
        <v>36</v>
      </c>
      <c r="AX169" s="11" t="s">
        <v>81</v>
      </c>
      <c r="AY169" s="224" t="s">
        <v>186</v>
      </c>
    </row>
    <row r="170" spans="2:65" s="1" customFormat="1" ht="31.5" customHeight="1">
      <c r="B170" s="41"/>
      <c r="C170" s="193" t="s">
        <v>1058</v>
      </c>
      <c r="D170" s="193" t="s">
        <v>189</v>
      </c>
      <c r="E170" s="194" t="s">
        <v>747</v>
      </c>
      <c r="F170" s="195" t="s">
        <v>748</v>
      </c>
      <c r="G170" s="196" t="s">
        <v>285</v>
      </c>
      <c r="H170" s="197">
        <v>31.46</v>
      </c>
      <c r="I170" s="198"/>
      <c r="J170" s="199">
        <f>ROUND(I170*H170,2)</f>
        <v>0</v>
      </c>
      <c r="K170" s="195" t="s">
        <v>193</v>
      </c>
      <c r="L170" s="61"/>
      <c r="M170" s="200" t="s">
        <v>23</v>
      </c>
      <c r="N170" s="201" t="s">
        <v>44</v>
      </c>
      <c r="O170" s="42"/>
      <c r="P170" s="202">
        <f>O170*H170</f>
        <v>0</v>
      </c>
      <c r="Q170" s="202">
        <v>0.27799</v>
      </c>
      <c r="R170" s="202">
        <f>Q170*H170</f>
        <v>8.7455654</v>
      </c>
      <c r="S170" s="202">
        <v>0</v>
      </c>
      <c r="T170" s="203">
        <f>S170*H170</f>
        <v>0</v>
      </c>
      <c r="AR170" s="24" t="s">
        <v>206</v>
      </c>
      <c r="AT170" s="24" t="s">
        <v>189</v>
      </c>
      <c r="AU170" s="24" t="s">
        <v>83</v>
      </c>
      <c r="AY170" s="24" t="s">
        <v>186</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206</v>
      </c>
      <c r="BM170" s="24" t="s">
        <v>2075</v>
      </c>
    </row>
    <row r="171" spans="2:47" s="1" customFormat="1" ht="67.5">
      <c r="B171" s="41"/>
      <c r="C171" s="63"/>
      <c r="D171" s="205" t="s">
        <v>287</v>
      </c>
      <c r="E171" s="63"/>
      <c r="F171" s="206" t="s">
        <v>750</v>
      </c>
      <c r="G171" s="63"/>
      <c r="H171" s="63"/>
      <c r="I171" s="163"/>
      <c r="J171" s="63"/>
      <c r="K171" s="63"/>
      <c r="L171" s="61"/>
      <c r="M171" s="207"/>
      <c r="N171" s="42"/>
      <c r="O171" s="42"/>
      <c r="P171" s="42"/>
      <c r="Q171" s="42"/>
      <c r="R171" s="42"/>
      <c r="S171" s="42"/>
      <c r="T171" s="78"/>
      <c r="AT171" s="24" t="s">
        <v>287</v>
      </c>
      <c r="AU171" s="24" t="s">
        <v>83</v>
      </c>
    </row>
    <row r="172" spans="2:65" s="1" customFormat="1" ht="22.5" customHeight="1">
      <c r="B172" s="41"/>
      <c r="C172" s="193" t="s">
        <v>608</v>
      </c>
      <c r="D172" s="193" t="s">
        <v>189</v>
      </c>
      <c r="E172" s="194" t="s">
        <v>753</v>
      </c>
      <c r="F172" s="195" t="s">
        <v>754</v>
      </c>
      <c r="G172" s="196" t="s">
        <v>295</v>
      </c>
      <c r="H172" s="197">
        <v>54.859</v>
      </c>
      <c r="I172" s="198"/>
      <c r="J172" s="199">
        <f>ROUND(I172*H172,2)</f>
        <v>0</v>
      </c>
      <c r="K172" s="195" t="s">
        <v>193</v>
      </c>
      <c r="L172" s="61"/>
      <c r="M172" s="200" t="s">
        <v>23</v>
      </c>
      <c r="N172" s="201" t="s">
        <v>44</v>
      </c>
      <c r="O172" s="42"/>
      <c r="P172" s="202">
        <f>O172*H172</f>
        <v>0</v>
      </c>
      <c r="Q172" s="202">
        <v>0</v>
      </c>
      <c r="R172" s="202">
        <f>Q172*H172</f>
        <v>0</v>
      </c>
      <c r="S172" s="202">
        <v>0</v>
      </c>
      <c r="T172" s="203">
        <f>S172*H172</f>
        <v>0</v>
      </c>
      <c r="AR172" s="24" t="s">
        <v>206</v>
      </c>
      <c r="AT172" s="24" t="s">
        <v>189</v>
      </c>
      <c r="AU172" s="24" t="s">
        <v>83</v>
      </c>
      <c r="AY172" s="24" t="s">
        <v>186</v>
      </c>
      <c r="BE172" s="204">
        <f>IF(N172="základní",J172,0)</f>
        <v>0</v>
      </c>
      <c r="BF172" s="204">
        <f>IF(N172="snížená",J172,0)</f>
        <v>0</v>
      </c>
      <c r="BG172" s="204">
        <f>IF(N172="zákl. přenesená",J172,0)</f>
        <v>0</v>
      </c>
      <c r="BH172" s="204">
        <f>IF(N172="sníž. přenesená",J172,0)</f>
        <v>0</v>
      </c>
      <c r="BI172" s="204">
        <f>IF(N172="nulová",J172,0)</f>
        <v>0</v>
      </c>
      <c r="BJ172" s="24" t="s">
        <v>81</v>
      </c>
      <c r="BK172" s="204">
        <f>ROUND(I172*H172,2)</f>
        <v>0</v>
      </c>
      <c r="BL172" s="24" t="s">
        <v>206</v>
      </c>
      <c r="BM172" s="24" t="s">
        <v>2076</v>
      </c>
    </row>
    <row r="173" spans="2:47" s="1" customFormat="1" ht="54">
      <c r="B173" s="41"/>
      <c r="C173" s="63"/>
      <c r="D173" s="208" t="s">
        <v>287</v>
      </c>
      <c r="E173" s="63"/>
      <c r="F173" s="209" t="s">
        <v>756</v>
      </c>
      <c r="G173" s="63"/>
      <c r="H173" s="63"/>
      <c r="I173" s="163"/>
      <c r="J173" s="63"/>
      <c r="K173" s="63"/>
      <c r="L173" s="61"/>
      <c r="M173" s="207"/>
      <c r="N173" s="42"/>
      <c r="O173" s="42"/>
      <c r="P173" s="42"/>
      <c r="Q173" s="42"/>
      <c r="R173" s="42"/>
      <c r="S173" s="42"/>
      <c r="T173" s="78"/>
      <c r="AT173" s="24" t="s">
        <v>287</v>
      </c>
      <c r="AU173" s="24" t="s">
        <v>83</v>
      </c>
    </row>
    <row r="174" spans="2:51" s="11" customFormat="1" ht="13.5">
      <c r="B174" s="214"/>
      <c r="C174" s="215"/>
      <c r="D174" s="205" t="s">
        <v>290</v>
      </c>
      <c r="E174" s="216" t="s">
        <v>23</v>
      </c>
      <c r="F174" s="217" t="s">
        <v>2077</v>
      </c>
      <c r="G174" s="215"/>
      <c r="H174" s="218">
        <v>54.859</v>
      </c>
      <c r="I174" s="219"/>
      <c r="J174" s="215"/>
      <c r="K174" s="215"/>
      <c r="L174" s="220"/>
      <c r="M174" s="221"/>
      <c r="N174" s="222"/>
      <c r="O174" s="222"/>
      <c r="P174" s="222"/>
      <c r="Q174" s="222"/>
      <c r="R174" s="222"/>
      <c r="S174" s="222"/>
      <c r="T174" s="223"/>
      <c r="AT174" s="224" t="s">
        <v>290</v>
      </c>
      <c r="AU174" s="224" t="s">
        <v>83</v>
      </c>
      <c r="AV174" s="11" t="s">
        <v>83</v>
      </c>
      <c r="AW174" s="11" t="s">
        <v>36</v>
      </c>
      <c r="AX174" s="11" t="s">
        <v>81</v>
      </c>
      <c r="AY174" s="224" t="s">
        <v>186</v>
      </c>
    </row>
    <row r="175" spans="2:65" s="1" customFormat="1" ht="31.5" customHeight="1">
      <c r="B175" s="41"/>
      <c r="C175" s="193" t="s">
        <v>692</v>
      </c>
      <c r="D175" s="193" t="s">
        <v>189</v>
      </c>
      <c r="E175" s="194" t="s">
        <v>1541</v>
      </c>
      <c r="F175" s="195" t="s">
        <v>1542</v>
      </c>
      <c r="G175" s="196" t="s">
        <v>285</v>
      </c>
      <c r="H175" s="197">
        <v>446.7</v>
      </c>
      <c r="I175" s="198"/>
      <c r="J175" s="199">
        <f>ROUND(I175*H175,2)</f>
        <v>0</v>
      </c>
      <c r="K175" s="195" t="s">
        <v>193</v>
      </c>
      <c r="L175" s="61"/>
      <c r="M175" s="200" t="s">
        <v>23</v>
      </c>
      <c r="N175" s="201" t="s">
        <v>44</v>
      </c>
      <c r="O175" s="42"/>
      <c r="P175" s="202">
        <f>O175*H175</f>
        <v>0</v>
      </c>
      <c r="Q175" s="202">
        <v>0</v>
      </c>
      <c r="R175" s="202">
        <f>Q175*H175</f>
        <v>0</v>
      </c>
      <c r="S175" s="202">
        <v>0</v>
      </c>
      <c r="T175" s="203">
        <f>S175*H175</f>
        <v>0</v>
      </c>
      <c r="AR175" s="24" t="s">
        <v>206</v>
      </c>
      <c r="AT175" s="24" t="s">
        <v>189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2078</v>
      </c>
    </row>
    <row r="176" spans="2:47" s="1" customFormat="1" ht="27">
      <c r="B176" s="41"/>
      <c r="C176" s="63"/>
      <c r="D176" s="208" t="s">
        <v>287</v>
      </c>
      <c r="E176" s="63"/>
      <c r="F176" s="209" t="s">
        <v>768</v>
      </c>
      <c r="G176" s="63"/>
      <c r="H176" s="63"/>
      <c r="I176" s="163"/>
      <c r="J176" s="63"/>
      <c r="K176" s="63"/>
      <c r="L176" s="61"/>
      <c r="M176" s="207"/>
      <c r="N176" s="42"/>
      <c r="O176" s="42"/>
      <c r="P176" s="42"/>
      <c r="Q176" s="42"/>
      <c r="R176" s="42"/>
      <c r="S176" s="42"/>
      <c r="T176" s="78"/>
      <c r="AT176" s="24" t="s">
        <v>287</v>
      </c>
      <c r="AU176" s="24" t="s">
        <v>83</v>
      </c>
    </row>
    <row r="177" spans="2:47" s="1" customFormat="1" ht="27">
      <c r="B177" s="41"/>
      <c r="C177" s="63"/>
      <c r="D177" s="205" t="s">
        <v>196</v>
      </c>
      <c r="E177" s="63"/>
      <c r="F177" s="206" t="s">
        <v>2019</v>
      </c>
      <c r="G177" s="63"/>
      <c r="H177" s="63"/>
      <c r="I177" s="163"/>
      <c r="J177" s="63"/>
      <c r="K177" s="63"/>
      <c r="L177" s="61"/>
      <c r="M177" s="207"/>
      <c r="N177" s="42"/>
      <c r="O177" s="42"/>
      <c r="P177" s="42"/>
      <c r="Q177" s="42"/>
      <c r="R177" s="42"/>
      <c r="S177" s="42"/>
      <c r="T177" s="78"/>
      <c r="AT177" s="24" t="s">
        <v>196</v>
      </c>
      <c r="AU177" s="24" t="s">
        <v>83</v>
      </c>
    </row>
    <row r="178" spans="2:65" s="1" customFormat="1" ht="44.25" customHeight="1">
      <c r="B178" s="41"/>
      <c r="C178" s="193" t="s">
        <v>418</v>
      </c>
      <c r="D178" s="193" t="s">
        <v>189</v>
      </c>
      <c r="E178" s="194" t="s">
        <v>779</v>
      </c>
      <c r="F178" s="195" t="s">
        <v>780</v>
      </c>
      <c r="G178" s="196" t="s">
        <v>285</v>
      </c>
      <c r="H178" s="197">
        <v>101.75</v>
      </c>
      <c r="I178" s="198"/>
      <c r="J178" s="199">
        <f>ROUND(I178*H178,2)</f>
        <v>0</v>
      </c>
      <c r="K178" s="195" t="s">
        <v>193</v>
      </c>
      <c r="L178" s="61"/>
      <c r="M178" s="200" t="s">
        <v>23</v>
      </c>
      <c r="N178" s="201" t="s">
        <v>44</v>
      </c>
      <c r="O178" s="42"/>
      <c r="P178" s="202">
        <f>O178*H178</f>
        <v>0</v>
      </c>
      <c r="Q178" s="202">
        <v>0.61404</v>
      </c>
      <c r="R178" s="202">
        <f>Q178*H178</f>
        <v>62.478570000000005</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2079</v>
      </c>
    </row>
    <row r="179" spans="2:47" s="1" customFormat="1" ht="189">
      <c r="B179" s="41"/>
      <c r="C179" s="63"/>
      <c r="D179" s="208" t="s">
        <v>287</v>
      </c>
      <c r="E179" s="63"/>
      <c r="F179" s="209" t="s">
        <v>782</v>
      </c>
      <c r="G179" s="63"/>
      <c r="H179" s="63"/>
      <c r="I179" s="163"/>
      <c r="J179" s="63"/>
      <c r="K179" s="63"/>
      <c r="L179" s="61"/>
      <c r="M179" s="207"/>
      <c r="N179" s="42"/>
      <c r="O179" s="42"/>
      <c r="P179" s="42"/>
      <c r="Q179" s="42"/>
      <c r="R179" s="42"/>
      <c r="S179" s="42"/>
      <c r="T179" s="78"/>
      <c r="AT179" s="24" t="s">
        <v>287</v>
      </c>
      <c r="AU179" s="24" t="s">
        <v>83</v>
      </c>
    </row>
    <row r="180" spans="2:47" s="1" customFormat="1" ht="27">
      <c r="B180" s="41"/>
      <c r="C180" s="63"/>
      <c r="D180" s="208" t="s">
        <v>196</v>
      </c>
      <c r="E180" s="63"/>
      <c r="F180" s="209" t="s">
        <v>2019</v>
      </c>
      <c r="G180" s="63"/>
      <c r="H180" s="63"/>
      <c r="I180" s="163"/>
      <c r="J180" s="63"/>
      <c r="K180" s="63"/>
      <c r="L180" s="61"/>
      <c r="M180" s="207"/>
      <c r="N180" s="42"/>
      <c r="O180" s="42"/>
      <c r="P180" s="42"/>
      <c r="Q180" s="42"/>
      <c r="R180" s="42"/>
      <c r="S180" s="42"/>
      <c r="T180" s="78"/>
      <c r="AT180" s="24" t="s">
        <v>196</v>
      </c>
      <c r="AU180" s="24" t="s">
        <v>83</v>
      </c>
    </row>
    <row r="181" spans="2:51" s="11" customFormat="1" ht="13.5">
      <c r="B181" s="214"/>
      <c r="C181" s="215"/>
      <c r="D181" s="205" t="s">
        <v>290</v>
      </c>
      <c r="E181" s="216" t="s">
        <v>23</v>
      </c>
      <c r="F181" s="217" t="s">
        <v>2080</v>
      </c>
      <c r="G181" s="215"/>
      <c r="H181" s="218">
        <v>101.75</v>
      </c>
      <c r="I181" s="219"/>
      <c r="J181" s="215"/>
      <c r="K181" s="215"/>
      <c r="L181" s="220"/>
      <c r="M181" s="221"/>
      <c r="N181" s="222"/>
      <c r="O181" s="222"/>
      <c r="P181" s="222"/>
      <c r="Q181" s="222"/>
      <c r="R181" s="222"/>
      <c r="S181" s="222"/>
      <c r="T181" s="223"/>
      <c r="AT181" s="224" t="s">
        <v>290</v>
      </c>
      <c r="AU181" s="224" t="s">
        <v>83</v>
      </c>
      <c r="AV181" s="11" t="s">
        <v>83</v>
      </c>
      <c r="AW181" s="11" t="s">
        <v>36</v>
      </c>
      <c r="AX181" s="11" t="s">
        <v>81</v>
      </c>
      <c r="AY181" s="224" t="s">
        <v>186</v>
      </c>
    </row>
    <row r="182" spans="2:65" s="1" customFormat="1" ht="57" customHeight="1">
      <c r="B182" s="41"/>
      <c r="C182" s="193" t="s">
        <v>1063</v>
      </c>
      <c r="D182" s="193" t="s">
        <v>189</v>
      </c>
      <c r="E182" s="194" t="s">
        <v>2081</v>
      </c>
      <c r="F182" s="195" t="s">
        <v>2082</v>
      </c>
      <c r="G182" s="196" t="s">
        <v>285</v>
      </c>
      <c r="H182" s="197">
        <v>9.87</v>
      </c>
      <c r="I182" s="198"/>
      <c r="J182" s="199">
        <f>ROUND(I182*H182,2)</f>
        <v>0</v>
      </c>
      <c r="K182" s="195" t="s">
        <v>193</v>
      </c>
      <c r="L182" s="61"/>
      <c r="M182" s="200" t="s">
        <v>23</v>
      </c>
      <c r="N182" s="201" t="s">
        <v>44</v>
      </c>
      <c r="O182" s="42"/>
      <c r="P182" s="202">
        <f>O182*H182</f>
        <v>0</v>
      </c>
      <c r="Q182" s="202">
        <v>0.10362</v>
      </c>
      <c r="R182" s="202">
        <f>Q182*H182</f>
        <v>1.0227294</v>
      </c>
      <c r="S182" s="202">
        <v>0</v>
      </c>
      <c r="T182" s="203">
        <f>S182*H182</f>
        <v>0</v>
      </c>
      <c r="AR182" s="24" t="s">
        <v>206</v>
      </c>
      <c r="AT182" s="24" t="s">
        <v>189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2083</v>
      </c>
    </row>
    <row r="183" spans="2:47" s="1" customFormat="1" ht="121.5">
      <c r="B183" s="41"/>
      <c r="C183" s="63"/>
      <c r="D183" s="208" t="s">
        <v>287</v>
      </c>
      <c r="E183" s="63"/>
      <c r="F183" s="209" t="s">
        <v>2084</v>
      </c>
      <c r="G183" s="63"/>
      <c r="H183" s="63"/>
      <c r="I183" s="163"/>
      <c r="J183" s="63"/>
      <c r="K183" s="63"/>
      <c r="L183" s="61"/>
      <c r="M183" s="207"/>
      <c r="N183" s="42"/>
      <c r="O183" s="42"/>
      <c r="P183" s="42"/>
      <c r="Q183" s="42"/>
      <c r="R183" s="42"/>
      <c r="S183" s="42"/>
      <c r="T183" s="78"/>
      <c r="AT183" s="24" t="s">
        <v>287</v>
      </c>
      <c r="AU183" s="24" t="s">
        <v>83</v>
      </c>
    </row>
    <row r="184" spans="2:47" s="1" customFormat="1" ht="27">
      <c r="B184" s="41"/>
      <c r="C184" s="63"/>
      <c r="D184" s="205" t="s">
        <v>196</v>
      </c>
      <c r="E184" s="63"/>
      <c r="F184" s="206" t="s">
        <v>2019</v>
      </c>
      <c r="G184" s="63"/>
      <c r="H184" s="63"/>
      <c r="I184" s="163"/>
      <c r="J184" s="63"/>
      <c r="K184" s="63"/>
      <c r="L184" s="61"/>
      <c r="M184" s="207"/>
      <c r="N184" s="42"/>
      <c r="O184" s="42"/>
      <c r="P184" s="42"/>
      <c r="Q184" s="42"/>
      <c r="R184" s="42"/>
      <c r="S184" s="42"/>
      <c r="T184" s="78"/>
      <c r="AT184" s="24" t="s">
        <v>196</v>
      </c>
      <c r="AU184" s="24" t="s">
        <v>83</v>
      </c>
    </row>
    <row r="185" spans="2:65" s="1" customFormat="1" ht="31.5" customHeight="1">
      <c r="B185" s="41"/>
      <c r="C185" s="193" t="s">
        <v>369</v>
      </c>
      <c r="D185" s="193" t="s">
        <v>189</v>
      </c>
      <c r="E185" s="194" t="s">
        <v>1859</v>
      </c>
      <c r="F185" s="195" t="s">
        <v>1860</v>
      </c>
      <c r="G185" s="196" t="s">
        <v>285</v>
      </c>
      <c r="H185" s="197">
        <v>3.24</v>
      </c>
      <c r="I185" s="198"/>
      <c r="J185" s="199">
        <f>ROUND(I185*H185,2)</f>
        <v>0</v>
      </c>
      <c r="K185" s="195" t="s">
        <v>193</v>
      </c>
      <c r="L185" s="61"/>
      <c r="M185" s="200" t="s">
        <v>23</v>
      </c>
      <c r="N185" s="201" t="s">
        <v>44</v>
      </c>
      <c r="O185" s="42"/>
      <c r="P185" s="202">
        <f>O185*H185</f>
        <v>0</v>
      </c>
      <c r="Q185" s="202">
        <v>0.02256</v>
      </c>
      <c r="R185" s="202">
        <f>Q185*H185</f>
        <v>0.0730944</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2085</v>
      </c>
    </row>
    <row r="186" spans="2:47" s="1" customFormat="1" ht="67.5">
      <c r="B186" s="41"/>
      <c r="C186" s="63"/>
      <c r="D186" s="205" t="s">
        <v>287</v>
      </c>
      <c r="E186" s="63"/>
      <c r="F186" s="206" t="s">
        <v>1862</v>
      </c>
      <c r="G186" s="63"/>
      <c r="H186" s="63"/>
      <c r="I186" s="163"/>
      <c r="J186" s="63"/>
      <c r="K186" s="63"/>
      <c r="L186" s="61"/>
      <c r="M186" s="207"/>
      <c r="N186" s="42"/>
      <c r="O186" s="42"/>
      <c r="P186" s="42"/>
      <c r="Q186" s="42"/>
      <c r="R186" s="42"/>
      <c r="S186" s="42"/>
      <c r="T186" s="78"/>
      <c r="AT186" s="24" t="s">
        <v>287</v>
      </c>
      <c r="AU186" s="24" t="s">
        <v>83</v>
      </c>
    </row>
    <row r="187" spans="2:65" s="1" customFormat="1" ht="31.5" customHeight="1">
      <c r="B187" s="41"/>
      <c r="C187" s="193" t="s">
        <v>9</v>
      </c>
      <c r="D187" s="193" t="s">
        <v>189</v>
      </c>
      <c r="E187" s="194" t="s">
        <v>1863</v>
      </c>
      <c r="F187" s="195" t="s">
        <v>1864</v>
      </c>
      <c r="G187" s="196" t="s">
        <v>285</v>
      </c>
      <c r="H187" s="197">
        <v>3.24</v>
      </c>
      <c r="I187" s="198"/>
      <c r="J187" s="199">
        <f>ROUND(I187*H187,2)</f>
        <v>0</v>
      </c>
      <c r="K187" s="195" t="s">
        <v>193</v>
      </c>
      <c r="L187" s="61"/>
      <c r="M187" s="200" t="s">
        <v>23</v>
      </c>
      <c r="N187" s="201" t="s">
        <v>44</v>
      </c>
      <c r="O187" s="42"/>
      <c r="P187" s="202">
        <f>O187*H187</f>
        <v>0</v>
      </c>
      <c r="Q187" s="202">
        <v>0.69538</v>
      </c>
      <c r="R187" s="202">
        <f>Q187*H187</f>
        <v>2.2530312</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2086</v>
      </c>
    </row>
    <row r="188" spans="2:47" s="1" customFormat="1" ht="67.5">
      <c r="B188" s="41"/>
      <c r="C188" s="63"/>
      <c r="D188" s="205" t="s">
        <v>287</v>
      </c>
      <c r="E188" s="63"/>
      <c r="F188" s="206" t="s">
        <v>1862</v>
      </c>
      <c r="G188" s="63"/>
      <c r="H188" s="63"/>
      <c r="I188" s="163"/>
      <c r="J188" s="63"/>
      <c r="K188" s="63"/>
      <c r="L188" s="61"/>
      <c r="M188" s="207"/>
      <c r="N188" s="42"/>
      <c r="O188" s="42"/>
      <c r="P188" s="42"/>
      <c r="Q188" s="42"/>
      <c r="R188" s="42"/>
      <c r="S188" s="42"/>
      <c r="T188" s="78"/>
      <c r="AT188" s="24" t="s">
        <v>287</v>
      </c>
      <c r="AU188" s="24" t="s">
        <v>83</v>
      </c>
    </row>
    <row r="189" spans="2:65" s="1" customFormat="1" ht="31.5" customHeight="1">
      <c r="B189" s="41"/>
      <c r="C189" s="193" t="s">
        <v>411</v>
      </c>
      <c r="D189" s="193" t="s">
        <v>189</v>
      </c>
      <c r="E189" s="194" t="s">
        <v>796</v>
      </c>
      <c r="F189" s="195" t="s">
        <v>797</v>
      </c>
      <c r="G189" s="196" t="s">
        <v>285</v>
      </c>
      <c r="H189" s="197">
        <v>101.75</v>
      </c>
      <c r="I189" s="198"/>
      <c r="J189" s="199">
        <f>ROUND(I189*H189,2)</f>
        <v>0</v>
      </c>
      <c r="K189" s="195" t="s">
        <v>193</v>
      </c>
      <c r="L189" s="61"/>
      <c r="M189" s="200" t="s">
        <v>23</v>
      </c>
      <c r="N189" s="201" t="s">
        <v>44</v>
      </c>
      <c r="O189" s="42"/>
      <c r="P189" s="202">
        <f>O189*H189</f>
        <v>0</v>
      </c>
      <c r="Q189" s="202">
        <v>0.1514</v>
      </c>
      <c r="R189" s="202">
        <f>Q189*H189</f>
        <v>15.404950000000001</v>
      </c>
      <c r="S189" s="202">
        <v>0</v>
      </c>
      <c r="T189" s="203">
        <f>S189*H189</f>
        <v>0</v>
      </c>
      <c r="AR189" s="24" t="s">
        <v>206</v>
      </c>
      <c r="AT189" s="24" t="s">
        <v>189</v>
      </c>
      <c r="AU189" s="24" t="s">
        <v>83</v>
      </c>
      <c r="AY189" s="24" t="s">
        <v>186</v>
      </c>
      <c r="BE189" s="204">
        <f>IF(N189="základní",J189,0)</f>
        <v>0</v>
      </c>
      <c r="BF189" s="204">
        <f>IF(N189="snížená",J189,0)</f>
        <v>0</v>
      </c>
      <c r="BG189" s="204">
        <f>IF(N189="zákl. přenesená",J189,0)</f>
        <v>0</v>
      </c>
      <c r="BH189" s="204">
        <f>IF(N189="sníž. přenesená",J189,0)</f>
        <v>0</v>
      </c>
      <c r="BI189" s="204">
        <f>IF(N189="nulová",J189,0)</f>
        <v>0</v>
      </c>
      <c r="BJ189" s="24" t="s">
        <v>81</v>
      </c>
      <c r="BK189" s="204">
        <f>ROUND(I189*H189,2)</f>
        <v>0</v>
      </c>
      <c r="BL189" s="24" t="s">
        <v>206</v>
      </c>
      <c r="BM189" s="24" t="s">
        <v>2087</v>
      </c>
    </row>
    <row r="190" spans="2:47" s="1" customFormat="1" ht="27">
      <c r="B190" s="41"/>
      <c r="C190" s="63"/>
      <c r="D190" s="208" t="s">
        <v>287</v>
      </c>
      <c r="E190" s="63"/>
      <c r="F190" s="209" t="s">
        <v>799</v>
      </c>
      <c r="G190" s="63"/>
      <c r="H190" s="63"/>
      <c r="I190" s="163"/>
      <c r="J190" s="63"/>
      <c r="K190" s="63"/>
      <c r="L190" s="61"/>
      <c r="M190" s="207"/>
      <c r="N190" s="42"/>
      <c r="O190" s="42"/>
      <c r="P190" s="42"/>
      <c r="Q190" s="42"/>
      <c r="R190" s="42"/>
      <c r="S190" s="42"/>
      <c r="T190" s="78"/>
      <c r="AT190" s="24" t="s">
        <v>287</v>
      </c>
      <c r="AU190" s="24" t="s">
        <v>83</v>
      </c>
    </row>
    <row r="191" spans="2:63" s="10" customFormat="1" ht="29.85" customHeight="1">
      <c r="B191" s="176"/>
      <c r="C191" s="177"/>
      <c r="D191" s="190" t="s">
        <v>72</v>
      </c>
      <c r="E191" s="191" t="s">
        <v>241</v>
      </c>
      <c r="F191" s="191" t="s">
        <v>868</v>
      </c>
      <c r="G191" s="177"/>
      <c r="H191" s="177"/>
      <c r="I191" s="180"/>
      <c r="J191" s="192">
        <f>BK191</f>
        <v>0</v>
      </c>
      <c r="K191" s="177"/>
      <c r="L191" s="182"/>
      <c r="M191" s="183"/>
      <c r="N191" s="184"/>
      <c r="O191" s="184"/>
      <c r="P191" s="185">
        <f>SUM(P192:P212)</f>
        <v>0</v>
      </c>
      <c r="Q191" s="184"/>
      <c r="R191" s="185">
        <f>SUM(R192:R212)</f>
        <v>126.79445501999999</v>
      </c>
      <c r="S191" s="184"/>
      <c r="T191" s="186">
        <f>SUM(T192:T212)</f>
        <v>0.075</v>
      </c>
      <c r="AR191" s="187" t="s">
        <v>81</v>
      </c>
      <c r="AT191" s="188" t="s">
        <v>72</v>
      </c>
      <c r="AU191" s="188" t="s">
        <v>81</v>
      </c>
      <c r="AY191" s="187" t="s">
        <v>186</v>
      </c>
      <c r="BK191" s="189">
        <f>SUM(BK192:BK212)</f>
        <v>0</v>
      </c>
    </row>
    <row r="192" spans="2:65" s="1" customFormat="1" ht="44.25" customHeight="1">
      <c r="B192" s="41"/>
      <c r="C192" s="193" t="s">
        <v>602</v>
      </c>
      <c r="D192" s="193" t="s">
        <v>189</v>
      </c>
      <c r="E192" s="194" t="s">
        <v>962</v>
      </c>
      <c r="F192" s="195" t="s">
        <v>963</v>
      </c>
      <c r="G192" s="196" t="s">
        <v>444</v>
      </c>
      <c r="H192" s="197">
        <v>17.34</v>
      </c>
      <c r="I192" s="198"/>
      <c r="J192" s="199">
        <f>ROUND(I192*H192,2)</f>
        <v>0</v>
      </c>
      <c r="K192" s="195" t="s">
        <v>193</v>
      </c>
      <c r="L192" s="61"/>
      <c r="M192" s="200" t="s">
        <v>23</v>
      </c>
      <c r="N192" s="201" t="s">
        <v>44</v>
      </c>
      <c r="O192" s="42"/>
      <c r="P192" s="202">
        <f>O192*H192</f>
        <v>0</v>
      </c>
      <c r="Q192" s="202">
        <v>0.1554</v>
      </c>
      <c r="R192" s="202">
        <f>Q192*H192</f>
        <v>2.694636</v>
      </c>
      <c r="S192" s="202">
        <v>0</v>
      </c>
      <c r="T192" s="203">
        <f>S192*H192</f>
        <v>0</v>
      </c>
      <c r="AR192" s="24" t="s">
        <v>206</v>
      </c>
      <c r="AT192" s="24" t="s">
        <v>189</v>
      </c>
      <c r="AU192" s="24" t="s">
        <v>83</v>
      </c>
      <c r="AY192" s="24" t="s">
        <v>186</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206</v>
      </c>
      <c r="BM192" s="24" t="s">
        <v>2088</v>
      </c>
    </row>
    <row r="193" spans="2:47" s="1" customFormat="1" ht="94.5">
      <c r="B193" s="41"/>
      <c r="C193" s="63"/>
      <c r="D193" s="208" t="s">
        <v>287</v>
      </c>
      <c r="E193" s="63"/>
      <c r="F193" s="209" t="s">
        <v>965</v>
      </c>
      <c r="G193" s="63"/>
      <c r="H193" s="63"/>
      <c r="I193" s="163"/>
      <c r="J193" s="63"/>
      <c r="K193" s="63"/>
      <c r="L193" s="61"/>
      <c r="M193" s="207"/>
      <c r="N193" s="42"/>
      <c r="O193" s="42"/>
      <c r="P193" s="42"/>
      <c r="Q193" s="42"/>
      <c r="R193" s="42"/>
      <c r="S193" s="42"/>
      <c r="T193" s="78"/>
      <c r="AT193" s="24" t="s">
        <v>287</v>
      </c>
      <c r="AU193" s="24" t="s">
        <v>83</v>
      </c>
    </row>
    <row r="194" spans="2:47" s="1" customFormat="1" ht="27">
      <c r="B194" s="41"/>
      <c r="C194" s="63"/>
      <c r="D194" s="208" t="s">
        <v>196</v>
      </c>
      <c r="E194" s="63"/>
      <c r="F194" s="209" t="s">
        <v>2019</v>
      </c>
      <c r="G194" s="63"/>
      <c r="H194" s="63"/>
      <c r="I194" s="163"/>
      <c r="J194" s="63"/>
      <c r="K194" s="63"/>
      <c r="L194" s="61"/>
      <c r="M194" s="207"/>
      <c r="N194" s="42"/>
      <c r="O194" s="42"/>
      <c r="P194" s="42"/>
      <c r="Q194" s="42"/>
      <c r="R194" s="42"/>
      <c r="S194" s="42"/>
      <c r="T194" s="78"/>
      <c r="AT194" s="24" t="s">
        <v>196</v>
      </c>
      <c r="AU194" s="24" t="s">
        <v>83</v>
      </c>
    </row>
    <row r="195" spans="2:51" s="11" customFormat="1" ht="13.5">
      <c r="B195" s="214"/>
      <c r="C195" s="215"/>
      <c r="D195" s="205" t="s">
        <v>290</v>
      </c>
      <c r="E195" s="216" t="s">
        <v>23</v>
      </c>
      <c r="F195" s="217" t="s">
        <v>2089</v>
      </c>
      <c r="G195" s="215"/>
      <c r="H195" s="218">
        <v>17.34</v>
      </c>
      <c r="I195" s="219"/>
      <c r="J195" s="215"/>
      <c r="K195" s="215"/>
      <c r="L195" s="220"/>
      <c r="M195" s="221"/>
      <c r="N195" s="222"/>
      <c r="O195" s="222"/>
      <c r="P195" s="222"/>
      <c r="Q195" s="222"/>
      <c r="R195" s="222"/>
      <c r="S195" s="222"/>
      <c r="T195" s="223"/>
      <c r="AT195" s="224" t="s">
        <v>290</v>
      </c>
      <c r="AU195" s="224" t="s">
        <v>83</v>
      </c>
      <c r="AV195" s="11" t="s">
        <v>83</v>
      </c>
      <c r="AW195" s="11" t="s">
        <v>36</v>
      </c>
      <c r="AX195" s="11" t="s">
        <v>81</v>
      </c>
      <c r="AY195" s="224" t="s">
        <v>186</v>
      </c>
    </row>
    <row r="196" spans="2:65" s="1" customFormat="1" ht="31.5" customHeight="1">
      <c r="B196" s="41"/>
      <c r="C196" s="193" t="s">
        <v>373</v>
      </c>
      <c r="D196" s="193" t="s">
        <v>189</v>
      </c>
      <c r="E196" s="194" t="s">
        <v>979</v>
      </c>
      <c r="F196" s="195" t="s">
        <v>980</v>
      </c>
      <c r="G196" s="196" t="s">
        <v>300</v>
      </c>
      <c r="H196" s="197">
        <v>6</v>
      </c>
      <c r="I196" s="198"/>
      <c r="J196" s="199">
        <f>ROUND(I196*H196,2)</f>
        <v>0</v>
      </c>
      <c r="K196" s="195" t="s">
        <v>193</v>
      </c>
      <c r="L196" s="61"/>
      <c r="M196" s="200" t="s">
        <v>23</v>
      </c>
      <c r="N196" s="201" t="s">
        <v>44</v>
      </c>
      <c r="O196" s="42"/>
      <c r="P196" s="202">
        <f>O196*H196</f>
        <v>0</v>
      </c>
      <c r="Q196" s="202">
        <v>14.14974</v>
      </c>
      <c r="R196" s="202">
        <f>Q196*H196</f>
        <v>84.89844</v>
      </c>
      <c r="S196" s="202">
        <v>0</v>
      </c>
      <c r="T196" s="203">
        <f>S196*H196</f>
        <v>0</v>
      </c>
      <c r="AR196" s="24" t="s">
        <v>206</v>
      </c>
      <c r="AT196" s="24" t="s">
        <v>189</v>
      </c>
      <c r="AU196" s="24" t="s">
        <v>83</v>
      </c>
      <c r="AY196" s="24" t="s">
        <v>186</v>
      </c>
      <c r="BE196" s="204">
        <f>IF(N196="základní",J196,0)</f>
        <v>0</v>
      </c>
      <c r="BF196" s="204">
        <f>IF(N196="snížená",J196,0)</f>
        <v>0</v>
      </c>
      <c r="BG196" s="204">
        <f>IF(N196="zákl. přenesená",J196,0)</f>
        <v>0</v>
      </c>
      <c r="BH196" s="204">
        <f>IF(N196="sníž. přenesená",J196,0)</f>
        <v>0</v>
      </c>
      <c r="BI196" s="204">
        <f>IF(N196="nulová",J196,0)</f>
        <v>0</v>
      </c>
      <c r="BJ196" s="24" t="s">
        <v>81</v>
      </c>
      <c r="BK196" s="204">
        <f>ROUND(I196*H196,2)</f>
        <v>0</v>
      </c>
      <c r="BL196" s="24" t="s">
        <v>206</v>
      </c>
      <c r="BM196" s="24" t="s">
        <v>2090</v>
      </c>
    </row>
    <row r="197" spans="2:47" s="1" customFormat="1" ht="175.5">
      <c r="B197" s="41"/>
      <c r="C197" s="63"/>
      <c r="D197" s="205" t="s">
        <v>287</v>
      </c>
      <c r="E197" s="63"/>
      <c r="F197" s="206" t="s">
        <v>982</v>
      </c>
      <c r="G197" s="63"/>
      <c r="H197" s="63"/>
      <c r="I197" s="163"/>
      <c r="J197" s="63"/>
      <c r="K197" s="63"/>
      <c r="L197" s="61"/>
      <c r="M197" s="207"/>
      <c r="N197" s="42"/>
      <c r="O197" s="42"/>
      <c r="P197" s="42"/>
      <c r="Q197" s="42"/>
      <c r="R197" s="42"/>
      <c r="S197" s="42"/>
      <c r="T197" s="78"/>
      <c r="AT197" s="24" t="s">
        <v>287</v>
      </c>
      <c r="AU197" s="24" t="s">
        <v>83</v>
      </c>
    </row>
    <row r="198" spans="2:65" s="1" customFormat="1" ht="22.5" customHeight="1">
      <c r="B198" s="41"/>
      <c r="C198" s="193" t="s">
        <v>377</v>
      </c>
      <c r="D198" s="193" t="s">
        <v>189</v>
      </c>
      <c r="E198" s="194" t="s">
        <v>984</v>
      </c>
      <c r="F198" s="195" t="s">
        <v>985</v>
      </c>
      <c r="G198" s="196" t="s">
        <v>444</v>
      </c>
      <c r="H198" s="197">
        <v>27.95</v>
      </c>
      <c r="I198" s="198"/>
      <c r="J198" s="199">
        <f>ROUND(I198*H198,2)</f>
        <v>0</v>
      </c>
      <c r="K198" s="195" t="s">
        <v>193</v>
      </c>
      <c r="L198" s="61"/>
      <c r="M198" s="200" t="s">
        <v>23</v>
      </c>
      <c r="N198" s="201" t="s">
        <v>44</v>
      </c>
      <c r="O198" s="42"/>
      <c r="P198" s="202">
        <f>O198*H198</f>
        <v>0</v>
      </c>
      <c r="Q198" s="202">
        <v>0.88535</v>
      </c>
      <c r="R198" s="202">
        <f>Q198*H198</f>
        <v>24.7455325</v>
      </c>
      <c r="S198" s="202">
        <v>0</v>
      </c>
      <c r="T198" s="203">
        <f>S198*H198</f>
        <v>0</v>
      </c>
      <c r="AR198" s="24" t="s">
        <v>206</v>
      </c>
      <c r="AT198" s="24" t="s">
        <v>189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2091</v>
      </c>
    </row>
    <row r="199" spans="2:47" s="1" customFormat="1" ht="81">
      <c r="B199" s="41"/>
      <c r="C199" s="63"/>
      <c r="D199" s="208" t="s">
        <v>287</v>
      </c>
      <c r="E199" s="63"/>
      <c r="F199" s="209" t="s">
        <v>987</v>
      </c>
      <c r="G199" s="63"/>
      <c r="H199" s="63"/>
      <c r="I199" s="163"/>
      <c r="J199" s="63"/>
      <c r="K199" s="63"/>
      <c r="L199" s="61"/>
      <c r="M199" s="207"/>
      <c r="N199" s="42"/>
      <c r="O199" s="42"/>
      <c r="P199" s="42"/>
      <c r="Q199" s="42"/>
      <c r="R199" s="42"/>
      <c r="S199" s="42"/>
      <c r="T199" s="78"/>
      <c r="AT199" s="24" t="s">
        <v>287</v>
      </c>
      <c r="AU199" s="24" t="s">
        <v>83</v>
      </c>
    </row>
    <row r="200" spans="2:51" s="11" customFormat="1" ht="13.5">
      <c r="B200" s="214"/>
      <c r="C200" s="215"/>
      <c r="D200" s="205" t="s">
        <v>290</v>
      </c>
      <c r="E200" s="216" t="s">
        <v>23</v>
      </c>
      <c r="F200" s="217" t="s">
        <v>2092</v>
      </c>
      <c r="G200" s="215"/>
      <c r="H200" s="218">
        <v>27.95</v>
      </c>
      <c r="I200" s="219"/>
      <c r="J200" s="215"/>
      <c r="K200" s="215"/>
      <c r="L200" s="220"/>
      <c r="M200" s="221"/>
      <c r="N200" s="222"/>
      <c r="O200" s="222"/>
      <c r="P200" s="222"/>
      <c r="Q200" s="222"/>
      <c r="R200" s="222"/>
      <c r="S200" s="222"/>
      <c r="T200" s="223"/>
      <c r="AT200" s="224" t="s">
        <v>290</v>
      </c>
      <c r="AU200" s="224" t="s">
        <v>83</v>
      </c>
      <c r="AV200" s="11" t="s">
        <v>83</v>
      </c>
      <c r="AW200" s="11" t="s">
        <v>36</v>
      </c>
      <c r="AX200" s="11" t="s">
        <v>81</v>
      </c>
      <c r="AY200" s="224" t="s">
        <v>186</v>
      </c>
    </row>
    <row r="201" spans="2:65" s="1" customFormat="1" ht="31.5" customHeight="1">
      <c r="B201" s="41"/>
      <c r="C201" s="193" t="s">
        <v>292</v>
      </c>
      <c r="D201" s="193" t="s">
        <v>189</v>
      </c>
      <c r="E201" s="194" t="s">
        <v>989</v>
      </c>
      <c r="F201" s="195" t="s">
        <v>990</v>
      </c>
      <c r="G201" s="196" t="s">
        <v>295</v>
      </c>
      <c r="H201" s="197">
        <v>6.281</v>
      </c>
      <c r="I201" s="198"/>
      <c r="J201" s="199">
        <f>ROUND(I201*H201,2)</f>
        <v>0</v>
      </c>
      <c r="K201" s="195" t="s">
        <v>193</v>
      </c>
      <c r="L201" s="61"/>
      <c r="M201" s="200" t="s">
        <v>23</v>
      </c>
      <c r="N201" s="201" t="s">
        <v>44</v>
      </c>
      <c r="O201" s="42"/>
      <c r="P201" s="202">
        <f>O201*H201</f>
        <v>0</v>
      </c>
      <c r="Q201" s="202">
        <v>2.26672</v>
      </c>
      <c r="R201" s="202">
        <f>Q201*H201</f>
        <v>14.237268319999998</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2093</v>
      </c>
    </row>
    <row r="202" spans="2:47" s="1" customFormat="1" ht="54">
      <c r="B202" s="41"/>
      <c r="C202" s="63"/>
      <c r="D202" s="208" t="s">
        <v>287</v>
      </c>
      <c r="E202" s="63"/>
      <c r="F202" s="209" t="s">
        <v>992</v>
      </c>
      <c r="G202" s="63"/>
      <c r="H202" s="63"/>
      <c r="I202" s="163"/>
      <c r="J202" s="63"/>
      <c r="K202" s="63"/>
      <c r="L202" s="61"/>
      <c r="M202" s="207"/>
      <c r="N202" s="42"/>
      <c r="O202" s="42"/>
      <c r="P202" s="42"/>
      <c r="Q202" s="42"/>
      <c r="R202" s="42"/>
      <c r="S202" s="42"/>
      <c r="T202" s="78"/>
      <c r="AT202" s="24" t="s">
        <v>287</v>
      </c>
      <c r="AU202" s="24" t="s">
        <v>83</v>
      </c>
    </row>
    <row r="203" spans="2:51" s="11" customFormat="1" ht="13.5">
      <c r="B203" s="214"/>
      <c r="C203" s="215"/>
      <c r="D203" s="205" t="s">
        <v>290</v>
      </c>
      <c r="E203" s="216" t="s">
        <v>23</v>
      </c>
      <c r="F203" s="217" t="s">
        <v>2094</v>
      </c>
      <c r="G203" s="215"/>
      <c r="H203" s="218">
        <v>6.281</v>
      </c>
      <c r="I203" s="219"/>
      <c r="J203" s="215"/>
      <c r="K203" s="215"/>
      <c r="L203" s="220"/>
      <c r="M203" s="221"/>
      <c r="N203" s="222"/>
      <c r="O203" s="222"/>
      <c r="P203" s="222"/>
      <c r="Q203" s="222"/>
      <c r="R203" s="222"/>
      <c r="S203" s="222"/>
      <c r="T203" s="223"/>
      <c r="AT203" s="224" t="s">
        <v>290</v>
      </c>
      <c r="AU203" s="224" t="s">
        <v>83</v>
      </c>
      <c r="AV203" s="11" t="s">
        <v>83</v>
      </c>
      <c r="AW203" s="11" t="s">
        <v>36</v>
      </c>
      <c r="AX203" s="11" t="s">
        <v>81</v>
      </c>
      <c r="AY203" s="224" t="s">
        <v>186</v>
      </c>
    </row>
    <row r="204" spans="2:65" s="1" customFormat="1" ht="31.5" customHeight="1">
      <c r="B204" s="41"/>
      <c r="C204" s="193" t="s">
        <v>447</v>
      </c>
      <c r="D204" s="193" t="s">
        <v>189</v>
      </c>
      <c r="E204" s="194" t="s">
        <v>995</v>
      </c>
      <c r="F204" s="195" t="s">
        <v>996</v>
      </c>
      <c r="G204" s="196" t="s">
        <v>285</v>
      </c>
      <c r="H204" s="197">
        <v>465.06</v>
      </c>
      <c r="I204" s="198"/>
      <c r="J204" s="199">
        <f>ROUND(I204*H204,2)</f>
        <v>0</v>
      </c>
      <c r="K204" s="195" t="s">
        <v>193</v>
      </c>
      <c r="L204" s="61"/>
      <c r="M204" s="200" t="s">
        <v>23</v>
      </c>
      <c r="N204" s="201" t="s">
        <v>44</v>
      </c>
      <c r="O204" s="42"/>
      <c r="P204" s="202">
        <f>O204*H204</f>
        <v>0</v>
      </c>
      <c r="Q204" s="202">
        <v>0.00047</v>
      </c>
      <c r="R204" s="202">
        <f>Q204*H204</f>
        <v>0.2185782</v>
      </c>
      <c r="S204" s="202">
        <v>0</v>
      </c>
      <c r="T204" s="203">
        <f>S204*H204</f>
        <v>0</v>
      </c>
      <c r="AR204" s="24" t="s">
        <v>206</v>
      </c>
      <c r="AT204" s="24" t="s">
        <v>189</v>
      </c>
      <c r="AU204" s="24" t="s">
        <v>83</v>
      </c>
      <c r="AY204" s="24" t="s">
        <v>186</v>
      </c>
      <c r="BE204" s="204">
        <f>IF(N204="základní",J204,0)</f>
        <v>0</v>
      </c>
      <c r="BF204" s="204">
        <f>IF(N204="snížená",J204,0)</f>
        <v>0</v>
      </c>
      <c r="BG204" s="204">
        <f>IF(N204="zákl. přenesená",J204,0)</f>
        <v>0</v>
      </c>
      <c r="BH204" s="204">
        <f>IF(N204="sníž. přenesená",J204,0)</f>
        <v>0</v>
      </c>
      <c r="BI204" s="204">
        <f>IF(N204="nulová",J204,0)</f>
        <v>0</v>
      </c>
      <c r="BJ204" s="24" t="s">
        <v>81</v>
      </c>
      <c r="BK204" s="204">
        <f>ROUND(I204*H204,2)</f>
        <v>0</v>
      </c>
      <c r="BL204" s="24" t="s">
        <v>206</v>
      </c>
      <c r="BM204" s="24" t="s">
        <v>2095</v>
      </c>
    </row>
    <row r="205" spans="2:47" s="1" customFormat="1" ht="27">
      <c r="B205" s="41"/>
      <c r="C205" s="63"/>
      <c r="D205" s="208" t="s">
        <v>287</v>
      </c>
      <c r="E205" s="63"/>
      <c r="F205" s="209" t="s">
        <v>998</v>
      </c>
      <c r="G205" s="63"/>
      <c r="H205" s="63"/>
      <c r="I205" s="163"/>
      <c r="J205" s="63"/>
      <c r="K205" s="63"/>
      <c r="L205" s="61"/>
      <c r="M205" s="207"/>
      <c r="N205" s="42"/>
      <c r="O205" s="42"/>
      <c r="P205" s="42"/>
      <c r="Q205" s="42"/>
      <c r="R205" s="42"/>
      <c r="S205" s="42"/>
      <c r="T205" s="78"/>
      <c r="AT205" s="24" t="s">
        <v>287</v>
      </c>
      <c r="AU205" s="24" t="s">
        <v>83</v>
      </c>
    </row>
    <row r="206" spans="2:51" s="11" customFormat="1" ht="13.5">
      <c r="B206" s="214"/>
      <c r="C206" s="215"/>
      <c r="D206" s="205" t="s">
        <v>290</v>
      </c>
      <c r="E206" s="216" t="s">
        <v>23</v>
      </c>
      <c r="F206" s="217" t="s">
        <v>2096</v>
      </c>
      <c r="G206" s="215"/>
      <c r="H206" s="218">
        <v>465.06</v>
      </c>
      <c r="I206" s="219"/>
      <c r="J206" s="215"/>
      <c r="K206" s="215"/>
      <c r="L206" s="220"/>
      <c r="M206" s="221"/>
      <c r="N206" s="222"/>
      <c r="O206" s="222"/>
      <c r="P206" s="222"/>
      <c r="Q206" s="222"/>
      <c r="R206" s="222"/>
      <c r="S206" s="222"/>
      <c r="T206" s="223"/>
      <c r="AT206" s="224" t="s">
        <v>290</v>
      </c>
      <c r="AU206" s="224" t="s">
        <v>83</v>
      </c>
      <c r="AV206" s="11" t="s">
        <v>83</v>
      </c>
      <c r="AW206" s="11" t="s">
        <v>36</v>
      </c>
      <c r="AX206" s="11" t="s">
        <v>81</v>
      </c>
      <c r="AY206" s="224" t="s">
        <v>186</v>
      </c>
    </row>
    <row r="207" spans="2:65" s="1" customFormat="1" ht="22.5" customHeight="1">
      <c r="B207" s="41"/>
      <c r="C207" s="193" t="s">
        <v>202</v>
      </c>
      <c r="D207" s="193" t="s">
        <v>189</v>
      </c>
      <c r="E207" s="194" t="s">
        <v>999</v>
      </c>
      <c r="F207" s="195" t="s">
        <v>1000</v>
      </c>
      <c r="G207" s="196" t="s">
        <v>444</v>
      </c>
      <c r="H207" s="197">
        <v>1.9</v>
      </c>
      <c r="I207" s="198"/>
      <c r="J207" s="199">
        <f>ROUND(I207*H207,2)</f>
        <v>0</v>
      </c>
      <c r="K207" s="195" t="s">
        <v>193</v>
      </c>
      <c r="L207" s="61"/>
      <c r="M207" s="200" t="s">
        <v>23</v>
      </c>
      <c r="N207" s="201" t="s">
        <v>44</v>
      </c>
      <c r="O207" s="42"/>
      <c r="P207" s="202">
        <f>O207*H207</f>
        <v>0</v>
      </c>
      <c r="Q207" s="202">
        <v>0</v>
      </c>
      <c r="R207" s="202">
        <f>Q207*H207</f>
        <v>0</v>
      </c>
      <c r="S207" s="202">
        <v>0</v>
      </c>
      <c r="T207" s="203">
        <f>S207*H207</f>
        <v>0</v>
      </c>
      <c r="AR207" s="24" t="s">
        <v>206</v>
      </c>
      <c r="AT207" s="24" t="s">
        <v>189</v>
      </c>
      <c r="AU207" s="24" t="s">
        <v>83</v>
      </c>
      <c r="AY207" s="24" t="s">
        <v>186</v>
      </c>
      <c r="BE207" s="204">
        <f>IF(N207="základní",J207,0)</f>
        <v>0</v>
      </c>
      <c r="BF207" s="204">
        <f>IF(N207="snížená",J207,0)</f>
        <v>0</v>
      </c>
      <c r="BG207" s="204">
        <f>IF(N207="zákl. přenesená",J207,0)</f>
        <v>0</v>
      </c>
      <c r="BH207" s="204">
        <f>IF(N207="sníž. přenesená",J207,0)</f>
        <v>0</v>
      </c>
      <c r="BI207" s="204">
        <f>IF(N207="nulová",J207,0)</f>
        <v>0</v>
      </c>
      <c r="BJ207" s="24" t="s">
        <v>81</v>
      </c>
      <c r="BK207" s="204">
        <f>ROUND(I207*H207,2)</f>
        <v>0</v>
      </c>
      <c r="BL207" s="24" t="s">
        <v>206</v>
      </c>
      <c r="BM207" s="24" t="s">
        <v>2097</v>
      </c>
    </row>
    <row r="208" spans="2:47" s="1" customFormat="1" ht="27">
      <c r="B208" s="41"/>
      <c r="C208" s="63"/>
      <c r="D208" s="208" t="s">
        <v>287</v>
      </c>
      <c r="E208" s="63"/>
      <c r="F208" s="209" t="s">
        <v>1002</v>
      </c>
      <c r="G208" s="63"/>
      <c r="H208" s="63"/>
      <c r="I208" s="163"/>
      <c r="J208" s="63"/>
      <c r="K208" s="63"/>
      <c r="L208" s="61"/>
      <c r="M208" s="207"/>
      <c r="N208" s="42"/>
      <c r="O208" s="42"/>
      <c r="P208" s="42"/>
      <c r="Q208" s="42"/>
      <c r="R208" s="42"/>
      <c r="S208" s="42"/>
      <c r="T208" s="78"/>
      <c r="AT208" s="24" t="s">
        <v>287</v>
      </c>
      <c r="AU208" s="24" t="s">
        <v>83</v>
      </c>
    </row>
    <row r="209" spans="2:47" s="1" customFormat="1" ht="27">
      <c r="B209" s="41"/>
      <c r="C209" s="63"/>
      <c r="D209" s="205" t="s">
        <v>196</v>
      </c>
      <c r="E209" s="63"/>
      <c r="F209" s="206" t="s">
        <v>2019</v>
      </c>
      <c r="G209" s="63"/>
      <c r="H209" s="63"/>
      <c r="I209" s="163"/>
      <c r="J209" s="63"/>
      <c r="K209" s="63"/>
      <c r="L209" s="61"/>
      <c r="M209" s="207"/>
      <c r="N209" s="42"/>
      <c r="O209" s="42"/>
      <c r="P209" s="42"/>
      <c r="Q209" s="42"/>
      <c r="R209" s="42"/>
      <c r="S209" s="42"/>
      <c r="T209" s="78"/>
      <c r="AT209" s="24" t="s">
        <v>196</v>
      </c>
      <c r="AU209" s="24" t="s">
        <v>83</v>
      </c>
    </row>
    <row r="210" spans="2:65" s="1" customFormat="1" ht="22.5" customHeight="1">
      <c r="B210" s="41"/>
      <c r="C210" s="193" t="s">
        <v>81</v>
      </c>
      <c r="D210" s="193" t="s">
        <v>189</v>
      </c>
      <c r="E210" s="194" t="s">
        <v>2098</v>
      </c>
      <c r="F210" s="195" t="s">
        <v>2099</v>
      </c>
      <c r="G210" s="196" t="s">
        <v>300</v>
      </c>
      <c r="H210" s="197">
        <v>1</v>
      </c>
      <c r="I210" s="198"/>
      <c r="J210" s="199">
        <f>ROUND(I210*H210,2)</f>
        <v>0</v>
      </c>
      <c r="K210" s="195" t="s">
        <v>193</v>
      </c>
      <c r="L210" s="61"/>
      <c r="M210" s="200" t="s">
        <v>23</v>
      </c>
      <c r="N210" s="201" t="s">
        <v>44</v>
      </c>
      <c r="O210" s="42"/>
      <c r="P210" s="202">
        <f>O210*H210</f>
        <v>0</v>
      </c>
      <c r="Q210" s="202">
        <v>0</v>
      </c>
      <c r="R210" s="202">
        <f>Q210*H210</f>
        <v>0</v>
      </c>
      <c r="S210" s="202">
        <v>0.075</v>
      </c>
      <c r="T210" s="203">
        <f>S210*H210</f>
        <v>0.075</v>
      </c>
      <c r="AR210" s="24" t="s">
        <v>206</v>
      </c>
      <c r="AT210" s="24" t="s">
        <v>189</v>
      </c>
      <c r="AU210" s="24" t="s">
        <v>83</v>
      </c>
      <c r="AY210" s="24" t="s">
        <v>186</v>
      </c>
      <c r="BE210" s="204">
        <f>IF(N210="základní",J210,0)</f>
        <v>0</v>
      </c>
      <c r="BF210" s="204">
        <f>IF(N210="snížená",J210,0)</f>
        <v>0</v>
      </c>
      <c r="BG210" s="204">
        <f>IF(N210="zákl. přenesená",J210,0)</f>
        <v>0</v>
      </c>
      <c r="BH210" s="204">
        <f>IF(N210="sníž. přenesená",J210,0)</f>
        <v>0</v>
      </c>
      <c r="BI210" s="204">
        <f>IF(N210="nulová",J210,0)</f>
        <v>0</v>
      </c>
      <c r="BJ210" s="24" t="s">
        <v>81</v>
      </c>
      <c r="BK210" s="204">
        <f>ROUND(I210*H210,2)</f>
        <v>0</v>
      </c>
      <c r="BL210" s="24" t="s">
        <v>206</v>
      </c>
      <c r="BM210" s="24" t="s">
        <v>2100</v>
      </c>
    </row>
    <row r="211" spans="2:47" s="1" customFormat="1" ht="67.5">
      <c r="B211" s="41"/>
      <c r="C211" s="63"/>
      <c r="D211" s="208" t="s">
        <v>287</v>
      </c>
      <c r="E211" s="63"/>
      <c r="F211" s="209" t="s">
        <v>2101</v>
      </c>
      <c r="G211" s="63"/>
      <c r="H211" s="63"/>
      <c r="I211" s="163"/>
      <c r="J211" s="63"/>
      <c r="K211" s="63"/>
      <c r="L211" s="61"/>
      <c r="M211" s="207"/>
      <c r="N211" s="42"/>
      <c r="O211" s="42"/>
      <c r="P211" s="42"/>
      <c r="Q211" s="42"/>
      <c r="R211" s="42"/>
      <c r="S211" s="42"/>
      <c r="T211" s="78"/>
      <c r="AT211" s="24" t="s">
        <v>287</v>
      </c>
      <c r="AU211" s="24" t="s">
        <v>83</v>
      </c>
    </row>
    <row r="212" spans="2:47" s="1" customFormat="1" ht="27">
      <c r="B212" s="41"/>
      <c r="C212" s="63"/>
      <c r="D212" s="208" t="s">
        <v>196</v>
      </c>
      <c r="E212" s="63"/>
      <c r="F212" s="209" t="s">
        <v>2019</v>
      </c>
      <c r="G212" s="63"/>
      <c r="H212" s="63"/>
      <c r="I212" s="163"/>
      <c r="J212" s="63"/>
      <c r="K212" s="63"/>
      <c r="L212" s="61"/>
      <c r="M212" s="207"/>
      <c r="N212" s="42"/>
      <c r="O212" s="42"/>
      <c r="P212" s="42"/>
      <c r="Q212" s="42"/>
      <c r="R212" s="42"/>
      <c r="S212" s="42"/>
      <c r="T212" s="78"/>
      <c r="AT212" s="24" t="s">
        <v>196</v>
      </c>
      <c r="AU212" s="24" t="s">
        <v>83</v>
      </c>
    </row>
    <row r="213" spans="2:63" s="10" customFormat="1" ht="29.85" customHeight="1">
      <c r="B213" s="176"/>
      <c r="C213" s="177"/>
      <c r="D213" s="190" t="s">
        <v>72</v>
      </c>
      <c r="E213" s="191" t="s">
        <v>396</v>
      </c>
      <c r="F213" s="191" t="s">
        <v>397</v>
      </c>
      <c r="G213" s="177"/>
      <c r="H213" s="177"/>
      <c r="I213" s="180"/>
      <c r="J213" s="192">
        <f>BK213</f>
        <v>0</v>
      </c>
      <c r="K213" s="177"/>
      <c r="L213" s="182"/>
      <c r="M213" s="183"/>
      <c r="N213" s="184"/>
      <c r="O213" s="184"/>
      <c r="P213" s="185">
        <f>SUM(P214:P219)</f>
        <v>0</v>
      </c>
      <c r="Q213" s="184"/>
      <c r="R213" s="185">
        <f>SUM(R214:R219)</f>
        <v>0</v>
      </c>
      <c r="S213" s="184"/>
      <c r="T213" s="186">
        <f>SUM(T214:T219)</f>
        <v>0</v>
      </c>
      <c r="AR213" s="187" t="s">
        <v>81</v>
      </c>
      <c r="AT213" s="188" t="s">
        <v>72</v>
      </c>
      <c r="AU213" s="188" t="s">
        <v>81</v>
      </c>
      <c r="AY213" s="187" t="s">
        <v>186</v>
      </c>
      <c r="BK213" s="189">
        <f>SUM(BK214:BK219)</f>
        <v>0</v>
      </c>
    </row>
    <row r="214" spans="2:65" s="1" customFormat="1" ht="31.5" customHeight="1">
      <c r="B214" s="41"/>
      <c r="C214" s="193" t="s">
        <v>350</v>
      </c>
      <c r="D214" s="193" t="s">
        <v>189</v>
      </c>
      <c r="E214" s="194" t="s">
        <v>1032</v>
      </c>
      <c r="F214" s="195" t="s">
        <v>1033</v>
      </c>
      <c r="G214" s="196" t="s">
        <v>401</v>
      </c>
      <c r="H214" s="197">
        <v>41.397</v>
      </c>
      <c r="I214" s="198"/>
      <c r="J214" s="199">
        <f>ROUND(I214*H214,2)</f>
        <v>0</v>
      </c>
      <c r="K214" s="195" t="s">
        <v>23</v>
      </c>
      <c r="L214" s="61"/>
      <c r="M214" s="200" t="s">
        <v>23</v>
      </c>
      <c r="N214" s="201" t="s">
        <v>44</v>
      </c>
      <c r="O214" s="42"/>
      <c r="P214" s="202">
        <f>O214*H214</f>
        <v>0</v>
      </c>
      <c r="Q214" s="202">
        <v>0</v>
      </c>
      <c r="R214" s="202">
        <f>Q214*H214</f>
        <v>0</v>
      </c>
      <c r="S214" s="202">
        <v>0</v>
      </c>
      <c r="T214" s="203">
        <f>S214*H214</f>
        <v>0</v>
      </c>
      <c r="AR214" s="24" t="s">
        <v>206</v>
      </c>
      <c r="AT214" s="24" t="s">
        <v>189</v>
      </c>
      <c r="AU214" s="24" t="s">
        <v>83</v>
      </c>
      <c r="AY214" s="24" t="s">
        <v>186</v>
      </c>
      <c r="BE214" s="204">
        <f>IF(N214="základní",J214,0)</f>
        <v>0</v>
      </c>
      <c r="BF214" s="204">
        <f>IF(N214="snížená",J214,0)</f>
        <v>0</v>
      </c>
      <c r="BG214" s="204">
        <f>IF(N214="zákl. přenesená",J214,0)</f>
        <v>0</v>
      </c>
      <c r="BH214" s="204">
        <f>IF(N214="sníž. přenesená",J214,0)</f>
        <v>0</v>
      </c>
      <c r="BI214" s="204">
        <f>IF(N214="nulová",J214,0)</f>
        <v>0</v>
      </c>
      <c r="BJ214" s="24" t="s">
        <v>81</v>
      </c>
      <c r="BK214" s="204">
        <f>ROUND(I214*H214,2)</f>
        <v>0</v>
      </c>
      <c r="BL214" s="24" t="s">
        <v>206</v>
      </c>
      <c r="BM214" s="24" t="s">
        <v>2102</v>
      </c>
    </row>
    <row r="215" spans="2:51" s="11" customFormat="1" ht="13.5">
      <c r="B215" s="214"/>
      <c r="C215" s="215"/>
      <c r="D215" s="205" t="s">
        <v>290</v>
      </c>
      <c r="E215" s="216" t="s">
        <v>23</v>
      </c>
      <c r="F215" s="217" t="s">
        <v>2103</v>
      </c>
      <c r="G215" s="215"/>
      <c r="H215" s="218">
        <v>41.397</v>
      </c>
      <c r="I215" s="219"/>
      <c r="J215" s="215"/>
      <c r="K215" s="215"/>
      <c r="L215" s="220"/>
      <c r="M215" s="221"/>
      <c r="N215" s="222"/>
      <c r="O215" s="222"/>
      <c r="P215" s="222"/>
      <c r="Q215" s="222"/>
      <c r="R215" s="222"/>
      <c r="S215" s="222"/>
      <c r="T215" s="223"/>
      <c r="AT215" s="224" t="s">
        <v>290</v>
      </c>
      <c r="AU215" s="224" t="s">
        <v>83</v>
      </c>
      <c r="AV215" s="11" t="s">
        <v>83</v>
      </c>
      <c r="AW215" s="11" t="s">
        <v>36</v>
      </c>
      <c r="AX215" s="11" t="s">
        <v>81</v>
      </c>
      <c r="AY215" s="224" t="s">
        <v>186</v>
      </c>
    </row>
    <row r="216" spans="2:65" s="1" customFormat="1" ht="22.5" customHeight="1">
      <c r="B216" s="41"/>
      <c r="C216" s="193" t="s">
        <v>10</v>
      </c>
      <c r="D216" s="193" t="s">
        <v>189</v>
      </c>
      <c r="E216" s="194" t="s">
        <v>1040</v>
      </c>
      <c r="F216" s="195" t="s">
        <v>2104</v>
      </c>
      <c r="G216" s="196" t="s">
        <v>401</v>
      </c>
      <c r="H216" s="197">
        <v>0.075</v>
      </c>
      <c r="I216" s="198"/>
      <c r="J216" s="199">
        <f>ROUND(I216*H216,2)</f>
        <v>0</v>
      </c>
      <c r="K216" s="195" t="s">
        <v>23</v>
      </c>
      <c r="L216" s="61"/>
      <c r="M216" s="200" t="s">
        <v>23</v>
      </c>
      <c r="N216" s="201" t="s">
        <v>44</v>
      </c>
      <c r="O216" s="42"/>
      <c r="P216" s="202">
        <f>O216*H216</f>
        <v>0</v>
      </c>
      <c r="Q216" s="202">
        <v>0</v>
      </c>
      <c r="R216" s="202">
        <f>Q216*H216</f>
        <v>0</v>
      </c>
      <c r="S216" s="202">
        <v>0</v>
      </c>
      <c r="T216" s="203">
        <f>S216*H216</f>
        <v>0</v>
      </c>
      <c r="AR216" s="24" t="s">
        <v>206</v>
      </c>
      <c r="AT216" s="24" t="s">
        <v>189</v>
      </c>
      <c r="AU216" s="24" t="s">
        <v>83</v>
      </c>
      <c r="AY216" s="24" t="s">
        <v>186</v>
      </c>
      <c r="BE216" s="204">
        <f>IF(N216="základní",J216,0)</f>
        <v>0</v>
      </c>
      <c r="BF216" s="204">
        <f>IF(N216="snížená",J216,0)</f>
        <v>0</v>
      </c>
      <c r="BG216" s="204">
        <f>IF(N216="zákl. přenesená",J216,0)</f>
        <v>0</v>
      </c>
      <c r="BH216" s="204">
        <f>IF(N216="sníž. přenesená",J216,0)</f>
        <v>0</v>
      </c>
      <c r="BI216" s="204">
        <f>IF(N216="nulová",J216,0)</f>
        <v>0</v>
      </c>
      <c r="BJ216" s="24" t="s">
        <v>81</v>
      </c>
      <c r="BK216" s="204">
        <f>ROUND(I216*H216,2)</f>
        <v>0</v>
      </c>
      <c r="BL216" s="24" t="s">
        <v>206</v>
      </c>
      <c r="BM216" s="24" t="s">
        <v>2105</v>
      </c>
    </row>
    <row r="217" spans="2:51" s="11" customFormat="1" ht="13.5">
      <c r="B217" s="214"/>
      <c r="C217" s="215"/>
      <c r="D217" s="205" t="s">
        <v>290</v>
      </c>
      <c r="E217" s="216" t="s">
        <v>23</v>
      </c>
      <c r="F217" s="217" t="s">
        <v>2106</v>
      </c>
      <c r="G217" s="215"/>
      <c r="H217" s="218">
        <v>0.075</v>
      </c>
      <c r="I217" s="219"/>
      <c r="J217" s="215"/>
      <c r="K217" s="215"/>
      <c r="L217" s="220"/>
      <c r="M217" s="221"/>
      <c r="N217" s="222"/>
      <c r="O217" s="222"/>
      <c r="P217" s="222"/>
      <c r="Q217" s="222"/>
      <c r="R217" s="222"/>
      <c r="S217" s="222"/>
      <c r="T217" s="223"/>
      <c r="AT217" s="224" t="s">
        <v>290</v>
      </c>
      <c r="AU217" s="224" t="s">
        <v>83</v>
      </c>
      <c r="AV217" s="11" t="s">
        <v>83</v>
      </c>
      <c r="AW217" s="11" t="s">
        <v>36</v>
      </c>
      <c r="AX217" s="11" t="s">
        <v>81</v>
      </c>
      <c r="AY217" s="224" t="s">
        <v>186</v>
      </c>
    </row>
    <row r="218" spans="2:65" s="1" customFormat="1" ht="22.5" customHeight="1">
      <c r="B218" s="41"/>
      <c r="C218" s="193" t="s">
        <v>358</v>
      </c>
      <c r="D218" s="193" t="s">
        <v>189</v>
      </c>
      <c r="E218" s="194" t="s">
        <v>1051</v>
      </c>
      <c r="F218" s="195" t="s">
        <v>1052</v>
      </c>
      <c r="G218" s="196" t="s">
        <v>401</v>
      </c>
      <c r="H218" s="197">
        <v>41.397</v>
      </c>
      <c r="I218" s="198"/>
      <c r="J218" s="199">
        <f>ROUND(I218*H218,2)</f>
        <v>0</v>
      </c>
      <c r="K218" s="195" t="s">
        <v>193</v>
      </c>
      <c r="L218" s="61"/>
      <c r="M218" s="200" t="s">
        <v>23</v>
      </c>
      <c r="N218" s="201" t="s">
        <v>44</v>
      </c>
      <c r="O218" s="42"/>
      <c r="P218" s="202">
        <f>O218*H218</f>
        <v>0</v>
      </c>
      <c r="Q218" s="202">
        <v>0</v>
      </c>
      <c r="R218" s="202">
        <f>Q218*H218</f>
        <v>0</v>
      </c>
      <c r="S218" s="202">
        <v>0</v>
      </c>
      <c r="T218" s="203">
        <f>S218*H218</f>
        <v>0</v>
      </c>
      <c r="AR218" s="24" t="s">
        <v>206</v>
      </c>
      <c r="AT218" s="24" t="s">
        <v>189</v>
      </c>
      <c r="AU218" s="24" t="s">
        <v>83</v>
      </c>
      <c r="AY218" s="24" t="s">
        <v>186</v>
      </c>
      <c r="BE218" s="204">
        <f>IF(N218="základní",J218,0)</f>
        <v>0</v>
      </c>
      <c r="BF218" s="204">
        <f>IF(N218="snížená",J218,0)</f>
        <v>0</v>
      </c>
      <c r="BG218" s="204">
        <f>IF(N218="zákl. přenesená",J218,0)</f>
        <v>0</v>
      </c>
      <c r="BH218" s="204">
        <f>IF(N218="sníž. přenesená",J218,0)</f>
        <v>0</v>
      </c>
      <c r="BI218" s="204">
        <f>IF(N218="nulová",J218,0)</f>
        <v>0</v>
      </c>
      <c r="BJ218" s="24" t="s">
        <v>81</v>
      </c>
      <c r="BK218" s="204">
        <f>ROUND(I218*H218,2)</f>
        <v>0</v>
      </c>
      <c r="BL218" s="24" t="s">
        <v>206</v>
      </c>
      <c r="BM218" s="24" t="s">
        <v>2107</v>
      </c>
    </row>
    <row r="219" spans="2:47" s="1" customFormat="1" ht="67.5">
      <c r="B219" s="41"/>
      <c r="C219" s="63"/>
      <c r="D219" s="208" t="s">
        <v>287</v>
      </c>
      <c r="E219" s="63"/>
      <c r="F219" s="209" t="s">
        <v>1049</v>
      </c>
      <c r="G219" s="63"/>
      <c r="H219" s="63"/>
      <c r="I219" s="163"/>
      <c r="J219" s="63"/>
      <c r="K219" s="63"/>
      <c r="L219" s="61"/>
      <c r="M219" s="207"/>
      <c r="N219" s="42"/>
      <c r="O219" s="42"/>
      <c r="P219" s="42"/>
      <c r="Q219" s="42"/>
      <c r="R219" s="42"/>
      <c r="S219" s="42"/>
      <c r="T219" s="78"/>
      <c r="AT219" s="24" t="s">
        <v>287</v>
      </c>
      <c r="AU219" s="24" t="s">
        <v>83</v>
      </c>
    </row>
    <row r="220" spans="2:63" s="10" customFormat="1" ht="29.85" customHeight="1">
      <c r="B220" s="176"/>
      <c r="C220" s="177"/>
      <c r="D220" s="190" t="s">
        <v>72</v>
      </c>
      <c r="E220" s="191" t="s">
        <v>416</v>
      </c>
      <c r="F220" s="191" t="s">
        <v>417</v>
      </c>
      <c r="G220" s="177"/>
      <c r="H220" s="177"/>
      <c r="I220" s="180"/>
      <c r="J220" s="192">
        <f>BK220</f>
        <v>0</v>
      </c>
      <c r="K220" s="177"/>
      <c r="L220" s="182"/>
      <c r="M220" s="183"/>
      <c r="N220" s="184"/>
      <c r="O220" s="184"/>
      <c r="P220" s="185">
        <f>SUM(P221:P222)</f>
        <v>0</v>
      </c>
      <c r="Q220" s="184"/>
      <c r="R220" s="185">
        <f>SUM(R221:R222)</f>
        <v>0</v>
      </c>
      <c r="S220" s="184"/>
      <c r="T220" s="186">
        <f>SUM(T221:T222)</f>
        <v>0</v>
      </c>
      <c r="AR220" s="187" t="s">
        <v>81</v>
      </c>
      <c r="AT220" s="188" t="s">
        <v>72</v>
      </c>
      <c r="AU220" s="188" t="s">
        <v>81</v>
      </c>
      <c r="AY220" s="187" t="s">
        <v>186</v>
      </c>
      <c r="BK220" s="189">
        <f>SUM(BK221:BK222)</f>
        <v>0</v>
      </c>
    </row>
    <row r="221" spans="2:65" s="1" customFormat="1" ht="31.5" customHeight="1">
      <c r="B221" s="41"/>
      <c r="C221" s="193" t="s">
        <v>806</v>
      </c>
      <c r="D221" s="193" t="s">
        <v>189</v>
      </c>
      <c r="E221" s="194" t="s">
        <v>419</v>
      </c>
      <c r="F221" s="195" t="s">
        <v>420</v>
      </c>
      <c r="G221" s="196" t="s">
        <v>401</v>
      </c>
      <c r="H221" s="197">
        <v>228.938</v>
      </c>
      <c r="I221" s="198"/>
      <c r="J221" s="199">
        <f>ROUND(I221*H221,2)</f>
        <v>0</v>
      </c>
      <c r="K221" s="195" t="s">
        <v>193</v>
      </c>
      <c r="L221" s="61"/>
      <c r="M221" s="200" t="s">
        <v>23</v>
      </c>
      <c r="N221" s="201" t="s">
        <v>44</v>
      </c>
      <c r="O221" s="42"/>
      <c r="P221" s="202">
        <f>O221*H221</f>
        <v>0</v>
      </c>
      <c r="Q221" s="202">
        <v>0</v>
      </c>
      <c r="R221" s="202">
        <f>Q221*H221</f>
        <v>0</v>
      </c>
      <c r="S221" s="202">
        <v>0</v>
      </c>
      <c r="T221" s="203">
        <f>S221*H221</f>
        <v>0</v>
      </c>
      <c r="AR221" s="24" t="s">
        <v>206</v>
      </c>
      <c r="AT221" s="24" t="s">
        <v>189</v>
      </c>
      <c r="AU221" s="24" t="s">
        <v>83</v>
      </c>
      <c r="AY221" s="24" t="s">
        <v>186</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206</v>
      </c>
      <c r="BM221" s="24" t="s">
        <v>2108</v>
      </c>
    </row>
    <row r="222" spans="2:47" s="1" customFormat="1" ht="27">
      <c r="B222" s="41"/>
      <c r="C222" s="63"/>
      <c r="D222" s="208" t="s">
        <v>287</v>
      </c>
      <c r="E222" s="63"/>
      <c r="F222" s="209" t="s">
        <v>422</v>
      </c>
      <c r="G222" s="63"/>
      <c r="H222" s="63"/>
      <c r="I222" s="163"/>
      <c r="J222" s="63"/>
      <c r="K222" s="63"/>
      <c r="L222" s="61"/>
      <c r="M222" s="207"/>
      <c r="N222" s="42"/>
      <c r="O222" s="42"/>
      <c r="P222" s="42"/>
      <c r="Q222" s="42"/>
      <c r="R222" s="42"/>
      <c r="S222" s="42"/>
      <c r="T222" s="78"/>
      <c r="AT222" s="24" t="s">
        <v>287</v>
      </c>
      <c r="AU222" s="24" t="s">
        <v>83</v>
      </c>
    </row>
    <row r="223" spans="2:63" s="10" customFormat="1" ht="37.35" customHeight="1">
      <c r="B223" s="176"/>
      <c r="C223" s="177"/>
      <c r="D223" s="178" t="s">
        <v>72</v>
      </c>
      <c r="E223" s="179" t="s">
        <v>1059</v>
      </c>
      <c r="F223" s="179" t="s">
        <v>1059</v>
      </c>
      <c r="G223" s="177"/>
      <c r="H223" s="177"/>
      <c r="I223" s="180"/>
      <c r="J223" s="181">
        <f>BK223</f>
        <v>0</v>
      </c>
      <c r="K223" s="177"/>
      <c r="L223" s="182"/>
      <c r="M223" s="183"/>
      <c r="N223" s="184"/>
      <c r="O223" s="184"/>
      <c r="P223" s="185">
        <f>P224</f>
        <v>0</v>
      </c>
      <c r="Q223" s="184"/>
      <c r="R223" s="185">
        <f>R224</f>
        <v>23.272508</v>
      </c>
      <c r="S223" s="184"/>
      <c r="T223" s="186">
        <f>T224</f>
        <v>0</v>
      </c>
      <c r="AR223" s="187" t="s">
        <v>202</v>
      </c>
      <c r="AT223" s="188" t="s">
        <v>72</v>
      </c>
      <c r="AU223" s="188" t="s">
        <v>73</v>
      </c>
      <c r="AY223" s="187" t="s">
        <v>186</v>
      </c>
      <c r="BK223" s="189">
        <f>BK224</f>
        <v>0</v>
      </c>
    </row>
    <row r="224" spans="2:63" s="10" customFormat="1" ht="19.9" customHeight="1">
      <c r="B224" s="176"/>
      <c r="C224" s="177"/>
      <c r="D224" s="190" t="s">
        <v>72</v>
      </c>
      <c r="E224" s="191" t="s">
        <v>1056</v>
      </c>
      <c r="F224" s="191" t="s">
        <v>1057</v>
      </c>
      <c r="G224" s="177"/>
      <c r="H224" s="177"/>
      <c r="I224" s="180"/>
      <c r="J224" s="192">
        <f>BK224</f>
        <v>0</v>
      </c>
      <c r="K224" s="177"/>
      <c r="L224" s="182"/>
      <c r="M224" s="183"/>
      <c r="N224" s="184"/>
      <c r="O224" s="184"/>
      <c r="P224" s="185">
        <f>SUM(P225:P241)</f>
        <v>0</v>
      </c>
      <c r="Q224" s="184"/>
      <c r="R224" s="185">
        <f>SUM(R225:R241)</f>
        <v>23.272508</v>
      </c>
      <c r="S224" s="184"/>
      <c r="T224" s="186">
        <f>SUM(T225:T241)</f>
        <v>0</v>
      </c>
      <c r="AR224" s="187" t="s">
        <v>202</v>
      </c>
      <c r="AT224" s="188" t="s">
        <v>72</v>
      </c>
      <c r="AU224" s="188" t="s">
        <v>81</v>
      </c>
      <c r="AY224" s="187" t="s">
        <v>186</v>
      </c>
      <c r="BK224" s="189">
        <f>SUM(BK225:BK241)</f>
        <v>0</v>
      </c>
    </row>
    <row r="225" spans="2:65" s="1" customFormat="1" ht="22.5" customHeight="1">
      <c r="B225" s="41"/>
      <c r="C225" s="254" t="s">
        <v>387</v>
      </c>
      <c r="D225" s="254" t="s">
        <v>1059</v>
      </c>
      <c r="E225" s="255" t="s">
        <v>1115</v>
      </c>
      <c r="F225" s="256" t="s">
        <v>1116</v>
      </c>
      <c r="G225" s="257" t="s">
        <v>300</v>
      </c>
      <c r="H225" s="258">
        <v>11.293</v>
      </c>
      <c r="I225" s="259"/>
      <c r="J225" s="260">
        <f>ROUND(I225*H225,2)</f>
        <v>0</v>
      </c>
      <c r="K225" s="256" t="s">
        <v>193</v>
      </c>
      <c r="L225" s="261"/>
      <c r="M225" s="262" t="s">
        <v>23</v>
      </c>
      <c r="N225" s="263" t="s">
        <v>44</v>
      </c>
      <c r="O225" s="42"/>
      <c r="P225" s="202">
        <f>O225*H225</f>
        <v>0</v>
      </c>
      <c r="Q225" s="202">
        <v>1.747</v>
      </c>
      <c r="R225" s="202">
        <f>Q225*H225</f>
        <v>19.728871</v>
      </c>
      <c r="S225" s="202">
        <v>0</v>
      </c>
      <c r="T225" s="203">
        <f>S225*H225</f>
        <v>0</v>
      </c>
      <c r="AR225" s="24" t="s">
        <v>1428</v>
      </c>
      <c r="AT225" s="24" t="s">
        <v>1059</v>
      </c>
      <c r="AU225" s="24" t="s">
        <v>83</v>
      </c>
      <c r="AY225" s="24" t="s">
        <v>186</v>
      </c>
      <c r="BE225" s="204">
        <f>IF(N225="základní",J225,0)</f>
        <v>0</v>
      </c>
      <c r="BF225" s="204">
        <f>IF(N225="snížená",J225,0)</f>
        <v>0</v>
      </c>
      <c r="BG225" s="204">
        <f>IF(N225="zákl. přenesená",J225,0)</f>
        <v>0</v>
      </c>
      <c r="BH225" s="204">
        <f>IF(N225="sníž. přenesená",J225,0)</f>
        <v>0</v>
      </c>
      <c r="BI225" s="204">
        <f>IF(N225="nulová",J225,0)</f>
        <v>0</v>
      </c>
      <c r="BJ225" s="24" t="s">
        <v>81</v>
      </c>
      <c r="BK225" s="204">
        <f>ROUND(I225*H225,2)</f>
        <v>0</v>
      </c>
      <c r="BL225" s="24" t="s">
        <v>1105</v>
      </c>
      <c r="BM225" s="24" t="s">
        <v>2109</v>
      </c>
    </row>
    <row r="226" spans="2:47" s="1" customFormat="1" ht="27">
      <c r="B226" s="41"/>
      <c r="C226" s="63"/>
      <c r="D226" s="208" t="s">
        <v>196</v>
      </c>
      <c r="E226" s="63"/>
      <c r="F226" s="209" t="s">
        <v>1099</v>
      </c>
      <c r="G226" s="63"/>
      <c r="H226" s="63"/>
      <c r="I226" s="163"/>
      <c r="J226" s="63"/>
      <c r="K226" s="63"/>
      <c r="L226" s="61"/>
      <c r="M226" s="207"/>
      <c r="N226" s="42"/>
      <c r="O226" s="42"/>
      <c r="P226" s="42"/>
      <c r="Q226" s="42"/>
      <c r="R226" s="42"/>
      <c r="S226" s="42"/>
      <c r="T226" s="78"/>
      <c r="AT226" s="24" t="s">
        <v>196</v>
      </c>
      <c r="AU226" s="24" t="s">
        <v>83</v>
      </c>
    </row>
    <row r="227" spans="2:51" s="11" customFormat="1" ht="13.5">
      <c r="B227" s="214"/>
      <c r="C227" s="215"/>
      <c r="D227" s="208" t="s">
        <v>290</v>
      </c>
      <c r="E227" s="225" t="s">
        <v>23</v>
      </c>
      <c r="F227" s="226" t="s">
        <v>2110</v>
      </c>
      <c r="G227" s="215"/>
      <c r="H227" s="227">
        <v>3.697</v>
      </c>
      <c r="I227" s="219"/>
      <c r="J227" s="215"/>
      <c r="K227" s="215"/>
      <c r="L227" s="220"/>
      <c r="M227" s="221"/>
      <c r="N227" s="222"/>
      <c r="O227" s="222"/>
      <c r="P227" s="222"/>
      <c r="Q227" s="222"/>
      <c r="R227" s="222"/>
      <c r="S227" s="222"/>
      <c r="T227" s="223"/>
      <c r="AT227" s="224" t="s">
        <v>290</v>
      </c>
      <c r="AU227" s="224" t="s">
        <v>83</v>
      </c>
      <c r="AV227" s="11" t="s">
        <v>83</v>
      </c>
      <c r="AW227" s="11" t="s">
        <v>36</v>
      </c>
      <c r="AX227" s="11" t="s">
        <v>73</v>
      </c>
      <c r="AY227" s="224" t="s">
        <v>186</v>
      </c>
    </row>
    <row r="228" spans="2:51" s="11" customFormat="1" ht="13.5">
      <c r="B228" s="214"/>
      <c r="C228" s="215"/>
      <c r="D228" s="208" t="s">
        <v>290</v>
      </c>
      <c r="E228" s="225" t="s">
        <v>23</v>
      </c>
      <c r="F228" s="226" t="s">
        <v>2111</v>
      </c>
      <c r="G228" s="215"/>
      <c r="H228" s="227">
        <v>3.899</v>
      </c>
      <c r="I228" s="219"/>
      <c r="J228" s="215"/>
      <c r="K228" s="215"/>
      <c r="L228" s="220"/>
      <c r="M228" s="221"/>
      <c r="N228" s="222"/>
      <c r="O228" s="222"/>
      <c r="P228" s="222"/>
      <c r="Q228" s="222"/>
      <c r="R228" s="222"/>
      <c r="S228" s="222"/>
      <c r="T228" s="223"/>
      <c r="AT228" s="224" t="s">
        <v>290</v>
      </c>
      <c r="AU228" s="224" t="s">
        <v>83</v>
      </c>
      <c r="AV228" s="11" t="s">
        <v>83</v>
      </c>
      <c r="AW228" s="11" t="s">
        <v>36</v>
      </c>
      <c r="AX228" s="11" t="s">
        <v>73</v>
      </c>
      <c r="AY228" s="224" t="s">
        <v>186</v>
      </c>
    </row>
    <row r="229" spans="2:51" s="11" customFormat="1" ht="13.5">
      <c r="B229" s="214"/>
      <c r="C229" s="215"/>
      <c r="D229" s="208" t="s">
        <v>290</v>
      </c>
      <c r="E229" s="225" t="s">
        <v>23</v>
      </c>
      <c r="F229" s="226" t="s">
        <v>2110</v>
      </c>
      <c r="G229" s="215"/>
      <c r="H229" s="227">
        <v>3.697</v>
      </c>
      <c r="I229" s="219"/>
      <c r="J229" s="215"/>
      <c r="K229" s="215"/>
      <c r="L229" s="220"/>
      <c r="M229" s="221"/>
      <c r="N229" s="222"/>
      <c r="O229" s="222"/>
      <c r="P229" s="222"/>
      <c r="Q229" s="222"/>
      <c r="R229" s="222"/>
      <c r="S229" s="222"/>
      <c r="T229" s="223"/>
      <c r="AT229" s="224" t="s">
        <v>290</v>
      </c>
      <c r="AU229" s="224" t="s">
        <v>83</v>
      </c>
      <c r="AV229" s="11" t="s">
        <v>83</v>
      </c>
      <c r="AW229" s="11" t="s">
        <v>36</v>
      </c>
      <c r="AX229" s="11" t="s">
        <v>73</v>
      </c>
      <c r="AY229" s="224" t="s">
        <v>186</v>
      </c>
    </row>
    <row r="230" spans="2:51" s="12" customFormat="1" ht="13.5">
      <c r="B230" s="230"/>
      <c r="C230" s="231"/>
      <c r="D230" s="205" t="s">
        <v>290</v>
      </c>
      <c r="E230" s="232" t="s">
        <v>23</v>
      </c>
      <c r="F230" s="233" t="s">
        <v>650</v>
      </c>
      <c r="G230" s="231"/>
      <c r="H230" s="234">
        <v>11.293</v>
      </c>
      <c r="I230" s="235"/>
      <c r="J230" s="231"/>
      <c r="K230" s="231"/>
      <c r="L230" s="236"/>
      <c r="M230" s="237"/>
      <c r="N230" s="238"/>
      <c r="O230" s="238"/>
      <c r="P230" s="238"/>
      <c r="Q230" s="238"/>
      <c r="R230" s="238"/>
      <c r="S230" s="238"/>
      <c r="T230" s="239"/>
      <c r="AT230" s="240" t="s">
        <v>290</v>
      </c>
      <c r="AU230" s="240" t="s">
        <v>83</v>
      </c>
      <c r="AV230" s="12" t="s">
        <v>206</v>
      </c>
      <c r="AW230" s="12" t="s">
        <v>36</v>
      </c>
      <c r="AX230" s="12" t="s">
        <v>81</v>
      </c>
      <c r="AY230" s="240" t="s">
        <v>186</v>
      </c>
    </row>
    <row r="231" spans="2:65" s="1" customFormat="1" ht="22.5" customHeight="1">
      <c r="B231" s="41"/>
      <c r="C231" s="254" t="s">
        <v>836</v>
      </c>
      <c r="D231" s="254" t="s">
        <v>1059</v>
      </c>
      <c r="E231" s="255" t="s">
        <v>1134</v>
      </c>
      <c r="F231" s="256" t="s">
        <v>1135</v>
      </c>
      <c r="G231" s="257" t="s">
        <v>300</v>
      </c>
      <c r="H231" s="258">
        <v>17.513</v>
      </c>
      <c r="I231" s="259"/>
      <c r="J231" s="260">
        <f>ROUND(I231*H231,2)</f>
        <v>0</v>
      </c>
      <c r="K231" s="256" t="s">
        <v>193</v>
      </c>
      <c r="L231" s="261"/>
      <c r="M231" s="262" t="s">
        <v>23</v>
      </c>
      <c r="N231" s="263" t="s">
        <v>44</v>
      </c>
      <c r="O231" s="42"/>
      <c r="P231" s="202">
        <f>O231*H231</f>
        <v>0</v>
      </c>
      <c r="Q231" s="202">
        <v>0.102</v>
      </c>
      <c r="R231" s="202">
        <f>Q231*H231</f>
        <v>1.786326</v>
      </c>
      <c r="S231" s="202">
        <v>0</v>
      </c>
      <c r="T231" s="203">
        <f>S231*H231</f>
        <v>0</v>
      </c>
      <c r="AR231" s="24" t="s">
        <v>1428</v>
      </c>
      <c r="AT231" s="24" t="s">
        <v>1059</v>
      </c>
      <c r="AU231" s="24" t="s">
        <v>83</v>
      </c>
      <c r="AY231" s="24" t="s">
        <v>186</v>
      </c>
      <c r="BE231" s="204">
        <f>IF(N231="základní",J231,0)</f>
        <v>0</v>
      </c>
      <c r="BF231" s="204">
        <f>IF(N231="snížená",J231,0)</f>
        <v>0</v>
      </c>
      <c r="BG231" s="204">
        <f>IF(N231="zákl. přenesená",J231,0)</f>
        <v>0</v>
      </c>
      <c r="BH231" s="204">
        <f>IF(N231="sníž. přenesená",J231,0)</f>
        <v>0</v>
      </c>
      <c r="BI231" s="204">
        <f>IF(N231="nulová",J231,0)</f>
        <v>0</v>
      </c>
      <c r="BJ231" s="24" t="s">
        <v>81</v>
      </c>
      <c r="BK231" s="204">
        <f>ROUND(I231*H231,2)</f>
        <v>0</v>
      </c>
      <c r="BL231" s="24" t="s">
        <v>1105</v>
      </c>
      <c r="BM231" s="24" t="s">
        <v>2112</v>
      </c>
    </row>
    <row r="232" spans="2:47" s="1" customFormat="1" ht="27">
      <c r="B232" s="41"/>
      <c r="C232" s="63"/>
      <c r="D232" s="208" t="s">
        <v>196</v>
      </c>
      <c r="E232" s="63"/>
      <c r="F232" s="209" t="s">
        <v>1099</v>
      </c>
      <c r="G232" s="63"/>
      <c r="H232" s="63"/>
      <c r="I232" s="163"/>
      <c r="J232" s="63"/>
      <c r="K232" s="63"/>
      <c r="L232" s="61"/>
      <c r="M232" s="207"/>
      <c r="N232" s="42"/>
      <c r="O232" s="42"/>
      <c r="P232" s="42"/>
      <c r="Q232" s="42"/>
      <c r="R232" s="42"/>
      <c r="S232" s="42"/>
      <c r="T232" s="78"/>
      <c r="AT232" s="24" t="s">
        <v>196</v>
      </c>
      <c r="AU232" s="24" t="s">
        <v>83</v>
      </c>
    </row>
    <row r="233" spans="2:51" s="11" customFormat="1" ht="13.5">
      <c r="B233" s="214"/>
      <c r="C233" s="215"/>
      <c r="D233" s="205" t="s">
        <v>290</v>
      </c>
      <c r="E233" s="216" t="s">
        <v>23</v>
      </c>
      <c r="F233" s="217" t="s">
        <v>2113</v>
      </c>
      <c r="G233" s="215"/>
      <c r="H233" s="218">
        <v>17.513</v>
      </c>
      <c r="I233" s="219"/>
      <c r="J233" s="215"/>
      <c r="K233" s="215"/>
      <c r="L233" s="220"/>
      <c r="M233" s="221"/>
      <c r="N233" s="222"/>
      <c r="O233" s="222"/>
      <c r="P233" s="222"/>
      <c r="Q233" s="222"/>
      <c r="R233" s="222"/>
      <c r="S233" s="222"/>
      <c r="T233" s="223"/>
      <c r="AT233" s="224" t="s">
        <v>290</v>
      </c>
      <c r="AU233" s="224" t="s">
        <v>83</v>
      </c>
      <c r="AV233" s="11" t="s">
        <v>83</v>
      </c>
      <c r="AW233" s="11" t="s">
        <v>36</v>
      </c>
      <c r="AX233" s="11" t="s">
        <v>81</v>
      </c>
      <c r="AY233" s="224" t="s">
        <v>186</v>
      </c>
    </row>
    <row r="234" spans="2:65" s="1" customFormat="1" ht="22.5" customHeight="1">
      <c r="B234" s="41"/>
      <c r="C234" s="254" t="s">
        <v>1067</v>
      </c>
      <c r="D234" s="254" t="s">
        <v>1059</v>
      </c>
      <c r="E234" s="255" t="s">
        <v>1164</v>
      </c>
      <c r="F234" s="256" t="s">
        <v>1165</v>
      </c>
      <c r="G234" s="257" t="s">
        <v>285</v>
      </c>
      <c r="H234" s="258">
        <v>9.969</v>
      </c>
      <c r="I234" s="259"/>
      <c r="J234" s="260">
        <f>ROUND(I234*H234,2)</f>
        <v>0</v>
      </c>
      <c r="K234" s="256" t="s">
        <v>193</v>
      </c>
      <c r="L234" s="261"/>
      <c r="M234" s="262" t="s">
        <v>23</v>
      </c>
      <c r="N234" s="263" t="s">
        <v>44</v>
      </c>
      <c r="O234" s="42"/>
      <c r="P234" s="202">
        <f>O234*H234</f>
        <v>0</v>
      </c>
      <c r="Q234" s="202">
        <v>0.176</v>
      </c>
      <c r="R234" s="202">
        <f>Q234*H234</f>
        <v>1.7545439999999999</v>
      </c>
      <c r="S234" s="202">
        <v>0</v>
      </c>
      <c r="T234" s="203">
        <f>S234*H234</f>
        <v>0</v>
      </c>
      <c r="AR234" s="24" t="s">
        <v>1428</v>
      </c>
      <c r="AT234" s="24" t="s">
        <v>1059</v>
      </c>
      <c r="AU234" s="24" t="s">
        <v>83</v>
      </c>
      <c r="AY234" s="24" t="s">
        <v>186</v>
      </c>
      <c r="BE234" s="204">
        <f>IF(N234="základní",J234,0)</f>
        <v>0</v>
      </c>
      <c r="BF234" s="204">
        <f>IF(N234="snížená",J234,0)</f>
        <v>0</v>
      </c>
      <c r="BG234" s="204">
        <f>IF(N234="zákl. přenesená",J234,0)</f>
        <v>0</v>
      </c>
      <c r="BH234" s="204">
        <f>IF(N234="sníž. přenesená",J234,0)</f>
        <v>0</v>
      </c>
      <c r="BI234" s="204">
        <f>IF(N234="nulová",J234,0)</f>
        <v>0</v>
      </c>
      <c r="BJ234" s="24" t="s">
        <v>81</v>
      </c>
      <c r="BK234" s="204">
        <f>ROUND(I234*H234,2)</f>
        <v>0</v>
      </c>
      <c r="BL234" s="24" t="s">
        <v>1105</v>
      </c>
      <c r="BM234" s="24" t="s">
        <v>2114</v>
      </c>
    </row>
    <row r="235" spans="2:47" s="1" customFormat="1" ht="40.5">
      <c r="B235" s="41"/>
      <c r="C235" s="63"/>
      <c r="D235" s="208" t="s">
        <v>196</v>
      </c>
      <c r="E235" s="63"/>
      <c r="F235" s="209" t="s">
        <v>2115</v>
      </c>
      <c r="G235" s="63"/>
      <c r="H235" s="63"/>
      <c r="I235" s="163"/>
      <c r="J235" s="63"/>
      <c r="K235" s="63"/>
      <c r="L235" s="61"/>
      <c r="M235" s="207"/>
      <c r="N235" s="42"/>
      <c r="O235" s="42"/>
      <c r="P235" s="42"/>
      <c r="Q235" s="42"/>
      <c r="R235" s="42"/>
      <c r="S235" s="42"/>
      <c r="T235" s="78"/>
      <c r="AT235" s="24" t="s">
        <v>196</v>
      </c>
      <c r="AU235" s="24" t="s">
        <v>83</v>
      </c>
    </row>
    <row r="236" spans="2:51" s="11" customFormat="1" ht="13.5">
      <c r="B236" s="214"/>
      <c r="C236" s="215"/>
      <c r="D236" s="205" t="s">
        <v>290</v>
      </c>
      <c r="E236" s="216" t="s">
        <v>23</v>
      </c>
      <c r="F236" s="217" t="s">
        <v>2116</v>
      </c>
      <c r="G236" s="215"/>
      <c r="H236" s="218">
        <v>9.969</v>
      </c>
      <c r="I236" s="219"/>
      <c r="J236" s="215"/>
      <c r="K236" s="215"/>
      <c r="L236" s="220"/>
      <c r="M236" s="221"/>
      <c r="N236" s="222"/>
      <c r="O236" s="222"/>
      <c r="P236" s="222"/>
      <c r="Q236" s="222"/>
      <c r="R236" s="222"/>
      <c r="S236" s="222"/>
      <c r="T236" s="223"/>
      <c r="AT236" s="224" t="s">
        <v>290</v>
      </c>
      <c r="AU236" s="224" t="s">
        <v>83</v>
      </c>
      <c r="AV236" s="11" t="s">
        <v>83</v>
      </c>
      <c r="AW236" s="11" t="s">
        <v>36</v>
      </c>
      <c r="AX236" s="11" t="s">
        <v>81</v>
      </c>
      <c r="AY236" s="224" t="s">
        <v>186</v>
      </c>
    </row>
    <row r="237" spans="2:65" s="1" customFormat="1" ht="22.5" customHeight="1">
      <c r="B237" s="41"/>
      <c r="C237" s="254" t="s">
        <v>862</v>
      </c>
      <c r="D237" s="254" t="s">
        <v>1059</v>
      </c>
      <c r="E237" s="255" t="s">
        <v>1182</v>
      </c>
      <c r="F237" s="256" t="s">
        <v>1183</v>
      </c>
      <c r="G237" s="257" t="s">
        <v>1177</v>
      </c>
      <c r="H237" s="258">
        <v>2.767</v>
      </c>
      <c r="I237" s="259"/>
      <c r="J237" s="260">
        <f>ROUND(I237*H237,2)</f>
        <v>0</v>
      </c>
      <c r="K237" s="256" t="s">
        <v>193</v>
      </c>
      <c r="L237" s="261"/>
      <c r="M237" s="262" t="s">
        <v>23</v>
      </c>
      <c r="N237" s="263" t="s">
        <v>44</v>
      </c>
      <c r="O237" s="42"/>
      <c r="P237" s="202">
        <f>O237*H237</f>
        <v>0</v>
      </c>
      <c r="Q237" s="202">
        <v>0.001</v>
      </c>
      <c r="R237" s="202">
        <f>Q237*H237</f>
        <v>0.002767</v>
      </c>
      <c r="S237" s="202">
        <v>0</v>
      </c>
      <c r="T237" s="203">
        <f>S237*H237</f>
        <v>0</v>
      </c>
      <c r="AR237" s="24" t="s">
        <v>1428</v>
      </c>
      <c r="AT237" s="24" t="s">
        <v>1059</v>
      </c>
      <c r="AU237" s="24" t="s">
        <v>83</v>
      </c>
      <c r="AY237" s="24" t="s">
        <v>186</v>
      </c>
      <c r="BE237" s="204">
        <f>IF(N237="základní",J237,0)</f>
        <v>0</v>
      </c>
      <c r="BF237" s="204">
        <f>IF(N237="snížená",J237,0)</f>
        <v>0</v>
      </c>
      <c r="BG237" s="204">
        <f>IF(N237="zákl. přenesená",J237,0)</f>
        <v>0</v>
      </c>
      <c r="BH237" s="204">
        <f>IF(N237="sníž. přenesená",J237,0)</f>
        <v>0</v>
      </c>
      <c r="BI237" s="204">
        <f>IF(N237="nulová",J237,0)</f>
        <v>0</v>
      </c>
      <c r="BJ237" s="24" t="s">
        <v>81</v>
      </c>
      <c r="BK237" s="204">
        <f>ROUND(I237*H237,2)</f>
        <v>0</v>
      </c>
      <c r="BL237" s="24" t="s">
        <v>1105</v>
      </c>
      <c r="BM237" s="24" t="s">
        <v>2117</v>
      </c>
    </row>
    <row r="238" spans="2:47" s="1" customFormat="1" ht="27">
      <c r="B238" s="41"/>
      <c r="C238" s="63"/>
      <c r="D238" s="208" t="s">
        <v>196</v>
      </c>
      <c r="E238" s="63"/>
      <c r="F238" s="209" t="s">
        <v>1179</v>
      </c>
      <c r="G238" s="63"/>
      <c r="H238" s="63"/>
      <c r="I238" s="163"/>
      <c r="J238" s="63"/>
      <c r="K238" s="63"/>
      <c r="L238" s="61"/>
      <c r="M238" s="207"/>
      <c r="N238" s="42"/>
      <c r="O238" s="42"/>
      <c r="P238" s="42"/>
      <c r="Q238" s="42"/>
      <c r="R238" s="42"/>
      <c r="S238" s="42"/>
      <c r="T238" s="78"/>
      <c r="AT238" s="24" t="s">
        <v>196</v>
      </c>
      <c r="AU238" s="24" t="s">
        <v>83</v>
      </c>
    </row>
    <row r="239" spans="2:51" s="11" customFormat="1" ht="13.5">
      <c r="B239" s="214"/>
      <c r="C239" s="215"/>
      <c r="D239" s="205" t="s">
        <v>290</v>
      </c>
      <c r="E239" s="216" t="s">
        <v>23</v>
      </c>
      <c r="F239" s="217" t="s">
        <v>2118</v>
      </c>
      <c r="G239" s="215"/>
      <c r="H239" s="218">
        <v>2.767</v>
      </c>
      <c r="I239" s="219"/>
      <c r="J239" s="215"/>
      <c r="K239" s="215"/>
      <c r="L239" s="220"/>
      <c r="M239" s="221"/>
      <c r="N239" s="222"/>
      <c r="O239" s="222"/>
      <c r="P239" s="222"/>
      <c r="Q239" s="222"/>
      <c r="R239" s="222"/>
      <c r="S239" s="222"/>
      <c r="T239" s="223"/>
      <c r="AT239" s="224" t="s">
        <v>290</v>
      </c>
      <c r="AU239" s="224" t="s">
        <v>83</v>
      </c>
      <c r="AV239" s="11" t="s">
        <v>83</v>
      </c>
      <c r="AW239" s="11" t="s">
        <v>36</v>
      </c>
      <c r="AX239" s="11" t="s">
        <v>81</v>
      </c>
      <c r="AY239" s="224" t="s">
        <v>186</v>
      </c>
    </row>
    <row r="240" spans="2:65" s="1" customFormat="1" ht="22.5" customHeight="1">
      <c r="B240" s="41"/>
      <c r="C240" s="254" t="s">
        <v>451</v>
      </c>
      <c r="D240" s="254" t="s">
        <v>1059</v>
      </c>
      <c r="E240" s="255" t="s">
        <v>437</v>
      </c>
      <c r="F240" s="256" t="s">
        <v>438</v>
      </c>
      <c r="G240" s="257" t="s">
        <v>295</v>
      </c>
      <c r="H240" s="258">
        <v>78.51</v>
      </c>
      <c r="I240" s="259"/>
      <c r="J240" s="260">
        <f>ROUND(I240*H240,2)</f>
        <v>0</v>
      </c>
      <c r="K240" s="256" t="s">
        <v>23</v>
      </c>
      <c r="L240" s="261"/>
      <c r="M240" s="262" t="s">
        <v>23</v>
      </c>
      <c r="N240" s="263" t="s">
        <v>44</v>
      </c>
      <c r="O240" s="42"/>
      <c r="P240" s="202">
        <f>O240*H240</f>
        <v>0</v>
      </c>
      <c r="Q240" s="202">
        <v>0</v>
      </c>
      <c r="R240" s="202">
        <f>Q240*H240</f>
        <v>0</v>
      </c>
      <c r="S240" s="202">
        <v>0</v>
      </c>
      <c r="T240" s="203">
        <f>S240*H240</f>
        <v>0</v>
      </c>
      <c r="AR240" s="24" t="s">
        <v>1428</v>
      </c>
      <c r="AT240" s="24" t="s">
        <v>1059</v>
      </c>
      <c r="AU240" s="24" t="s">
        <v>83</v>
      </c>
      <c r="AY240" s="24" t="s">
        <v>186</v>
      </c>
      <c r="BE240" s="204">
        <f>IF(N240="základní",J240,0)</f>
        <v>0</v>
      </c>
      <c r="BF240" s="204">
        <f>IF(N240="snížená",J240,0)</f>
        <v>0</v>
      </c>
      <c r="BG240" s="204">
        <f>IF(N240="zákl. přenesená",J240,0)</f>
        <v>0</v>
      </c>
      <c r="BH240" s="204">
        <f>IF(N240="sníž. přenesená",J240,0)</f>
        <v>0</v>
      </c>
      <c r="BI240" s="204">
        <f>IF(N240="nulová",J240,0)</f>
        <v>0</v>
      </c>
      <c r="BJ240" s="24" t="s">
        <v>81</v>
      </c>
      <c r="BK240" s="204">
        <f>ROUND(I240*H240,2)</f>
        <v>0</v>
      </c>
      <c r="BL240" s="24" t="s">
        <v>1105</v>
      </c>
      <c r="BM240" s="24" t="s">
        <v>2119</v>
      </c>
    </row>
    <row r="241" spans="2:51" s="11" customFormat="1" ht="13.5">
      <c r="B241" s="214"/>
      <c r="C241" s="215"/>
      <c r="D241" s="208" t="s">
        <v>290</v>
      </c>
      <c r="E241" s="225" t="s">
        <v>23</v>
      </c>
      <c r="F241" s="226" t="s">
        <v>2120</v>
      </c>
      <c r="G241" s="215"/>
      <c r="H241" s="227">
        <v>78.51</v>
      </c>
      <c r="I241" s="219"/>
      <c r="J241" s="215"/>
      <c r="K241" s="215"/>
      <c r="L241" s="220"/>
      <c r="M241" s="268"/>
      <c r="N241" s="269"/>
      <c r="O241" s="269"/>
      <c r="P241" s="269"/>
      <c r="Q241" s="269"/>
      <c r="R241" s="269"/>
      <c r="S241" s="269"/>
      <c r="T241" s="270"/>
      <c r="AT241" s="224" t="s">
        <v>290</v>
      </c>
      <c r="AU241" s="224" t="s">
        <v>83</v>
      </c>
      <c r="AV241" s="11" t="s">
        <v>83</v>
      </c>
      <c r="AW241" s="11" t="s">
        <v>36</v>
      </c>
      <c r="AX241" s="11" t="s">
        <v>81</v>
      </c>
      <c r="AY241" s="224" t="s">
        <v>186</v>
      </c>
    </row>
    <row r="242" spans="2:12" s="1" customFormat="1" ht="6.95" customHeight="1">
      <c r="B242" s="56"/>
      <c r="C242" s="57"/>
      <c r="D242" s="57"/>
      <c r="E242" s="57"/>
      <c r="F242" s="57"/>
      <c r="G242" s="57"/>
      <c r="H242" s="57"/>
      <c r="I242" s="139"/>
      <c r="J242" s="57"/>
      <c r="K242" s="57"/>
      <c r="L242" s="61"/>
    </row>
  </sheetData>
  <sheetProtection password="CC35" sheet="1" objects="1" scenarios="1" formatCells="0" formatColumns="0" formatRows="0" sort="0" autoFilter="0"/>
  <autoFilter ref="C85:K241"/>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3"/>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113</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2121</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ROUND(SUM(BE84:BE192),2)</f>
        <v>0</v>
      </c>
      <c r="G30" s="42"/>
      <c r="H30" s="42"/>
      <c r="I30" s="131">
        <v>0.21</v>
      </c>
      <c r="J30" s="130">
        <f>ROUND(ROUND((SUM(BE84:BE192)),2)*I30,2)</f>
        <v>0</v>
      </c>
      <c r="K30" s="45"/>
    </row>
    <row r="31" spans="2:11" s="1" customFormat="1" ht="14.45" customHeight="1">
      <c r="B31" s="41"/>
      <c r="C31" s="42"/>
      <c r="D31" s="42"/>
      <c r="E31" s="49" t="s">
        <v>45</v>
      </c>
      <c r="F31" s="130">
        <f>ROUND(SUM(BF84:BF192),2)</f>
        <v>0</v>
      </c>
      <c r="G31" s="42"/>
      <c r="H31" s="42"/>
      <c r="I31" s="131">
        <v>0.15</v>
      </c>
      <c r="J31" s="130">
        <f>ROUND(ROUND((SUM(BF84:BF192)),2)*I31,2)</f>
        <v>0</v>
      </c>
      <c r="K31" s="45"/>
    </row>
    <row r="32" spans="2:11" s="1" customFormat="1" ht="14.45" customHeight="1" hidden="1">
      <c r="B32" s="41"/>
      <c r="C32" s="42"/>
      <c r="D32" s="42"/>
      <c r="E32" s="49" t="s">
        <v>46</v>
      </c>
      <c r="F32" s="130">
        <f>ROUND(SUM(BG84:BG192),2)</f>
        <v>0</v>
      </c>
      <c r="G32" s="42"/>
      <c r="H32" s="42"/>
      <c r="I32" s="131">
        <v>0.21</v>
      </c>
      <c r="J32" s="130">
        <v>0</v>
      </c>
      <c r="K32" s="45"/>
    </row>
    <row r="33" spans="2:11" s="1" customFormat="1" ht="14.45" customHeight="1" hidden="1">
      <c r="B33" s="41"/>
      <c r="C33" s="42"/>
      <c r="D33" s="42"/>
      <c r="E33" s="49" t="s">
        <v>47</v>
      </c>
      <c r="F33" s="130">
        <f>ROUND(SUM(BH84:BH192),2)</f>
        <v>0</v>
      </c>
      <c r="G33" s="42"/>
      <c r="H33" s="42"/>
      <c r="I33" s="131">
        <v>0.15</v>
      </c>
      <c r="J33" s="130">
        <v>0</v>
      </c>
      <c r="K33" s="45"/>
    </row>
    <row r="34" spans="2:11" s="1" customFormat="1" ht="14.45" customHeight="1" hidden="1">
      <c r="B34" s="41"/>
      <c r="C34" s="42"/>
      <c r="D34" s="42"/>
      <c r="E34" s="49" t="s">
        <v>48</v>
      </c>
      <c r="F34" s="130">
        <f>ROUND(SUM(BI84:BI192),2)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131 - Provizorní panelové přepojení ÚK k betonárce</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J84</f>
        <v>0</v>
      </c>
      <c r="K56" s="45"/>
      <c r="AU56" s="24" t="s">
        <v>163</v>
      </c>
    </row>
    <row r="57" spans="2:11" s="7" customFormat="1" ht="24.95" customHeight="1">
      <c r="B57" s="149"/>
      <c r="C57" s="150"/>
      <c r="D57" s="151" t="s">
        <v>276</v>
      </c>
      <c r="E57" s="152"/>
      <c r="F57" s="152"/>
      <c r="G57" s="152"/>
      <c r="H57" s="152"/>
      <c r="I57" s="153"/>
      <c r="J57" s="154">
        <f>J85</f>
        <v>0</v>
      </c>
      <c r="K57" s="155"/>
    </row>
    <row r="58" spans="2:11" s="8" customFormat="1" ht="19.9" customHeight="1">
      <c r="B58" s="156"/>
      <c r="C58" s="157"/>
      <c r="D58" s="158" t="s">
        <v>277</v>
      </c>
      <c r="E58" s="159"/>
      <c r="F58" s="159"/>
      <c r="G58" s="159"/>
      <c r="H58" s="159"/>
      <c r="I58" s="160"/>
      <c r="J58" s="161">
        <f>J86</f>
        <v>0</v>
      </c>
      <c r="K58" s="162"/>
    </row>
    <row r="59" spans="2:11" s="8" customFormat="1" ht="19.9" customHeight="1">
      <c r="B59" s="156"/>
      <c r="C59" s="157"/>
      <c r="D59" s="158" t="s">
        <v>427</v>
      </c>
      <c r="E59" s="159"/>
      <c r="F59" s="159"/>
      <c r="G59" s="159"/>
      <c r="H59" s="159"/>
      <c r="I59" s="160"/>
      <c r="J59" s="161">
        <f>J126</f>
        <v>0</v>
      </c>
      <c r="K59" s="162"/>
    </row>
    <row r="60" spans="2:11" s="8" customFormat="1" ht="19.9" customHeight="1">
      <c r="B60" s="156"/>
      <c r="C60" s="157"/>
      <c r="D60" s="158" t="s">
        <v>429</v>
      </c>
      <c r="E60" s="159"/>
      <c r="F60" s="159"/>
      <c r="G60" s="159"/>
      <c r="H60" s="159"/>
      <c r="I60" s="160"/>
      <c r="J60" s="161">
        <f>J154</f>
        <v>0</v>
      </c>
      <c r="K60" s="162"/>
    </row>
    <row r="61" spans="2:11" s="8" customFormat="1" ht="19.9" customHeight="1">
      <c r="B61" s="156"/>
      <c r="C61" s="157"/>
      <c r="D61" s="158" t="s">
        <v>278</v>
      </c>
      <c r="E61" s="159"/>
      <c r="F61" s="159"/>
      <c r="G61" s="159"/>
      <c r="H61" s="159"/>
      <c r="I61" s="160"/>
      <c r="J61" s="161">
        <f>J178</f>
        <v>0</v>
      </c>
      <c r="K61" s="162"/>
    </row>
    <row r="62" spans="2:11" s="8" customFormat="1" ht="19.9" customHeight="1">
      <c r="B62" s="156"/>
      <c r="C62" s="157"/>
      <c r="D62" s="158" t="s">
        <v>279</v>
      </c>
      <c r="E62" s="159"/>
      <c r="F62" s="159"/>
      <c r="G62" s="159"/>
      <c r="H62" s="159"/>
      <c r="I62" s="160"/>
      <c r="J62" s="161">
        <f>J185</f>
        <v>0</v>
      </c>
      <c r="K62" s="162"/>
    </row>
    <row r="63" spans="2:11" s="7" customFormat="1" ht="24.95" customHeight="1">
      <c r="B63" s="149"/>
      <c r="C63" s="150"/>
      <c r="D63" s="151" t="s">
        <v>1468</v>
      </c>
      <c r="E63" s="152"/>
      <c r="F63" s="152"/>
      <c r="G63" s="152"/>
      <c r="H63" s="152"/>
      <c r="I63" s="153"/>
      <c r="J63" s="154">
        <f>J188</f>
        <v>0</v>
      </c>
      <c r="K63" s="155"/>
    </row>
    <row r="64" spans="2:11" s="8" customFormat="1" ht="19.9" customHeight="1">
      <c r="B64" s="156"/>
      <c r="C64" s="157"/>
      <c r="D64" s="158" t="s">
        <v>1248</v>
      </c>
      <c r="E64" s="159"/>
      <c r="F64" s="159"/>
      <c r="G64" s="159"/>
      <c r="H64" s="159"/>
      <c r="I64" s="160"/>
      <c r="J64" s="161">
        <f>J189</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169</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404" t="str">
        <f>E7</f>
        <v>III/117 24 Obchvat Rokycany - Hrádek, úsek 2, km 0,000 - 3,350</v>
      </c>
      <c r="F74" s="405"/>
      <c r="G74" s="405"/>
      <c r="H74" s="405"/>
      <c r="I74" s="163"/>
      <c r="J74" s="63"/>
      <c r="K74" s="63"/>
      <c r="L74" s="61"/>
    </row>
    <row r="75" spans="2:12" s="1" customFormat="1" ht="14.45" customHeight="1">
      <c r="B75" s="41"/>
      <c r="C75" s="65" t="s">
        <v>156</v>
      </c>
      <c r="D75" s="63"/>
      <c r="E75" s="63"/>
      <c r="F75" s="63"/>
      <c r="G75" s="63"/>
      <c r="H75" s="63"/>
      <c r="I75" s="163"/>
      <c r="J75" s="63"/>
      <c r="K75" s="63"/>
      <c r="L75" s="61"/>
    </row>
    <row r="76" spans="2:12" s="1" customFormat="1" ht="23.25" customHeight="1">
      <c r="B76" s="41"/>
      <c r="C76" s="63"/>
      <c r="D76" s="63"/>
      <c r="E76" s="376" t="str">
        <f>E9</f>
        <v>SO 131 - Provizorní panelové přepojení ÚK k betonárce</v>
      </c>
      <c r="F76" s="406"/>
      <c r="G76" s="406"/>
      <c r="H76" s="406"/>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Hrádek, Kamenný Újezd</v>
      </c>
      <c r="G78" s="63"/>
      <c r="H78" s="63"/>
      <c r="I78" s="165" t="s">
        <v>26</v>
      </c>
      <c r="J78" s="73" t="str">
        <f>IF(J12="","",J12)</f>
        <v>8. 9. 2017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28</v>
      </c>
      <c r="D80" s="63"/>
      <c r="E80" s="63"/>
      <c r="F80" s="164" t="str">
        <f>E15</f>
        <v>Správa a údržba silnic PK</v>
      </c>
      <c r="G80" s="63"/>
      <c r="H80" s="63"/>
      <c r="I80" s="165" t="s">
        <v>34</v>
      </c>
      <c r="J80" s="164" t="str">
        <f>E21</f>
        <v>D PROJEKT PLZEŇ Nedvěd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170</v>
      </c>
      <c r="D83" s="168" t="s">
        <v>58</v>
      </c>
      <c r="E83" s="168" t="s">
        <v>54</v>
      </c>
      <c r="F83" s="168" t="s">
        <v>171</v>
      </c>
      <c r="G83" s="168" t="s">
        <v>172</v>
      </c>
      <c r="H83" s="168" t="s">
        <v>173</v>
      </c>
      <c r="I83" s="169" t="s">
        <v>174</v>
      </c>
      <c r="J83" s="168" t="s">
        <v>161</v>
      </c>
      <c r="K83" s="170" t="s">
        <v>175</v>
      </c>
      <c r="L83" s="171"/>
      <c r="M83" s="81" t="s">
        <v>176</v>
      </c>
      <c r="N83" s="82" t="s">
        <v>43</v>
      </c>
      <c r="O83" s="82" t="s">
        <v>177</v>
      </c>
      <c r="P83" s="82" t="s">
        <v>178</v>
      </c>
      <c r="Q83" s="82" t="s">
        <v>179</v>
      </c>
      <c r="R83" s="82" t="s">
        <v>180</v>
      </c>
      <c r="S83" s="82" t="s">
        <v>181</v>
      </c>
      <c r="T83" s="83" t="s">
        <v>182</v>
      </c>
    </row>
    <row r="84" spans="2:63" s="1" customFormat="1" ht="29.25" customHeight="1">
      <c r="B84" s="41"/>
      <c r="C84" s="87" t="s">
        <v>162</v>
      </c>
      <c r="D84" s="63"/>
      <c r="E84" s="63"/>
      <c r="F84" s="63"/>
      <c r="G84" s="63"/>
      <c r="H84" s="63"/>
      <c r="I84" s="163"/>
      <c r="J84" s="172">
        <f>BK84</f>
        <v>0</v>
      </c>
      <c r="K84" s="63"/>
      <c r="L84" s="61"/>
      <c r="M84" s="84"/>
      <c r="N84" s="85"/>
      <c r="O84" s="85"/>
      <c r="P84" s="173">
        <f>P85+P188</f>
        <v>0</v>
      </c>
      <c r="Q84" s="85"/>
      <c r="R84" s="173">
        <f>R85+R188</f>
        <v>614.7557574</v>
      </c>
      <c r="S84" s="85"/>
      <c r="T84" s="174">
        <f>T85+T188</f>
        <v>1441.4697700000002</v>
      </c>
      <c r="AT84" s="24" t="s">
        <v>72</v>
      </c>
      <c r="AU84" s="24" t="s">
        <v>163</v>
      </c>
      <c r="BK84" s="175">
        <f>BK85+BK188</f>
        <v>0</v>
      </c>
    </row>
    <row r="85" spans="2:63" s="10" customFormat="1" ht="37.35" customHeight="1">
      <c r="B85" s="176"/>
      <c r="C85" s="177"/>
      <c r="D85" s="178" t="s">
        <v>72</v>
      </c>
      <c r="E85" s="179" t="s">
        <v>280</v>
      </c>
      <c r="F85" s="179" t="s">
        <v>281</v>
      </c>
      <c r="G85" s="177"/>
      <c r="H85" s="177"/>
      <c r="I85" s="180"/>
      <c r="J85" s="181">
        <f>BK85</f>
        <v>0</v>
      </c>
      <c r="K85" s="177"/>
      <c r="L85" s="182"/>
      <c r="M85" s="183"/>
      <c r="N85" s="184"/>
      <c r="O85" s="184"/>
      <c r="P85" s="185">
        <f>P86+P126+P154+P178+P185</f>
        <v>0</v>
      </c>
      <c r="Q85" s="184"/>
      <c r="R85" s="185">
        <f>R86+R126+R154+R178+R185</f>
        <v>117.89029740000001</v>
      </c>
      <c r="S85" s="184"/>
      <c r="T85" s="186">
        <f>T86+T126+T154+T178+T185</f>
        <v>1441.4697700000002</v>
      </c>
      <c r="AR85" s="187" t="s">
        <v>81</v>
      </c>
      <c r="AT85" s="188" t="s">
        <v>72</v>
      </c>
      <c r="AU85" s="188" t="s">
        <v>73</v>
      </c>
      <c r="AY85" s="187" t="s">
        <v>186</v>
      </c>
      <c r="BK85" s="189">
        <f>BK86+BK126+BK154+BK178+BK185</f>
        <v>0</v>
      </c>
    </row>
    <row r="86" spans="2:63" s="10" customFormat="1" ht="19.9" customHeight="1">
      <c r="B86" s="176"/>
      <c r="C86" s="177"/>
      <c r="D86" s="190" t="s">
        <v>72</v>
      </c>
      <c r="E86" s="191" t="s">
        <v>81</v>
      </c>
      <c r="F86" s="191" t="s">
        <v>282</v>
      </c>
      <c r="G86" s="177"/>
      <c r="H86" s="177"/>
      <c r="I86" s="180"/>
      <c r="J86" s="192">
        <f>BK86</f>
        <v>0</v>
      </c>
      <c r="K86" s="177"/>
      <c r="L86" s="182"/>
      <c r="M86" s="183"/>
      <c r="N86" s="184"/>
      <c r="O86" s="184"/>
      <c r="P86" s="185">
        <f>SUM(P87:P125)</f>
        <v>0</v>
      </c>
      <c r="Q86" s="184"/>
      <c r="R86" s="185">
        <f>SUM(R87:R125)</f>
        <v>0.054875400000000005</v>
      </c>
      <c r="S86" s="184"/>
      <c r="T86" s="186">
        <f>SUM(T87:T125)</f>
        <v>1383.9658900000002</v>
      </c>
      <c r="AR86" s="187" t="s">
        <v>81</v>
      </c>
      <c r="AT86" s="188" t="s">
        <v>72</v>
      </c>
      <c r="AU86" s="188" t="s">
        <v>81</v>
      </c>
      <c r="AY86" s="187" t="s">
        <v>186</v>
      </c>
      <c r="BK86" s="189">
        <f>SUM(BK87:BK125)</f>
        <v>0</v>
      </c>
    </row>
    <row r="87" spans="2:65" s="1" customFormat="1" ht="57" customHeight="1">
      <c r="B87" s="41"/>
      <c r="C87" s="193" t="s">
        <v>387</v>
      </c>
      <c r="D87" s="193" t="s">
        <v>189</v>
      </c>
      <c r="E87" s="194" t="s">
        <v>2122</v>
      </c>
      <c r="F87" s="195" t="s">
        <v>2123</v>
      </c>
      <c r="G87" s="196" t="s">
        <v>285</v>
      </c>
      <c r="H87" s="197">
        <v>572.4</v>
      </c>
      <c r="I87" s="198"/>
      <c r="J87" s="199">
        <f>ROUND(I87*H87,2)</f>
        <v>0</v>
      </c>
      <c r="K87" s="195" t="s">
        <v>193</v>
      </c>
      <c r="L87" s="61"/>
      <c r="M87" s="200" t="s">
        <v>23</v>
      </c>
      <c r="N87" s="201" t="s">
        <v>44</v>
      </c>
      <c r="O87" s="42"/>
      <c r="P87" s="202">
        <f>O87*H87</f>
        <v>0</v>
      </c>
      <c r="Q87" s="202">
        <v>0</v>
      </c>
      <c r="R87" s="202">
        <f>Q87*H87</f>
        <v>0</v>
      </c>
      <c r="S87" s="202">
        <v>0.425</v>
      </c>
      <c r="T87" s="203">
        <f>S87*H87</f>
        <v>243.26999999999998</v>
      </c>
      <c r="AR87" s="24" t="s">
        <v>206</v>
      </c>
      <c r="AT87" s="24" t="s">
        <v>189</v>
      </c>
      <c r="AU87" s="24" t="s">
        <v>83</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2124</v>
      </c>
    </row>
    <row r="88" spans="2:47" s="1" customFormat="1" ht="189">
      <c r="B88" s="41"/>
      <c r="C88" s="63"/>
      <c r="D88" s="208" t="s">
        <v>287</v>
      </c>
      <c r="E88" s="63"/>
      <c r="F88" s="209" t="s">
        <v>2125</v>
      </c>
      <c r="G88" s="63"/>
      <c r="H88" s="63"/>
      <c r="I88" s="163"/>
      <c r="J88" s="63"/>
      <c r="K88" s="63"/>
      <c r="L88" s="61"/>
      <c r="M88" s="207"/>
      <c r="N88" s="42"/>
      <c r="O88" s="42"/>
      <c r="P88" s="42"/>
      <c r="Q88" s="42"/>
      <c r="R88" s="42"/>
      <c r="S88" s="42"/>
      <c r="T88" s="78"/>
      <c r="AT88" s="24" t="s">
        <v>287</v>
      </c>
      <c r="AU88" s="24" t="s">
        <v>83</v>
      </c>
    </row>
    <row r="89" spans="2:47" s="1" customFormat="1" ht="40.5">
      <c r="B89" s="41"/>
      <c r="C89" s="63"/>
      <c r="D89" s="205" t="s">
        <v>196</v>
      </c>
      <c r="E89" s="63"/>
      <c r="F89" s="206" t="s">
        <v>2126</v>
      </c>
      <c r="G89" s="63"/>
      <c r="H89" s="63"/>
      <c r="I89" s="163"/>
      <c r="J89" s="63"/>
      <c r="K89" s="63"/>
      <c r="L89" s="61"/>
      <c r="M89" s="207"/>
      <c r="N89" s="42"/>
      <c r="O89" s="42"/>
      <c r="P89" s="42"/>
      <c r="Q89" s="42"/>
      <c r="R89" s="42"/>
      <c r="S89" s="42"/>
      <c r="T89" s="78"/>
      <c r="AT89" s="24" t="s">
        <v>196</v>
      </c>
      <c r="AU89" s="24" t="s">
        <v>83</v>
      </c>
    </row>
    <row r="90" spans="2:65" s="1" customFormat="1" ht="44.25" customHeight="1">
      <c r="B90" s="41"/>
      <c r="C90" s="193" t="s">
        <v>381</v>
      </c>
      <c r="D90" s="193" t="s">
        <v>189</v>
      </c>
      <c r="E90" s="194" t="s">
        <v>2127</v>
      </c>
      <c r="F90" s="195" t="s">
        <v>2128</v>
      </c>
      <c r="G90" s="196" t="s">
        <v>285</v>
      </c>
      <c r="H90" s="197">
        <v>82.44</v>
      </c>
      <c r="I90" s="198"/>
      <c r="J90" s="199">
        <f>ROUND(I90*H90,2)</f>
        <v>0</v>
      </c>
      <c r="K90" s="195" t="s">
        <v>193</v>
      </c>
      <c r="L90" s="61"/>
      <c r="M90" s="200" t="s">
        <v>23</v>
      </c>
      <c r="N90" s="201" t="s">
        <v>44</v>
      </c>
      <c r="O90" s="42"/>
      <c r="P90" s="202">
        <f>O90*H90</f>
        <v>0</v>
      </c>
      <c r="Q90" s="202">
        <v>0</v>
      </c>
      <c r="R90" s="202">
        <f>Q90*H90</f>
        <v>0</v>
      </c>
      <c r="S90" s="202">
        <v>0.098</v>
      </c>
      <c r="T90" s="203">
        <f>S90*H90</f>
        <v>8.07912</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2129</v>
      </c>
    </row>
    <row r="91" spans="2:47" s="1" customFormat="1" ht="256.5">
      <c r="B91" s="41"/>
      <c r="C91" s="63"/>
      <c r="D91" s="208" t="s">
        <v>287</v>
      </c>
      <c r="E91" s="63"/>
      <c r="F91" s="209" t="s">
        <v>458</v>
      </c>
      <c r="G91" s="63"/>
      <c r="H91" s="63"/>
      <c r="I91" s="163"/>
      <c r="J91" s="63"/>
      <c r="K91" s="63"/>
      <c r="L91" s="61"/>
      <c r="M91" s="207"/>
      <c r="N91" s="42"/>
      <c r="O91" s="42"/>
      <c r="P91" s="42"/>
      <c r="Q91" s="42"/>
      <c r="R91" s="42"/>
      <c r="S91" s="42"/>
      <c r="T91" s="78"/>
      <c r="AT91" s="24" t="s">
        <v>287</v>
      </c>
      <c r="AU91" s="24" t="s">
        <v>83</v>
      </c>
    </row>
    <row r="92" spans="2:47" s="1" customFormat="1" ht="27">
      <c r="B92" s="41"/>
      <c r="C92" s="63"/>
      <c r="D92" s="205" t="s">
        <v>196</v>
      </c>
      <c r="E92" s="63"/>
      <c r="F92" s="206" t="s">
        <v>2130</v>
      </c>
      <c r="G92" s="63"/>
      <c r="H92" s="63"/>
      <c r="I92" s="163"/>
      <c r="J92" s="63"/>
      <c r="K92" s="63"/>
      <c r="L92" s="61"/>
      <c r="M92" s="207"/>
      <c r="N92" s="42"/>
      <c r="O92" s="42"/>
      <c r="P92" s="42"/>
      <c r="Q92" s="42"/>
      <c r="R92" s="42"/>
      <c r="S92" s="42"/>
      <c r="T92" s="78"/>
      <c r="AT92" s="24" t="s">
        <v>196</v>
      </c>
      <c r="AU92" s="24" t="s">
        <v>83</v>
      </c>
    </row>
    <row r="93" spans="2:65" s="1" customFormat="1" ht="44.25" customHeight="1">
      <c r="B93" s="41"/>
      <c r="C93" s="193" t="s">
        <v>418</v>
      </c>
      <c r="D93" s="193" t="s">
        <v>189</v>
      </c>
      <c r="E93" s="194" t="s">
        <v>2131</v>
      </c>
      <c r="F93" s="195" t="s">
        <v>2132</v>
      </c>
      <c r="G93" s="196" t="s">
        <v>285</v>
      </c>
      <c r="H93" s="197">
        <v>82.44</v>
      </c>
      <c r="I93" s="198"/>
      <c r="J93" s="199">
        <f>ROUND(I93*H93,2)</f>
        <v>0</v>
      </c>
      <c r="K93" s="195" t="s">
        <v>193</v>
      </c>
      <c r="L93" s="61"/>
      <c r="M93" s="200" t="s">
        <v>23</v>
      </c>
      <c r="N93" s="201" t="s">
        <v>44</v>
      </c>
      <c r="O93" s="42"/>
      <c r="P93" s="202">
        <f>O93*H93</f>
        <v>0</v>
      </c>
      <c r="Q93" s="202">
        <v>0</v>
      </c>
      <c r="R93" s="202">
        <f>Q93*H93</f>
        <v>0</v>
      </c>
      <c r="S93" s="202">
        <v>0.22</v>
      </c>
      <c r="T93" s="203">
        <f>S93*H93</f>
        <v>18.1368</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2133</v>
      </c>
    </row>
    <row r="94" spans="2:47" s="1" customFormat="1" ht="256.5">
      <c r="B94" s="41"/>
      <c r="C94" s="63"/>
      <c r="D94" s="208" t="s">
        <v>287</v>
      </c>
      <c r="E94" s="63"/>
      <c r="F94" s="209" t="s">
        <v>458</v>
      </c>
      <c r="G94" s="63"/>
      <c r="H94" s="63"/>
      <c r="I94" s="163"/>
      <c r="J94" s="63"/>
      <c r="K94" s="63"/>
      <c r="L94" s="61"/>
      <c r="M94" s="207"/>
      <c r="N94" s="42"/>
      <c r="O94" s="42"/>
      <c r="P94" s="42"/>
      <c r="Q94" s="42"/>
      <c r="R94" s="42"/>
      <c r="S94" s="42"/>
      <c r="T94" s="78"/>
      <c r="AT94" s="24" t="s">
        <v>287</v>
      </c>
      <c r="AU94" s="24" t="s">
        <v>83</v>
      </c>
    </row>
    <row r="95" spans="2:47" s="1" customFormat="1" ht="27">
      <c r="B95" s="41"/>
      <c r="C95" s="63"/>
      <c r="D95" s="205" t="s">
        <v>196</v>
      </c>
      <c r="E95" s="63"/>
      <c r="F95" s="206" t="s">
        <v>2130</v>
      </c>
      <c r="G95" s="63"/>
      <c r="H95" s="63"/>
      <c r="I95" s="163"/>
      <c r="J95" s="63"/>
      <c r="K95" s="63"/>
      <c r="L95" s="61"/>
      <c r="M95" s="207"/>
      <c r="N95" s="42"/>
      <c r="O95" s="42"/>
      <c r="P95" s="42"/>
      <c r="Q95" s="42"/>
      <c r="R95" s="42"/>
      <c r="S95" s="42"/>
      <c r="T95" s="78"/>
      <c r="AT95" s="24" t="s">
        <v>196</v>
      </c>
      <c r="AU95" s="24" t="s">
        <v>83</v>
      </c>
    </row>
    <row r="96" spans="2:65" s="1" customFormat="1" ht="44.25" customHeight="1">
      <c r="B96" s="41"/>
      <c r="C96" s="193" t="s">
        <v>398</v>
      </c>
      <c r="D96" s="193" t="s">
        <v>189</v>
      </c>
      <c r="E96" s="194" t="s">
        <v>2134</v>
      </c>
      <c r="F96" s="195" t="s">
        <v>2135</v>
      </c>
      <c r="G96" s="196" t="s">
        <v>285</v>
      </c>
      <c r="H96" s="197">
        <v>1480.06</v>
      </c>
      <c r="I96" s="198"/>
      <c r="J96" s="199">
        <f>ROUND(I96*H96,2)</f>
        <v>0</v>
      </c>
      <c r="K96" s="195" t="s">
        <v>193</v>
      </c>
      <c r="L96" s="61"/>
      <c r="M96" s="200" t="s">
        <v>23</v>
      </c>
      <c r="N96" s="201" t="s">
        <v>44</v>
      </c>
      <c r="O96" s="42"/>
      <c r="P96" s="202">
        <f>O96*H96</f>
        <v>0</v>
      </c>
      <c r="Q96" s="202">
        <v>0</v>
      </c>
      <c r="R96" s="202">
        <f>Q96*H96</f>
        <v>0</v>
      </c>
      <c r="S96" s="202">
        <v>0.3</v>
      </c>
      <c r="T96" s="203">
        <f>S96*H96</f>
        <v>444.018</v>
      </c>
      <c r="AR96" s="24" t="s">
        <v>206</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206</v>
      </c>
      <c r="BM96" s="24" t="s">
        <v>2136</v>
      </c>
    </row>
    <row r="97" spans="2:47" s="1" customFormat="1" ht="256.5">
      <c r="B97" s="41"/>
      <c r="C97" s="63"/>
      <c r="D97" s="208" t="s">
        <v>287</v>
      </c>
      <c r="E97" s="63"/>
      <c r="F97" s="209" t="s">
        <v>458</v>
      </c>
      <c r="G97" s="63"/>
      <c r="H97" s="63"/>
      <c r="I97" s="163"/>
      <c r="J97" s="63"/>
      <c r="K97" s="63"/>
      <c r="L97" s="61"/>
      <c r="M97" s="207"/>
      <c r="N97" s="42"/>
      <c r="O97" s="42"/>
      <c r="P97" s="42"/>
      <c r="Q97" s="42"/>
      <c r="R97" s="42"/>
      <c r="S97" s="42"/>
      <c r="T97" s="78"/>
      <c r="AT97" s="24" t="s">
        <v>287</v>
      </c>
      <c r="AU97" s="24" t="s">
        <v>83</v>
      </c>
    </row>
    <row r="98" spans="2:51" s="11" customFormat="1" ht="13.5">
      <c r="B98" s="214"/>
      <c r="C98" s="215"/>
      <c r="D98" s="205" t="s">
        <v>290</v>
      </c>
      <c r="E98" s="216" t="s">
        <v>23</v>
      </c>
      <c r="F98" s="217" t="s">
        <v>2137</v>
      </c>
      <c r="G98" s="215"/>
      <c r="H98" s="218">
        <v>1480.06</v>
      </c>
      <c r="I98" s="219"/>
      <c r="J98" s="215"/>
      <c r="K98" s="215"/>
      <c r="L98" s="220"/>
      <c r="M98" s="221"/>
      <c r="N98" s="222"/>
      <c r="O98" s="222"/>
      <c r="P98" s="222"/>
      <c r="Q98" s="222"/>
      <c r="R98" s="222"/>
      <c r="S98" s="222"/>
      <c r="T98" s="223"/>
      <c r="AT98" s="224" t="s">
        <v>290</v>
      </c>
      <c r="AU98" s="224" t="s">
        <v>83</v>
      </c>
      <c r="AV98" s="11" t="s">
        <v>83</v>
      </c>
      <c r="AW98" s="11" t="s">
        <v>36</v>
      </c>
      <c r="AX98" s="11" t="s">
        <v>81</v>
      </c>
      <c r="AY98" s="224" t="s">
        <v>186</v>
      </c>
    </row>
    <row r="99" spans="2:65" s="1" customFormat="1" ht="44.25" customHeight="1">
      <c r="B99" s="41"/>
      <c r="C99" s="193" t="s">
        <v>405</v>
      </c>
      <c r="D99" s="193" t="s">
        <v>189</v>
      </c>
      <c r="E99" s="194" t="s">
        <v>460</v>
      </c>
      <c r="F99" s="195" t="s">
        <v>461</v>
      </c>
      <c r="G99" s="196" t="s">
        <v>285</v>
      </c>
      <c r="H99" s="197">
        <v>1309.68</v>
      </c>
      <c r="I99" s="198"/>
      <c r="J99" s="199">
        <f>ROUND(I99*H99,2)</f>
        <v>0</v>
      </c>
      <c r="K99" s="195" t="s">
        <v>193</v>
      </c>
      <c r="L99" s="61"/>
      <c r="M99" s="200" t="s">
        <v>23</v>
      </c>
      <c r="N99" s="201" t="s">
        <v>44</v>
      </c>
      <c r="O99" s="42"/>
      <c r="P99" s="202">
        <f>O99*H99</f>
        <v>0</v>
      </c>
      <c r="Q99" s="202">
        <v>0</v>
      </c>
      <c r="R99" s="202">
        <f>Q99*H99</f>
        <v>0</v>
      </c>
      <c r="S99" s="202">
        <v>0.44</v>
      </c>
      <c r="T99" s="203">
        <f>S99*H99</f>
        <v>576.2592000000001</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2138</v>
      </c>
    </row>
    <row r="100" spans="2:47" s="1" customFormat="1" ht="256.5">
      <c r="B100" s="41"/>
      <c r="C100" s="63"/>
      <c r="D100" s="205" t="s">
        <v>287</v>
      </c>
      <c r="E100" s="63"/>
      <c r="F100" s="206" t="s">
        <v>458</v>
      </c>
      <c r="G100" s="63"/>
      <c r="H100" s="63"/>
      <c r="I100" s="163"/>
      <c r="J100" s="63"/>
      <c r="K100" s="63"/>
      <c r="L100" s="61"/>
      <c r="M100" s="207"/>
      <c r="N100" s="42"/>
      <c r="O100" s="42"/>
      <c r="P100" s="42"/>
      <c r="Q100" s="42"/>
      <c r="R100" s="42"/>
      <c r="S100" s="42"/>
      <c r="T100" s="78"/>
      <c r="AT100" s="24" t="s">
        <v>287</v>
      </c>
      <c r="AU100" s="24" t="s">
        <v>83</v>
      </c>
    </row>
    <row r="101" spans="2:65" s="1" customFormat="1" ht="44.25" customHeight="1">
      <c r="B101" s="41"/>
      <c r="C101" s="193" t="s">
        <v>83</v>
      </c>
      <c r="D101" s="193" t="s">
        <v>189</v>
      </c>
      <c r="E101" s="194" t="s">
        <v>2139</v>
      </c>
      <c r="F101" s="195" t="s">
        <v>2140</v>
      </c>
      <c r="G101" s="196" t="s">
        <v>285</v>
      </c>
      <c r="H101" s="197">
        <v>914.59</v>
      </c>
      <c r="I101" s="198"/>
      <c r="J101" s="199">
        <f>ROUND(I101*H101,2)</f>
        <v>0</v>
      </c>
      <c r="K101" s="195" t="s">
        <v>193</v>
      </c>
      <c r="L101" s="61"/>
      <c r="M101" s="200" t="s">
        <v>23</v>
      </c>
      <c r="N101" s="201" t="s">
        <v>44</v>
      </c>
      <c r="O101" s="42"/>
      <c r="P101" s="202">
        <f>O101*H101</f>
        <v>0</v>
      </c>
      <c r="Q101" s="202">
        <v>6E-05</v>
      </c>
      <c r="R101" s="202">
        <f>Q101*H101</f>
        <v>0.054875400000000005</v>
      </c>
      <c r="S101" s="202">
        <v>0.103</v>
      </c>
      <c r="T101" s="203">
        <f>S101*H101</f>
        <v>94.20277</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2141</v>
      </c>
    </row>
    <row r="102" spans="2:47" s="1" customFormat="1" ht="216">
      <c r="B102" s="41"/>
      <c r="C102" s="63"/>
      <c r="D102" s="208" t="s">
        <v>287</v>
      </c>
      <c r="E102" s="63"/>
      <c r="F102" s="209" t="s">
        <v>469</v>
      </c>
      <c r="G102" s="63"/>
      <c r="H102" s="63"/>
      <c r="I102" s="163"/>
      <c r="J102" s="63"/>
      <c r="K102" s="63"/>
      <c r="L102" s="61"/>
      <c r="M102" s="207"/>
      <c r="N102" s="42"/>
      <c r="O102" s="42"/>
      <c r="P102" s="42"/>
      <c r="Q102" s="42"/>
      <c r="R102" s="42"/>
      <c r="S102" s="42"/>
      <c r="T102" s="78"/>
      <c r="AT102" s="24" t="s">
        <v>287</v>
      </c>
      <c r="AU102" s="24" t="s">
        <v>83</v>
      </c>
    </row>
    <row r="103" spans="2:47" s="1" customFormat="1" ht="40.5">
      <c r="B103" s="41"/>
      <c r="C103" s="63"/>
      <c r="D103" s="205" t="s">
        <v>196</v>
      </c>
      <c r="E103" s="63"/>
      <c r="F103" s="206" t="s">
        <v>2142</v>
      </c>
      <c r="G103" s="63"/>
      <c r="H103" s="63"/>
      <c r="I103" s="163"/>
      <c r="J103" s="63"/>
      <c r="K103" s="63"/>
      <c r="L103" s="61"/>
      <c r="M103" s="207"/>
      <c r="N103" s="42"/>
      <c r="O103" s="42"/>
      <c r="P103" s="42"/>
      <c r="Q103" s="42"/>
      <c r="R103" s="42"/>
      <c r="S103" s="42"/>
      <c r="T103" s="78"/>
      <c r="AT103" s="24" t="s">
        <v>196</v>
      </c>
      <c r="AU103" s="24" t="s">
        <v>83</v>
      </c>
    </row>
    <row r="104" spans="2:65" s="1" customFormat="1" ht="44.25" customHeight="1">
      <c r="B104" s="41"/>
      <c r="C104" s="193" t="s">
        <v>206</v>
      </c>
      <c r="D104" s="193" t="s">
        <v>189</v>
      </c>
      <c r="E104" s="194" t="s">
        <v>1258</v>
      </c>
      <c r="F104" s="195" t="s">
        <v>1259</v>
      </c>
      <c r="G104" s="196" t="s">
        <v>295</v>
      </c>
      <c r="H104" s="197">
        <v>502.2</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2143</v>
      </c>
    </row>
    <row r="105" spans="2:47" s="1" customFormat="1" ht="270">
      <c r="B105" s="41"/>
      <c r="C105" s="63"/>
      <c r="D105" s="208" t="s">
        <v>287</v>
      </c>
      <c r="E105" s="63"/>
      <c r="F105" s="209" t="s">
        <v>490</v>
      </c>
      <c r="G105" s="63"/>
      <c r="H105" s="63"/>
      <c r="I105" s="163"/>
      <c r="J105" s="63"/>
      <c r="K105" s="63"/>
      <c r="L105" s="61"/>
      <c r="M105" s="207"/>
      <c r="N105" s="42"/>
      <c r="O105" s="42"/>
      <c r="P105" s="42"/>
      <c r="Q105" s="42"/>
      <c r="R105" s="42"/>
      <c r="S105" s="42"/>
      <c r="T105" s="78"/>
      <c r="AT105" s="24" t="s">
        <v>287</v>
      </c>
      <c r="AU105" s="24" t="s">
        <v>83</v>
      </c>
    </row>
    <row r="106" spans="2:47" s="1" customFormat="1" ht="27">
      <c r="B106" s="41"/>
      <c r="C106" s="63"/>
      <c r="D106" s="208" t="s">
        <v>196</v>
      </c>
      <c r="E106" s="63"/>
      <c r="F106" s="209" t="s">
        <v>1261</v>
      </c>
      <c r="G106" s="63"/>
      <c r="H106" s="63"/>
      <c r="I106" s="163"/>
      <c r="J106" s="63"/>
      <c r="K106" s="63"/>
      <c r="L106" s="61"/>
      <c r="M106" s="207"/>
      <c r="N106" s="42"/>
      <c r="O106" s="42"/>
      <c r="P106" s="42"/>
      <c r="Q106" s="42"/>
      <c r="R106" s="42"/>
      <c r="S106" s="42"/>
      <c r="T106" s="78"/>
      <c r="AT106" s="24" t="s">
        <v>196</v>
      </c>
      <c r="AU106" s="24" t="s">
        <v>83</v>
      </c>
    </row>
    <row r="107" spans="2:51" s="11" customFormat="1" ht="13.5">
      <c r="B107" s="214"/>
      <c r="C107" s="215"/>
      <c r="D107" s="208" t="s">
        <v>290</v>
      </c>
      <c r="E107" s="225" t="s">
        <v>23</v>
      </c>
      <c r="F107" s="226" t="s">
        <v>2144</v>
      </c>
      <c r="G107" s="215"/>
      <c r="H107" s="227">
        <v>134.4</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51" s="13" customFormat="1" ht="13.5">
      <c r="B108" s="241"/>
      <c r="C108" s="242"/>
      <c r="D108" s="208" t="s">
        <v>290</v>
      </c>
      <c r="E108" s="243" t="s">
        <v>23</v>
      </c>
      <c r="F108" s="244" t="s">
        <v>1263</v>
      </c>
      <c r="G108" s="242"/>
      <c r="H108" s="245" t="s">
        <v>23</v>
      </c>
      <c r="I108" s="246"/>
      <c r="J108" s="242"/>
      <c r="K108" s="242"/>
      <c r="L108" s="247"/>
      <c r="M108" s="248"/>
      <c r="N108" s="249"/>
      <c r="O108" s="249"/>
      <c r="P108" s="249"/>
      <c r="Q108" s="249"/>
      <c r="R108" s="249"/>
      <c r="S108" s="249"/>
      <c r="T108" s="250"/>
      <c r="AT108" s="251" t="s">
        <v>290</v>
      </c>
      <c r="AU108" s="251" t="s">
        <v>83</v>
      </c>
      <c r="AV108" s="13" t="s">
        <v>81</v>
      </c>
      <c r="AW108" s="13" t="s">
        <v>36</v>
      </c>
      <c r="AX108" s="13" t="s">
        <v>73</v>
      </c>
      <c r="AY108" s="251" t="s">
        <v>186</v>
      </c>
    </row>
    <row r="109" spans="2:51" s="11" customFormat="1" ht="13.5">
      <c r="B109" s="214"/>
      <c r="C109" s="215"/>
      <c r="D109" s="208" t="s">
        <v>290</v>
      </c>
      <c r="E109" s="225" t="s">
        <v>23</v>
      </c>
      <c r="F109" s="226" t="s">
        <v>2145</v>
      </c>
      <c r="G109" s="215"/>
      <c r="H109" s="227">
        <v>367.8</v>
      </c>
      <c r="I109" s="219"/>
      <c r="J109" s="215"/>
      <c r="K109" s="215"/>
      <c r="L109" s="220"/>
      <c r="M109" s="221"/>
      <c r="N109" s="222"/>
      <c r="O109" s="222"/>
      <c r="P109" s="222"/>
      <c r="Q109" s="222"/>
      <c r="R109" s="222"/>
      <c r="S109" s="222"/>
      <c r="T109" s="223"/>
      <c r="AT109" s="224" t="s">
        <v>290</v>
      </c>
      <c r="AU109" s="224" t="s">
        <v>83</v>
      </c>
      <c r="AV109" s="11" t="s">
        <v>83</v>
      </c>
      <c r="AW109" s="11" t="s">
        <v>36</v>
      </c>
      <c r="AX109" s="11" t="s">
        <v>73</v>
      </c>
      <c r="AY109" s="224" t="s">
        <v>186</v>
      </c>
    </row>
    <row r="110" spans="2:51" s="13" customFormat="1" ht="13.5">
      <c r="B110" s="241"/>
      <c r="C110" s="242"/>
      <c r="D110" s="208" t="s">
        <v>290</v>
      </c>
      <c r="E110" s="243" t="s">
        <v>23</v>
      </c>
      <c r="F110" s="244" t="s">
        <v>1265</v>
      </c>
      <c r="G110" s="242"/>
      <c r="H110" s="245" t="s">
        <v>23</v>
      </c>
      <c r="I110" s="246"/>
      <c r="J110" s="242"/>
      <c r="K110" s="242"/>
      <c r="L110" s="247"/>
      <c r="M110" s="248"/>
      <c r="N110" s="249"/>
      <c r="O110" s="249"/>
      <c r="P110" s="249"/>
      <c r="Q110" s="249"/>
      <c r="R110" s="249"/>
      <c r="S110" s="249"/>
      <c r="T110" s="250"/>
      <c r="AT110" s="251" t="s">
        <v>290</v>
      </c>
      <c r="AU110" s="251" t="s">
        <v>83</v>
      </c>
      <c r="AV110" s="13" t="s">
        <v>81</v>
      </c>
      <c r="AW110" s="13" t="s">
        <v>36</v>
      </c>
      <c r="AX110" s="13" t="s">
        <v>73</v>
      </c>
      <c r="AY110" s="251" t="s">
        <v>186</v>
      </c>
    </row>
    <row r="111" spans="2:51" s="12" customFormat="1" ht="13.5">
      <c r="B111" s="230"/>
      <c r="C111" s="231"/>
      <c r="D111" s="205" t="s">
        <v>290</v>
      </c>
      <c r="E111" s="232" t="s">
        <v>23</v>
      </c>
      <c r="F111" s="233" t="s">
        <v>650</v>
      </c>
      <c r="G111" s="231"/>
      <c r="H111" s="234">
        <v>502.2</v>
      </c>
      <c r="I111" s="235"/>
      <c r="J111" s="231"/>
      <c r="K111" s="231"/>
      <c r="L111" s="236"/>
      <c r="M111" s="237"/>
      <c r="N111" s="238"/>
      <c r="O111" s="238"/>
      <c r="P111" s="238"/>
      <c r="Q111" s="238"/>
      <c r="R111" s="238"/>
      <c r="S111" s="238"/>
      <c r="T111" s="239"/>
      <c r="AT111" s="240" t="s">
        <v>290</v>
      </c>
      <c r="AU111" s="240" t="s">
        <v>83</v>
      </c>
      <c r="AV111" s="12" t="s">
        <v>206</v>
      </c>
      <c r="AW111" s="12" t="s">
        <v>36</v>
      </c>
      <c r="AX111" s="12" t="s">
        <v>81</v>
      </c>
      <c r="AY111" s="240" t="s">
        <v>186</v>
      </c>
    </row>
    <row r="112" spans="2:65" s="1" customFormat="1" ht="44.25" customHeight="1">
      <c r="B112" s="41"/>
      <c r="C112" s="193" t="s">
        <v>354</v>
      </c>
      <c r="D112" s="193" t="s">
        <v>189</v>
      </c>
      <c r="E112" s="194" t="s">
        <v>527</v>
      </c>
      <c r="F112" s="195" t="s">
        <v>528</v>
      </c>
      <c r="G112" s="196" t="s">
        <v>295</v>
      </c>
      <c r="H112" s="197">
        <v>512.2</v>
      </c>
      <c r="I112" s="198"/>
      <c r="J112" s="199">
        <f>ROUND(I112*H112,2)</f>
        <v>0</v>
      </c>
      <c r="K112" s="195" t="s">
        <v>193</v>
      </c>
      <c r="L112" s="61"/>
      <c r="M112" s="200" t="s">
        <v>23</v>
      </c>
      <c r="N112" s="201" t="s">
        <v>44</v>
      </c>
      <c r="O112" s="42"/>
      <c r="P112" s="202">
        <f>O112*H112</f>
        <v>0</v>
      </c>
      <c r="Q112" s="202">
        <v>0</v>
      </c>
      <c r="R112" s="202">
        <f>Q112*H112</f>
        <v>0</v>
      </c>
      <c r="S112" s="202">
        <v>0</v>
      </c>
      <c r="T112" s="203">
        <f>S112*H112</f>
        <v>0</v>
      </c>
      <c r="AR112" s="24" t="s">
        <v>206</v>
      </c>
      <c r="AT112" s="24" t="s">
        <v>189</v>
      </c>
      <c r="AU112" s="24" t="s">
        <v>83</v>
      </c>
      <c r="AY112" s="24" t="s">
        <v>186</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206</v>
      </c>
      <c r="BM112" s="24" t="s">
        <v>2146</v>
      </c>
    </row>
    <row r="113" spans="2:47" s="1" customFormat="1" ht="189">
      <c r="B113" s="41"/>
      <c r="C113" s="63"/>
      <c r="D113" s="208" t="s">
        <v>287</v>
      </c>
      <c r="E113" s="63"/>
      <c r="F113" s="209" t="s">
        <v>530</v>
      </c>
      <c r="G113" s="63"/>
      <c r="H113" s="63"/>
      <c r="I113" s="163"/>
      <c r="J113" s="63"/>
      <c r="K113" s="63"/>
      <c r="L113" s="61"/>
      <c r="M113" s="207"/>
      <c r="N113" s="42"/>
      <c r="O113" s="42"/>
      <c r="P113" s="42"/>
      <c r="Q113" s="42"/>
      <c r="R113" s="42"/>
      <c r="S113" s="42"/>
      <c r="T113" s="78"/>
      <c r="AT113" s="24" t="s">
        <v>287</v>
      </c>
      <c r="AU113" s="24" t="s">
        <v>83</v>
      </c>
    </row>
    <row r="114" spans="2:51" s="11" customFormat="1" ht="13.5">
      <c r="B114" s="214"/>
      <c r="C114" s="215"/>
      <c r="D114" s="205" t="s">
        <v>290</v>
      </c>
      <c r="E114" s="216" t="s">
        <v>23</v>
      </c>
      <c r="F114" s="217" t="s">
        <v>2147</v>
      </c>
      <c r="G114" s="215"/>
      <c r="H114" s="218">
        <v>512.2</v>
      </c>
      <c r="I114" s="219"/>
      <c r="J114" s="215"/>
      <c r="K114" s="215"/>
      <c r="L114" s="220"/>
      <c r="M114" s="221"/>
      <c r="N114" s="222"/>
      <c r="O114" s="222"/>
      <c r="P114" s="222"/>
      <c r="Q114" s="222"/>
      <c r="R114" s="222"/>
      <c r="S114" s="222"/>
      <c r="T114" s="223"/>
      <c r="AT114" s="224" t="s">
        <v>290</v>
      </c>
      <c r="AU114" s="224" t="s">
        <v>83</v>
      </c>
      <c r="AV114" s="11" t="s">
        <v>83</v>
      </c>
      <c r="AW114" s="11" t="s">
        <v>36</v>
      </c>
      <c r="AX114" s="11" t="s">
        <v>81</v>
      </c>
      <c r="AY114" s="224" t="s">
        <v>186</v>
      </c>
    </row>
    <row r="115" spans="2:65" s="1" customFormat="1" ht="31.5" customHeight="1">
      <c r="B115" s="41"/>
      <c r="C115" s="193" t="s">
        <v>447</v>
      </c>
      <c r="D115" s="193" t="s">
        <v>189</v>
      </c>
      <c r="E115" s="194" t="s">
        <v>1028</v>
      </c>
      <c r="F115" s="195" t="s">
        <v>1029</v>
      </c>
      <c r="G115" s="196" t="s">
        <v>401</v>
      </c>
      <c r="H115" s="197">
        <v>467.59</v>
      </c>
      <c r="I115" s="198"/>
      <c r="J115" s="199">
        <f>ROUND(I115*H115,2)</f>
        <v>0</v>
      </c>
      <c r="K115" s="195" t="s">
        <v>23</v>
      </c>
      <c r="L115" s="61"/>
      <c r="M115" s="200" t="s">
        <v>23</v>
      </c>
      <c r="N115" s="201" t="s">
        <v>44</v>
      </c>
      <c r="O115" s="42"/>
      <c r="P115" s="202">
        <f>O115*H115</f>
        <v>0</v>
      </c>
      <c r="Q115" s="202">
        <v>0</v>
      </c>
      <c r="R115" s="202">
        <f>Q115*H115</f>
        <v>0</v>
      </c>
      <c r="S115" s="202">
        <v>0</v>
      </c>
      <c r="T115" s="203">
        <f>S115*H115</f>
        <v>0</v>
      </c>
      <c r="AR115" s="24" t="s">
        <v>206</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206</v>
      </c>
      <c r="BM115" s="24" t="s">
        <v>2148</v>
      </c>
    </row>
    <row r="116" spans="2:51" s="11" customFormat="1" ht="13.5">
      <c r="B116" s="214"/>
      <c r="C116" s="215"/>
      <c r="D116" s="205" t="s">
        <v>290</v>
      </c>
      <c r="E116" s="216" t="s">
        <v>23</v>
      </c>
      <c r="F116" s="217" t="s">
        <v>2149</v>
      </c>
      <c r="G116" s="215"/>
      <c r="H116" s="218">
        <v>467.59</v>
      </c>
      <c r="I116" s="219"/>
      <c r="J116" s="215"/>
      <c r="K116" s="215"/>
      <c r="L116" s="220"/>
      <c r="M116" s="221"/>
      <c r="N116" s="222"/>
      <c r="O116" s="222"/>
      <c r="P116" s="222"/>
      <c r="Q116" s="222"/>
      <c r="R116" s="222"/>
      <c r="S116" s="222"/>
      <c r="T116" s="223"/>
      <c r="AT116" s="224" t="s">
        <v>290</v>
      </c>
      <c r="AU116" s="224" t="s">
        <v>83</v>
      </c>
      <c r="AV116" s="11" t="s">
        <v>83</v>
      </c>
      <c r="AW116" s="11" t="s">
        <v>36</v>
      </c>
      <c r="AX116" s="11" t="s">
        <v>81</v>
      </c>
      <c r="AY116" s="224" t="s">
        <v>186</v>
      </c>
    </row>
    <row r="117" spans="2:65" s="1" customFormat="1" ht="31.5" customHeight="1">
      <c r="B117" s="41"/>
      <c r="C117" s="193" t="s">
        <v>358</v>
      </c>
      <c r="D117" s="193" t="s">
        <v>189</v>
      </c>
      <c r="E117" s="194" t="s">
        <v>1288</v>
      </c>
      <c r="F117" s="195" t="s">
        <v>1289</v>
      </c>
      <c r="G117" s="196" t="s">
        <v>295</v>
      </c>
      <c r="H117" s="197">
        <v>256.1</v>
      </c>
      <c r="I117" s="198"/>
      <c r="J117" s="199">
        <f>ROUND(I117*H117,2)</f>
        <v>0</v>
      </c>
      <c r="K117" s="195" t="s">
        <v>193</v>
      </c>
      <c r="L117" s="61"/>
      <c r="M117" s="200" t="s">
        <v>23</v>
      </c>
      <c r="N117" s="201" t="s">
        <v>44</v>
      </c>
      <c r="O117" s="42"/>
      <c r="P117" s="202">
        <f>O117*H117</f>
        <v>0</v>
      </c>
      <c r="Q117" s="202">
        <v>0</v>
      </c>
      <c r="R117" s="202">
        <f>Q117*H117</f>
        <v>0</v>
      </c>
      <c r="S117" s="202">
        <v>0</v>
      </c>
      <c r="T117" s="203">
        <f>S117*H117</f>
        <v>0</v>
      </c>
      <c r="AR117" s="24" t="s">
        <v>206</v>
      </c>
      <c r="AT117" s="24" t="s">
        <v>189</v>
      </c>
      <c r="AU117" s="24" t="s">
        <v>83</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206</v>
      </c>
      <c r="BM117" s="24" t="s">
        <v>2150</v>
      </c>
    </row>
    <row r="118" spans="2:47" s="1" customFormat="1" ht="148.5">
      <c r="B118" s="41"/>
      <c r="C118" s="63"/>
      <c r="D118" s="205" t="s">
        <v>287</v>
      </c>
      <c r="E118" s="63"/>
      <c r="F118" s="206" t="s">
        <v>539</v>
      </c>
      <c r="G118" s="63"/>
      <c r="H118" s="63"/>
      <c r="I118" s="163"/>
      <c r="J118" s="63"/>
      <c r="K118" s="63"/>
      <c r="L118" s="61"/>
      <c r="M118" s="207"/>
      <c r="N118" s="42"/>
      <c r="O118" s="42"/>
      <c r="P118" s="42"/>
      <c r="Q118" s="42"/>
      <c r="R118" s="42"/>
      <c r="S118" s="42"/>
      <c r="T118" s="78"/>
      <c r="AT118" s="24" t="s">
        <v>287</v>
      </c>
      <c r="AU118" s="24" t="s">
        <v>83</v>
      </c>
    </row>
    <row r="119" spans="2:65" s="1" customFormat="1" ht="57" customHeight="1">
      <c r="B119" s="41"/>
      <c r="C119" s="193" t="s">
        <v>362</v>
      </c>
      <c r="D119" s="193" t="s">
        <v>189</v>
      </c>
      <c r="E119" s="194" t="s">
        <v>545</v>
      </c>
      <c r="F119" s="195" t="s">
        <v>546</v>
      </c>
      <c r="G119" s="196" t="s">
        <v>295</v>
      </c>
      <c r="H119" s="197">
        <v>256.1</v>
      </c>
      <c r="I119" s="198"/>
      <c r="J119" s="199">
        <f>ROUND(I119*H119,2)</f>
        <v>0</v>
      </c>
      <c r="K119" s="195" t="s">
        <v>193</v>
      </c>
      <c r="L119" s="61"/>
      <c r="M119" s="200" t="s">
        <v>23</v>
      </c>
      <c r="N119" s="201" t="s">
        <v>44</v>
      </c>
      <c r="O119" s="42"/>
      <c r="P119" s="202">
        <f>O119*H119</f>
        <v>0</v>
      </c>
      <c r="Q119" s="202">
        <v>0</v>
      </c>
      <c r="R119" s="202">
        <f>Q119*H119</f>
        <v>0</v>
      </c>
      <c r="S119" s="202">
        <v>0</v>
      </c>
      <c r="T119" s="203">
        <f>S119*H119</f>
        <v>0</v>
      </c>
      <c r="AR119" s="24" t="s">
        <v>206</v>
      </c>
      <c r="AT119" s="24" t="s">
        <v>189</v>
      </c>
      <c r="AU119" s="24" t="s">
        <v>83</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2151</v>
      </c>
    </row>
    <row r="120" spans="2:47" s="1" customFormat="1" ht="409.5">
      <c r="B120" s="41"/>
      <c r="C120" s="63"/>
      <c r="D120" s="205" t="s">
        <v>287</v>
      </c>
      <c r="E120" s="63"/>
      <c r="F120" s="206" t="s">
        <v>548</v>
      </c>
      <c r="G120" s="63"/>
      <c r="H120" s="63"/>
      <c r="I120" s="163"/>
      <c r="J120" s="63"/>
      <c r="K120" s="63"/>
      <c r="L120" s="61"/>
      <c r="M120" s="207"/>
      <c r="N120" s="42"/>
      <c r="O120" s="42"/>
      <c r="P120" s="42"/>
      <c r="Q120" s="42"/>
      <c r="R120" s="42"/>
      <c r="S120" s="42"/>
      <c r="T120" s="78"/>
      <c r="AT120" s="24" t="s">
        <v>287</v>
      </c>
      <c r="AU120" s="24" t="s">
        <v>83</v>
      </c>
    </row>
    <row r="121" spans="2:65" s="1" customFormat="1" ht="22.5" customHeight="1">
      <c r="B121" s="41"/>
      <c r="C121" s="193" t="s">
        <v>614</v>
      </c>
      <c r="D121" s="193" t="s">
        <v>189</v>
      </c>
      <c r="E121" s="194" t="s">
        <v>551</v>
      </c>
      <c r="F121" s="195" t="s">
        <v>552</v>
      </c>
      <c r="G121" s="196" t="s">
        <v>401</v>
      </c>
      <c r="H121" s="197">
        <v>467.59</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2152</v>
      </c>
    </row>
    <row r="122" spans="2:47" s="1" customFormat="1" ht="297">
      <c r="B122" s="41"/>
      <c r="C122" s="63"/>
      <c r="D122" s="205" t="s">
        <v>287</v>
      </c>
      <c r="E122" s="63"/>
      <c r="F122" s="206" t="s">
        <v>554</v>
      </c>
      <c r="G122" s="63"/>
      <c r="H122" s="63"/>
      <c r="I122" s="163"/>
      <c r="J122" s="63"/>
      <c r="K122" s="63"/>
      <c r="L122" s="61"/>
      <c r="M122" s="207"/>
      <c r="N122" s="42"/>
      <c r="O122" s="42"/>
      <c r="P122" s="42"/>
      <c r="Q122" s="42"/>
      <c r="R122" s="42"/>
      <c r="S122" s="42"/>
      <c r="T122" s="78"/>
      <c r="AT122" s="24" t="s">
        <v>287</v>
      </c>
      <c r="AU122" s="24" t="s">
        <v>83</v>
      </c>
    </row>
    <row r="123" spans="2:65" s="1" customFormat="1" ht="22.5" customHeight="1">
      <c r="B123" s="41"/>
      <c r="C123" s="193" t="s">
        <v>185</v>
      </c>
      <c r="D123" s="193" t="s">
        <v>189</v>
      </c>
      <c r="E123" s="194" t="s">
        <v>580</v>
      </c>
      <c r="F123" s="195" t="s">
        <v>581</v>
      </c>
      <c r="G123" s="196" t="s">
        <v>285</v>
      </c>
      <c r="H123" s="197">
        <v>654.84</v>
      </c>
      <c r="I123" s="198"/>
      <c r="J123" s="199">
        <f>ROUND(I123*H123,2)</f>
        <v>0</v>
      </c>
      <c r="K123" s="195" t="s">
        <v>193</v>
      </c>
      <c r="L123" s="61"/>
      <c r="M123" s="200" t="s">
        <v>23</v>
      </c>
      <c r="N123" s="201" t="s">
        <v>44</v>
      </c>
      <c r="O123" s="42"/>
      <c r="P123" s="202">
        <f>O123*H123</f>
        <v>0</v>
      </c>
      <c r="Q123" s="202">
        <v>0</v>
      </c>
      <c r="R123" s="202">
        <f>Q123*H123</f>
        <v>0</v>
      </c>
      <c r="S123" s="202">
        <v>0</v>
      </c>
      <c r="T123" s="203">
        <f>S123*H123</f>
        <v>0</v>
      </c>
      <c r="AR123" s="24" t="s">
        <v>206</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206</v>
      </c>
      <c r="BM123" s="24" t="s">
        <v>2153</v>
      </c>
    </row>
    <row r="124" spans="2:47" s="1" customFormat="1" ht="162">
      <c r="B124" s="41"/>
      <c r="C124" s="63"/>
      <c r="D124" s="208" t="s">
        <v>287</v>
      </c>
      <c r="E124" s="63"/>
      <c r="F124" s="209" t="s">
        <v>583</v>
      </c>
      <c r="G124" s="63"/>
      <c r="H124" s="63"/>
      <c r="I124" s="163"/>
      <c r="J124" s="63"/>
      <c r="K124" s="63"/>
      <c r="L124" s="61"/>
      <c r="M124" s="207"/>
      <c r="N124" s="42"/>
      <c r="O124" s="42"/>
      <c r="P124" s="42"/>
      <c r="Q124" s="42"/>
      <c r="R124" s="42"/>
      <c r="S124" s="42"/>
      <c r="T124" s="78"/>
      <c r="AT124" s="24" t="s">
        <v>287</v>
      </c>
      <c r="AU124" s="24" t="s">
        <v>83</v>
      </c>
    </row>
    <row r="125" spans="2:51" s="11" customFormat="1" ht="13.5">
      <c r="B125" s="214"/>
      <c r="C125" s="215"/>
      <c r="D125" s="208" t="s">
        <v>290</v>
      </c>
      <c r="E125" s="225" t="s">
        <v>23</v>
      </c>
      <c r="F125" s="226" t="s">
        <v>2154</v>
      </c>
      <c r="G125" s="215"/>
      <c r="H125" s="227">
        <v>654.84</v>
      </c>
      <c r="I125" s="219"/>
      <c r="J125" s="215"/>
      <c r="K125" s="215"/>
      <c r="L125" s="220"/>
      <c r="M125" s="221"/>
      <c r="N125" s="222"/>
      <c r="O125" s="222"/>
      <c r="P125" s="222"/>
      <c r="Q125" s="222"/>
      <c r="R125" s="222"/>
      <c r="S125" s="222"/>
      <c r="T125" s="223"/>
      <c r="AT125" s="224" t="s">
        <v>290</v>
      </c>
      <c r="AU125" s="224" t="s">
        <v>83</v>
      </c>
      <c r="AV125" s="11" t="s">
        <v>83</v>
      </c>
      <c r="AW125" s="11" t="s">
        <v>36</v>
      </c>
      <c r="AX125" s="11" t="s">
        <v>81</v>
      </c>
      <c r="AY125" s="224" t="s">
        <v>186</v>
      </c>
    </row>
    <row r="126" spans="2:63" s="10" customFormat="1" ht="29.85" customHeight="1">
      <c r="B126" s="176"/>
      <c r="C126" s="177"/>
      <c r="D126" s="190" t="s">
        <v>72</v>
      </c>
      <c r="E126" s="191" t="s">
        <v>185</v>
      </c>
      <c r="F126" s="191" t="s">
        <v>697</v>
      </c>
      <c r="G126" s="177"/>
      <c r="H126" s="177"/>
      <c r="I126" s="180"/>
      <c r="J126" s="192">
        <f>BK126</f>
        <v>0</v>
      </c>
      <c r="K126" s="177"/>
      <c r="L126" s="182"/>
      <c r="M126" s="183"/>
      <c r="N126" s="184"/>
      <c r="O126" s="184"/>
      <c r="P126" s="185">
        <f>SUM(P127:P153)</f>
        <v>0</v>
      </c>
      <c r="Q126" s="184"/>
      <c r="R126" s="185">
        <f>SUM(R127:R153)</f>
        <v>117.5276472</v>
      </c>
      <c r="S126" s="184"/>
      <c r="T126" s="186">
        <f>SUM(T127:T153)</f>
        <v>0</v>
      </c>
      <c r="AR126" s="187" t="s">
        <v>81</v>
      </c>
      <c r="AT126" s="188" t="s">
        <v>72</v>
      </c>
      <c r="AU126" s="188" t="s">
        <v>81</v>
      </c>
      <c r="AY126" s="187" t="s">
        <v>186</v>
      </c>
      <c r="BK126" s="189">
        <f>SUM(BK127:BK153)</f>
        <v>0</v>
      </c>
    </row>
    <row r="127" spans="2:65" s="1" customFormat="1" ht="22.5" customHeight="1">
      <c r="B127" s="41"/>
      <c r="C127" s="193" t="s">
        <v>271</v>
      </c>
      <c r="D127" s="193" t="s">
        <v>189</v>
      </c>
      <c r="E127" s="194" t="s">
        <v>699</v>
      </c>
      <c r="F127" s="195" t="s">
        <v>700</v>
      </c>
      <c r="G127" s="196" t="s">
        <v>444</v>
      </c>
      <c r="H127" s="197">
        <v>94.16</v>
      </c>
      <c r="I127" s="198"/>
      <c r="J127" s="199">
        <f>ROUND(I127*H127,2)</f>
        <v>0</v>
      </c>
      <c r="K127" s="195" t="s">
        <v>23</v>
      </c>
      <c r="L127" s="61"/>
      <c r="M127" s="200" t="s">
        <v>23</v>
      </c>
      <c r="N127" s="201" t="s">
        <v>44</v>
      </c>
      <c r="O127" s="42"/>
      <c r="P127" s="202">
        <f>O127*H127</f>
        <v>0</v>
      </c>
      <c r="Q127" s="202">
        <v>0</v>
      </c>
      <c r="R127" s="202">
        <f>Q127*H127</f>
        <v>0</v>
      </c>
      <c r="S127" s="202">
        <v>0</v>
      </c>
      <c r="T127" s="203">
        <f>S127*H127</f>
        <v>0</v>
      </c>
      <c r="AR127" s="24" t="s">
        <v>206</v>
      </c>
      <c r="AT127" s="24" t="s">
        <v>189</v>
      </c>
      <c r="AU127" s="24" t="s">
        <v>83</v>
      </c>
      <c r="AY127" s="24" t="s">
        <v>186</v>
      </c>
      <c r="BE127" s="204">
        <f>IF(N127="základní",J127,0)</f>
        <v>0</v>
      </c>
      <c r="BF127" s="204">
        <f>IF(N127="snížená",J127,0)</f>
        <v>0</v>
      </c>
      <c r="BG127" s="204">
        <f>IF(N127="zákl. přenesená",J127,0)</f>
        <v>0</v>
      </c>
      <c r="BH127" s="204">
        <f>IF(N127="sníž. přenesená",J127,0)</f>
        <v>0</v>
      </c>
      <c r="BI127" s="204">
        <f>IF(N127="nulová",J127,0)</f>
        <v>0</v>
      </c>
      <c r="BJ127" s="24" t="s">
        <v>81</v>
      </c>
      <c r="BK127" s="204">
        <f>ROUND(I127*H127,2)</f>
        <v>0</v>
      </c>
      <c r="BL127" s="24" t="s">
        <v>206</v>
      </c>
      <c r="BM127" s="24" t="s">
        <v>2155</v>
      </c>
    </row>
    <row r="128" spans="2:47" s="1" customFormat="1" ht="27">
      <c r="B128" s="41"/>
      <c r="C128" s="63"/>
      <c r="D128" s="205" t="s">
        <v>196</v>
      </c>
      <c r="E128" s="63"/>
      <c r="F128" s="206" t="s">
        <v>2156</v>
      </c>
      <c r="G128" s="63"/>
      <c r="H128" s="63"/>
      <c r="I128" s="163"/>
      <c r="J128" s="63"/>
      <c r="K128" s="63"/>
      <c r="L128" s="61"/>
      <c r="M128" s="207"/>
      <c r="N128" s="42"/>
      <c r="O128" s="42"/>
      <c r="P128" s="42"/>
      <c r="Q128" s="42"/>
      <c r="R128" s="42"/>
      <c r="S128" s="42"/>
      <c r="T128" s="78"/>
      <c r="AT128" s="24" t="s">
        <v>196</v>
      </c>
      <c r="AU128" s="24" t="s">
        <v>83</v>
      </c>
    </row>
    <row r="129" spans="2:65" s="1" customFormat="1" ht="22.5" customHeight="1">
      <c r="B129" s="41"/>
      <c r="C129" s="193" t="s">
        <v>217</v>
      </c>
      <c r="D129" s="193" t="s">
        <v>189</v>
      </c>
      <c r="E129" s="194" t="s">
        <v>704</v>
      </c>
      <c r="F129" s="195" t="s">
        <v>705</v>
      </c>
      <c r="G129" s="196" t="s">
        <v>285</v>
      </c>
      <c r="H129" s="197">
        <v>1309.68</v>
      </c>
      <c r="I129" s="198"/>
      <c r="J129" s="199">
        <f>ROUND(I129*H129,2)</f>
        <v>0</v>
      </c>
      <c r="K129" s="195" t="s">
        <v>23</v>
      </c>
      <c r="L129" s="61"/>
      <c r="M129" s="200" t="s">
        <v>23</v>
      </c>
      <c r="N129" s="201" t="s">
        <v>44</v>
      </c>
      <c r="O129" s="42"/>
      <c r="P129" s="202">
        <f>O129*H129</f>
        <v>0</v>
      </c>
      <c r="Q129" s="202">
        <v>0</v>
      </c>
      <c r="R129" s="202">
        <f>Q129*H129</f>
        <v>0</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2157</v>
      </c>
    </row>
    <row r="130" spans="2:65" s="1" customFormat="1" ht="22.5" customHeight="1">
      <c r="B130" s="41"/>
      <c r="C130" s="193" t="s">
        <v>241</v>
      </c>
      <c r="D130" s="193" t="s">
        <v>189</v>
      </c>
      <c r="E130" s="194" t="s">
        <v>2158</v>
      </c>
      <c r="F130" s="195" t="s">
        <v>2159</v>
      </c>
      <c r="G130" s="196" t="s">
        <v>285</v>
      </c>
      <c r="H130" s="197">
        <v>82.44</v>
      </c>
      <c r="I130" s="198"/>
      <c r="J130" s="199">
        <f>ROUND(I130*H130,2)</f>
        <v>0</v>
      </c>
      <c r="K130" s="195" t="s">
        <v>193</v>
      </c>
      <c r="L130" s="61"/>
      <c r="M130" s="200" t="s">
        <v>23</v>
      </c>
      <c r="N130" s="201" t="s">
        <v>44</v>
      </c>
      <c r="O130" s="42"/>
      <c r="P130" s="202">
        <f>O130*H130</f>
        <v>0</v>
      </c>
      <c r="Q130" s="202">
        <v>0</v>
      </c>
      <c r="R130" s="202">
        <f>Q130*H130</f>
        <v>0</v>
      </c>
      <c r="S130" s="202">
        <v>0</v>
      </c>
      <c r="T130" s="203">
        <f>S130*H130</f>
        <v>0</v>
      </c>
      <c r="AR130" s="24" t="s">
        <v>206</v>
      </c>
      <c r="AT130" s="24" t="s">
        <v>189</v>
      </c>
      <c r="AU130" s="24" t="s">
        <v>83</v>
      </c>
      <c r="AY130" s="24" t="s">
        <v>186</v>
      </c>
      <c r="BE130" s="204">
        <f>IF(N130="základní",J130,0)</f>
        <v>0</v>
      </c>
      <c r="BF130" s="204">
        <f>IF(N130="snížená",J130,0)</f>
        <v>0</v>
      </c>
      <c r="BG130" s="204">
        <f>IF(N130="zákl. přenesená",J130,0)</f>
        <v>0</v>
      </c>
      <c r="BH130" s="204">
        <f>IF(N130="sníž. přenesená",J130,0)</f>
        <v>0</v>
      </c>
      <c r="BI130" s="204">
        <f>IF(N130="nulová",J130,0)</f>
        <v>0</v>
      </c>
      <c r="BJ130" s="24" t="s">
        <v>81</v>
      </c>
      <c r="BK130" s="204">
        <f>ROUND(I130*H130,2)</f>
        <v>0</v>
      </c>
      <c r="BL130" s="24" t="s">
        <v>206</v>
      </c>
      <c r="BM130" s="24" t="s">
        <v>2160</v>
      </c>
    </row>
    <row r="131" spans="2:65" s="1" customFormat="1" ht="22.5" customHeight="1">
      <c r="B131" s="41"/>
      <c r="C131" s="193" t="s">
        <v>227</v>
      </c>
      <c r="D131" s="193" t="s">
        <v>189</v>
      </c>
      <c r="E131" s="194" t="s">
        <v>720</v>
      </c>
      <c r="F131" s="195" t="s">
        <v>721</v>
      </c>
      <c r="G131" s="196" t="s">
        <v>285</v>
      </c>
      <c r="H131" s="197">
        <v>1397.62</v>
      </c>
      <c r="I131" s="198"/>
      <c r="J131" s="199">
        <f>ROUND(I131*H131,2)</f>
        <v>0</v>
      </c>
      <c r="K131" s="195" t="s">
        <v>193</v>
      </c>
      <c r="L131" s="61"/>
      <c r="M131" s="200" t="s">
        <v>23</v>
      </c>
      <c r="N131" s="201" t="s">
        <v>44</v>
      </c>
      <c r="O131" s="42"/>
      <c r="P131" s="202">
        <f>O131*H131</f>
        <v>0</v>
      </c>
      <c r="Q131" s="202">
        <v>0</v>
      </c>
      <c r="R131" s="202">
        <f>Q131*H131</f>
        <v>0</v>
      </c>
      <c r="S131" s="202">
        <v>0</v>
      </c>
      <c r="T131" s="203">
        <f>S131*H131</f>
        <v>0</v>
      </c>
      <c r="AR131" s="24" t="s">
        <v>206</v>
      </c>
      <c r="AT131" s="24" t="s">
        <v>189</v>
      </c>
      <c r="AU131" s="24" t="s">
        <v>83</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2161</v>
      </c>
    </row>
    <row r="132" spans="2:51" s="11" customFormat="1" ht="13.5">
      <c r="B132" s="214"/>
      <c r="C132" s="215"/>
      <c r="D132" s="205" t="s">
        <v>290</v>
      </c>
      <c r="E132" s="216" t="s">
        <v>23</v>
      </c>
      <c r="F132" s="217" t="s">
        <v>2162</v>
      </c>
      <c r="G132" s="215"/>
      <c r="H132" s="218">
        <v>1397.62</v>
      </c>
      <c r="I132" s="219"/>
      <c r="J132" s="215"/>
      <c r="K132" s="215"/>
      <c r="L132" s="220"/>
      <c r="M132" s="221"/>
      <c r="N132" s="222"/>
      <c r="O132" s="222"/>
      <c r="P132" s="222"/>
      <c r="Q132" s="222"/>
      <c r="R132" s="222"/>
      <c r="S132" s="222"/>
      <c r="T132" s="223"/>
      <c r="AT132" s="224" t="s">
        <v>290</v>
      </c>
      <c r="AU132" s="224" t="s">
        <v>83</v>
      </c>
      <c r="AV132" s="11" t="s">
        <v>83</v>
      </c>
      <c r="AW132" s="11" t="s">
        <v>36</v>
      </c>
      <c r="AX132" s="11" t="s">
        <v>81</v>
      </c>
      <c r="AY132" s="224" t="s">
        <v>186</v>
      </c>
    </row>
    <row r="133" spans="2:65" s="1" customFormat="1" ht="31.5" customHeight="1">
      <c r="B133" s="41"/>
      <c r="C133" s="193" t="s">
        <v>9</v>
      </c>
      <c r="D133" s="193" t="s">
        <v>189</v>
      </c>
      <c r="E133" s="194" t="s">
        <v>747</v>
      </c>
      <c r="F133" s="195" t="s">
        <v>748</v>
      </c>
      <c r="G133" s="196" t="s">
        <v>285</v>
      </c>
      <c r="H133" s="197">
        <v>241.08</v>
      </c>
      <c r="I133" s="198"/>
      <c r="J133" s="199">
        <f>ROUND(I133*H133,2)</f>
        <v>0</v>
      </c>
      <c r="K133" s="195" t="s">
        <v>193</v>
      </c>
      <c r="L133" s="61"/>
      <c r="M133" s="200" t="s">
        <v>23</v>
      </c>
      <c r="N133" s="201" t="s">
        <v>44</v>
      </c>
      <c r="O133" s="42"/>
      <c r="P133" s="202">
        <f>O133*H133</f>
        <v>0</v>
      </c>
      <c r="Q133" s="202">
        <v>0.27799</v>
      </c>
      <c r="R133" s="202">
        <f>Q133*H133</f>
        <v>67.01782920000001</v>
      </c>
      <c r="S133" s="202">
        <v>0</v>
      </c>
      <c r="T133" s="203">
        <f>S133*H133</f>
        <v>0</v>
      </c>
      <c r="AR133" s="24" t="s">
        <v>206</v>
      </c>
      <c r="AT133" s="24" t="s">
        <v>189</v>
      </c>
      <c r="AU133" s="24" t="s">
        <v>83</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2163</v>
      </c>
    </row>
    <row r="134" spans="2:47" s="1" customFormat="1" ht="67.5">
      <c r="B134" s="41"/>
      <c r="C134" s="63"/>
      <c r="D134" s="208" t="s">
        <v>287</v>
      </c>
      <c r="E134" s="63"/>
      <c r="F134" s="209" t="s">
        <v>750</v>
      </c>
      <c r="G134" s="63"/>
      <c r="H134" s="63"/>
      <c r="I134" s="163"/>
      <c r="J134" s="63"/>
      <c r="K134" s="63"/>
      <c r="L134" s="61"/>
      <c r="M134" s="207"/>
      <c r="N134" s="42"/>
      <c r="O134" s="42"/>
      <c r="P134" s="42"/>
      <c r="Q134" s="42"/>
      <c r="R134" s="42"/>
      <c r="S134" s="42"/>
      <c r="T134" s="78"/>
      <c r="AT134" s="24" t="s">
        <v>287</v>
      </c>
      <c r="AU134" s="24" t="s">
        <v>83</v>
      </c>
    </row>
    <row r="135" spans="2:47" s="1" customFormat="1" ht="27">
      <c r="B135" s="41"/>
      <c r="C135" s="63"/>
      <c r="D135" s="208" t="s">
        <v>196</v>
      </c>
      <c r="E135" s="63"/>
      <c r="F135" s="209" t="s">
        <v>2156</v>
      </c>
      <c r="G135" s="63"/>
      <c r="H135" s="63"/>
      <c r="I135" s="163"/>
      <c r="J135" s="63"/>
      <c r="K135" s="63"/>
      <c r="L135" s="61"/>
      <c r="M135" s="207"/>
      <c r="N135" s="42"/>
      <c r="O135" s="42"/>
      <c r="P135" s="42"/>
      <c r="Q135" s="42"/>
      <c r="R135" s="42"/>
      <c r="S135" s="42"/>
      <c r="T135" s="78"/>
      <c r="AT135" s="24" t="s">
        <v>196</v>
      </c>
      <c r="AU135" s="24" t="s">
        <v>83</v>
      </c>
    </row>
    <row r="136" spans="2:51" s="11" customFormat="1" ht="13.5">
      <c r="B136" s="214"/>
      <c r="C136" s="215"/>
      <c r="D136" s="205" t="s">
        <v>290</v>
      </c>
      <c r="E136" s="216" t="s">
        <v>23</v>
      </c>
      <c r="F136" s="217" t="s">
        <v>2164</v>
      </c>
      <c r="G136" s="215"/>
      <c r="H136" s="218">
        <v>241.08</v>
      </c>
      <c r="I136" s="219"/>
      <c r="J136" s="215"/>
      <c r="K136" s="215"/>
      <c r="L136" s="220"/>
      <c r="M136" s="221"/>
      <c r="N136" s="222"/>
      <c r="O136" s="222"/>
      <c r="P136" s="222"/>
      <c r="Q136" s="222"/>
      <c r="R136" s="222"/>
      <c r="S136" s="222"/>
      <c r="T136" s="223"/>
      <c r="AT136" s="224" t="s">
        <v>290</v>
      </c>
      <c r="AU136" s="224" t="s">
        <v>83</v>
      </c>
      <c r="AV136" s="11" t="s">
        <v>83</v>
      </c>
      <c r="AW136" s="11" t="s">
        <v>36</v>
      </c>
      <c r="AX136" s="11" t="s">
        <v>81</v>
      </c>
      <c r="AY136" s="224" t="s">
        <v>186</v>
      </c>
    </row>
    <row r="137" spans="2:65" s="1" customFormat="1" ht="22.5" customHeight="1">
      <c r="B137" s="41"/>
      <c r="C137" s="193" t="s">
        <v>251</v>
      </c>
      <c r="D137" s="193" t="s">
        <v>189</v>
      </c>
      <c r="E137" s="194" t="s">
        <v>759</v>
      </c>
      <c r="F137" s="195" t="s">
        <v>760</v>
      </c>
      <c r="G137" s="196" t="s">
        <v>285</v>
      </c>
      <c r="H137" s="197">
        <v>997.03</v>
      </c>
      <c r="I137" s="198"/>
      <c r="J137" s="199">
        <f>ROUND(I137*H137,2)</f>
        <v>0</v>
      </c>
      <c r="K137" s="195" t="s">
        <v>193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2165</v>
      </c>
    </row>
    <row r="138" spans="2:51" s="11" customFormat="1" ht="13.5">
      <c r="B138" s="214"/>
      <c r="C138" s="215"/>
      <c r="D138" s="205" t="s">
        <v>290</v>
      </c>
      <c r="E138" s="216" t="s">
        <v>23</v>
      </c>
      <c r="F138" s="217" t="s">
        <v>2166</v>
      </c>
      <c r="G138" s="215"/>
      <c r="H138" s="218">
        <v>997.03</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5" s="1" customFormat="1" ht="31.5" customHeight="1">
      <c r="B139" s="41"/>
      <c r="C139" s="193" t="s">
        <v>268</v>
      </c>
      <c r="D139" s="193" t="s">
        <v>189</v>
      </c>
      <c r="E139" s="194" t="s">
        <v>2167</v>
      </c>
      <c r="F139" s="195" t="s">
        <v>2168</v>
      </c>
      <c r="G139" s="196" t="s">
        <v>285</v>
      </c>
      <c r="H139" s="197">
        <v>914.59</v>
      </c>
      <c r="I139" s="198"/>
      <c r="J139" s="199">
        <f>ROUND(I139*H139,2)</f>
        <v>0</v>
      </c>
      <c r="K139" s="195" t="s">
        <v>193</v>
      </c>
      <c r="L139" s="61"/>
      <c r="M139" s="200" t="s">
        <v>23</v>
      </c>
      <c r="N139" s="201" t="s">
        <v>44</v>
      </c>
      <c r="O139" s="42"/>
      <c r="P139" s="202">
        <f>O139*H139</f>
        <v>0</v>
      </c>
      <c r="Q139" s="202">
        <v>0</v>
      </c>
      <c r="R139" s="202">
        <f>Q139*H139</f>
        <v>0</v>
      </c>
      <c r="S139" s="202">
        <v>0</v>
      </c>
      <c r="T139" s="203">
        <f>S139*H139</f>
        <v>0</v>
      </c>
      <c r="AR139" s="24" t="s">
        <v>206</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206</v>
      </c>
      <c r="BM139" s="24" t="s">
        <v>2169</v>
      </c>
    </row>
    <row r="140" spans="2:47" s="1" customFormat="1" ht="27">
      <c r="B140" s="41"/>
      <c r="C140" s="63"/>
      <c r="D140" s="208" t="s">
        <v>287</v>
      </c>
      <c r="E140" s="63"/>
      <c r="F140" s="209" t="s">
        <v>2170</v>
      </c>
      <c r="G140" s="63"/>
      <c r="H140" s="63"/>
      <c r="I140" s="163"/>
      <c r="J140" s="63"/>
      <c r="K140" s="63"/>
      <c r="L140" s="61"/>
      <c r="M140" s="207"/>
      <c r="N140" s="42"/>
      <c r="O140" s="42"/>
      <c r="P140" s="42"/>
      <c r="Q140" s="42"/>
      <c r="R140" s="42"/>
      <c r="S140" s="42"/>
      <c r="T140" s="78"/>
      <c r="AT140" s="24" t="s">
        <v>287</v>
      </c>
      <c r="AU140" s="24" t="s">
        <v>83</v>
      </c>
    </row>
    <row r="141" spans="2:47" s="1" customFormat="1" ht="27">
      <c r="B141" s="41"/>
      <c r="C141" s="63"/>
      <c r="D141" s="205" t="s">
        <v>196</v>
      </c>
      <c r="E141" s="63"/>
      <c r="F141" s="206" t="s">
        <v>2156</v>
      </c>
      <c r="G141" s="63"/>
      <c r="H141" s="63"/>
      <c r="I141" s="163"/>
      <c r="J141" s="63"/>
      <c r="K141" s="63"/>
      <c r="L141" s="61"/>
      <c r="M141" s="207"/>
      <c r="N141" s="42"/>
      <c r="O141" s="42"/>
      <c r="P141" s="42"/>
      <c r="Q141" s="42"/>
      <c r="R141" s="42"/>
      <c r="S141" s="42"/>
      <c r="T141" s="78"/>
      <c r="AT141" s="24" t="s">
        <v>196</v>
      </c>
      <c r="AU141" s="24" t="s">
        <v>83</v>
      </c>
    </row>
    <row r="142" spans="2:65" s="1" customFormat="1" ht="31.5" customHeight="1">
      <c r="B142" s="41"/>
      <c r="C142" s="193" t="s">
        <v>263</v>
      </c>
      <c r="D142" s="193" t="s">
        <v>189</v>
      </c>
      <c r="E142" s="194" t="s">
        <v>2171</v>
      </c>
      <c r="F142" s="195" t="s">
        <v>2172</v>
      </c>
      <c r="G142" s="196" t="s">
        <v>285</v>
      </c>
      <c r="H142" s="197">
        <v>82.44</v>
      </c>
      <c r="I142" s="198"/>
      <c r="J142" s="199">
        <f>ROUND(I142*H142,2)</f>
        <v>0</v>
      </c>
      <c r="K142" s="195" t="s">
        <v>193</v>
      </c>
      <c r="L142" s="61"/>
      <c r="M142" s="200" t="s">
        <v>23</v>
      </c>
      <c r="N142" s="201" t="s">
        <v>44</v>
      </c>
      <c r="O142" s="42"/>
      <c r="P142" s="202">
        <f>O142*H142</f>
        <v>0</v>
      </c>
      <c r="Q142" s="202">
        <v>0</v>
      </c>
      <c r="R142" s="202">
        <f>Q142*H142</f>
        <v>0</v>
      </c>
      <c r="S142" s="202">
        <v>0</v>
      </c>
      <c r="T142" s="203">
        <f>S142*H142</f>
        <v>0</v>
      </c>
      <c r="AR142" s="24" t="s">
        <v>206</v>
      </c>
      <c r="AT142" s="24" t="s">
        <v>189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2173</v>
      </c>
    </row>
    <row r="143" spans="2:47" s="1" customFormat="1" ht="27">
      <c r="B143" s="41"/>
      <c r="C143" s="63"/>
      <c r="D143" s="205" t="s">
        <v>287</v>
      </c>
      <c r="E143" s="63"/>
      <c r="F143" s="206" t="s">
        <v>2170</v>
      </c>
      <c r="G143" s="63"/>
      <c r="H143" s="63"/>
      <c r="I143" s="163"/>
      <c r="J143" s="63"/>
      <c r="K143" s="63"/>
      <c r="L143" s="61"/>
      <c r="M143" s="207"/>
      <c r="N143" s="42"/>
      <c r="O143" s="42"/>
      <c r="P143" s="42"/>
      <c r="Q143" s="42"/>
      <c r="R143" s="42"/>
      <c r="S143" s="42"/>
      <c r="T143" s="78"/>
      <c r="AT143" s="24" t="s">
        <v>287</v>
      </c>
      <c r="AU143" s="24" t="s">
        <v>83</v>
      </c>
    </row>
    <row r="144" spans="2:65" s="1" customFormat="1" ht="31.5" customHeight="1">
      <c r="B144" s="41"/>
      <c r="C144" s="193" t="s">
        <v>246</v>
      </c>
      <c r="D144" s="193" t="s">
        <v>189</v>
      </c>
      <c r="E144" s="194" t="s">
        <v>2174</v>
      </c>
      <c r="F144" s="195" t="s">
        <v>2175</v>
      </c>
      <c r="G144" s="196" t="s">
        <v>285</v>
      </c>
      <c r="H144" s="197">
        <v>82.44</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2176</v>
      </c>
    </row>
    <row r="145" spans="2:47" s="1" customFormat="1" ht="27">
      <c r="B145" s="41"/>
      <c r="C145" s="63"/>
      <c r="D145" s="205" t="s">
        <v>287</v>
      </c>
      <c r="E145" s="63"/>
      <c r="F145" s="206" t="s">
        <v>2177</v>
      </c>
      <c r="G145" s="63"/>
      <c r="H145" s="63"/>
      <c r="I145" s="163"/>
      <c r="J145" s="63"/>
      <c r="K145" s="63"/>
      <c r="L145" s="61"/>
      <c r="M145" s="207"/>
      <c r="N145" s="42"/>
      <c r="O145" s="42"/>
      <c r="P145" s="42"/>
      <c r="Q145" s="42"/>
      <c r="R145" s="42"/>
      <c r="S145" s="42"/>
      <c r="T145" s="78"/>
      <c r="AT145" s="24" t="s">
        <v>287</v>
      </c>
      <c r="AU145" s="24" t="s">
        <v>83</v>
      </c>
    </row>
    <row r="146" spans="2:65" s="1" customFormat="1" ht="31.5" customHeight="1">
      <c r="B146" s="41"/>
      <c r="C146" s="193" t="s">
        <v>10</v>
      </c>
      <c r="D146" s="193" t="s">
        <v>189</v>
      </c>
      <c r="E146" s="194" t="s">
        <v>2178</v>
      </c>
      <c r="F146" s="195" t="s">
        <v>2179</v>
      </c>
      <c r="G146" s="196" t="s">
        <v>285</v>
      </c>
      <c r="H146" s="197">
        <v>572.4</v>
      </c>
      <c r="I146" s="198"/>
      <c r="J146" s="199">
        <f>ROUND(I146*H146,2)</f>
        <v>0</v>
      </c>
      <c r="K146" s="195" t="s">
        <v>193</v>
      </c>
      <c r="L146" s="61"/>
      <c r="M146" s="200" t="s">
        <v>23</v>
      </c>
      <c r="N146" s="201" t="s">
        <v>44</v>
      </c>
      <c r="O146" s="42"/>
      <c r="P146" s="202">
        <f>O146*H146</f>
        <v>0</v>
      </c>
      <c r="Q146" s="202">
        <v>0.0835</v>
      </c>
      <c r="R146" s="202">
        <f>Q146*H146</f>
        <v>47.7954</v>
      </c>
      <c r="S146" s="202">
        <v>0</v>
      </c>
      <c r="T146" s="203">
        <f>S146*H146</f>
        <v>0</v>
      </c>
      <c r="AR146" s="24" t="s">
        <v>206</v>
      </c>
      <c r="AT146" s="24" t="s">
        <v>189</v>
      </c>
      <c r="AU146" s="24" t="s">
        <v>83</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2180</v>
      </c>
    </row>
    <row r="147" spans="2:47" s="1" customFormat="1" ht="67.5">
      <c r="B147" s="41"/>
      <c r="C147" s="63"/>
      <c r="D147" s="208" t="s">
        <v>287</v>
      </c>
      <c r="E147" s="63"/>
      <c r="F147" s="209" t="s">
        <v>2181</v>
      </c>
      <c r="G147" s="63"/>
      <c r="H147" s="63"/>
      <c r="I147" s="163"/>
      <c r="J147" s="63"/>
      <c r="K147" s="63"/>
      <c r="L147" s="61"/>
      <c r="M147" s="207"/>
      <c r="N147" s="42"/>
      <c r="O147" s="42"/>
      <c r="P147" s="42"/>
      <c r="Q147" s="42"/>
      <c r="R147" s="42"/>
      <c r="S147" s="42"/>
      <c r="T147" s="78"/>
      <c r="AT147" s="24" t="s">
        <v>287</v>
      </c>
      <c r="AU147" s="24" t="s">
        <v>83</v>
      </c>
    </row>
    <row r="148" spans="2:47" s="1" customFormat="1" ht="27">
      <c r="B148" s="41"/>
      <c r="C148" s="63"/>
      <c r="D148" s="208" t="s">
        <v>196</v>
      </c>
      <c r="E148" s="63"/>
      <c r="F148" s="209" t="s">
        <v>2156</v>
      </c>
      <c r="G148" s="63"/>
      <c r="H148" s="63"/>
      <c r="I148" s="163"/>
      <c r="J148" s="63"/>
      <c r="K148" s="63"/>
      <c r="L148" s="61"/>
      <c r="M148" s="207"/>
      <c r="N148" s="42"/>
      <c r="O148" s="42"/>
      <c r="P148" s="42"/>
      <c r="Q148" s="42"/>
      <c r="R148" s="42"/>
      <c r="S148" s="42"/>
      <c r="T148" s="78"/>
      <c r="AT148" s="24" t="s">
        <v>196</v>
      </c>
      <c r="AU148" s="24" t="s">
        <v>83</v>
      </c>
    </row>
    <row r="149" spans="2:51" s="11" customFormat="1" ht="13.5">
      <c r="B149" s="214"/>
      <c r="C149" s="215"/>
      <c r="D149" s="205" t="s">
        <v>290</v>
      </c>
      <c r="E149" s="216" t="s">
        <v>23</v>
      </c>
      <c r="F149" s="217" t="s">
        <v>2182</v>
      </c>
      <c r="G149" s="215"/>
      <c r="H149" s="218">
        <v>572.4</v>
      </c>
      <c r="I149" s="219"/>
      <c r="J149" s="215"/>
      <c r="K149" s="215"/>
      <c r="L149" s="220"/>
      <c r="M149" s="221"/>
      <c r="N149" s="222"/>
      <c r="O149" s="222"/>
      <c r="P149" s="222"/>
      <c r="Q149" s="222"/>
      <c r="R149" s="222"/>
      <c r="S149" s="222"/>
      <c r="T149" s="223"/>
      <c r="AT149" s="224" t="s">
        <v>290</v>
      </c>
      <c r="AU149" s="224" t="s">
        <v>83</v>
      </c>
      <c r="AV149" s="11" t="s">
        <v>83</v>
      </c>
      <c r="AW149" s="11" t="s">
        <v>36</v>
      </c>
      <c r="AX149" s="11" t="s">
        <v>81</v>
      </c>
      <c r="AY149" s="224" t="s">
        <v>186</v>
      </c>
    </row>
    <row r="150" spans="2:65" s="1" customFormat="1" ht="22.5" customHeight="1">
      <c r="B150" s="41"/>
      <c r="C150" s="193" t="s">
        <v>350</v>
      </c>
      <c r="D150" s="193" t="s">
        <v>189</v>
      </c>
      <c r="E150" s="194" t="s">
        <v>2183</v>
      </c>
      <c r="F150" s="195" t="s">
        <v>2184</v>
      </c>
      <c r="G150" s="196" t="s">
        <v>444</v>
      </c>
      <c r="H150" s="197">
        <v>541.8</v>
      </c>
      <c r="I150" s="198"/>
      <c r="J150" s="199">
        <f>ROUND(I150*H150,2)</f>
        <v>0</v>
      </c>
      <c r="K150" s="195" t="s">
        <v>193</v>
      </c>
      <c r="L150" s="61"/>
      <c r="M150" s="200" t="s">
        <v>23</v>
      </c>
      <c r="N150" s="201" t="s">
        <v>44</v>
      </c>
      <c r="O150" s="42"/>
      <c r="P150" s="202">
        <f>O150*H150</f>
        <v>0</v>
      </c>
      <c r="Q150" s="202">
        <v>0.00501</v>
      </c>
      <c r="R150" s="202">
        <f>Q150*H150</f>
        <v>2.7144179999999998</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2185</v>
      </c>
    </row>
    <row r="151" spans="2:47" s="1" customFormat="1" ht="54">
      <c r="B151" s="41"/>
      <c r="C151" s="63"/>
      <c r="D151" s="208" t="s">
        <v>287</v>
      </c>
      <c r="E151" s="63"/>
      <c r="F151" s="209" t="s">
        <v>2186</v>
      </c>
      <c r="G151" s="63"/>
      <c r="H151" s="63"/>
      <c r="I151" s="163"/>
      <c r="J151" s="63"/>
      <c r="K151" s="63"/>
      <c r="L151" s="61"/>
      <c r="M151" s="207"/>
      <c r="N151" s="42"/>
      <c r="O151" s="42"/>
      <c r="P151" s="42"/>
      <c r="Q151" s="42"/>
      <c r="R151" s="42"/>
      <c r="S151" s="42"/>
      <c r="T151" s="78"/>
      <c r="AT151" s="24" t="s">
        <v>287</v>
      </c>
      <c r="AU151" s="24" t="s">
        <v>83</v>
      </c>
    </row>
    <row r="152" spans="2:47" s="1" customFormat="1" ht="27">
      <c r="B152" s="41"/>
      <c r="C152" s="63"/>
      <c r="D152" s="208" t="s">
        <v>196</v>
      </c>
      <c r="E152" s="63"/>
      <c r="F152" s="209" t="s">
        <v>2156</v>
      </c>
      <c r="G152" s="63"/>
      <c r="H152" s="63"/>
      <c r="I152" s="163"/>
      <c r="J152" s="63"/>
      <c r="K152" s="63"/>
      <c r="L152" s="61"/>
      <c r="M152" s="207"/>
      <c r="N152" s="42"/>
      <c r="O152" s="42"/>
      <c r="P152" s="42"/>
      <c r="Q152" s="42"/>
      <c r="R152" s="42"/>
      <c r="S152" s="42"/>
      <c r="T152" s="78"/>
      <c r="AT152" s="24" t="s">
        <v>196</v>
      </c>
      <c r="AU152" s="24" t="s">
        <v>83</v>
      </c>
    </row>
    <row r="153" spans="2:51" s="11" customFormat="1" ht="13.5">
      <c r="B153" s="214"/>
      <c r="C153" s="215"/>
      <c r="D153" s="208" t="s">
        <v>290</v>
      </c>
      <c r="E153" s="225" t="s">
        <v>23</v>
      </c>
      <c r="F153" s="226" t="s">
        <v>2187</v>
      </c>
      <c r="G153" s="215"/>
      <c r="H153" s="227">
        <v>541.8</v>
      </c>
      <c r="I153" s="219"/>
      <c r="J153" s="215"/>
      <c r="K153" s="215"/>
      <c r="L153" s="220"/>
      <c r="M153" s="221"/>
      <c r="N153" s="222"/>
      <c r="O153" s="222"/>
      <c r="P153" s="222"/>
      <c r="Q153" s="222"/>
      <c r="R153" s="222"/>
      <c r="S153" s="222"/>
      <c r="T153" s="223"/>
      <c r="AT153" s="224" t="s">
        <v>290</v>
      </c>
      <c r="AU153" s="224" t="s">
        <v>83</v>
      </c>
      <c r="AV153" s="11" t="s">
        <v>83</v>
      </c>
      <c r="AW153" s="11" t="s">
        <v>36</v>
      </c>
      <c r="AX153" s="11" t="s">
        <v>81</v>
      </c>
      <c r="AY153" s="224" t="s">
        <v>186</v>
      </c>
    </row>
    <row r="154" spans="2:63" s="10" customFormat="1" ht="29.85" customHeight="1">
      <c r="B154" s="176"/>
      <c r="C154" s="177"/>
      <c r="D154" s="190" t="s">
        <v>72</v>
      </c>
      <c r="E154" s="191" t="s">
        <v>241</v>
      </c>
      <c r="F154" s="191" t="s">
        <v>868</v>
      </c>
      <c r="G154" s="177"/>
      <c r="H154" s="177"/>
      <c r="I154" s="180"/>
      <c r="J154" s="192">
        <f>BK154</f>
        <v>0</v>
      </c>
      <c r="K154" s="177"/>
      <c r="L154" s="182"/>
      <c r="M154" s="183"/>
      <c r="N154" s="184"/>
      <c r="O154" s="184"/>
      <c r="P154" s="185">
        <f>SUM(P155:P177)</f>
        <v>0</v>
      </c>
      <c r="Q154" s="184"/>
      <c r="R154" s="185">
        <f>SUM(R155:R177)</f>
        <v>0.3077748</v>
      </c>
      <c r="S154" s="184"/>
      <c r="T154" s="186">
        <f>SUM(T155:T177)</f>
        <v>57.50388</v>
      </c>
      <c r="AR154" s="187" t="s">
        <v>81</v>
      </c>
      <c r="AT154" s="188" t="s">
        <v>72</v>
      </c>
      <c r="AU154" s="188" t="s">
        <v>81</v>
      </c>
      <c r="AY154" s="187" t="s">
        <v>186</v>
      </c>
      <c r="BK154" s="189">
        <f>SUM(BK155:BK177)</f>
        <v>0</v>
      </c>
    </row>
    <row r="155" spans="2:65" s="1" customFormat="1" ht="31.5" customHeight="1">
      <c r="B155" s="41"/>
      <c r="C155" s="193" t="s">
        <v>369</v>
      </c>
      <c r="D155" s="193" t="s">
        <v>189</v>
      </c>
      <c r="E155" s="194" t="s">
        <v>2188</v>
      </c>
      <c r="F155" s="195" t="s">
        <v>2189</v>
      </c>
      <c r="G155" s="196" t="s">
        <v>300</v>
      </c>
      <c r="H155" s="197">
        <v>4</v>
      </c>
      <c r="I155" s="198"/>
      <c r="J155" s="199">
        <f>ROUND(I155*H155,2)</f>
        <v>0</v>
      </c>
      <c r="K155" s="195" t="s">
        <v>193</v>
      </c>
      <c r="L155" s="61"/>
      <c r="M155" s="200" t="s">
        <v>23</v>
      </c>
      <c r="N155" s="201" t="s">
        <v>44</v>
      </c>
      <c r="O155" s="42"/>
      <c r="P155" s="202">
        <f>O155*H155</f>
        <v>0</v>
      </c>
      <c r="Q155" s="202">
        <v>0</v>
      </c>
      <c r="R155" s="202">
        <f>Q155*H155</f>
        <v>0</v>
      </c>
      <c r="S155" s="202">
        <v>0</v>
      </c>
      <c r="T155" s="203">
        <f>S155*H155</f>
        <v>0</v>
      </c>
      <c r="AR155" s="24" t="s">
        <v>206</v>
      </c>
      <c r="AT155" s="24" t="s">
        <v>189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2190</v>
      </c>
    </row>
    <row r="156" spans="2:47" s="1" customFormat="1" ht="27">
      <c r="B156" s="41"/>
      <c r="C156" s="63"/>
      <c r="D156" s="208" t="s">
        <v>287</v>
      </c>
      <c r="E156" s="63"/>
      <c r="F156" s="209" t="s">
        <v>2191</v>
      </c>
      <c r="G156" s="63"/>
      <c r="H156" s="63"/>
      <c r="I156" s="163"/>
      <c r="J156" s="63"/>
      <c r="K156" s="63"/>
      <c r="L156" s="61"/>
      <c r="M156" s="207"/>
      <c r="N156" s="42"/>
      <c r="O156" s="42"/>
      <c r="P156" s="42"/>
      <c r="Q156" s="42"/>
      <c r="R156" s="42"/>
      <c r="S156" s="42"/>
      <c r="T156" s="78"/>
      <c r="AT156" s="24" t="s">
        <v>287</v>
      </c>
      <c r="AU156" s="24" t="s">
        <v>83</v>
      </c>
    </row>
    <row r="157" spans="2:47" s="1" customFormat="1" ht="40.5">
      <c r="B157" s="41"/>
      <c r="C157" s="63"/>
      <c r="D157" s="205" t="s">
        <v>196</v>
      </c>
      <c r="E157" s="63"/>
      <c r="F157" s="206" t="s">
        <v>2192</v>
      </c>
      <c r="G157" s="63"/>
      <c r="H157" s="63"/>
      <c r="I157" s="163"/>
      <c r="J157" s="63"/>
      <c r="K157" s="63"/>
      <c r="L157" s="61"/>
      <c r="M157" s="207"/>
      <c r="N157" s="42"/>
      <c r="O157" s="42"/>
      <c r="P157" s="42"/>
      <c r="Q157" s="42"/>
      <c r="R157" s="42"/>
      <c r="S157" s="42"/>
      <c r="T157" s="78"/>
      <c r="AT157" s="24" t="s">
        <v>196</v>
      </c>
      <c r="AU157" s="24" t="s">
        <v>83</v>
      </c>
    </row>
    <row r="158" spans="2:65" s="1" customFormat="1" ht="31.5" customHeight="1">
      <c r="B158" s="41"/>
      <c r="C158" s="193" t="s">
        <v>373</v>
      </c>
      <c r="D158" s="193" t="s">
        <v>189</v>
      </c>
      <c r="E158" s="194" t="s">
        <v>2193</v>
      </c>
      <c r="F158" s="195" t="s">
        <v>2194</v>
      </c>
      <c r="G158" s="196" t="s">
        <v>300</v>
      </c>
      <c r="H158" s="197">
        <v>1828</v>
      </c>
      <c r="I158" s="198"/>
      <c r="J158" s="199">
        <f>ROUND(I158*H158,2)</f>
        <v>0</v>
      </c>
      <c r="K158" s="195" t="s">
        <v>193</v>
      </c>
      <c r="L158" s="61"/>
      <c r="M158" s="200" t="s">
        <v>23</v>
      </c>
      <c r="N158" s="201" t="s">
        <v>44</v>
      </c>
      <c r="O158" s="42"/>
      <c r="P158" s="202">
        <f>O158*H158</f>
        <v>0</v>
      </c>
      <c r="Q158" s="202">
        <v>0</v>
      </c>
      <c r="R158" s="202">
        <f>Q158*H158</f>
        <v>0</v>
      </c>
      <c r="S158" s="202">
        <v>0</v>
      </c>
      <c r="T158" s="203">
        <f>S158*H158</f>
        <v>0</v>
      </c>
      <c r="AR158" s="24" t="s">
        <v>206</v>
      </c>
      <c r="AT158" s="24" t="s">
        <v>189</v>
      </c>
      <c r="AU158" s="24" t="s">
        <v>83</v>
      </c>
      <c r="AY158" s="24" t="s">
        <v>186</v>
      </c>
      <c r="BE158" s="204">
        <f>IF(N158="základní",J158,0)</f>
        <v>0</v>
      </c>
      <c r="BF158" s="204">
        <f>IF(N158="snížená",J158,0)</f>
        <v>0</v>
      </c>
      <c r="BG158" s="204">
        <f>IF(N158="zákl. přenesená",J158,0)</f>
        <v>0</v>
      </c>
      <c r="BH158" s="204">
        <f>IF(N158="sníž. přenesená",J158,0)</f>
        <v>0</v>
      </c>
      <c r="BI158" s="204">
        <f>IF(N158="nulová",J158,0)</f>
        <v>0</v>
      </c>
      <c r="BJ158" s="24" t="s">
        <v>81</v>
      </c>
      <c r="BK158" s="204">
        <f>ROUND(I158*H158,2)</f>
        <v>0</v>
      </c>
      <c r="BL158" s="24" t="s">
        <v>206</v>
      </c>
      <c r="BM158" s="24" t="s">
        <v>2195</v>
      </c>
    </row>
    <row r="159" spans="2:47" s="1" customFormat="1" ht="27">
      <c r="B159" s="41"/>
      <c r="C159" s="63"/>
      <c r="D159" s="208" t="s">
        <v>287</v>
      </c>
      <c r="E159" s="63"/>
      <c r="F159" s="209" t="s">
        <v>2191</v>
      </c>
      <c r="G159" s="63"/>
      <c r="H159" s="63"/>
      <c r="I159" s="163"/>
      <c r="J159" s="63"/>
      <c r="K159" s="63"/>
      <c r="L159" s="61"/>
      <c r="M159" s="207"/>
      <c r="N159" s="42"/>
      <c r="O159" s="42"/>
      <c r="P159" s="42"/>
      <c r="Q159" s="42"/>
      <c r="R159" s="42"/>
      <c r="S159" s="42"/>
      <c r="T159" s="78"/>
      <c r="AT159" s="24" t="s">
        <v>287</v>
      </c>
      <c r="AU159" s="24" t="s">
        <v>83</v>
      </c>
    </row>
    <row r="160" spans="2:51" s="11" customFormat="1" ht="13.5">
      <c r="B160" s="214"/>
      <c r="C160" s="215"/>
      <c r="D160" s="205" t="s">
        <v>290</v>
      </c>
      <c r="E160" s="216" t="s">
        <v>23</v>
      </c>
      <c r="F160" s="217" t="s">
        <v>2196</v>
      </c>
      <c r="G160" s="215"/>
      <c r="H160" s="218">
        <v>1828</v>
      </c>
      <c r="I160" s="219"/>
      <c r="J160" s="215"/>
      <c r="K160" s="215"/>
      <c r="L160" s="220"/>
      <c r="M160" s="221"/>
      <c r="N160" s="222"/>
      <c r="O160" s="222"/>
      <c r="P160" s="222"/>
      <c r="Q160" s="222"/>
      <c r="R160" s="222"/>
      <c r="S160" s="222"/>
      <c r="T160" s="223"/>
      <c r="AT160" s="224" t="s">
        <v>290</v>
      </c>
      <c r="AU160" s="224" t="s">
        <v>83</v>
      </c>
      <c r="AV160" s="11" t="s">
        <v>83</v>
      </c>
      <c r="AW160" s="11" t="s">
        <v>36</v>
      </c>
      <c r="AX160" s="11" t="s">
        <v>81</v>
      </c>
      <c r="AY160" s="224" t="s">
        <v>186</v>
      </c>
    </row>
    <row r="161" spans="2:65" s="1" customFormat="1" ht="22.5" customHeight="1">
      <c r="B161" s="41"/>
      <c r="C161" s="193" t="s">
        <v>377</v>
      </c>
      <c r="D161" s="193" t="s">
        <v>189</v>
      </c>
      <c r="E161" s="194" t="s">
        <v>2197</v>
      </c>
      <c r="F161" s="195" t="s">
        <v>2198</v>
      </c>
      <c r="G161" s="196" t="s">
        <v>300</v>
      </c>
      <c r="H161" s="197">
        <v>29</v>
      </c>
      <c r="I161" s="198"/>
      <c r="J161" s="199">
        <f>ROUND(I161*H161,2)</f>
        <v>0</v>
      </c>
      <c r="K161" s="195" t="s">
        <v>193</v>
      </c>
      <c r="L161" s="61"/>
      <c r="M161" s="200" t="s">
        <v>23</v>
      </c>
      <c r="N161" s="201" t="s">
        <v>44</v>
      </c>
      <c r="O161" s="42"/>
      <c r="P161" s="202">
        <f>O161*H161</f>
        <v>0</v>
      </c>
      <c r="Q161" s="202">
        <v>0</v>
      </c>
      <c r="R161" s="202">
        <f>Q161*H161</f>
        <v>0</v>
      </c>
      <c r="S161" s="202">
        <v>0</v>
      </c>
      <c r="T161" s="203">
        <f>S161*H161</f>
        <v>0</v>
      </c>
      <c r="AR161" s="24" t="s">
        <v>206</v>
      </c>
      <c r="AT161" s="24" t="s">
        <v>189</v>
      </c>
      <c r="AU161" s="24" t="s">
        <v>83</v>
      </c>
      <c r="AY161" s="24" t="s">
        <v>186</v>
      </c>
      <c r="BE161" s="204">
        <f>IF(N161="základní",J161,0)</f>
        <v>0</v>
      </c>
      <c r="BF161" s="204">
        <f>IF(N161="snížená",J161,0)</f>
        <v>0</v>
      </c>
      <c r="BG161" s="204">
        <f>IF(N161="zákl. přenesená",J161,0)</f>
        <v>0</v>
      </c>
      <c r="BH161" s="204">
        <f>IF(N161="sníž. přenesená",J161,0)</f>
        <v>0</v>
      </c>
      <c r="BI161" s="204">
        <f>IF(N161="nulová",J161,0)</f>
        <v>0</v>
      </c>
      <c r="BJ161" s="24" t="s">
        <v>81</v>
      </c>
      <c r="BK161" s="204">
        <f>ROUND(I161*H161,2)</f>
        <v>0</v>
      </c>
      <c r="BL161" s="24" t="s">
        <v>206</v>
      </c>
      <c r="BM161" s="24" t="s">
        <v>2199</v>
      </c>
    </row>
    <row r="162" spans="2:47" s="1" customFormat="1" ht="27">
      <c r="B162" s="41"/>
      <c r="C162" s="63"/>
      <c r="D162" s="208" t="s">
        <v>287</v>
      </c>
      <c r="E162" s="63"/>
      <c r="F162" s="209" t="s">
        <v>2200</v>
      </c>
      <c r="G162" s="63"/>
      <c r="H162" s="63"/>
      <c r="I162" s="163"/>
      <c r="J162" s="63"/>
      <c r="K162" s="63"/>
      <c r="L162" s="61"/>
      <c r="M162" s="207"/>
      <c r="N162" s="42"/>
      <c r="O162" s="42"/>
      <c r="P162" s="42"/>
      <c r="Q162" s="42"/>
      <c r="R162" s="42"/>
      <c r="S162" s="42"/>
      <c r="T162" s="78"/>
      <c r="AT162" s="24" t="s">
        <v>287</v>
      </c>
      <c r="AU162" s="24" t="s">
        <v>83</v>
      </c>
    </row>
    <row r="163" spans="2:47" s="1" customFormat="1" ht="27">
      <c r="B163" s="41"/>
      <c r="C163" s="63"/>
      <c r="D163" s="205" t="s">
        <v>196</v>
      </c>
      <c r="E163" s="63"/>
      <c r="F163" s="206" t="s">
        <v>2201</v>
      </c>
      <c r="G163" s="63"/>
      <c r="H163" s="63"/>
      <c r="I163" s="163"/>
      <c r="J163" s="63"/>
      <c r="K163" s="63"/>
      <c r="L163" s="61"/>
      <c r="M163" s="207"/>
      <c r="N163" s="42"/>
      <c r="O163" s="42"/>
      <c r="P163" s="42"/>
      <c r="Q163" s="42"/>
      <c r="R163" s="42"/>
      <c r="S163" s="42"/>
      <c r="T163" s="78"/>
      <c r="AT163" s="24" t="s">
        <v>196</v>
      </c>
      <c r="AU163" s="24" t="s">
        <v>83</v>
      </c>
    </row>
    <row r="164" spans="2:65" s="1" customFormat="1" ht="31.5" customHeight="1">
      <c r="B164" s="41"/>
      <c r="C164" s="193" t="s">
        <v>292</v>
      </c>
      <c r="D164" s="193" t="s">
        <v>189</v>
      </c>
      <c r="E164" s="194" t="s">
        <v>2202</v>
      </c>
      <c r="F164" s="195" t="s">
        <v>2203</v>
      </c>
      <c r="G164" s="196" t="s">
        <v>300</v>
      </c>
      <c r="H164" s="197">
        <v>13253</v>
      </c>
      <c r="I164" s="198"/>
      <c r="J164" s="199">
        <f>ROUND(I164*H164,2)</f>
        <v>0</v>
      </c>
      <c r="K164" s="195" t="s">
        <v>193</v>
      </c>
      <c r="L164" s="61"/>
      <c r="M164" s="200" t="s">
        <v>23</v>
      </c>
      <c r="N164" s="201" t="s">
        <v>44</v>
      </c>
      <c r="O164" s="42"/>
      <c r="P164" s="202">
        <f>O164*H164</f>
        <v>0</v>
      </c>
      <c r="Q164" s="202">
        <v>0</v>
      </c>
      <c r="R164" s="202">
        <f>Q164*H164</f>
        <v>0</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2204</v>
      </c>
    </row>
    <row r="165" spans="2:47" s="1" customFormat="1" ht="27">
      <c r="B165" s="41"/>
      <c r="C165" s="63"/>
      <c r="D165" s="208" t="s">
        <v>287</v>
      </c>
      <c r="E165" s="63"/>
      <c r="F165" s="209" t="s">
        <v>2200</v>
      </c>
      <c r="G165" s="63"/>
      <c r="H165" s="63"/>
      <c r="I165" s="163"/>
      <c r="J165" s="63"/>
      <c r="K165" s="63"/>
      <c r="L165" s="61"/>
      <c r="M165" s="207"/>
      <c r="N165" s="42"/>
      <c r="O165" s="42"/>
      <c r="P165" s="42"/>
      <c r="Q165" s="42"/>
      <c r="R165" s="42"/>
      <c r="S165" s="42"/>
      <c r="T165" s="78"/>
      <c r="AT165" s="24" t="s">
        <v>287</v>
      </c>
      <c r="AU165" s="24" t="s">
        <v>83</v>
      </c>
    </row>
    <row r="166" spans="2:51" s="11" customFormat="1" ht="13.5">
      <c r="B166" s="214"/>
      <c r="C166" s="215"/>
      <c r="D166" s="205" t="s">
        <v>290</v>
      </c>
      <c r="E166" s="216" t="s">
        <v>23</v>
      </c>
      <c r="F166" s="217" t="s">
        <v>2205</v>
      </c>
      <c r="G166" s="215"/>
      <c r="H166" s="218">
        <v>13253</v>
      </c>
      <c r="I166" s="219"/>
      <c r="J166" s="215"/>
      <c r="K166" s="215"/>
      <c r="L166" s="220"/>
      <c r="M166" s="221"/>
      <c r="N166" s="222"/>
      <c r="O166" s="222"/>
      <c r="P166" s="222"/>
      <c r="Q166" s="222"/>
      <c r="R166" s="222"/>
      <c r="S166" s="222"/>
      <c r="T166" s="223"/>
      <c r="AT166" s="224" t="s">
        <v>290</v>
      </c>
      <c r="AU166" s="224" t="s">
        <v>83</v>
      </c>
      <c r="AV166" s="11" t="s">
        <v>83</v>
      </c>
      <c r="AW166" s="11" t="s">
        <v>36</v>
      </c>
      <c r="AX166" s="11" t="s">
        <v>81</v>
      </c>
      <c r="AY166" s="224" t="s">
        <v>186</v>
      </c>
    </row>
    <row r="167" spans="2:65" s="1" customFormat="1" ht="31.5" customHeight="1">
      <c r="B167" s="41"/>
      <c r="C167" s="193" t="s">
        <v>222</v>
      </c>
      <c r="D167" s="193" t="s">
        <v>189</v>
      </c>
      <c r="E167" s="194" t="s">
        <v>995</v>
      </c>
      <c r="F167" s="195" t="s">
        <v>996</v>
      </c>
      <c r="G167" s="196" t="s">
        <v>285</v>
      </c>
      <c r="H167" s="197">
        <v>654.84</v>
      </c>
      <c r="I167" s="198"/>
      <c r="J167" s="199">
        <f>ROUND(I167*H167,2)</f>
        <v>0</v>
      </c>
      <c r="K167" s="195" t="s">
        <v>193</v>
      </c>
      <c r="L167" s="61"/>
      <c r="M167" s="200" t="s">
        <v>23</v>
      </c>
      <c r="N167" s="201" t="s">
        <v>44</v>
      </c>
      <c r="O167" s="42"/>
      <c r="P167" s="202">
        <f>O167*H167</f>
        <v>0</v>
      </c>
      <c r="Q167" s="202">
        <v>0.00047</v>
      </c>
      <c r="R167" s="202">
        <f>Q167*H167</f>
        <v>0.3077748</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2206</v>
      </c>
    </row>
    <row r="168" spans="2:47" s="1" customFormat="1" ht="27">
      <c r="B168" s="41"/>
      <c r="C168" s="63"/>
      <c r="D168" s="205" t="s">
        <v>287</v>
      </c>
      <c r="E168" s="63"/>
      <c r="F168" s="206" t="s">
        <v>998</v>
      </c>
      <c r="G168" s="63"/>
      <c r="H168" s="63"/>
      <c r="I168" s="163"/>
      <c r="J168" s="63"/>
      <c r="K168" s="63"/>
      <c r="L168" s="61"/>
      <c r="M168" s="207"/>
      <c r="N168" s="42"/>
      <c r="O168" s="42"/>
      <c r="P168" s="42"/>
      <c r="Q168" s="42"/>
      <c r="R168" s="42"/>
      <c r="S168" s="42"/>
      <c r="T168" s="78"/>
      <c r="AT168" s="24" t="s">
        <v>287</v>
      </c>
      <c r="AU168" s="24" t="s">
        <v>83</v>
      </c>
    </row>
    <row r="169" spans="2:65" s="1" customFormat="1" ht="22.5" customHeight="1">
      <c r="B169" s="41"/>
      <c r="C169" s="193" t="s">
        <v>81</v>
      </c>
      <c r="D169" s="193" t="s">
        <v>189</v>
      </c>
      <c r="E169" s="194" t="s">
        <v>999</v>
      </c>
      <c r="F169" s="195" t="s">
        <v>1000</v>
      </c>
      <c r="G169" s="196" t="s">
        <v>444</v>
      </c>
      <c r="H169" s="197">
        <v>94.16</v>
      </c>
      <c r="I169" s="198"/>
      <c r="J169" s="199">
        <f>ROUND(I169*H169,2)</f>
        <v>0</v>
      </c>
      <c r="K169" s="195" t="s">
        <v>193</v>
      </c>
      <c r="L169" s="61"/>
      <c r="M169" s="200" t="s">
        <v>23</v>
      </c>
      <c r="N169" s="201" t="s">
        <v>44</v>
      </c>
      <c r="O169" s="42"/>
      <c r="P169" s="202">
        <f>O169*H169</f>
        <v>0</v>
      </c>
      <c r="Q169" s="202">
        <v>0</v>
      </c>
      <c r="R169" s="202">
        <f>Q169*H169</f>
        <v>0</v>
      </c>
      <c r="S169" s="202">
        <v>0</v>
      </c>
      <c r="T169" s="203">
        <f>S169*H169</f>
        <v>0</v>
      </c>
      <c r="AR169" s="24" t="s">
        <v>206</v>
      </c>
      <c r="AT169" s="24" t="s">
        <v>189</v>
      </c>
      <c r="AU169" s="24" t="s">
        <v>83</v>
      </c>
      <c r="AY169" s="24" t="s">
        <v>186</v>
      </c>
      <c r="BE169" s="204">
        <f>IF(N169="základní",J169,0)</f>
        <v>0</v>
      </c>
      <c r="BF169" s="204">
        <f>IF(N169="snížená",J169,0)</f>
        <v>0</v>
      </c>
      <c r="BG169" s="204">
        <f>IF(N169="zákl. přenesená",J169,0)</f>
        <v>0</v>
      </c>
      <c r="BH169" s="204">
        <f>IF(N169="sníž. přenesená",J169,0)</f>
        <v>0</v>
      </c>
      <c r="BI169" s="204">
        <f>IF(N169="nulová",J169,0)</f>
        <v>0</v>
      </c>
      <c r="BJ169" s="24" t="s">
        <v>81</v>
      </c>
      <c r="BK169" s="204">
        <f>ROUND(I169*H169,2)</f>
        <v>0</v>
      </c>
      <c r="BL169" s="24" t="s">
        <v>206</v>
      </c>
      <c r="BM169" s="24" t="s">
        <v>2207</v>
      </c>
    </row>
    <row r="170" spans="2:47" s="1" customFormat="1" ht="27">
      <c r="B170" s="41"/>
      <c r="C170" s="63"/>
      <c r="D170" s="208" t="s">
        <v>287</v>
      </c>
      <c r="E170" s="63"/>
      <c r="F170" s="209" t="s">
        <v>1002</v>
      </c>
      <c r="G170" s="63"/>
      <c r="H170" s="63"/>
      <c r="I170" s="163"/>
      <c r="J170" s="63"/>
      <c r="K170" s="63"/>
      <c r="L170" s="61"/>
      <c r="M170" s="207"/>
      <c r="N170" s="42"/>
      <c r="O170" s="42"/>
      <c r="P170" s="42"/>
      <c r="Q170" s="42"/>
      <c r="R170" s="42"/>
      <c r="S170" s="42"/>
      <c r="T170" s="78"/>
      <c r="AT170" s="24" t="s">
        <v>287</v>
      </c>
      <c r="AU170" s="24" t="s">
        <v>83</v>
      </c>
    </row>
    <row r="171" spans="2:47" s="1" customFormat="1" ht="27">
      <c r="B171" s="41"/>
      <c r="C171" s="63"/>
      <c r="D171" s="208" t="s">
        <v>196</v>
      </c>
      <c r="E171" s="63"/>
      <c r="F171" s="209" t="s">
        <v>2156</v>
      </c>
      <c r="G171" s="63"/>
      <c r="H171" s="63"/>
      <c r="I171" s="163"/>
      <c r="J171" s="63"/>
      <c r="K171" s="63"/>
      <c r="L171" s="61"/>
      <c r="M171" s="207"/>
      <c r="N171" s="42"/>
      <c r="O171" s="42"/>
      <c r="P171" s="42"/>
      <c r="Q171" s="42"/>
      <c r="R171" s="42"/>
      <c r="S171" s="42"/>
      <c r="T171" s="78"/>
      <c r="AT171" s="24" t="s">
        <v>196</v>
      </c>
      <c r="AU171" s="24" t="s">
        <v>83</v>
      </c>
    </row>
    <row r="172" spans="2:51" s="11" customFormat="1" ht="13.5">
      <c r="B172" s="214"/>
      <c r="C172" s="215"/>
      <c r="D172" s="205" t="s">
        <v>290</v>
      </c>
      <c r="E172" s="216" t="s">
        <v>23</v>
      </c>
      <c r="F172" s="217" t="s">
        <v>2208</v>
      </c>
      <c r="G172" s="215"/>
      <c r="H172" s="218">
        <v>94.16</v>
      </c>
      <c r="I172" s="219"/>
      <c r="J172" s="215"/>
      <c r="K172" s="215"/>
      <c r="L172" s="220"/>
      <c r="M172" s="221"/>
      <c r="N172" s="222"/>
      <c r="O172" s="222"/>
      <c r="P172" s="222"/>
      <c r="Q172" s="222"/>
      <c r="R172" s="222"/>
      <c r="S172" s="222"/>
      <c r="T172" s="223"/>
      <c r="AT172" s="224" t="s">
        <v>290</v>
      </c>
      <c r="AU172" s="224" t="s">
        <v>83</v>
      </c>
      <c r="AV172" s="11" t="s">
        <v>83</v>
      </c>
      <c r="AW172" s="11" t="s">
        <v>36</v>
      </c>
      <c r="AX172" s="11" t="s">
        <v>81</v>
      </c>
      <c r="AY172" s="224" t="s">
        <v>186</v>
      </c>
    </row>
    <row r="173" spans="2:65" s="1" customFormat="1" ht="44.25" customHeight="1">
      <c r="B173" s="41"/>
      <c r="C173" s="193" t="s">
        <v>202</v>
      </c>
      <c r="D173" s="193" t="s">
        <v>189</v>
      </c>
      <c r="E173" s="194" t="s">
        <v>2209</v>
      </c>
      <c r="F173" s="195" t="s">
        <v>2210</v>
      </c>
      <c r="G173" s="196" t="s">
        <v>285</v>
      </c>
      <c r="H173" s="197">
        <v>228.19</v>
      </c>
      <c r="I173" s="198"/>
      <c r="J173" s="199">
        <f>ROUND(I173*H173,2)</f>
        <v>0</v>
      </c>
      <c r="K173" s="195" t="s">
        <v>193</v>
      </c>
      <c r="L173" s="61"/>
      <c r="M173" s="200" t="s">
        <v>23</v>
      </c>
      <c r="N173" s="201" t="s">
        <v>44</v>
      </c>
      <c r="O173" s="42"/>
      <c r="P173" s="202">
        <f>O173*H173</f>
        <v>0</v>
      </c>
      <c r="Q173" s="202">
        <v>0</v>
      </c>
      <c r="R173" s="202">
        <f>Q173*H173</f>
        <v>0</v>
      </c>
      <c r="S173" s="202">
        <v>0.252</v>
      </c>
      <c r="T173" s="203">
        <f>S173*H173</f>
        <v>57.50388</v>
      </c>
      <c r="AR173" s="24" t="s">
        <v>206</v>
      </c>
      <c r="AT173" s="24" t="s">
        <v>189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206</v>
      </c>
      <c r="BM173" s="24" t="s">
        <v>2211</v>
      </c>
    </row>
    <row r="174" spans="2:47" s="1" customFormat="1" ht="40.5">
      <c r="B174" s="41"/>
      <c r="C174" s="63"/>
      <c r="D174" s="208" t="s">
        <v>287</v>
      </c>
      <c r="E174" s="63"/>
      <c r="F174" s="209" t="s">
        <v>2212</v>
      </c>
      <c r="G174" s="63"/>
      <c r="H174" s="63"/>
      <c r="I174" s="163"/>
      <c r="J174" s="63"/>
      <c r="K174" s="63"/>
      <c r="L174" s="61"/>
      <c r="M174" s="207"/>
      <c r="N174" s="42"/>
      <c r="O174" s="42"/>
      <c r="P174" s="42"/>
      <c r="Q174" s="42"/>
      <c r="R174" s="42"/>
      <c r="S174" s="42"/>
      <c r="T174" s="78"/>
      <c r="AT174" s="24" t="s">
        <v>287</v>
      </c>
      <c r="AU174" s="24" t="s">
        <v>83</v>
      </c>
    </row>
    <row r="175" spans="2:51" s="11" customFormat="1" ht="13.5">
      <c r="B175" s="214"/>
      <c r="C175" s="215"/>
      <c r="D175" s="205" t="s">
        <v>290</v>
      </c>
      <c r="E175" s="216" t="s">
        <v>23</v>
      </c>
      <c r="F175" s="217" t="s">
        <v>2213</v>
      </c>
      <c r="G175" s="215"/>
      <c r="H175" s="218">
        <v>228.19</v>
      </c>
      <c r="I175" s="219"/>
      <c r="J175" s="215"/>
      <c r="K175" s="215"/>
      <c r="L175" s="220"/>
      <c r="M175" s="221"/>
      <c r="N175" s="222"/>
      <c r="O175" s="222"/>
      <c r="P175" s="222"/>
      <c r="Q175" s="222"/>
      <c r="R175" s="222"/>
      <c r="S175" s="222"/>
      <c r="T175" s="223"/>
      <c r="AT175" s="224" t="s">
        <v>290</v>
      </c>
      <c r="AU175" s="224" t="s">
        <v>83</v>
      </c>
      <c r="AV175" s="11" t="s">
        <v>83</v>
      </c>
      <c r="AW175" s="11" t="s">
        <v>36</v>
      </c>
      <c r="AX175" s="11" t="s">
        <v>81</v>
      </c>
      <c r="AY175" s="224" t="s">
        <v>186</v>
      </c>
    </row>
    <row r="176" spans="2:65" s="1" customFormat="1" ht="44.25" customHeight="1">
      <c r="B176" s="41"/>
      <c r="C176" s="193" t="s">
        <v>392</v>
      </c>
      <c r="D176" s="193" t="s">
        <v>189</v>
      </c>
      <c r="E176" s="194" t="s">
        <v>2214</v>
      </c>
      <c r="F176" s="195" t="s">
        <v>2215</v>
      </c>
      <c r="G176" s="196" t="s">
        <v>285</v>
      </c>
      <c r="H176" s="197">
        <v>572.4</v>
      </c>
      <c r="I176" s="198"/>
      <c r="J176" s="199">
        <f>ROUND(I176*H176,2)</f>
        <v>0</v>
      </c>
      <c r="K176" s="195" t="s">
        <v>193</v>
      </c>
      <c r="L176" s="61"/>
      <c r="M176" s="200" t="s">
        <v>23</v>
      </c>
      <c r="N176" s="201" t="s">
        <v>44</v>
      </c>
      <c r="O176" s="42"/>
      <c r="P176" s="202">
        <f>O176*H176</f>
        <v>0</v>
      </c>
      <c r="Q176" s="202">
        <v>0</v>
      </c>
      <c r="R176" s="202">
        <f>Q176*H176</f>
        <v>0</v>
      </c>
      <c r="S176" s="202">
        <v>0</v>
      </c>
      <c r="T176" s="203">
        <f>S176*H176</f>
        <v>0</v>
      </c>
      <c r="AR176" s="24" t="s">
        <v>206</v>
      </c>
      <c r="AT176" s="24" t="s">
        <v>189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206</v>
      </c>
      <c r="BM176" s="24" t="s">
        <v>2216</v>
      </c>
    </row>
    <row r="177" spans="2:47" s="1" customFormat="1" ht="67.5">
      <c r="B177" s="41"/>
      <c r="C177" s="63"/>
      <c r="D177" s="208" t="s">
        <v>287</v>
      </c>
      <c r="E177" s="63"/>
      <c r="F177" s="209" t="s">
        <v>2217</v>
      </c>
      <c r="G177" s="63"/>
      <c r="H177" s="63"/>
      <c r="I177" s="163"/>
      <c r="J177" s="63"/>
      <c r="K177" s="63"/>
      <c r="L177" s="61"/>
      <c r="M177" s="207"/>
      <c r="N177" s="42"/>
      <c r="O177" s="42"/>
      <c r="P177" s="42"/>
      <c r="Q177" s="42"/>
      <c r="R177" s="42"/>
      <c r="S177" s="42"/>
      <c r="T177" s="78"/>
      <c r="AT177" s="24" t="s">
        <v>287</v>
      </c>
      <c r="AU177" s="24" t="s">
        <v>83</v>
      </c>
    </row>
    <row r="178" spans="2:63" s="10" customFormat="1" ht="29.85" customHeight="1">
      <c r="B178" s="176"/>
      <c r="C178" s="177"/>
      <c r="D178" s="190" t="s">
        <v>72</v>
      </c>
      <c r="E178" s="191" t="s">
        <v>396</v>
      </c>
      <c r="F178" s="191" t="s">
        <v>397</v>
      </c>
      <c r="G178" s="177"/>
      <c r="H178" s="177"/>
      <c r="I178" s="180"/>
      <c r="J178" s="192">
        <f>BK178</f>
        <v>0</v>
      </c>
      <c r="K178" s="177"/>
      <c r="L178" s="182"/>
      <c r="M178" s="183"/>
      <c r="N178" s="184"/>
      <c r="O178" s="184"/>
      <c r="P178" s="185">
        <f>SUM(P179:P184)</f>
        <v>0</v>
      </c>
      <c r="Q178" s="184"/>
      <c r="R178" s="185">
        <f>SUM(R179:R184)</f>
        <v>0</v>
      </c>
      <c r="S178" s="184"/>
      <c r="T178" s="186">
        <f>SUM(T179:T184)</f>
        <v>0</v>
      </c>
      <c r="AR178" s="187" t="s">
        <v>81</v>
      </c>
      <c r="AT178" s="188" t="s">
        <v>72</v>
      </c>
      <c r="AU178" s="188" t="s">
        <v>81</v>
      </c>
      <c r="AY178" s="187" t="s">
        <v>186</v>
      </c>
      <c r="BK178" s="189">
        <f>SUM(BK179:BK184)</f>
        <v>0</v>
      </c>
    </row>
    <row r="179" spans="2:65" s="1" customFormat="1" ht="31.5" customHeight="1">
      <c r="B179" s="41"/>
      <c r="C179" s="193" t="s">
        <v>550</v>
      </c>
      <c r="D179" s="193" t="s">
        <v>189</v>
      </c>
      <c r="E179" s="194" t="s">
        <v>1032</v>
      </c>
      <c r="F179" s="195" t="s">
        <v>1033</v>
      </c>
      <c r="G179" s="196" t="s">
        <v>401</v>
      </c>
      <c r="H179" s="197">
        <v>1077.781</v>
      </c>
      <c r="I179" s="198"/>
      <c r="J179" s="199">
        <f>ROUND(I179*H179,2)</f>
        <v>0</v>
      </c>
      <c r="K179" s="195" t="s">
        <v>23</v>
      </c>
      <c r="L179" s="61"/>
      <c r="M179" s="200" t="s">
        <v>23</v>
      </c>
      <c r="N179" s="201" t="s">
        <v>44</v>
      </c>
      <c r="O179" s="42"/>
      <c r="P179" s="202">
        <f>O179*H179</f>
        <v>0</v>
      </c>
      <c r="Q179" s="202">
        <v>0</v>
      </c>
      <c r="R179" s="202">
        <f>Q179*H179</f>
        <v>0</v>
      </c>
      <c r="S179" s="202">
        <v>0</v>
      </c>
      <c r="T179" s="203">
        <f>S179*H179</f>
        <v>0</v>
      </c>
      <c r="AR179" s="24" t="s">
        <v>206</v>
      </c>
      <c r="AT179" s="24" t="s">
        <v>189</v>
      </c>
      <c r="AU179" s="24" t="s">
        <v>83</v>
      </c>
      <c r="AY179" s="24" t="s">
        <v>186</v>
      </c>
      <c r="BE179" s="204">
        <f>IF(N179="základní",J179,0)</f>
        <v>0</v>
      </c>
      <c r="BF179" s="204">
        <f>IF(N179="snížená",J179,0)</f>
        <v>0</v>
      </c>
      <c r="BG179" s="204">
        <f>IF(N179="zákl. přenesená",J179,0)</f>
        <v>0</v>
      </c>
      <c r="BH179" s="204">
        <f>IF(N179="sníž. přenesená",J179,0)</f>
        <v>0</v>
      </c>
      <c r="BI179" s="204">
        <f>IF(N179="nulová",J179,0)</f>
        <v>0</v>
      </c>
      <c r="BJ179" s="24" t="s">
        <v>81</v>
      </c>
      <c r="BK179" s="204">
        <f>ROUND(I179*H179,2)</f>
        <v>0</v>
      </c>
      <c r="BL179" s="24" t="s">
        <v>206</v>
      </c>
      <c r="BM179" s="24" t="s">
        <v>2218</v>
      </c>
    </row>
    <row r="180" spans="2:51" s="11" customFormat="1" ht="13.5">
      <c r="B180" s="214"/>
      <c r="C180" s="215"/>
      <c r="D180" s="205" t="s">
        <v>290</v>
      </c>
      <c r="E180" s="216" t="s">
        <v>23</v>
      </c>
      <c r="F180" s="217" t="s">
        <v>2219</v>
      </c>
      <c r="G180" s="215"/>
      <c r="H180" s="218">
        <v>1077.781</v>
      </c>
      <c r="I180" s="219"/>
      <c r="J180" s="215"/>
      <c r="K180" s="215"/>
      <c r="L180" s="220"/>
      <c r="M180" s="221"/>
      <c r="N180" s="222"/>
      <c r="O180" s="222"/>
      <c r="P180" s="222"/>
      <c r="Q180" s="222"/>
      <c r="R180" s="222"/>
      <c r="S180" s="222"/>
      <c r="T180" s="223"/>
      <c r="AT180" s="224" t="s">
        <v>290</v>
      </c>
      <c r="AU180" s="224" t="s">
        <v>83</v>
      </c>
      <c r="AV180" s="11" t="s">
        <v>83</v>
      </c>
      <c r="AW180" s="11" t="s">
        <v>36</v>
      </c>
      <c r="AX180" s="11" t="s">
        <v>81</v>
      </c>
      <c r="AY180" s="224" t="s">
        <v>186</v>
      </c>
    </row>
    <row r="181" spans="2:65" s="1" customFormat="1" ht="31.5" customHeight="1">
      <c r="B181" s="41"/>
      <c r="C181" s="193" t="s">
        <v>441</v>
      </c>
      <c r="D181" s="193" t="s">
        <v>189</v>
      </c>
      <c r="E181" s="194" t="s">
        <v>1040</v>
      </c>
      <c r="F181" s="195" t="s">
        <v>1041</v>
      </c>
      <c r="G181" s="196" t="s">
        <v>401</v>
      </c>
      <c r="H181" s="197">
        <v>243.27</v>
      </c>
      <c r="I181" s="198"/>
      <c r="J181" s="199">
        <f>ROUND(I181*H181,2)</f>
        <v>0</v>
      </c>
      <c r="K181" s="195" t="s">
        <v>23</v>
      </c>
      <c r="L181" s="61"/>
      <c r="M181" s="200" t="s">
        <v>23</v>
      </c>
      <c r="N181" s="201" t="s">
        <v>44</v>
      </c>
      <c r="O181" s="42"/>
      <c r="P181" s="202">
        <f>O181*H181</f>
        <v>0</v>
      </c>
      <c r="Q181" s="202">
        <v>0</v>
      </c>
      <c r="R181" s="202">
        <f>Q181*H181</f>
        <v>0</v>
      </c>
      <c r="S181" s="202">
        <v>0</v>
      </c>
      <c r="T181" s="203">
        <f>S181*H181</f>
        <v>0</v>
      </c>
      <c r="AR181" s="24" t="s">
        <v>206</v>
      </c>
      <c r="AT181" s="24" t="s">
        <v>189</v>
      </c>
      <c r="AU181" s="24" t="s">
        <v>83</v>
      </c>
      <c r="AY181" s="24" t="s">
        <v>186</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206</v>
      </c>
      <c r="BM181" s="24" t="s">
        <v>2220</v>
      </c>
    </row>
    <row r="182" spans="2:51" s="11" customFormat="1" ht="13.5">
      <c r="B182" s="214"/>
      <c r="C182" s="215"/>
      <c r="D182" s="205" t="s">
        <v>290</v>
      </c>
      <c r="E182" s="216" t="s">
        <v>23</v>
      </c>
      <c r="F182" s="217" t="s">
        <v>2221</v>
      </c>
      <c r="G182" s="215"/>
      <c r="H182" s="218">
        <v>243.27</v>
      </c>
      <c r="I182" s="219"/>
      <c r="J182" s="215"/>
      <c r="K182" s="215"/>
      <c r="L182" s="220"/>
      <c r="M182" s="221"/>
      <c r="N182" s="222"/>
      <c r="O182" s="222"/>
      <c r="P182" s="222"/>
      <c r="Q182" s="222"/>
      <c r="R182" s="222"/>
      <c r="S182" s="222"/>
      <c r="T182" s="223"/>
      <c r="AT182" s="224" t="s">
        <v>290</v>
      </c>
      <c r="AU182" s="224" t="s">
        <v>83</v>
      </c>
      <c r="AV182" s="11" t="s">
        <v>83</v>
      </c>
      <c r="AW182" s="11" t="s">
        <v>36</v>
      </c>
      <c r="AX182" s="11" t="s">
        <v>81</v>
      </c>
      <c r="AY182" s="224" t="s">
        <v>186</v>
      </c>
    </row>
    <row r="183" spans="2:65" s="1" customFormat="1" ht="22.5" customHeight="1">
      <c r="B183" s="41"/>
      <c r="C183" s="193" t="s">
        <v>451</v>
      </c>
      <c r="D183" s="193" t="s">
        <v>189</v>
      </c>
      <c r="E183" s="194" t="s">
        <v>1051</v>
      </c>
      <c r="F183" s="195" t="s">
        <v>1052</v>
      </c>
      <c r="G183" s="196" t="s">
        <v>401</v>
      </c>
      <c r="H183" s="197">
        <v>1077.781</v>
      </c>
      <c r="I183" s="198"/>
      <c r="J183" s="199">
        <f>ROUND(I183*H183,2)</f>
        <v>0</v>
      </c>
      <c r="K183" s="195" t="s">
        <v>193</v>
      </c>
      <c r="L183" s="61"/>
      <c r="M183" s="200" t="s">
        <v>23</v>
      </c>
      <c r="N183" s="201" t="s">
        <v>44</v>
      </c>
      <c r="O183" s="42"/>
      <c r="P183" s="202">
        <f>O183*H183</f>
        <v>0</v>
      </c>
      <c r="Q183" s="202">
        <v>0</v>
      </c>
      <c r="R183" s="202">
        <f>Q183*H183</f>
        <v>0</v>
      </c>
      <c r="S183" s="202">
        <v>0</v>
      </c>
      <c r="T183" s="203">
        <f>S183*H183</f>
        <v>0</v>
      </c>
      <c r="AR183" s="24" t="s">
        <v>206</v>
      </c>
      <c r="AT183" s="24" t="s">
        <v>189</v>
      </c>
      <c r="AU183" s="24" t="s">
        <v>83</v>
      </c>
      <c r="AY183" s="24" t="s">
        <v>186</v>
      </c>
      <c r="BE183" s="204">
        <f>IF(N183="základní",J183,0)</f>
        <v>0</v>
      </c>
      <c r="BF183" s="204">
        <f>IF(N183="snížená",J183,0)</f>
        <v>0</v>
      </c>
      <c r="BG183" s="204">
        <f>IF(N183="zákl. přenesená",J183,0)</f>
        <v>0</v>
      </c>
      <c r="BH183" s="204">
        <f>IF(N183="sníž. přenesená",J183,0)</f>
        <v>0</v>
      </c>
      <c r="BI183" s="204">
        <f>IF(N183="nulová",J183,0)</f>
        <v>0</v>
      </c>
      <c r="BJ183" s="24" t="s">
        <v>81</v>
      </c>
      <c r="BK183" s="204">
        <f>ROUND(I183*H183,2)</f>
        <v>0</v>
      </c>
      <c r="BL183" s="24" t="s">
        <v>206</v>
      </c>
      <c r="BM183" s="24" t="s">
        <v>2222</v>
      </c>
    </row>
    <row r="184" spans="2:47" s="1" customFormat="1" ht="67.5">
      <c r="B184" s="41"/>
      <c r="C184" s="63"/>
      <c r="D184" s="208" t="s">
        <v>287</v>
      </c>
      <c r="E184" s="63"/>
      <c r="F184" s="209" t="s">
        <v>1049</v>
      </c>
      <c r="G184" s="63"/>
      <c r="H184" s="63"/>
      <c r="I184" s="163"/>
      <c r="J184" s="63"/>
      <c r="K184" s="63"/>
      <c r="L184" s="61"/>
      <c r="M184" s="207"/>
      <c r="N184" s="42"/>
      <c r="O184" s="42"/>
      <c r="P184" s="42"/>
      <c r="Q184" s="42"/>
      <c r="R184" s="42"/>
      <c r="S184" s="42"/>
      <c r="T184" s="78"/>
      <c r="AT184" s="24" t="s">
        <v>287</v>
      </c>
      <c r="AU184" s="24" t="s">
        <v>83</v>
      </c>
    </row>
    <row r="185" spans="2:63" s="10" customFormat="1" ht="29.85" customHeight="1">
      <c r="B185" s="176"/>
      <c r="C185" s="177"/>
      <c r="D185" s="190" t="s">
        <v>72</v>
      </c>
      <c r="E185" s="191" t="s">
        <v>416</v>
      </c>
      <c r="F185" s="191" t="s">
        <v>417</v>
      </c>
      <c r="G185" s="177"/>
      <c r="H185" s="177"/>
      <c r="I185" s="180"/>
      <c r="J185" s="192">
        <f>BK185</f>
        <v>0</v>
      </c>
      <c r="K185" s="177"/>
      <c r="L185" s="182"/>
      <c r="M185" s="183"/>
      <c r="N185" s="184"/>
      <c r="O185" s="184"/>
      <c r="P185" s="185">
        <f>SUM(P186:P187)</f>
        <v>0</v>
      </c>
      <c r="Q185" s="184"/>
      <c r="R185" s="185">
        <f>SUM(R186:R187)</f>
        <v>0</v>
      </c>
      <c r="S185" s="184"/>
      <c r="T185" s="186">
        <f>SUM(T186:T187)</f>
        <v>0</v>
      </c>
      <c r="AR185" s="187" t="s">
        <v>81</v>
      </c>
      <c r="AT185" s="188" t="s">
        <v>72</v>
      </c>
      <c r="AU185" s="188" t="s">
        <v>81</v>
      </c>
      <c r="AY185" s="187" t="s">
        <v>186</v>
      </c>
      <c r="BK185" s="189">
        <f>SUM(BK186:BK187)</f>
        <v>0</v>
      </c>
    </row>
    <row r="186" spans="2:65" s="1" customFormat="1" ht="31.5" customHeight="1">
      <c r="B186" s="41"/>
      <c r="C186" s="193" t="s">
        <v>608</v>
      </c>
      <c r="D186" s="193" t="s">
        <v>189</v>
      </c>
      <c r="E186" s="194" t="s">
        <v>419</v>
      </c>
      <c r="F186" s="195" t="s">
        <v>420</v>
      </c>
      <c r="G186" s="196" t="s">
        <v>401</v>
      </c>
      <c r="H186" s="197">
        <v>117.89</v>
      </c>
      <c r="I186" s="198"/>
      <c r="J186" s="199">
        <f>ROUND(I186*H186,2)</f>
        <v>0</v>
      </c>
      <c r="K186" s="195" t="s">
        <v>193</v>
      </c>
      <c r="L186" s="61"/>
      <c r="M186" s="200" t="s">
        <v>23</v>
      </c>
      <c r="N186" s="201" t="s">
        <v>44</v>
      </c>
      <c r="O186" s="42"/>
      <c r="P186" s="202">
        <f>O186*H186</f>
        <v>0</v>
      </c>
      <c r="Q186" s="202">
        <v>0</v>
      </c>
      <c r="R186" s="202">
        <f>Q186*H186</f>
        <v>0</v>
      </c>
      <c r="S186" s="202">
        <v>0</v>
      </c>
      <c r="T186" s="203">
        <f>S186*H186</f>
        <v>0</v>
      </c>
      <c r="AR186" s="24" t="s">
        <v>206</v>
      </c>
      <c r="AT186" s="24" t="s">
        <v>189</v>
      </c>
      <c r="AU186" s="24" t="s">
        <v>83</v>
      </c>
      <c r="AY186" s="24" t="s">
        <v>186</v>
      </c>
      <c r="BE186" s="204">
        <f>IF(N186="základní",J186,0)</f>
        <v>0</v>
      </c>
      <c r="BF186" s="204">
        <f>IF(N186="snížená",J186,0)</f>
        <v>0</v>
      </c>
      <c r="BG186" s="204">
        <f>IF(N186="zákl. přenesená",J186,0)</f>
        <v>0</v>
      </c>
      <c r="BH186" s="204">
        <f>IF(N186="sníž. přenesená",J186,0)</f>
        <v>0</v>
      </c>
      <c r="BI186" s="204">
        <f>IF(N186="nulová",J186,0)</f>
        <v>0</v>
      </c>
      <c r="BJ186" s="24" t="s">
        <v>81</v>
      </c>
      <c r="BK186" s="204">
        <f>ROUND(I186*H186,2)</f>
        <v>0</v>
      </c>
      <c r="BL186" s="24" t="s">
        <v>206</v>
      </c>
      <c r="BM186" s="24" t="s">
        <v>2223</v>
      </c>
    </row>
    <row r="187" spans="2:47" s="1" customFormat="1" ht="27">
      <c r="B187" s="41"/>
      <c r="C187" s="63"/>
      <c r="D187" s="208" t="s">
        <v>287</v>
      </c>
      <c r="E187" s="63"/>
      <c r="F187" s="209" t="s">
        <v>422</v>
      </c>
      <c r="G187" s="63"/>
      <c r="H187" s="63"/>
      <c r="I187" s="163"/>
      <c r="J187" s="63"/>
      <c r="K187" s="63"/>
      <c r="L187" s="61"/>
      <c r="M187" s="207"/>
      <c r="N187" s="42"/>
      <c r="O187" s="42"/>
      <c r="P187" s="42"/>
      <c r="Q187" s="42"/>
      <c r="R187" s="42"/>
      <c r="S187" s="42"/>
      <c r="T187" s="78"/>
      <c r="AT187" s="24" t="s">
        <v>287</v>
      </c>
      <c r="AU187" s="24" t="s">
        <v>83</v>
      </c>
    </row>
    <row r="188" spans="2:63" s="10" customFormat="1" ht="37.35" customHeight="1">
      <c r="B188" s="176"/>
      <c r="C188" s="177"/>
      <c r="D188" s="178" t="s">
        <v>72</v>
      </c>
      <c r="E188" s="179" t="s">
        <v>1059</v>
      </c>
      <c r="F188" s="179" t="s">
        <v>1059</v>
      </c>
      <c r="G188" s="177"/>
      <c r="H188" s="177"/>
      <c r="I188" s="180"/>
      <c r="J188" s="181">
        <f>BK188</f>
        <v>0</v>
      </c>
      <c r="K188" s="177"/>
      <c r="L188" s="182"/>
      <c r="M188" s="183"/>
      <c r="N188" s="184"/>
      <c r="O188" s="184"/>
      <c r="P188" s="185">
        <f>P189</f>
        <v>0</v>
      </c>
      <c r="Q188" s="184"/>
      <c r="R188" s="185">
        <f>R189</f>
        <v>496.86546</v>
      </c>
      <c r="S188" s="184"/>
      <c r="T188" s="186">
        <f>T189</f>
        <v>0</v>
      </c>
      <c r="AR188" s="187" t="s">
        <v>202</v>
      </c>
      <c r="AT188" s="188" t="s">
        <v>72</v>
      </c>
      <c r="AU188" s="188" t="s">
        <v>73</v>
      </c>
      <c r="AY188" s="187" t="s">
        <v>186</v>
      </c>
      <c r="BK188" s="189">
        <f>BK189</f>
        <v>0</v>
      </c>
    </row>
    <row r="189" spans="2:63" s="10" customFormat="1" ht="19.9" customHeight="1">
      <c r="B189" s="176"/>
      <c r="C189" s="177"/>
      <c r="D189" s="190" t="s">
        <v>72</v>
      </c>
      <c r="E189" s="191" t="s">
        <v>1056</v>
      </c>
      <c r="F189" s="191" t="s">
        <v>1057</v>
      </c>
      <c r="G189" s="177"/>
      <c r="H189" s="177"/>
      <c r="I189" s="180"/>
      <c r="J189" s="192">
        <f>BK189</f>
        <v>0</v>
      </c>
      <c r="K189" s="177"/>
      <c r="L189" s="182"/>
      <c r="M189" s="183"/>
      <c r="N189" s="184"/>
      <c r="O189" s="184"/>
      <c r="P189" s="185">
        <f>SUM(P190:P192)</f>
        <v>0</v>
      </c>
      <c r="Q189" s="184"/>
      <c r="R189" s="185">
        <f>SUM(R190:R192)</f>
        <v>496.86546</v>
      </c>
      <c r="S189" s="184"/>
      <c r="T189" s="186">
        <f>SUM(T190:T192)</f>
        <v>0</v>
      </c>
      <c r="AR189" s="187" t="s">
        <v>202</v>
      </c>
      <c r="AT189" s="188" t="s">
        <v>72</v>
      </c>
      <c r="AU189" s="188" t="s">
        <v>81</v>
      </c>
      <c r="AY189" s="187" t="s">
        <v>186</v>
      </c>
      <c r="BK189" s="189">
        <f>SUM(BK190:BK192)</f>
        <v>0</v>
      </c>
    </row>
    <row r="190" spans="2:65" s="1" customFormat="1" ht="22.5" customHeight="1">
      <c r="B190" s="41"/>
      <c r="C190" s="254" t="s">
        <v>255</v>
      </c>
      <c r="D190" s="254" t="s">
        <v>1059</v>
      </c>
      <c r="E190" s="255" t="s">
        <v>2224</v>
      </c>
      <c r="F190" s="256" t="s">
        <v>2225</v>
      </c>
      <c r="G190" s="257" t="s">
        <v>300</v>
      </c>
      <c r="H190" s="258">
        <v>160.59</v>
      </c>
      <c r="I190" s="259"/>
      <c r="J190" s="260">
        <f>ROUND(I190*H190,2)</f>
        <v>0</v>
      </c>
      <c r="K190" s="256" t="s">
        <v>193</v>
      </c>
      <c r="L190" s="261"/>
      <c r="M190" s="262" t="s">
        <v>23</v>
      </c>
      <c r="N190" s="263" t="s">
        <v>44</v>
      </c>
      <c r="O190" s="42"/>
      <c r="P190" s="202">
        <f>O190*H190</f>
        <v>0</v>
      </c>
      <c r="Q190" s="202">
        <v>3.094</v>
      </c>
      <c r="R190" s="202">
        <f>Q190*H190</f>
        <v>496.86546</v>
      </c>
      <c r="S190" s="202">
        <v>0</v>
      </c>
      <c r="T190" s="203">
        <f>S190*H190</f>
        <v>0</v>
      </c>
      <c r="AR190" s="24" t="s">
        <v>1428</v>
      </c>
      <c r="AT190" s="24" t="s">
        <v>1059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1105</v>
      </c>
      <c r="BM190" s="24" t="s">
        <v>2226</v>
      </c>
    </row>
    <row r="191" spans="2:47" s="1" customFormat="1" ht="27">
      <c r="B191" s="41"/>
      <c r="C191" s="63"/>
      <c r="D191" s="208" t="s">
        <v>196</v>
      </c>
      <c r="E191" s="63"/>
      <c r="F191" s="209" t="s">
        <v>1099</v>
      </c>
      <c r="G191" s="63"/>
      <c r="H191" s="63"/>
      <c r="I191" s="163"/>
      <c r="J191" s="63"/>
      <c r="K191" s="63"/>
      <c r="L191" s="61"/>
      <c r="M191" s="207"/>
      <c r="N191" s="42"/>
      <c r="O191" s="42"/>
      <c r="P191" s="42"/>
      <c r="Q191" s="42"/>
      <c r="R191" s="42"/>
      <c r="S191" s="42"/>
      <c r="T191" s="78"/>
      <c r="AT191" s="24" t="s">
        <v>196</v>
      </c>
      <c r="AU191" s="24" t="s">
        <v>83</v>
      </c>
    </row>
    <row r="192" spans="2:51" s="11" customFormat="1" ht="13.5">
      <c r="B192" s="214"/>
      <c r="C192" s="215"/>
      <c r="D192" s="208" t="s">
        <v>290</v>
      </c>
      <c r="E192" s="225" t="s">
        <v>23</v>
      </c>
      <c r="F192" s="226" t="s">
        <v>2227</v>
      </c>
      <c r="G192" s="215"/>
      <c r="H192" s="227">
        <v>160.59</v>
      </c>
      <c r="I192" s="219"/>
      <c r="J192" s="215"/>
      <c r="K192" s="215"/>
      <c r="L192" s="220"/>
      <c r="M192" s="268"/>
      <c r="N192" s="269"/>
      <c r="O192" s="269"/>
      <c r="P192" s="269"/>
      <c r="Q192" s="269"/>
      <c r="R192" s="269"/>
      <c r="S192" s="269"/>
      <c r="T192" s="270"/>
      <c r="AT192" s="224" t="s">
        <v>290</v>
      </c>
      <c r="AU192" s="224" t="s">
        <v>83</v>
      </c>
      <c r="AV192" s="11" t="s">
        <v>83</v>
      </c>
      <c r="AW192" s="11" t="s">
        <v>36</v>
      </c>
      <c r="AX192" s="11" t="s">
        <v>81</v>
      </c>
      <c r="AY192" s="224" t="s">
        <v>186</v>
      </c>
    </row>
    <row r="193" spans="2:12" s="1" customFormat="1" ht="6.95" customHeight="1">
      <c r="B193" s="56"/>
      <c r="C193" s="57"/>
      <c r="D193" s="57"/>
      <c r="E193" s="57"/>
      <c r="F193" s="57"/>
      <c r="G193" s="57"/>
      <c r="H193" s="57"/>
      <c r="I193" s="139"/>
      <c r="J193" s="57"/>
      <c r="K193" s="57"/>
      <c r="L193" s="61"/>
    </row>
  </sheetData>
  <sheetProtection password="CC35" sheet="1" objects="1" scenarios="1" formatCells="0" formatColumns="0" formatRows="0" sort="0" autoFilter="0"/>
  <autoFilter ref="C83:K192"/>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116</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2228</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ROUND(SUM(BE83:BE156),2)</f>
        <v>0</v>
      </c>
      <c r="G30" s="42"/>
      <c r="H30" s="42"/>
      <c r="I30" s="131">
        <v>0.21</v>
      </c>
      <c r="J30" s="130">
        <f>ROUND(ROUND((SUM(BE83:BE156)),2)*I30,2)</f>
        <v>0</v>
      </c>
      <c r="K30" s="45"/>
    </row>
    <row r="31" spans="2:11" s="1" customFormat="1" ht="14.45" customHeight="1">
      <c r="B31" s="41"/>
      <c r="C31" s="42"/>
      <c r="D31" s="42"/>
      <c r="E31" s="49" t="s">
        <v>45</v>
      </c>
      <c r="F31" s="130">
        <f>ROUND(SUM(BF83:BF156),2)</f>
        <v>0</v>
      </c>
      <c r="G31" s="42"/>
      <c r="H31" s="42"/>
      <c r="I31" s="131">
        <v>0.15</v>
      </c>
      <c r="J31" s="130">
        <f>ROUND(ROUND((SUM(BF83:BF156)),2)*I31,2)</f>
        <v>0</v>
      </c>
      <c r="K31" s="45"/>
    </row>
    <row r="32" spans="2:11" s="1" customFormat="1" ht="14.45" customHeight="1" hidden="1">
      <c r="B32" s="41"/>
      <c r="C32" s="42"/>
      <c r="D32" s="42"/>
      <c r="E32" s="49" t="s">
        <v>46</v>
      </c>
      <c r="F32" s="130">
        <f>ROUND(SUM(BG83:BG156),2)</f>
        <v>0</v>
      </c>
      <c r="G32" s="42"/>
      <c r="H32" s="42"/>
      <c r="I32" s="131">
        <v>0.21</v>
      </c>
      <c r="J32" s="130">
        <v>0</v>
      </c>
      <c r="K32" s="45"/>
    </row>
    <row r="33" spans="2:11" s="1" customFormat="1" ht="14.45" customHeight="1" hidden="1">
      <c r="B33" s="41"/>
      <c r="C33" s="42"/>
      <c r="D33" s="42"/>
      <c r="E33" s="49" t="s">
        <v>47</v>
      </c>
      <c r="F33" s="130">
        <f>ROUND(SUM(BH83:BH156),2)</f>
        <v>0</v>
      </c>
      <c r="G33" s="42"/>
      <c r="H33" s="42"/>
      <c r="I33" s="131">
        <v>0.15</v>
      </c>
      <c r="J33" s="130">
        <v>0</v>
      </c>
      <c r="K33" s="45"/>
    </row>
    <row r="34" spans="2:11" s="1" customFormat="1" ht="14.45" customHeight="1" hidden="1">
      <c r="B34" s="41"/>
      <c r="C34" s="42"/>
      <c r="D34" s="42"/>
      <c r="E34" s="49" t="s">
        <v>48</v>
      </c>
      <c r="F34" s="130">
        <f>ROUND(SUM(BI83:BI156),2)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161 - Dopravně inženýrská opatření</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J83</f>
        <v>0</v>
      </c>
      <c r="K56" s="45"/>
      <c r="AU56" s="24" t="s">
        <v>163</v>
      </c>
    </row>
    <row r="57" spans="2:11" s="7" customFormat="1" ht="24.95" customHeight="1">
      <c r="B57" s="149"/>
      <c r="C57" s="150"/>
      <c r="D57" s="151" t="s">
        <v>276</v>
      </c>
      <c r="E57" s="152"/>
      <c r="F57" s="152"/>
      <c r="G57" s="152"/>
      <c r="H57" s="152"/>
      <c r="I57" s="153"/>
      <c r="J57" s="154">
        <f>J84</f>
        <v>0</v>
      </c>
      <c r="K57" s="155"/>
    </row>
    <row r="58" spans="2:11" s="8" customFormat="1" ht="19.9" customHeight="1">
      <c r="B58" s="156"/>
      <c r="C58" s="157"/>
      <c r="D58" s="158" t="s">
        <v>429</v>
      </c>
      <c r="E58" s="159"/>
      <c r="F58" s="159"/>
      <c r="G58" s="159"/>
      <c r="H58" s="159"/>
      <c r="I58" s="160"/>
      <c r="J58" s="161">
        <f>J85</f>
        <v>0</v>
      </c>
      <c r="K58" s="162"/>
    </row>
    <row r="59" spans="2:11" s="8" customFormat="1" ht="14.85" customHeight="1">
      <c r="B59" s="156"/>
      <c r="C59" s="157"/>
      <c r="D59" s="158" t="s">
        <v>2229</v>
      </c>
      <c r="E59" s="159"/>
      <c r="F59" s="159"/>
      <c r="G59" s="159"/>
      <c r="H59" s="159"/>
      <c r="I59" s="160"/>
      <c r="J59" s="161">
        <f>J86</f>
        <v>0</v>
      </c>
      <c r="K59" s="162"/>
    </row>
    <row r="60" spans="2:11" s="8" customFormat="1" ht="14.85" customHeight="1">
      <c r="B60" s="156"/>
      <c r="C60" s="157"/>
      <c r="D60" s="158" t="s">
        <v>2230</v>
      </c>
      <c r="E60" s="159"/>
      <c r="F60" s="159"/>
      <c r="G60" s="159"/>
      <c r="H60" s="159"/>
      <c r="I60" s="160"/>
      <c r="J60" s="161">
        <f>J102</f>
        <v>0</v>
      </c>
      <c r="K60" s="162"/>
    </row>
    <row r="61" spans="2:11" s="8" customFormat="1" ht="14.85" customHeight="1">
      <c r="B61" s="156"/>
      <c r="C61" s="157"/>
      <c r="D61" s="158" t="s">
        <v>2231</v>
      </c>
      <c r="E61" s="159"/>
      <c r="F61" s="159"/>
      <c r="G61" s="159"/>
      <c r="H61" s="159"/>
      <c r="I61" s="160"/>
      <c r="J61" s="161">
        <f>J113</f>
        <v>0</v>
      </c>
      <c r="K61" s="162"/>
    </row>
    <row r="62" spans="2:11" s="8" customFormat="1" ht="14.85" customHeight="1">
      <c r="B62" s="156"/>
      <c r="C62" s="157"/>
      <c r="D62" s="158" t="s">
        <v>2232</v>
      </c>
      <c r="E62" s="159"/>
      <c r="F62" s="159"/>
      <c r="G62" s="159"/>
      <c r="H62" s="159"/>
      <c r="I62" s="160"/>
      <c r="J62" s="161">
        <f>J130</f>
        <v>0</v>
      </c>
      <c r="K62" s="162"/>
    </row>
    <row r="63" spans="2:11" s="8" customFormat="1" ht="14.85" customHeight="1">
      <c r="B63" s="156"/>
      <c r="C63" s="157"/>
      <c r="D63" s="158" t="s">
        <v>2233</v>
      </c>
      <c r="E63" s="159"/>
      <c r="F63" s="159"/>
      <c r="G63" s="159"/>
      <c r="H63" s="159"/>
      <c r="I63" s="160"/>
      <c r="J63" s="161">
        <f>J154</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169</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4" t="str">
        <f>E7</f>
        <v>III/117 24 Obchvat Rokycany - Hrádek, úsek 2, km 0,000 - 3,350</v>
      </c>
      <c r="F73" s="405"/>
      <c r="G73" s="405"/>
      <c r="H73" s="405"/>
      <c r="I73" s="163"/>
      <c r="J73" s="63"/>
      <c r="K73" s="63"/>
      <c r="L73" s="61"/>
    </row>
    <row r="74" spans="2:12" s="1" customFormat="1" ht="14.45" customHeight="1">
      <c r="B74" s="41"/>
      <c r="C74" s="65" t="s">
        <v>156</v>
      </c>
      <c r="D74" s="63"/>
      <c r="E74" s="63"/>
      <c r="F74" s="63"/>
      <c r="G74" s="63"/>
      <c r="H74" s="63"/>
      <c r="I74" s="163"/>
      <c r="J74" s="63"/>
      <c r="K74" s="63"/>
      <c r="L74" s="61"/>
    </row>
    <row r="75" spans="2:12" s="1" customFormat="1" ht="23.25" customHeight="1">
      <c r="B75" s="41"/>
      <c r="C75" s="63"/>
      <c r="D75" s="63"/>
      <c r="E75" s="376" t="str">
        <f>E9</f>
        <v>SO 161 - Dopravně inženýrská opatření</v>
      </c>
      <c r="F75" s="406"/>
      <c r="G75" s="406"/>
      <c r="H75" s="406"/>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Hrádek, Kamenný Újezd</v>
      </c>
      <c r="G77" s="63"/>
      <c r="H77" s="63"/>
      <c r="I77" s="165" t="s">
        <v>26</v>
      </c>
      <c r="J77" s="73" t="str">
        <f>IF(J12="","",J12)</f>
        <v>8. 9. 2017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28</v>
      </c>
      <c r="D79" s="63"/>
      <c r="E79" s="63"/>
      <c r="F79" s="164" t="str">
        <f>E15</f>
        <v>Správa a údržba silnic PK</v>
      </c>
      <c r="G79" s="63"/>
      <c r="H79" s="63"/>
      <c r="I79" s="165" t="s">
        <v>34</v>
      </c>
      <c r="J79" s="164" t="str">
        <f>E21</f>
        <v>D PROJEKT PLZEŇ Nedvěd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170</v>
      </c>
      <c r="D82" s="168" t="s">
        <v>58</v>
      </c>
      <c r="E82" s="168" t="s">
        <v>54</v>
      </c>
      <c r="F82" s="168" t="s">
        <v>171</v>
      </c>
      <c r="G82" s="168" t="s">
        <v>172</v>
      </c>
      <c r="H82" s="168" t="s">
        <v>173</v>
      </c>
      <c r="I82" s="169" t="s">
        <v>174</v>
      </c>
      <c r="J82" s="168" t="s">
        <v>161</v>
      </c>
      <c r="K82" s="170" t="s">
        <v>175</v>
      </c>
      <c r="L82" s="171"/>
      <c r="M82" s="81" t="s">
        <v>176</v>
      </c>
      <c r="N82" s="82" t="s">
        <v>43</v>
      </c>
      <c r="O82" s="82" t="s">
        <v>177</v>
      </c>
      <c r="P82" s="82" t="s">
        <v>178</v>
      </c>
      <c r="Q82" s="82" t="s">
        <v>179</v>
      </c>
      <c r="R82" s="82" t="s">
        <v>180</v>
      </c>
      <c r="S82" s="82" t="s">
        <v>181</v>
      </c>
      <c r="T82" s="83" t="s">
        <v>182</v>
      </c>
    </row>
    <row r="83" spans="2:63" s="1" customFormat="1" ht="29.25" customHeight="1">
      <c r="B83" s="41"/>
      <c r="C83" s="87" t="s">
        <v>162</v>
      </c>
      <c r="D83" s="63"/>
      <c r="E83" s="63"/>
      <c r="F83" s="63"/>
      <c r="G83" s="63"/>
      <c r="H83" s="63"/>
      <c r="I83" s="163"/>
      <c r="J83" s="172">
        <f>BK83</f>
        <v>0</v>
      </c>
      <c r="K83" s="63"/>
      <c r="L83" s="61"/>
      <c r="M83" s="84"/>
      <c r="N83" s="85"/>
      <c r="O83" s="85"/>
      <c r="P83" s="173">
        <f>P84</f>
        <v>0</v>
      </c>
      <c r="Q83" s="85"/>
      <c r="R83" s="173">
        <f>R84</f>
        <v>0.9766077999999998</v>
      </c>
      <c r="S83" s="85"/>
      <c r="T83" s="174">
        <f>T84</f>
        <v>0.7722399999999999</v>
      </c>
      <c r="AT83" s="24" t="s">
        <v>72</v>
      </c>
      <c r="AU83" s="24" t="s">
        <v>163</v>
      </c>
      <c r="BK83" s="175">
        <f>BK84</f>
        <v>0</v>
      </c>
    </row>
    <row r="84" spans="2:63" s="10" customFormat="1" ht="37.35" customHeight="1">
      <c r="B84" s="176"/>
      <c r="C84" s="177"/>
      <c r="D84" s="178" t="s">
        <v>72</v>
      </c>
      <c r="E84" s="179" t="s">
        <v>280</v>
      </c>
      <c r="F84" s="179" t="s">
        <v>281</v>
      </c>
      <c r="G84" s="177"/>
      <c r="H84" s="177"/>
      <c r="I84" s="180"/>
      <c r="J84" s="181">
        <f>BK84</f>
        <v>0</v>
      </c>
      <c r="K84" s="177"/>
      <c r="L84" s="182"/>
      <c r="M84" s="183"/>
      <c r="N84" s="184"/>
      <c r="O84" s="184"/>
      <c r="P84" s="185">
        <f>P85</f>
        <v>0</v>
      </c>
      <c r="Q84" s="184"/>
      <c r="R84" s="185">
        <f>R85</f>
        <v>0.9766077999999998</v>
      </c>
      <c r="S84" s="184"/>
      <c r="T84" s="186">
        <f>T85</f>
        <v>0.7722399999999999</v>
      </c>
      <c r="AR84" s="187" t="s">
        <v>81</v>
      </c>
      <c r="AT84" s="188" t="s">
        <v>72</v>
      </c>
      <c r="AU84" s="188" t="s">
        <v>73</v>
      </c>
      <c r="AY84" s="187" t="s">
        <v>186</v>
      </c>
      <c r="BK84" s="189">
        <f>BK85</f>
        <v>0</v>
      </c>
    </row>
    <row r="85" spans="2:63" s="10" customFormat="1" ht="19.9" customHeight="1">
      <c r="B85" s="176"/>
      <c r="C85" s="177"/>
      <c r="D85" s="178" t="s">
        <v>72</v>
      </c>
      <c r="E85" s="271" t="s">
        <v>241</v>
      </c>
      <c r="F85" s="271" t="s">
        <v>868</v>
      </c>
      <c r="G85" s="177"/>
      <c r="H85" s="177"/>
      <c r="I85" s="180"/>
      <c r="J85" s="272">
        <f>BK85</f>
        <v>0</v>
      </c>
      <c r="K85" s="177"/>
      <c r="L85" s="182"/>
      <c r="M85" s="183"/>
      <c r="N85" s="184"/>
      <c r="O85" s="184"/>
      <c r="P85" s="185">
        <f>P86+P102+P113+P130+P154</f>
        <v>0</v>
      </c>
      <c r="Q85" s="184"/>
      <c r="R85" s="185">
        <f>R86+R102+R113+R130+R154</f>
        <v>0.9766077999999998</v>
      </c>
      <c r="S85" s="184"/>
      <c r="T85" s="186">
        <f>T86+T102+T113+T130+T154</f>
        <v>0.7722399999999999</v>
      </c>
      <c r="AR85" s="187" t="s">
        <v>81</v>
      </c>
      <c r="AT85" s="188" t="s">
        <v>72</v>
      </c>
      <c r="AU85" s="188" t="s">
        <v>81</v>
      </c>
      <c r="AY85" s="187" t="s">
        <v>186</v>
      </c>
      <c r="BK85" s="189">
        <f>BK86+BK102+BK113+BK130+BK154</f>
        <v>0</v>
      </c>
    </row>
    <row r="86" spans="2:63" s="10" customFormat="1" ht="14.85" customHeight="1">
      <c r="B86" s="176"/>
      <c r="C86" s="177"/>
      <c r="D86" s="190" t="s">
        <v>72</v>
      </c>
      <c r="E86" s="191" t="s">
        <v>2234</v>
      </c>
      <c r="F86" s="191" t="s">
        <v>2235</v>
      </c>
      <c r="G86" s="177"/>
      <c r="H86" s="177"/>
      <c r="I86" s="180"/>
      <c r="J86" s="192">
        <f>BK86</f>
        <v>0</v>
      </c>
      <c r="K86" s="177"/>
      <c r="L86" s="182"/>
      <c r="M86" s="183"/>
      <c r="N86" s="184"/>
      <c r="O86" s="184"/>
      <c r="P86" s="185">
        <f>SUM(P87:P101)</f>
        <v>0</v>
      </c>
      <c r="Q86" s="184"/>
      <c r="R86" s="185">
        <f>SUM(R87:R101)</f>
        <v>0</v>
      </c>
      <c r="S86" s="184"/>
      <c r="T86" s="186">
        <f>SUM(T87:T101)</f>
        <v>0</v>
      </c>
      <c r="AR86" s="187" t="s">
        <v>81</v>
      </c>
      <c r="AT86" s="188" t="s">
        <v>72</v>
      </c>
      <c r="AU86" s="188" t="s">
        <v>83</v>
      </c>
      <c r="AY86" s="187" t="s">
        <v>186</v>
      </c>
      <c r="BK86" s="189">
        <f>SUM(BK87:BK101)</f>
        <v>0</v>
      </c>
    </row>
    <row r="87" spans="2:65" s="1" customFormat="1" ht="31.5" customHeight="1">
      <c r="B87" s="41"/>
      <c r="C87" s="193" t="s">
        <v>81</v>
      </c>
      <c r="D87" s="193" t="s">
        <v>189</v>
      </c>
      <c r="E87" s="194" t="s">
        <v>2188</v>
      </c>
      <c r="F87" s="195" t="s">
        <v>2189</v>
      </c>
      <c r="G87" s="196" t="s">
        <v>300</v>
      </c>
      <c r="H87" s="197">
        <v>6</v>
      </c>
      <c r="I87" s="198"/>
      <c r="J87" s="199">
        <f>ROUND(I87*H87,2)</f>
        <v>0</v>
      </c>
      <c r="K87" s="195" t="s">
        <v>193</v>
      </c>
      <c r="L87" s="61"/>
      <c r="M87" s="200" t="s">
        <v>23</v>
      </c>
      <c r="N87" s="201" t="s">
        <v>44</v>
      </c>
      <c r="O87" s="42"/>
      <c r="P87" s="202">
        <f>O87*H87</f>
        <v>0</v>
      </c>
      <c r="Q87" s="202">
        <v>0</v>
      </c>
      <c r="R87" s="202">
        <f>Q87*H87</f>
        <v>0</v>
      </c>
      <c r="S87" s="202">
        <v>0</v>
      </c>
      <c r="T87" s="203">
        <f>S87*H87</f>
        <v>0</v>
      </c>
      <c r="AR87" s="24" t="s">
        <v>206</v>
      </c>
      <c r="AT87" s="24" t="s">
        <v>189</v>
      </c>
      <c r="AU87" s="24" t="s">
        <v>202</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2236</v>
      </c>
    </row>
    <row r="88" spans="2:47" s="1" customFormat="1" ht="27">
      <c r="B88" s="41"/>
      <c r="C88" s="63"/>
      <c r="D88" s="205" t="s">
        <v>287</v>
      </c>
      <c r="E88" s="63"/>
      <c r="F88" s="206" t="s">
        <v>2191</v>
      </c>
      <c r="G88" s="63"/>
      <c r="H88" s="63"/>
      <c r="I88" s="163"/>
      <c r="J88" s="63"/>
      <c r="K88" s="63"/>
      <c r="L88" s="61"/>
      <c r="M88" s="207"/>
      <c r="N88" s="42"/>
      <c r="O88" s="42"/>
      <c r="P88" s="42"/>
      <c r="Q88" s="42"/>
      <c r="R88" s="42"/>
      <c r="S88" s="42"/>
      <c r="T88" s="78"/>
      <c r="AT88" s="24" t="s">
        <v>287</v>
      </c>
      <c r="AU88" s="24" t="s">
        <v>202</v>
      </c>
    </row>
    <row r="89" spans="2:65" s="1" customFormat="1" ht="31.5" customHeight="1">
      <c r="B89" s="41"/>
      <c r="C89" s="193" t="s">
        <v>83</v>
      </c>
      <c r="D89" s="193" t="s">
        <v>189</v>
      </c>
      <c r="E89" s="194" t="s">
        <v>2193</v>
      </c>
      <c r="F89" s="195" t="s">
        <v>2194</v>
      </c>
      <c r="G89" s="196" t="s">
        <v>300</v>
      </c>
      <c r="H89" s="197">
        <v>4194</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202</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2237</v>
      </c>
    </row>
    <row r="90" spans="2:47" s="1" customFormat="1" ht="27">
      <c r="B90" s="41"/>
      <c r="C90" s="63"/>
      <c r="D90" s="208" t="s">
        <v>287</v>
      </c>
      <c r="E90" s="63"/>
      <c r="F90" s="209" t="s">
        <v>2191</v>
      </c>
      <c r="G90" s="63"/>
      <c r="H90" s="63"/>
      <c r="I90" s="163"/>
      <c r="J90" s="63"/>
      <c r="K90" s="63"/>
      <c r="L90" s="61"/>
      <c r="M90" s="207"/>
      <c r="N90" s="42"/>
      <c r="O90" s="42"/>
      <c r="P90" s="42"/>
      <c r="Q90" s="42"/>
      <c r="R90" s="42"/>
      <c r="S90" s="42"/>
      <c r="T90" s="78"/>
      <c r="AT90" s="24" t="s">
        <v>287</v>
      </c>
      <c r="AU90" s="24" t="s">
        <v>202</v>
      </c>
    </row>
    <row r="91" spans="2:51" s="11" customFormat="1" ht="13.5">
      <c r="B91" s="214"/>
      <c r="C91" s="215"/>
      <c r="D91" s="205" t="s">
        <v>290</v>
      </c>
      <c r="E91" s="216" t="s">
        <v>23</v>
      </c>
      <c r="F91" s="217" t="s">
        <v>2238</v>
      </c>
      <c r="G91" s="215"/>
      <c r="H91" s="218">
        <v>4194</v>
      </c>
      <c r="I91" s="219"/>
      <c r="J91" s="215"/>
      <c r="K91" s="215"/>
      <c r="L91" s="220"/>
      <c r="M91" s="221"/>
      <c r="N91" s="222"/>
      <c r="O91" s="222"/>
      <c r="P91" s="222"/>
      <c r="Q91" s="222"/>
      <c r="R91" s="222"/>
      <c r="S91" s="222"/>
      <c r="T91" s="223"/>
      <c r="AT91" s="224" t="s">
        <v>290</v>
      </c>
      <c r="AU91" s="224" t="s">
        <v>202</v>
      </c>
      <c r="AV91" s="11" t="s">
        <v>83</v>
      </c>
      <c r="AW91" s="11" t="s">
        <v>36</v>
      </c>
      <c r="AX91" s="11" t="s">
        <v>81</v>
      </c>
      <c r="AY91" s="224" t="s">
        <v>186</v>
      </c>
    </row>
    <row r="92" spans="2:65" s="1" customFormat="1" ht="22.5" customHeight="1">
      <c r="B92" s="41"/>
      <c r="C92" s="193" t="s">
        <v>202</v>
      </c>
      <c r="D92" s="193" t="s">
        <v>189</v>
      </c>
      <c r="E92" s="194" t="s">
        <v>2239</v>
      </c>
      <c r="F92" s="195" t="s">
        <v>2240</v>
      </c>
      <c r="G92" s="196" t="s">
        <v>300</v>
      </c>
      <c r="H92" s="197">
        <v>6</v>
      </c>
      <c r="I92" s="198"/>
      <c r="J92" s="199">
        <f>ROUND(I92*H92,2)</f>
        <v>0</v>
      </c>
      <c r="K92" s="195" t="s">
        <v>193</v>
      </c>
      <c r="L92" s="61"/>
      <c r="M92" s="200" t="s">
        <v>23</v>
      </c>
      <c r="N92" s="201" t="s">
        <v>44</v>
      </c>
      <c r="O92" s="42"/>
      <c r="P92" s="202">
        <f>O92*H92</f>
        <v>0</v>
      </c>
      <c r="Q92" s="202">
        <v>0</v>
      </c>
      <c r="R92" s="202">
        <f>Q92*H92</f>
        <v>0</v>
      </c>
      <c r="S92" s="202">
        <v>0</v>
      </c>
      <c r="T92" s="203">
        <f>S92*H92</f>
        <v>0</v>
      </c>
      <c r="AR92" s="24" t="s">
        <v>206</v>
      </c>
      <c r="AT92" s="24" t="s">
        <v>189</v>
      </c>
      <c r="AU92" s="24" t="s">
        <v>202</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2241</v>
      </c>
    </row>
    <row r="93" spans="2:47" s="1" customFormat="1" ht="27">
      <c r="B93" s="41"/>
      <c r="C93" s="63"/>
      <c r="D93" s="205" t="s">
        <v>287</v>
      </c>
      <c r="E93" s="63"/>
      <c r="F93" s="206" t="s">
        <v>2191</v>
      </c>
      <c r="G93" s="63"/>
      <c r="H93" s="63"/>
      <c r="I93" s="163"/>
      <c r="J93" s="63"/>
      <c r="K93" s="63"/>
      <c r="L93" s="61"/>
      <c r="M93" s="207"/>
      <c r="N93" s="42"/>
      <c r="O93" s="42"/>
      <c r="P93" s="42"/>
      <c r="Q93" s="42"/>
      <c r="R93" s="42"/>
      <c r="S93" s="42"/>
      <c r="T93" s="78"/>
      <c r="AT93" s="24" t="s">
        <v>287</v>
      </c>
      <c r="AU93" s="24" t="s">
        <v>202</v>
      </c>
    </row>
    <row r="94" spans="2:65" s="1" customFormat="1" ht="31.5" customHeight="1">
      <c r="B94" s="41"/>
      <c r="C94" s="193" t="s">
        <v>206</v>
      </c>
      <c r="D94" s="193" t="s">
        <v>189</v>
      </c>
      <c r="E94" s="194" t="s">
        <v>2242</v>
      </c>
      <c r="F94" s="195" t="s">
        <v>2243</v>
      </c>
      <c r="G94" s="196" t="s">
        <v>300</v>
      </c>
      <c r="H94" s="197">
        <v>4194</v>
      </c>
      <c r="I94" s="198"/>
      <c r="J94" s="199">
        <f>ROUND(I94*H94,2)</f>
        <v>0</v>
      </c>
      <c r="K94" s="195" t="s">
        <v>193</v>
      </c>
      <c r="L94" s="61"/>
      <c r="M94" s="200" t="s">
        <v>23</v>
      </c>
      <c r="N94" s="201" t="s">
        <v>44</v>
      </c>
      <c r="O94" s="42"/>
      <c r="P94" s="202">
        <f>O94*H94</f>
        <v>0</v>
      </c>
      <c r="Q94" s="202">
        <v>0</v>
      </c>
      <c r="R94" s="202">
        <f>Q94*H94</f>
        <v>0</v>
      </c>
      <c r="S94" s="202">
        <v>0</v>
      </c>
      <c r="T94" s="203">
        <f>S94*H94</f>
        <v>0</v>
      </c>
      <c r="AR94" s="24" t="s">
        <v>206</v>
      </c>
      <c r="AT94" s="24" t="s">
        <v>189</v>
      </c>
      <c r="AU94" s="24" t="s">
        <v>202</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2244</v>
      </c>
    </row>
    <row r="95" spans="2:47" s="1" customFormat="1" ht="27">
      <c r="B95" s="41"/>
      <c r="C95" s="63"/>
      <c r="D95" s="208" t="s">
        <v>287</v>
      </c>
      <c r="E95" s="63"/>
      <c r="F95" s="209" t="s">
        <v>2191</v>
      </c>
      <c r="G95" s="63"/>
      <c r="H95" s="63"/>
      <c r="I95" s="163"/>
      <c r="J95" s="63"/>
      <c r="K95" s="63"/>
      <c r="L95" s="61"/>
      <c r="M95" s="207"/>
      <c r="N95" s="42"/>
      <c r="O95" s="42"/>
      <c r="P95" s="42"/>
      <c r="Q95" s="42"/>
      <c r="R95" s="42"/>
      <c r="S95" s="42"/>
      <c r="T95" s="78"/>
      <c r="AT95" s="24" t="s">
        <v>287</v>
      </c>
      <c r="AU95" s="24" t="s">
        <v>202</v>
      </c>
    </row>
    <row r="96" spans="2:51" s="11" customFormat="1" ht="13.5">
      <c r="B96" s="214"/>
      <c r="C96" s="215"/>
      <c r="D96" s="205" t="s">
        <v>290</v>
      </c>
      <c r="E96" s="216" t="s">
        <v>23</v>
      </c>
      <c r="F96" s="217" t="s">
        <v>2238</v>
      </c>
      <c r="G96" s="215"/>
      <c r="H96" s="218">
        <v>4194</v>
      </c>
      <c r="I96" s="219"/>
      <c r="J96" s="215"/>
      <c r="K96" s="215"/>
      <c r="L96" s="220"/>
      <c r="M96" s="221"/>
      <c r="N96" s="222"/>
      <c r="O96" s="222"/>
      <c r="P96" s="222"/>
      <c r="Q96" s="222"/>
      <c r="R96" s="222"/>
      <c r="S96" s="222"/>
      <c r="T96" s="223"/>
      <c r="AT96" s="224" t="s">
        <v>290</v>
      </c>
      <c r="AU96" s="224" t="s">
        <v>202</v>
      </c>
      <c r="AV96" s="11" t="s">
        <v>83</v>
      </c>
      <c r="AW96" s="11" t="s">
        <v>36</v>
      </c>
      <c r="AX96" s="11" t="s">
        <v>81</v>
      </c>
      <c r="AY96" s="224" t="s">
        <v>186</v>
      </c>
    </row>
    <row r="97" spans="2:65" s="1" customFormat="1" ht="22.5" customHeight="1">
      <c r="B97" s="41"/>
      <c r="C97" s="193" t="s">
        <v>185</v>
      </c>
      <c r="D97" s="193" t="s">
        <v>189</v>
      </c>
      <c r="E97" s="194" t="s">
        <v>2245</v>
      </c>
      <c r="F97" s="195" t="s">
        <v>2246</v>
      </c>
      <c r="G97" s="196" t="s">
        <v>300</v>
      </c>
      <c r="H97" s="197">
        <v>6</v>
      </c>
      <c r="I97" s="198"/>
      <c r="J97" s="199">
        <f>ROUND(I97*H97,2)</f>
        <v>0</v>
      </c>
      <c r="K97" s="195" t="s">
        <v>193</v>
      </c>
      <c r="L97" s="61"/>
      <c r="M97" s="200" t="s">
        <v>23</v>
      </c>
      <c r="N97" s="201" t="s">
        <v>44</v>
      </c>
      <c r="O97" s="42"/>
      <c r="P97" s="202">
        <f>O97*H97</f>
        <v>0</v>
      </c>
      <c r="Q97" s="202">
        <v>0</v>
      </c>
      <c r="R97" s="202">
        <f>Q97*H97</f>
        <v>0</v>
      </c>
      <c r="S97" s="202">
        <v>0</v>
      </c>
      <c r="T97" s="203">
        <f>S97*H97</f>
        <v>0</v>
      </c>
      <c r="AR97" s="24" t="s">
        <v>206</v>
      </c>
      <c r="AT97" s="24" t="s">
        <v>189</v>
      </c>
      <c r="AU97" s="24" t="s">
        <v>202</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2247</v>
      </c>
    </row>
    <row r="98" spans="2:47" s="1" customFormat="1" ht="27">
      <c r="B98" s="41"/>
      <c r="C98" s="63"/>
      <c r="D98" s="205" t="s">
        <v>287</v>
      </c>
      <c r="E98" s="63"/>
      <c r="F98" s="206" t="s">
        <v>2248</v>
      </c>
      <c r="G98" s="63"/>
      <c r="H98" s="63"/>
      <c r="I98" s="163"/>
      <c r="J98" s="63"/>
      <c r="K98" s="63"/>
      <c r="L98" s="61"/>
      <c r="M98" s="207"/>
      <c r="N98" s="42"/>
      <c r="O98" s="42"/>
      <c r="P98" s="42"/>
      <c r="Q98" s="42"/>
      <c r="R98" s="42"/>
      <c r="S98" s="42"/>
      <c r="T98" s="78"/>
      <c r="AT98" s="24" t="s">
        <v>287</v>
      </c>
      <c r="AU98" s="24" t="s">
        <v>202</v>
      </c>
    </row>
    <row r="99" spans="2:65" s="1" customFormat="1" ht="31.5" customHeight="1">
      <c r="B99" s="41"/>
      <c r="C99" s="193" t="s">
        <v>217</v>
      </c>
      <c r="D99" s="193" t="s">
        <v>189</v>
      </c>
      <c r="E99" s="194" t="s">
        <v>2249</v>
      </c>
      <c r="F99" s="195" t="s">
        <v>2250</v>
      </c>
      <c r="G99" s="196" t="s">
        <v>300</v>
      </c>
      <c r="H99" s="197">
        <v>4194</v>
      </c>
      <c r="I99" s="198"/>
      <c r="J99" s="199">
        <f>ROUND(I99*H99,2)</f>
        <v>0</v>
      </c>
      <c r="K99" s="195" t="s">
        <v>193</v>
      </c>
      <c r="L99" s="61"/>
      <c r="M99" s="200" t="s">
        <v>23</v>
      </c>
      <c r="N99" s="201" t="s">
        <v>44</v>
      </c>
      <c r="O99" s="42"/>
      <c r="P99" s="202">
        <f>O99*H99</f>
        <v>0</v>
      </c>
      <c r="Q99" s="202">
        <v>0</v>
      </c>
      <c r="R99" s="202">
        <f>Q99*H99</f>
        <v>0</v>
      </c>
      <c r="S99" s="202">
        <v>0</v>
      </c>
      <c r="T99" s="203">
        <f>S99*H99</f>
        <v>0</v>
      </c>
      <c r="AR99" s="24" t="s">
        <v>206</v>
      </c>
      <c r="AT99" s="24" t="s">
        <v>189</v>
      </c>
      <c r="AU99" s="24" t="s">
        <v>202</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2251</v>
      </c>
    </row>
    <row r="100" spans="2:47" s="1" customFormat="1" ht="27">
      <c r="B100" s="41"/>
      <c r="C100" s="63"/>
      <c r="D100" s="208" t="s">
        <v>287</v>
      </c>
      <c r="E100" s="63"/>
      <c r="F100" s="209" t="s">
        <v>2248</v>
      </c>
      <c r="G100" s="63"/>
      <c r="H100" s="63"/>
      <c r="I100" s="163"/>
      <c r="J100" s="63"/>
      <c r="K100" s="63"/>
      <c r="L100" s="61"/>
      <c r="M100" s="207"/>
      <c r="N100" s="42"/>
      <c r="O100" s="42"/>
      <c r="P100" s="42"/>
      <c r="Q100" s="42"/>
      <c r="R100" s="42"/>
      <c r="S100" s="42"/>
      <c r="T100" s="78"/>
      <c r="AT100" s="24" t="s">
        <v>287</v>
      </c>
      <c r="AU100" s="24" t="s">
        <v>202</v>
      </c>
    </row>
    <row r="101" spans="2:51" s="11" customFormat="1" ht="13.5">
      <c r="B101" s="214"/>
      <c r="C101" s="215"/>
      <c r="D101" s="208" t="s">
        <v>290</v>
      </c>
      <c r="E101" s="225" t="s">
        <v>23</v>
      </c>
      <c r="F101" s="226" t="s">
        <v>2238</v>
      </c>
      <c r="G101" s="215"/>
      <c r="H101" s="227">
        <v>4194</v>
      </c>
      <c r="I101" s="219"/>
      <c r="J101" s="215"/>
      <c r="K101" s="215"/>
      <c r="L101" s="220"/>
      <c r="M101" s="221"/>
      <c r="N101" s="222"/>
      <c r="O101" s="222"/>
      <c r="P101" s="222"/>
      <c r="Q101" s="222"/>
      <c r="R101" s="222"/>
      <c r="S101" s="222"/>
      <c r="T101" s="223"/>
      <c r="AT101" s="224" t="s">
        <v>290</v>
      </c>
      <c r="AU101" s="224" t="s">
        <v>202</v>
      </c>
      <c r="AV101" s="11" t="s">
        <v>83</v>
      </c>
      <c r="AW101" s="11" t="s">
        <v>36</v>
      </c>
      <c r="AX101" s="11" t="s">
        <v>81</v>
      </c>
      <c r="AY101" s="224" t="s">
        <v>186</v>
      </c>
    </row>
    <row r="102" spans="2:63" s="10" customFormat="1" ht="22.35" customHeight="1">
      <c r="B102" s="176"/>
      <c r="C102" s="177"/>
      <c r="D102" s="190" t="s">
        <v>72</v>
      </c>
      <c r="E102" s="191" t="s">
        <v>2252</v>
      </c>
      <c r="F102" s="191" t="s">
        <v>2253</v>
      </c>
      <c r="G102" s="177"/>
      <c r="H102" s="177"/>
      <c r="I102" s="180"/>
      <c r="J102" s="192">
        <f>BK102</f>
        <v>0</v>
      </c>
      <c r="K102" s="177"/>
      <c r="L102" s="182"/>
      <c r="M102" s="183"/>
      <c r="N102" s="184"/>
      <c r="O102" s="184"/>
      <c r="P102" s="185">
        <f>SUM(P103:P112)</f>
        <v>0</v>
      </c>
      <c r="Q102" s="184"/>
      <c r="R102" s="185">
        <f>SUM(R103:R112)</f>
        <v>0</v>
      </c>
      <c r="S102" s="184"/>
      <c r="T102" s="186">
        <f>SUM(T103:T112)</f>
        <v>0</v>
      </c>
      <c r="AR102" s="187" t="s">
        <v>81</v>
      </c>
      <c r="AT102" s="188" t="s">
        <v>72</v>
      </c>
      <c r="AU102" s="188" t="s">
        <v>83</v>
      </c>
      <c r="AY102" s="187" t="s">
        <v>186</v>
      </c>
      <c r="BK102" s="189">
        <f>SUM(BK103:BK112)</f>
        <v>0</v>
      </c>
    </row>
    <row r="103" spans="2:65" s="1" customFormat="1" ht="31.5" customHeight="1">
      <c r="B103" s="41"/>
      <c r="C103" s="193" t="s">
        <v>222</v>
      </c>
      <c r="D103" s="193" t="s">
        <v>189</v>
      </c>
      <c r="E103" s="194" t="s">
        <v>2188</v>
      </c>
      <c r="F103" s="195" t="s">
        <v>2189</v>
      </c>
      <c r="G103" s="196" t="s">
        <v>300</v>
      </c>
      <c r="H103" s="197">
        <v>6</v>
      </c>
      <c r="I103" s="198"/>
      <c r="J103" s="199">
        <f>ROUND(I103*H103,2)</f>
        <v>0</v>
      </c>
      <c r="K103" s="195" t="s">
        <v>193</v>
      </c>
      <c r="L103" s="61"/>
      <c r="M103" s="200" t="s">
        <v>23</v>
      </c>
      <c r="N103" s="201" t="s">
        <v>44</v>
      </c>
      <c r="O103" s="42"/>
      <c r="P103" s="202">
        <f>O103*H103</f>
        <v>0</v>
      </c>
      <c r="Q103" s="202">
        <v>0</v>
      </c>
      <c r="R103" s="202">
        <f>Q103*H103</f>
        <v>0</v>
      </c>
      <c r="S103" s="202">
        <v>0</v>
      </c>
      <c r="T103" s="203">
        <f>S103*H103</f>
        <v>0</v>
      </c>
      <c r="AR103" s="24" t="s">
        <v>206</v>
      </c>
      <c r="AT103" s="24" t="s">
        <v>189</v>
      </c>
      <c r="AU103" s="24" t="s">
        <v>202</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2254</v>
      </c>
    </row>
    <row r="104" spans="2:47" s="1" customFormat="1" ht="27">
      <c r="B104" s="41"/>
      <c r="C104" s="63"/>
      <c r="D104" s="205" t="s">
        <v>287</v>
      </c>
      <c r="E104" s="63"/>
      <c r="F104" s="206" t="s">
        <v>2191</v>
      </c>
      <c r="G104" s="63"/>
      <c r="H104" s="63"/>
      <c r="I104" s="163"/>
      <c r="J104" s="63"/>
      <c r="K104" s="63"/>
      <c r="L104" s="61"/>
      <c r="M104" s="207"/>
      <c r="N104" s="42"/>
      <c r="O104" s="42"/>
      <c r="P104" s="42"/>
      <c r="Q104" s="42"/>
      <c r="R104" s="42"/>
      <c r="S104" s="42"/>
      <c r="T104" s="78"/>
      <c r="AT104" s="24" t="s">
        <v>287</v>
      </c>
      <c r="AU104" s="24" t="s">
        <v>202</v>
      </c>
    </row>
    <row r="105" spans="2:65" s="1" customFormat="1" ht="31.5" customHeight="1">
      <c r="B105" s="41"/>
      <c r="C105" s="193" t="s">
        <v>227</v>
      </c>
      <c r="D105" s="193" t="s">
        <v>189</v>
      </c>
      <c r="E105" s="194" t="s">
        <v>2193</v>
      </c>
      <c r="F105" s="195" t="s">
        <v>2194</v>
      </c>
      <c r="G105" s="196" t="s">
        <v>300</v>
      </c>
      <c r="H105" s="197">
        <v>366</v>
      </c>
      <c r="I105" s="198"/>
      <c r="J105" s="199">
        <f>ROUND(I105*H105,2)</f>
        <v>0</v>
      </c>
      <c r="K105" s="195" t="s">
        <v>193</v>
      </c>
      <c r="L105" s="61"/>
      <c r="M105" s="200" t="s">
        <v>23</v>
      </c>
      <c r="N105" s="201" t="s">
        <v>44</v>
      </c>
      <c r="O105" s="42"/>
      <c r="P105" s="202">
        <f>O105*H105</f>
        <v>0</v>
      </c>
      <c r="Q105" s="202">
        <v>0</v>
      </c>
      <c r="R105" s="202">
        <f>Q105*H105</f>
        <v>0</v>
      </c>
      <c r="S105" s="202">
        <v>0</v>
      </c>
      <c r="T105" s="203">
        <f>S105*H105</f>
        <v>0</v>
      </c>
      <c r="AR105" s="24" t="s">
        <v>206</v>
      </c>
      <c r="AT105" s="24" t="s">
        <v>189</v>
      </c>
      <c r="AU105" s="24" t="s">
        <v>202</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206</v>
      </c>
      <c r="BM105" s="24" t="s">
        <v>2255</v>
      </c>
    </row>
    <row r="106" spans="2:47" s="1" customFormat="1" ht="27">
      <c r="B106" s="41"/>
      <c r="C106" s="63"/>
      <c r="D106" s="208" t="s">
        <v>287</v>
      </c>
      <c r="E106" s="63"/>
      <c r="F106" s="209" t="s">
        <v>2191</v>
      </c>
      <c r="G106" s="63"/>
      <c r="H106" s="63"/>
      <c r="I106" s="163"/>
      <c r="J106" s="63"/>
      <c r="K106" s="63"/>
      <c r="L106" s="61"/>
      <c r="M106" s="207"/>
      <c r="N106" s="42"/>
      <c r="O106" s="42"/>
      <c r="P106" s="42"/>
      <c r="Q106" s="42"/>
      <c r="R106" s="42"/>
      <c r="S106" s="42"/>
      <c r="T106" s="78"/>
      <c r="AT106" s="24" t="s">
        <v>287</v>
      </c>
      <c r="AU106" s="24" t="s">
        <v>202</v>
      </c>
    </row>
    <row r="107" spans="2:51" s="11" customFormat="1" ht="13.5">
      <c r="B107" s="214"/>
      <c r="C107" s="215"/>
      <c r="D107" s="205" t="s">
        <v>290</v>
      </c>
      <c r="E107" s="216" t="s">
        <v>23</v>
      </c>
      <c r="F107" s="217" t="s">
        <v>2256</v>
      </c>
      <c r="G107" s="215"/>
      <c r="H107" s="218">
        <v>366</v>
      </c>
      <c r="I107" s="219"/>
      <c r="J107" s="215"/>
      <c r="K107" s="215"/>
      <c r="L107" s="220"/>
      <c r="M107" s="221"/>
      <c r="N107" s="222"/>
      <c r="O107" s="222"/>
      <c r="P107" s="222"/>
      <c r="Q107" s="222"/>
      <c r="R107" s="222"/>
      <c r="S107" s="222"/>
      <c r="T107" s="223"/>
      <c r="AT107" s="224" t="s">
        <v>290</v>
      </c>
      <c r="AU107" s="224" t="s">
        <v>202</v>
      </c>
      <c r="AV107" s="11" t="s">
        <v>83</v>
      </c>
      <c r="AW107" s="11" t="s">
        <v>36</v>
      </c>
      <c r="AX107" s="11" t="s">
        <v>81</v>
      </c>
      <c r="AY107" s="224" t="s">
        <v>186</v>
      </c>
    </row>
    <row r="108" spans="2:65" s="1" customFormat="1" ht="22.5" customHeight="1">
      <c r="B108" s="41"/>
      <c r="C108" s="193" t="s">
        <v>241</v>
      </c>
      <c r="D108" s="193" t="s">
        <v>189</v>
      </c>
      <c r="E108" s="194" t="s">
        <v>2197</v>
      </c>
      <c r="F108" s="195" t="s">
        <v>2198</v>
      </c>
      <c r="G108" s="196" t="s">
        <v>300</v>
      </c>
      <c r="H108" s="197">
        <v>16</v>
      </c>
      <c r="I108" s="198"/>
      <c r="J108" s="199">
        <f>ROUND(I108*H108,2)</f>
        <v>0</v>
      </c>
      <c r="K108" s="195" t="s">
        <v>193</v>
      </c>
      <c r="L108" s="61"/>
      <c r="M108" s="200" t="s">
        <v>23</v>
      </c>
      <c r="N108" s="201" t="s">
        <v>44</v>
      </c>
      <c r="O108" s="42"/>
      <c r="P108" s="202">
        <f>O108*H108</f>
        <v>0</v>
      </c>
      <c r="Q108" s="202">
        <v>0</v>
      </c>
      <c r="R108" s="202">
        <f>Q108*H108</f>
        <v>0</v>
      </c>
      <c r="S108" s="202">
        <v>0</v>
      </c>
      <c r="T108" s="203">
        <f>S108*H108</f>
        <v>0</v>
      </c>
      <c r="AR108" s="24" t="s">
        <v>206</v>
      </c>
      <c r="AT108" s="24" t="s">
        <v>189</v>
      </c>
      <c r="AU108" s="24" t="s">
        <v>202</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206</v>
      </c>
      <c r="BM108" s="24" t="s">
        <v>2257</v>
      </c>
    </row>
    <row r="109" spans="2:47" s="1" customFormat="1" ht="27">
      <c r="B109" s="41"/>
      <c r="C109" s="63"/>
      <c r="D109" s="205" t="s">
        <v>287</v>
      </c>
      <c r="E109" s="63"/>
      <c r="F109" s="206" t="s">
        <v>2200</v>
      </c>
      <c r="G109" s="63"/>
      <c r="H109" s="63"/>
      <c r="I109" s="163"/>
      <c r="J109" s="63"/>
      <c r="K109" s="63"/>
      <c r="L109" s="61"/>
      <c r="M109" s="207"/>
      <c r="N109" s="42"/>
      <c r="O109" s="42"/>
      <c r="P109" s="42"/>
      <c r="Q109" s="42"/>
      <c r="R109" s="42"/>
      <c r="S109" s="42"/>
      <c r="T109" s="78"/>
      <c r="AT109" s="24" t="s">
        <v>287</v>
      </c>
      <c r="AU109" s="24" t="s">
        <v>202</v>
      </c>
    </row>
    <row r="110" spans="2:65" s="1" customFormat="1" ht="31.5" customHeight="1">
      <c r="B110" s="41"/>
      <c r="C110" s="193" t="s">
        <v>246</v>
      </c>
      <c r="D110" s="193" t="s">
        <v>189</v>
      </c>
      <c r="E110" s="194" t="s">
        <v>2202</v>
      </c>
      <c r="F110" s="195" t="s">
        <v>2203</v>
      </c>
      <c r="G110" s="196" t="s">
        <v>300</v>
      </c>
      <c r="H110" s="197">
        <v>976</v>
      </c>
      <c r="I110" s="198"/>
      <c r="J110" s="199">
        <f>ROUND(I110*H110,2)</f>
        <v>0</v>
      </c>
      <c r="K110" s="195" t="s">
        <v>193</v>
      </c>
      <c r="L110" s="61"/>
      <c r="M110" s="200" t="s">
        <v>23</v>
      </c>
      <c r="N110" s="201" t="s">
        <v>44</v>
      </c>
      <c r="O110" s="42"/>
      <c r="P110" s="202">
        <f>O110*H110</f>
        <v>0</v>
      </c>
      <c r="Q110" s="202">
        <v>0</v>
      </c>
      <c r="R110" s="202">
        <f>Q110*H110</f>
        <v>0</v>
      </c>
      <c r="S110" s="202">
        <v>0</v>
      </c>
      <c r="T110" s="203">
        <f>S110*H110</f>
        <v>0</v>
      </c>
      <c r="AR110" s="24" t="s">
        <v>206</v>
      </c>
      <c r="AT110" s="24" t="s">
        <v>189</v>
      </c>
      <c r="AU110" s="24" t="s">
        <v>202</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2258</v>
      </c>
    </row>
    <row r="111" spans="2:47" s="1" customFormat="1" ht="27">
      <c r="B111" s="41"/>
      <c r="C111" s="63"/>
      <c r="D111" s="208" t="s">
        <v>287</v>
      </c>
      <c r="E111" s="63"/>
      <c r="F111" s="209" t="s">
        <v>2200</v>
      </c>
      <c r="G111" s="63"/>
      <c r="H111" s="63"/>
      <c r="I111" s="163"/>
      <c r="J111" s="63"/>
      <c r="K111" s="63"/>
      <c r="L111" s="61"/>
      <c r="M111" s="207"/>
      <c r="N111" s="42"/>
      <c r="O111" s="42"/>
      <c r="P111" s="42"/>
      <c r="Q111" s="42"/>
      <c r="R111" s="42"/>
      <c r="S111" s="42"/>
      <c r="T111" s="78"/>
      <c r="AT111" s="24" t="s">
        <v>287</v>
      </c>
      <c r="AU111" s="24" t="s">
        <v>202</v>
      </c>
    </row>
    <row r="112" spans="2:51" s="11" customFormat="1" ht="13.5">
      <c r="B112" s="214"/>
      <c r="C112" s="215"/>
      <c r="D112" s="208" t="s">
        <v>290</v>
      </c>
      <c r="E112" s="225" t="s">
        <v>23</v>
      </c>
      <c r="F112" s="226" t="s">
        <v>2259</v>
      </c>
      <c r="G112" s="215"/>
      <c r="H112" s="227">
        <v>976</v>
      </c>
      <c r="I112" s="219"/>
      <c r="J112" s="215"/>
      <c r="K112" s="215"/>
      <c r="L112" s="220"/>
      <c r="M112" s="221"/>
      <c r="N112" s="222"/>
      <c r="O112" s="222"/>
      <c r="P112" s="222"/>
      <c r="Q112" s="222"/>
      <c r="R112" s="222"/>
      <c r="S112" s="222"/>
      <c r="T112" s="223"/>
      <c r="AT112" s="224" t="s">
        <v>290</v>
      </c>
      <c r="AU112" s="224" t="s">
        <v>202</v>
      </c>
      <c r="AV112" s="11" t="s">
        <v>83</v>
      </c>
      <c r="AW112" s="11" t="s">
        <v>36</v>
      </c>
      <c r="AX112" s="11" t="s">
        <v>81</v>
      </c>
      <c r="AY112" s="224" t="s">
        <v>186</v>
      </c>
    </row>
    <row r="113" spans="2:63" s="10" customFormat="1" ht="22.35" customHeight="1">
      <c r="B113" s="176"/>
      <c r="C113" s="177"/>
      <c r="D113" s="190" t="s">
        <v>72</v>
      </c>
      <c r="E113" s="191" t="s">
        <v>2260</v>
      </c>
      <c r="F113" s="191" t="s">
        <v>2261</v>
      </c>
      <c r="G113" s="177"/>
      <c r="H113" s="177"/>
      <c r="I113" s="180"/>
      <c r="J113" s="192">
        <f>BK113</f>
        <v>0</v>
      </c>
      <c r="K113" s="177"/>
      <c r="L113" s="182"/>
      <c r="M113" s="183"/>
      <c r="N113" s="184"/>
      <c r="O113" s="184"/>
      <c r="P113" s="185">
        <f>SUM(P114:P129)</f>
        <v>0</v>
      </c>
      <c r="Q113" s="184"/>
      <c r="R113" s="185">
        <f>SUM(R114:R129)</f>
        <v>0</v>
      </c>
      <c r="S113" s="184"/>
      <c r="T113" s="186">
        <f>SUM(T114:T129)</f>
        <v>0</v>
      </c>
      <c r="AR113" s="187" t="s">
        <v>81</v>
      </c>
      <c r="AT113" s="188" t="s">
        <v>72</v>
      </c>
      <c r="AU113" s="188" t="s">
        <v>83</v>
      </c>
      <c r="AY113" s="187" t="s">
        <v>186</v>
      </c>
      <c r="BK113" s="189">
        <f>SUM(BK114:BK129)</f>
        <v>0</v>
      </c>
    </row>
    <row r="114" spans="2:65" s="1" customFormat="1" ht="31.5" customHeight="1">
      <c r="B114" s="41"/>
      <c r="C114" s="193" t="s">
        <v>251</v>
      </c>
      <c r="D114" s="193" t="s">
        <v>189</v>
      </c>
      <c r="E114" s="194" t="s">
        <v>2188</v>
      </c>
      <c r="F114" s="195" t="s">
        <v>2189</v>
      </c>
      <c r="G114" s="196" t="s">
        <v>300</v>
      </c>
      <c r="H114" s="197">
        <v>7</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202</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2262</v>
      </c>
    </row>
    <row r="115" spans="2:47" s="1" customFormat="1" ht="27">
      <c r="B115" s="41"/>
      <c r="C115" s="63"/>
      <c r="D115" s="205" t="s">
        <v>287</v>
      </c>
      <c r="E115" s="63"/>
      <c r="F115" s="206" t="s">
        <v>2191</v>
      </c>
      <c r="G115" s="63"/>
      <c r="H115" s="63"/>
      <c r="I115" s="163"/>
      <c r="J115" s="63"/>
      <c r="K115" s="63"/>
      <c r="L115" s="61"/>
      <c r="M115" s="207"/>
      <c r="N115" s="42"/>
      <c r="O115" s="42"/>
      <c r="P115" s="42"/>
      <c r="Q115" s="42"/>
      <c r="R115" s="42"/>
      <c r="S115" s="42"/>
      <c r="T115" s="78"/>
      <c r="AT115" s="24" t="s">
        <v>287</v>
      </c>
      <c r="AU115" s="24" t="s">
        <v>202</v>
      </c>
    </row>
    <row r="116" spans="2:65" s="1" customFormat="1" ht="31.5" customHeight="1">
      <c r="B116" s="41"/>
      <c r="C116" s="193" t="s">
        <v>263</v>
      </c>
      <c r="D116" s="193" t="s">
        <v>189</v>
      </c>
      <c r="E116" s="194" t="s">
        <v>2193</v>
      </c>
      <c r="F116" s="195" t="s">
        <v>2194</v>
      </c>
      <c r="G116" s="196" t="s">
        <v>300</v>
      </c>
      <c r="H116" s="197">
        <v>2555</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202</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2263</v>
      </c>
    </row>
    <row r="117" spans="2:47" s="1" customFormat="1" ht="27">
      <c r="B117" s="41"/>
      <c r="C117" s="63"/>
      <c r="D117" s="208" t="s">
        <v>287</v>
      </c>
      <c r="E117" s="63"/>
      <c r="F117" s="209" t="s">
        <v>2191</v>
      </c>
      <c r="G117" s="63"/>
      <c r="H117" s="63"/>
      <c r="I117" s="163"/>
      <c r="J117" s="63"/>
      <c r="K117" s="63"/>
      <c r="L117" s="61"/>
      <c r="M117" s="207"/>
      <c r="N117" s="42"/>
      <c r="O117" s="42"/>
      <c r="P117" s="42"/>
      <c r="Q117" s="42"/>
      <c r="R117" s="42"/>
      <c r="S117" s="42"/>
      <c r="T117" s="78"/>
      <c r="AT117" s="24" t="s">
        <v>287</v>
      </c>
      <c r="AU117" s="24" t="s">
        <v>202</v>
      </c>
    </row>
    <row r="118" spans="2:51" s="11" customFormat="1" ht="13.5">
      <c r="B118" s="214"/>
      <c r="C118" s="215"/>
      <c r="D118" s="205" t="s">
        <v>290</v>
      </c>
      <c r="E118" s="216" t="s">
        <v>23</v>
      </c>
      <c r="F118" s="217" t="s">
        <v>2264</v>
      </c>
      <c r="G118" s="215"/>
      <c r="H118" s="218">
        <v>2555</v>
      </c>
      <c r="I118" s="219"/>
      <c r="J118" s="215"/>
      <c r="K118" s="215"/>
      <c r="L118" s="220"/>
      <c r="M118" s="221"/>
      <c r="N118" s="222"/>
      <c r="O118" s="222"/>
      <c r="P118" s="222"/>
      <c r="Q118" s="222"/>
      <c r="R118" s="222"/>
      <c r="S118" s="222"/>
      <c r="T118" s="223"/>
      <c r="AT118" s="224" t="s">
        <v>290</v>
      </c>
      <c r="AU118" s="224" t="s">
        <v>202</v>
      </c>
      <c r="AV118" s="11" t="s">
        <v>83</v>
      </c>
      <c r="AW118" s="11" t="s">
        <v>36</v>
      </c>
      <c r="AX118" s="11" t="s">
        <v>81</v>
      </c>
      <c r="AY118" s="224" t="s">
        <v>186</v>
      </c>
    </row>
    <row r="119" spans="2:65" s="1" customFormat="1" ht="22.5" customHeight="1">
      <c r="B119" s="41"/>
      <c r="C119" s="193" t="s">
        <v>268</v>
      </c>
      <c r="D119" s="193" t="s">
        <v>189</v>
      </c>
      <c r="E119" s="194" t="s">
        <v>2197</v>
      </c>
      <c r="F119" s="195" t="s">
        <v>2198</v>
      </c>
      <c r="G119" s="196" t="s">
        <v>300</v>
      </c>
      <c r="H119" s="197">
        <v>43</v>
      </c>
      <c r="I119" s="198"/>
      <c r="J119" s="199">
        <f>ROUND(I119*H119,2)</f>
        <v>0</v>
      </c>
      <c r="K119" s="195" t="s">
        <v>193</v>
      </c>
      <c r="L119" s="61"/>
      <c r="M119" s="200" t="s">
        <v>23</v>
      </c>
      <c r="N119" s="201" t="s">
        <v>44</v>
      </c>
      <c r="O119" s="42"/>
      <c r="P119" s="202">
        <f>O119*H119</f>
        <v>0</v>
      </c>
      <c r="Q119" s="202">
        <v>0</v>
      </c>
      <c r="R119" s="202">
        <f>Q119*H119</f>
        <v>0</v>
      </c>
      <c r="S119" s="202">
        <v>0</v>
      </c>
      <c r="T119" s="203">
        <f>S119*H119</f>
        <v>0</v>
      </c>
      <c r="AR119" s="24" t="s">
        <v>206</v>
      </c>
      <c r="AT119" s="24" t="s">
        <v>189</v>
      </c>
      <c r="AU119" s="24" t="s">
        <v>202</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2265</v>
      </c>
    </row>
    <row r="120" spans="2:47" s="1" customFormat="1" ht="27">
      <c r="B120" s="41"/>
      <c r="C120" s="63"/>
      <c r="D120" s="208" t="s">
        <v>287</v>
      </c>
      <c r="E120" s="63"/>
      <c r="F120" s="209" t="s">
        <v>2200</v>
      </c>
      <c r="G120" s="63"/>
      <c r="H120" s="63"/>
      <c r="I120" s="163"/>
      <c r="J120" s="63"/>
      <c r="K120" s="63"/>
      <c r="L120" s="61"/>
      <c r="M120" s="207"/>
      <c r="N120" s="42"/>
      <c r="O120" s="42"/>
      <c r="P120" s="42"/>
      <c r="Q120" s="42"/>
      <c r="R120" s="42"/>
      <c r="S120" s="42"/>
      <c r="T120" s="78"/>
      <c r="AT120" s="24" t="s">
        <v>287</v>
      </c>
      <c r="AU120" s="24" t="s">
        <v>202</v>
      </c>
    </row>
    <row r="121" spans="2:51" s="11" customFormat="1" ht="13.5">
      <c r="B121" s="214"/>
      <c r="C121" s="215"/>
      <c r="D121" s="205" t="s">
        <v>290</v>
      </c>
      <c r="E121" s="216" t="s">
        <v>23</v>
      </c>
      <c r="F121" s="217" t="s">
        <v>2266</v>
      </c>
      <c r="G121" s="215"/>
      <c r="H121" s="218">
        <v>43</v>
      </c>
      <c r="I121" s="219"/>
      <c r="J121" s="215"/>
      <c r="K121" s="215"/>
      <c r="L121" s="220"/>
      <c r="M121" s="221"/>
      <c r="N121" s="222"/>
      <c r="O121" s="222"/>
      <c r="P121" s="222"/>
      <c r="Q121" s="222"/>
      <c r="R121" s="222"/>
      <c r="S121" s="222"/>
      <c r="T121" s="223"/>
      <c r="AT121" s="224" t="s">
        <v>290</v>
      </c>
      <c r="AU121" s="224" t="s">
        <v>202</v>
      </c>
      <c r="AV121" s="11" t="s">
        <v>83</v>
      </c>
      <c r="AW121" s="11" t="s">
        <v>36</v>
      </c>
      <c r="AX121" s="11" t="s">
        <v>81</v>
      </c>
      <c r="AY121" s="224" t="s">
        <v>186</v>
      </c>
    </row>
    <row r="122" spans="2:65" s="1" customFormat="1" ht="31.5" customHeight="1">
      <c r="B122" s="41"/>
      <c r="C122" s="193" t="s">
        <v>271</v>
      </c>
      <c r="D122" s="193" t="s">
        <v>189</v>
      </c>
      <c r="E122" s="194" t="s">
        <v>2202</v>
      </c>
      <c r="F122" s="195" t="s">
        <v>2203</v>
      </c>
      <c r="G122" s="196" t="s">
        <v>300</v>
      </c>
      <c r="H122" s="197">
        <v>15695</v>
      </c>
      <c r="I122" s="198"/>
      <c r="J122" s="199">
        <f>ROUND(I122*H122,2)</f>
        <v>0</v>
      </c>
      <c r="K122" s="195" t="s">
        <v>193</v>
      </c>
      <c r="L122" s="61"/>
      <c r="M122" s="200" t="s">
        <v>23</v>
      </c>
      <c r="N122" s="201" t="s">
        <v>44</v>
      </c>
      <c r="O122" s="42"/>
      <c r="P122" s="202">
        <f>O122*H122</f>
        <v>0</v>
      </c>
      <c r="Q122" s="202">
        <v>0</v>
      </c>
      <c r="R122" s="202">
        <f>Q122*H122</f>
        <v>0</v>
      </c>
      <c r="S122" s="202">
        <v>0</v>
      </c>
      <c r="T122" s="203">
        <f>S122*H122</f>
        <v>0</v>
      </c>
      <c r="AR122" s="24" t="s">
        <v>206</v>
      </c>
      <c r="AT122" s="24" t="s">
        <v>189</v>
      </c>
      <c r="AU122" s="24" t="s">
        <v>202</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2267</v>
      </c>
    </row>
    <row r="123" spans="2:47" s="1" customFormat="1" ht="27">
      <c r="B123" s="41"/>
      <c r="C123" s="63"/>
      <c r="D123" s="208" t="s">
        <v>287</v>
      </c>
      <c r="E123" s="63"/>
      <c r="F123" s="209" t="s">
        <v>2200</v>
      </c>
      <c r="G123" s="63"/>
      <c r="H123" s="63"/>
      <c r="I123" s="163"/>
      <c r="J123" s="63"/>
      <c r="K123" s="63"/>
      <c r="L123" s="61"/>
      <c r="M123" s="207"/>
      <c r="N123" s="42"/>
      <c r="O123" s="42"/>
      <c r="P123" s="42"/>
      <c r="Q123" s="42"/>
      <c r="R123" s="42"/>
      <c r="S123" s="42"/>
      <c r="T123" s="78"/>
      <c r="AT123" s="24" t="s">
        <v>287</v>
      </c>
      <c r="AU123" s="24" t="s">
        <v>202</v>
      </c>
    </row>
    <row r="124" spans="2:51" s="11" customFormat="1" ht="13.5">
      <c r="B124" s="214"/>
      <c r="C124" s="215"/>
      <c r="D124" s="205" t="s">
        <v>290</v>
      </c>
      <c r="E124" s="216" t="s">
        <v>23</v>
      </c>
      <c r="F124" s="217" t="s">
        <v>2268</v>
      </c>
      <c r="G124" s="215"/>
      <c r="H124" s="218">
        <v>15695</v>
      </c>
      <c r="I124" s="219"/>
      <c r="J124" s="215"/>
      <c r="K124" s="215"/>
      <c r="L124" s="220"/>
      <c r="M124" s="221"/>
      <c r="N124" s="222"/>
      <c r="O124" s="222"/>
      <c r="P124" s="222"/>
      <c r="Q124" s="222"/>
      <c r="R124" s="222"/>
      <c r="S124" s="222"/>
      <c r="T124" s="223"/>
      <c r="AT124" s="224" t="s">
        <v>290</v>
      </c>
      <c r="AU124" s="224" t="s">
        <v>202</v>
      </c>
      <c r="AV124" s="11" t="s">
        <v>83</v>
      </c>
      <c r="AW124" s="11" t="s">
        <v>36</v>
      </c>
      <c r="AX124" s="11" t="s">
        <v>81</v>
      </c>
      <c r="AY124" s="224" t="s">
        <v>186</v>
      </c>
    </row>
    <row r="125" spans="2:65" s="1" customFormat="1" ht="31.5" customHeight="1">
      <c r="B125" s="41"/>
      <c r="C125" s="193" t="s">
        <v>10</v>
      </c>
      <c r="D125" s="193" t="s">
        <v>189</v>
      </c>
      <c r="E125" s="194" t="s">
        <v>2269</v>
      </c>
      <c r="F125" s="195" t="s">
        <v>2270</v>
      </c>
      <c r="G125" s="196" t="s">
        <v>300</v>
      </c>
      <c r="H125" s="197">
        <v>2</v>
      </c>
      <c r="I125" s="198"/>
      <c r="J125" s="199">
        <f>ROUND(I125*H125,2)</f>
        <v>0</v>
      </c>
      <c r="K125" s="195" t="s">
        <v>193</v>
      </c>
      <c r="L125" s="61"/>
      <c r="M125" s="200" t="s">
        <v>23</v>
      </c>
      <c r="N125" s="201" t="s">
        <v>44</v>
      </c>
      <c r="O125" s="42"/>
      <c r="P125" s="202">
        <f>O125*H125</f>
        <v>0</v>
      </c>
      <c r="Q125" s="202">
        <v>0</v>
      </c>
      <c r="R125" s="202">
        <f>Q125*H125</f>
        <v>0</v>
      </c>
      <c r="S125" s="202">
        <v>0</v>
      </c>
      <c r="T125" s="203">
        <f>S125*H125</f>
        <v>0</v>
      </c>
      <c r="AR125" s="24" t="s">
        <v>206</v>
      </c>
      <c r="AT125" s="24" t="s">
        <v>189</v>
      </c>
      <c r="AU125" s="24" t="s">
        <v>202</v>
      </c>
      <c r="AY125" s="24" t="s">
        <v>186</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206</v>
      </c>
      <c r="BM125" s="24" t="s">
        <v>2271</v>
      </c>
    </row>
    <row r="126" spans="2:47" s="1" customFormat="1" ht="27">
      <c r="B126" s="41"/>
      <c r="C126" s="63"/>
      <c r="D126" s="205" t="s">
        <v>287</v>
      </c>
      <c r="E126" s="63"/>
      <c r="F126" s="206" t="s">
        <v>2200</v>
      </c>
      <c r="G126" s="63"/>
      <c r="H126" s="63"/>
      <c r="I126" s="163"/>
      <c r="J126" s="63"/>
      <c r="K126" s="63"/>
      <c r="L126" s="61"/>
      <c r="M126" s="207"/>
      <c r="N126" s="42"/>
      <c r="O126" s="42"/>
      <c r="P126" s="42"/>
      <c r="Q126" s="42"/>
      <c r="R126" s="42"/>
      <c r="S126" s="42"/>
      <c r="T126" s="78"/>
      <c r="AT126" s="24" t="s">
        <v>287</v>
      </c>
      <c r="AU126" s="24" t="s">
        <v>202</v>
      </c>
    </row>
    <row r="127" spans="2:65" s="1" customFormat="1" ht="31.5" customHeight="1">
      <c r="B127" s="41"/>
      <c r="C127" s="193" t="s">
        <v>255</v>
      </c>
      <c r="D127" s="193" t="s">
        <v>189</v>
      </c>
      <c r="E127" s="194" t="s">
        <v>2272</v>
      </c>
      <c r="F127" s="195" t="s">
        <v>2273</v>
      </c>
      <c r="G127" s="196" t="s">
        <v>300</v>
      </c>
      <c r="H127" s="197">
        <v>730</v>
      </c>
      <c r="I127" s="198"/>
      <c r="J127" s="199">
        <f>ROUND(I127*H127,2)</f>
        <v>0</v>
      </c>
      <c r="K127" s="195" t="s">
        <v>193</v>
      </c>
      <c r="L127" s="61"/>
      <c r="M127" s="200" t="s">
        <v>23</v>
      </c>
      <c r="N127" s="201" t="s">
        <v>44</v>
      </c>
      <c r="O127" s="42"/>
      <c r="P127" s="202">
        <f>O127*H127</f>
        <v>0</v>
      </c>
      <c r="Q127" s="202">
        <v>0</v>
      </c>
      <c r="R127" s="202">
        <f>Q127*H127</f>
        <v>0</v>
      </c>
      <c r="S127" s="202">
        <v>0</v>
      </c>
      <c r="T127" s="203">
        <f>S127*H127</f>
        <v>0</v>
      </c>
      <c r="AR127" s="24" t="s">
        <v>206</v>
      </c>
      <c r="AT127" s="24" t="s">
        <v>189</v>
      </c>
      <c r="AU127" s="24" t="s">
        <v>202</v>
      </c>
      <c r="AY127" s="24" t="s">
        <v>186</v>
      </c>
      <c r="BE127" s="204">
        <f>IF(N127="základní",J127,0)</f>
        <v>0</v>
      </c>
      <c r="BF127" s="204">
        <f>IF(N127="snížená",J127,0)</f>
        <v>0</v>
      </c>
      <c r="BG127" s="204">
        <f>IF(N127="zákl. přenesená",J127,0)</f>
        <v>0</v>
      </c>
      <c r="BH127" s="204">
        <f>IF(N127="sníž. přenesená",J127,0)</f>
        <v>0</v>
      </c>
      <c r="BI127" s="204">
        <f>IF(N127="nulová",J127,0)</f>
        <v>0</v>
      </c>
      <c r="BJ127" s="24" t="s">
        <v>81</v>
      </c>
      <c r="BK127" s="204">
        <f>ROUND(I127*H127,2)</f>
        <v>0</v>
      </c>
      <c r="BL127" s="24" t="s">
        <v>206</v>
      </c>
      <c r="BM127" s="24" t="s">
        <v>2274</v>
      </c>
    </row>
    <row r="128" spans="2:47" s="1" customFormat="1" ht="27">
      <c r="B128" s="41"/>
      <c r="C128" s="63"/>
      <c r="D128" s="208" t="s">
        <v>287</v>
      </c>
      <c r="E128" s="63"/>
      <c r="F128" s="209" t="s">
        <v>2200</v>
      </c>
      <c r="G128" s="63"/>
      <c r="H128" s="63"/>
      <c r="I128" s="163"/>
      <c r="J128" s="63"/>
      <c r="K128" s="63"/>
      <c r="L128" s="61"/>
      <c r="M128" s="207"/>
      <c r="N128" s="42"/>
      <c r="O128" s="42"/>
      <c r="P128" s="42"/>
      <c r="Q128" s="42"/>
      <c r="R128" s="42"/>
      <c r="S128" s="42"/>
      <c r="T128" s="78"/>
      <c r="AT128" s="24" t="s">
        <v>287</v>
      </c>
      <c r="AU128" s="24" t="s">
        <v>202</v>
      </c>
    </row>
    <row r="129" spans="2:51" s="11" customFormat="1" ht="13.5">
      <c r="B129" s="214"/>
      <c r="C129" s="215"/>
      <c r="D129" s="208" t="s">
        <v>290</v>
      </c>
      <c r="E129" s="225" t="s">
        <v>23</v>
      </c>
      <c r="F129" s="226" t="s">
        <v>2275</v>
      </c>
      <c r="G129" s="215"/>
      <c r="H129" s="227">
        <v>730</v>
      </c>
      <c r="I129" s="219"/>
      <c r="J129" s="215"/>
      <c r="K129" s="215"/>
      <c r="L129" s="220"/>
      <c r="M129" s="221"/>
      <c r="N129" s="222"/>
      <c r="O129" s="222"/>
      <c r="P129" s="222"/>
      <c r="Q129" s="222"/>
      <c r="R129" s="222"/>
      <c r="S129" s="222"/>
      <c r="T129" s="223"/>
      <c r="AT129" s="224" t="s">
        <v>290</v>
      </c>
      <c r="AU129" s="224" t="s">
        <v>202</v>
      </c>
      <c r="AV129" s="11" t="s">
        <v>83</v>
      </c>
      <c r="AW129" s="11" t="s">
        <v>36</v>
      </c>
      <c r="AX129" s="11" t="s">
        <v>81</v>
      </c>
      <c r="AY129" s="224" t="s">
        <v>186</v>
      </c>
    </row>
    <row r="130" spans="2:63" s="10" customFormat="1" ht="22.35" customHeight="1">
      <c r="B130" s="176"/>
      <c r="C130" s="177"/>
      <c r="D130" s="190" t="s">
        <v>72</v>
      </c>
      <c r="E130" s="191" t="s">
        <v>2276</v>
      </c>
      <c r="F130" s="191" t="s">
        <v>2277</v>
      </c>
      <c r="G130" s="177"/>
      <c r="H130" s="177"/>
      <c r="I130" s="180"/>
      <c r="J130" s="192">
        <f>BK130</f>
        <v>0</v>
      </c>
      <c r="K130" s="177"/>
      <c r="L130" s="182"/>
      <c r="M130" s="183"/>
      <c r="N130" s="184"/>
      <c r="O130" s="184"/>
      <c r="P130" s="185">
        <f>SUM(P131:P153)</f>
        <v>0</v>
      </c>
      <c r="Q130" s="184"/>
      <c r="R130" s="185">
        <f>SUM(R131:R153)</f>
        <v>0.9766077999999998</v>
      </c>
      <c r="S130" s="184"/>
      <c r="T130" s="186">
        <f>SUM(T131:T153)</f>
        <v>0.7722399999999999</v>
      </c>
      <c r="AR130" s="187" t="s">
        <v>81</v>
      </c>
      <c r="AT130" s="188" t="s">
        <v>72</v>
      </c>
      <c r="AU130" s="188" t="s">
        <v>83</v>
      </c>
      <c r="AY130" s="187" t="s">
        <v>186</v>
      </c>
      <c r="BK130" s="189">
        <f>SUM(BK131:BK153)</f>
        <v>0</v>
      </c>
    </row>
    <row r="131" spans="2:65" s="1" customFormat="1" ht="31.5" customHeight="1">
      <c r="B131" s="41"/>
      <c r="C131" s="193" t="s">
        <v>350</v>
      </c>
      <c r="D131" s="193" t="s">
        <v>189</v>
      </c>
      <c r="E131" s="194" t="s">
        <v>2188</v>
      </c>
      <c r="F131" s="195" t="s">
        <v>2189</v>
      </c>
      <c r="G131" s="196" t="s">
        <v>300</v>
      </c>
      <c r="H131" s="197">
        <v>35</v>
      </c>
      <c r="I131" s="198"/>
      <c r="J131" s="199">
        <f>ROUND(I131*H131,2)</f>
        <v>0</v>
      </c>
      <c r="K131" s="195" t="s">
        <v>193</v>
      </c>
      <c r="L131" s="61"/>
      <c r="M131" s="200" t="s">
        <v>23</v>
      </c>
      <c r="N131" s="201" t="s">
        <v>44</v>
      </c>
      <c r="O131" s="42"/>
      <c r="P131" s="202">
        <f>O131*H131</f>
        <v>0</v>
      </c>
      <c r="Q131" s="202">
        <v>0</v>
      </c>
      <c r="R131" s="202">
        <f>Q131*H131</f>
        <v>0</v>
      </c>
      <c r="S131" s="202">
        <v>0</v>
      </c>
      <c r="T131" s="203">
        <f>S131*H131</f>
        <v>0</v>
      </c>
      <c r="AR131" s="24" t="s">
        <v>206</v>
      </c>
      <c r="AT131" s="24" t="s">
        <v>189</v>
      </c>
      <c r="AU131" s="24" t="s">
        <v>202</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2278</v>
      </c>
    </row>
    <row r="132" spans="2:47" s="1" customFormat="1" ht="27">
      <c r="B132" s="41"/>
      <c r="C132" s="63"/>
      <c r="D132" s="205" t="s">
        <v>287</v>
      </c>
      <c r="E132" s="63"/>
      <c r="F132" s="206" t="s">
        <v>2191</v>
      </c>
      <c r="G132" s="63"/>
      <c r="H132" s="63"/>
      <c r="I132" s="163"/>
      <c r="J132" s="63"/>
      <c r="K132" s="63"/>
      <c r="L132" s="61"/>
      <c r="M132" s="207"/>
      <c r="N132" s="42"/>
      <c r="O132" s="42"/>
      <c r="P132" s="42"/>
      <c r="Q132" s="42"/>
      <c r="R132" s="42"/>
      <c r="S132" s="42"/>
      <c r="T132" s="78"/>
      <c r="AT132" s="24" t="s">
        <v>287</v>
      </c>
      <c r="AU132" s="24" t="s">
        <v>202</v>
      </c>
    </row>
    <row r="133" spans="2:65" s="1" customFormat="1" ht="31.5" customHeight="1">
      <c r="B133" s="41"/>
      <c r="C133" s="193" t="s">
        <v>354</v>
      </c>
      <c r="D133" s="193" t="s">
        <v>189</v>
      </c>
      <c r="E133" s="194" t="s">
        <v>2193</v>
      </c>
      <c r="F133" s="195" t="s">
        <v>2194</v>
      </c>
      <c r="G133" s="196" t="s">
        <v>300</v>
      </c>
      <c r="H133" s="197">
        <v>3220</v>
      </c>
      <c r="I133" s="198"/>
      <c r="J133" s="199">
        <f>ROUND(I133*H133,2)</f>
        <v>0</v>
      </c>
      <c r="K133" s="195" t="s">
        <v>193</v>
      </c>
      <c r="L133" s="61"/>
      <c r="M133" s="200" t="s">
        <v>23</v>
      </c>
      <c r="N133" s="201" t="s">
        <v>44</v>
      </c>
      <c r="O133" s="42"/>
      <c r="P133" s="202">
        <f>O133*H133</f>
        <v>0</v>
      </c>
      <c r="Q133" s="202">
        <v>0</v>
      </c>
      <c r="R133" s="202">
        <f>Q133*H133</f>
        <v>0</v>
      </c>
      <c r="S133" s="202">
        <v>0</v>
      </c>
      <c r="T133" s="203">
        <f>S133*H133</f>
        <v>0</v>
      </c>
      <c r="AR133" s="24" t="s">
        <v>206</v>
      </c>
      <c r="AT133" s="24" t="s">
        <v>189</v>
      </c>
      <c r="AU133" s="24" t="s">
        <v>202</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2279</v>
      </c>
    </row>
    <row r="134" spans="2:47" s="1" customFormat="1" ht="27">
      <c r="B134" s="41"/>
      <c r="C134" s="63"/>
      <c r="D134" s="208" t="s">
        <v>287</v>
      </c>
      <c r="E134" s="63"/>
      <c r="F134" s="209" t="s">
        <v>2191</v>
      </c>
      <c r="G134" s="63"/>
      <c r="H134" s="63"/>
      <c r="I134" s="163"/>
      <c r="J134" s="63"/>
      <c r="K134" s="63"/>
      <c r="L134" s="61"/>
      <c r="M134" s="207"/>
      <c r="N134" s="42"/>
      <c r="O134" s="42"/>
      <c r="P134" s="42"/>
      <c r="Q134" s="42"/>
      <c r="R134" s="42"/>
      <c r="S134" s="42"/>
      <c r="T134" s="78"/>
      <c r="AT134" s="24" t="s">
        <v>287</v>
      </c>
      <c r="AU134" s="24" t="s">
        <v>202</v>
      </c>
    </row>
    <row r="135" spans="2:51" s="11" customFormat="1" ht="13.5">
      <c r="B135" s="214"/>
      <c r="C135" s="215"/>
      <c r="D135" s="205" t="s">
        <v>290</v>
      </c>
      <c r="E135" s="216" t="s">
        <v>23</v>
      </c>
      <c r="F135" s="217" t="s">
        <v>2280</v>
      </c>
      <c r="G135" s="215"/>
      <c r="H135" s="218">
        <v>3220</v>
      </c>
      <c r="I135" s="219"/>
      <c r="J135" s="215"/>
      <c r="K135" s="215"/>
      <c r="L135" s="220"/>
      <c r="M135" s="221"/>
      <c r="N135" s="222"/>
      <c r="O135" s="222"/>
      <c r="P135" s="222"/>
      <c r="Q135" s="222"/>
      <c r="R135" s="222"/>
      <c r="S135" s="222"/>
      <c r="T135" s="223"/>
      <c r="AT135" s="224" t="s">
        <v>290</v>
      </c>
      <c r="AU135" s="224" t="s">
        <v>202</v>
      </c>
      <c r="AV135" s="11" t="s">
        <v>83</v>
      </c>
      <c r="AW135" s="11" t="s">
        <v>36</v>
      </c>
      <c r="AX135" s="11" t="s">
        <v>81</v>
      </c>
      <c r="AY135" s="224" t="s">
        <v>186</v>
      </c>
    </row>
    <row r="136" spans="2:65" s="1" customFormat="1" ht="22.5" customHeight="1">
      <c r="B136" s="41"/>
      <c r="C136" s="193" t="s">
        <v>358</v>
      </c>
      <c r="D136" s="193" t="s">
        <v>189</v>
      </c>
      <c r="E136" s="194" t="s">
        <v>2239</v>
      </c>
      <c r="F136" s="195" t="s">
        <v>2240</v>
      </c>
      <c r="G136" s="196" t="s">
        <v>300</v>
      </c>
      <c r="H136" s="197">
        <v>20</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202</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2281</v>
      </c>
    </row>
    <row r="137" spans="2:47" s="1" customFormat="1" ht="27">
      <c r="B137" s="41"/>
      <c r="C137" s="63"/>
      <c r="D137" s="205" t="s">
        <v>287</v>
      </c>
      <c r="E137" s="63"/>
      <c r="F137" s="206" t="s">
        <v>2191</v>
      </c>
      <c r="G137" s="63"/>
      <c r="H137" s="63"/>
      <c r="I137" s="163"/>
      <c r="J137" s="63"/>
      <c r="K137" s="63"/>
      <c r="L137" s="61"/>
      <c r="M137" s="207"/>
      <c r="N137" s="42"/>
      <c r="O137" s="42"/>
      <c r="P137" s="42"/>
      <c r="Q137" s="42"/>
      <c r="R137" s="42"/>
      <c r="S137" s="42"/>
      <c r="T137" s="78"/>
      <c r="AT137" s="24" t="s">
        <v>287</v>
      </c>
      <c r="AU137" s="24" t="s">
        <v>202</v>
      </c>
    </row>
    <row r="138" spans="2:65" s="1" customFormat="1" ht="31.5" customHeight="1">
      <c r="B138" s="41"/>
      <c r="C138" s="193" t="s">
        <v>362</v>
      </c>
      <c r="D138" s="193" t="s">
        <v>189</v>
      </c>
      <c r="E138" s="194" t="s">
        <v>2242</v>
      </c>
      <c r="F138" s="195" t="s">
        <v>2243</v>
      </c>
      <c r="G138" s="196" t="s">
        <v>300</v>
      </c>
      <c r="H138" s="197">
        <v>1840</v>
      </c>
      <c r="I138" s="198"/>
      <c r="J138" s="199">
        <f>ROUND(I138*H138,2)</f>
        <v>0</v>
      </c>
      <c r="K138" s="195" t="s">
        <v>193</v>
      </c>
      <c r="L138" s="61"/>
      <c r="M138" s="200" t="s">
        <v>23</v>
      </c>
      <c r="N138" s="201" t="s">
        <v>44</v>
      </c>
      <c r="O138" s="42"/>
      <c r="P138" s="202">
        <f>O138*H138</f>
        <v>0</v>
      </c>
      <c r="Q138" s="202">
        <v>0</v>
      </c>
      <c r="R138" s="202">
        <f>Q138*H138</f>
        <v>0</v>
      </c>
      <c r="S138" s="202">
        <v>0</v>
      </c>
      <c r="T138" s="203">
        <f>S138*H138</f>
        <v>0</v>
      </c>
      <c r="AR138" s="24" t="s">
        <v>206</v>
      </c>
      <c r="AT138" s="24" t="s">
        <v>189</v>
      </c>
      <c r="AU138" s="24" t="s">
        <v>202</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206</v>
      </c>
      <c r="BM138" s="24" t="s">
        <v>2282</v>
      </c>
    </row>
    <row r="139" spans="2:47" s="1" customFormat="1" ht="27">
      <c r="B139" s="41"/>
      <c r="C139" s="63"/>
      <c r="D139" s="208" t="s">
        <v>287</v>
      </c>
      <c r="E139" s="63"/>
      <c r="F139" s="209" t="s">
        <v>2191</v>
      </c>
      <c r="G139" s="63"/>
      <c r="H139" s="63"/>
      <c r="I139" s="163"/>
      <c r="J139" s="63"/>
      <c r="K139" s="63"/>
      <c r="L139" s="61"/>
      <c r="M139" s="207"/>
      <c r="N139" s="42"/>
      <c r="O139" s="42"/>
      <c r="P139" s="42"/>
      <c r="Q139" s="42"/>
      <c r="R139" s="42"/>
      <c r="S139" s="42"/>
      <c r="T139" s="78"/>
      <c r="AT139" s="24" t="s">
        <v>287</v>
      </c>
      <c r="AU139" s="24" t="s">
        <v>202</v>
      </c>
    </row>
    <row r="140" spans="2:51" s="11" customFormat="1" ht="13.5">
      <c r="B140" s="214"/>
      <c r="C140" s="215"/>
      <c r="D140" s="205" t="s">
        <v>290</v>
      </c>
      <c r="E140" s="216" t="s">
        <v>23</v>
      </c>
      <c r="F140" s="217" t="s">
        <v>2283</v>
      </c>
      <c r="G140" s="215"/>
      <c r="H140" s="218">
        <v>1840</v>
      </c>
      <c r="I140" s="219"/>
      <c r="J140" s="215"/>
      <c r="K140" s="215"/>
      <c r="L140" s="220"/>
      <c r="M140" s="221"/>
      <c r="N140" s="222"/>
      <c r="O140" s="222"/>
      <c r="P140" s="222"/>
      <c r="Q140" s="222"/>
      <c r="R140" s="222"/>
      <c r="S140" s="222"/>
      <c r="T140" s="223"/>
      <c r="AT140" s="224" t="s">
        <v>290</v>
      </c>
      <c r="AU140" s="224" t="s">
        <v>202</v>
      </c>
      <c r="AV140" s="11" t="s">
        <v>83</v>
      </c>
      <c r="AW140" s="11" t="s">
        <v>36</v>
      </c>
      <c r="AX140" s="11" t="s">
        <v>81</v>
      </c>
      <c r="AY140" s="224" t="s">
        <v>186</v>
      </c>
    </row>
    <row r="141" spans="2:65" s="1" customFormat="1" ht="31.5" customHeight="1">
      <c r="B141" s="41"/>
      <c r="C141" s="193" t="s">
        <v>9</v>
      </c>
      <c r="D141" s="193" t="s">
        <v>189</v>
      </c>
      <c r="E141" s="194" t="s">
        <v>2284</v>
      </c>
      <c r="F141" s="195" t="s">
        <v>2285</v>
      </c>
      <c r="G141" s="196" t="s">
        <v>300</v>
      </c>
      <c r="H141" s="197">
        <v>5</v>
      </c>
      <c r="I141" s="198"/>
      <c r="J141" s="199">
        <f>ROUND(I141*H141,2)</f>
        <v>0</v>
      </c>
      <c r="K141" s="195" t="s">
        <v>193</v>
      </c>
      <c r="L141" s="61"/>
      <c r="M141" s="200" t="s">
        <v>23</v>
      </c>
      <c r="N141" s="201" t="s">
        <v>44</v>
      </c>
      <c r="O141" s="42"/>
      <c r="P141" s="202">
        <f>O141*H141</f>
        <v>0</v>
      </c>
      <c r="Q141" s="202">
        <v>0</v>
      </c>
      <c r="R141" s="202">
        <f>Q141*H141</f>
        <v>0</v>
      </c>
      <c r="S141" s="202">
        <v>0</v>
      </c>
      <c r="T141" s="203">
        <f>S141*H141</f>
        <v>0</v>
      </c>
      <c r="AR141" s="24" t="s">
        <v>206</v>
      </c>
      <c r="AT141" s="24" t="s">
        <v>189</v>
      </c>
      <c r="AU141" s="24" t="s">
        <v>202</v>
      </c>
      <c r="AY141" s="24" t="s">
        <v>186</v>
      </c>
      <c r="BE141" s="204">
        <f>IF(N141="základní",J141,0)</f>
        <v>0</v>
      </c>
      <c r="BF141" s="204">
        <f>IF(N141="snížená",J141,0)</f>
        <v>0</v>
      </c>
      <c r="BG141" s="204">
        <f>IF(N141="zákl. přenesená",J141,0)</f>
        <v>0</v>
      </c>
      <c r="BH141" s="204">
        <f>IF(N141="sníž. přenesená",J141,0)</f>
        <v>0</v>
      </c>
      <c r="BI141" s="204">
        <f>IF(N141="nulová",J141,0)</f>
        <v>0</v>
      </c>
      <c r="BJ141" s="24" t="s">
        <v>81</v>
      </c>
      <c r="BK141" s="204">
        <f>ROUND(I141*H141,2)</f>
        <v>0</v>
      </c>
      <c r="BL141" s="24" t="s">
        <v>206</v>
      </c>
      <c r="BM141" s="24" t="s">
        <v>2286</v>
      </c>
    </row>
    <row r="142" spans="2:47" s="1" customFormat="1" ht="27">
      <c r="B142" s="41"/>
      <c r="C142" s="63"/>
      <c r="D142" s="205" t="s">
        <v>287</v>
      </c>
      <c r="E142" s="63"/>
      <c r="F142" s="206" t="s">
        <v>2248</v>
      </c>
      <c r="G142" s="63"/>
      <c r="H142" s="63"/>
      <c r="I142" s="163"/>
      <c r="J142" s="63"/>
      <c r="K142" s="63"/>
      <c r="L142" s="61"/>
      <c r="M142" s="207"/>
      <c r="N142" s="42"/>
      <c r="O142" s="42"/>
      <c r="P142" s="42"/>
      <c r="Q142" s="42"/>
      <c r="R142" s="42"/>
      <c r="S142" s="42"/>
      <c r="T142" s="78"/>
      <c r="AT142" s="24" t="s">
        <v>287</v>
      </c>
      <c r="AU142" s="24" t="s">
        <v>202</v>
      </c>
    </row>
    <row r="143" spans="2:65" s="1" customFormat="1" ht="31.5" customHeight="1">
      <c r="B143" s="41"/>
      <c r="C143" s="193" t="s">
        <v>369</v>
      </c>
      <c r="D143" s="193" t="s">
        <v>189</v>
      </c>
      <c r="E143" s="194" t="s">
        <v>2287</v>
      </c>
      <c r="F143" s="195" t="s">
        <v>2288</v>
      </c>
      <c r="G143" s="196" t="s">
        <v>300</v>
      </c>
      <c r="H143" s="197">
        <v>460</v>
      </c>
      <c r="I143" s="198"/>
      <c r="J143" s="199">
        <f>ROUND(I143*H143,2)</f>
        <v>0</v>
      </c>
      <c r="K143" s="195" t="s">
        <v>193</v>
      </c>
      <c r="L143" s="61"/>
      <c r="M143" s="200" t="s">
        <v>23</v>
      </c>
      <c r="N143" s="201" t="s">
        <v>44</v>
      </c>
      <c r="O143" s="42"/>
      <c r="P143" s="202">
        <f>O143*H143</f>
        <v>0</v>
      </c>
      <c r="Q143" s="202">
        <v>0</v>
      </c>
      <c r="R143" s="202">
        <f>Q143*H143</f>
        <v>0</v>
      </c>
      <c r="S143" s="202">
        <v>0</v>
      </c>
      <c r="T143" s="203">
        <f>S143*H143</f>
        <v>0</v>
      </c>
      <c r="AR143" s="24" t="s">
        <v>206</v>
      </c>
      <c r="AT143" s="24" t="s">
        <v>189</v>
      </c>
      <c r="AU143" s="24" t="s">
        <v>202</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2289</v>
      </c>
    </row>
    <row r="144" spans="2:47" s="1" customFormat="1" ht="27">
      <c r="B144" s="41"/>
      <c r="C144" s="63"/>
      <c r="D144" s="208" t="s">
        <v>287</v>
      </c>
      <c r="E144" s="63"/>
      <c r="F144" s="209" t="s">
        <v>2248</v>
      </c>
      <c r="G144" s="63"/>
      <c r="H144" s="63"/>
      <c r="I144" s="163"/>
      <c r="J144" s="63"/>
      <c r="K144" s="63"/>
      <c r="L144" s="61"/>
      <c r="M144" s="207"/>
      <c r="N144" s="42"/>
      <c r="O144" s="42"/>
      <c r="P144" s="42"/>
      <c r="Q144" s="42"/>
      <c r="R144" s="42"/>
      <c r="S144" s="42"/>
      <c r="T144" s="78"/>
      <c r="AT144" s="24" t="s">
        <v>287</v>
      </c>
      <c r="AU144" s="24" t="s">
        <v>202</v>
      </c>
    </row>
    <row r="145" spans="2:51" s="11" customFormat="1" ht="13.5">
      <c r="B145" s="214"/>
      <c r="C145" s="215"/>
      <c r="D145" s="205" t="s">
        <v>290</v>
      </c>
      <c r="E145" s="216" t="s">
        <v>23</v>
      </c>
      <c r="F145" s="217" t="s">
        <v>2290</v>
      </c>
      <c r="G145" s="215"/>
      <c r="H145" s="218">
        <v>460</v>
      </c>
      <c r="I145" s="219"/>
      <c r="J145" s="215"/>
      <c r="K145" s="215"/>
      <c r="L145" s="220"/>
      <c r="M145" s="221"/>
      <c r="N145" s="222"/>
      <c r="O145" s="222"/>
      <c r="P145" s="222"/>
      <c r="Q145" s="222"/>
      <c r="R145" s="222"/>
      <c r="S145" s="222"/>
      <c r="T145" s="223"/>
      <c r="AT145" s="224" t="s">
        <v>290</v>
      </c>
      <c r="AU145" s="224" t="s">
        <v>202</v>
      </c>
      <c r="AV145" s="11" t="s">
        <v>83</v>
      </c>
      <c r="AW145" s="11" t="s">
        <v>36</v>
      </c>
      <c r="AX145" s="11" t="s">
        <v>81</v>
      </c>
      <c r="AY145" s="224" t="s">
        <v>186</v>
      </c>
    </row>
    <row r="146" spans="2:65" s="1" customFormat="1" ht="22.5" customHeight="1">
      <c r="B146" s="41"/>
      <c r="C146" s="193" t="s">
        <v>373</v>
      </c>
      <c r="D146" s="193" t="s">
        <v>189</v>
      </c>
      <c r="E146" s="194" t="s">
        <v>904</v>
      </c>
      <c r="F146" s="195" t="s">
        <v>905</v>
      </c>
      <c r="G146" s="196" t="s">
        <v>300</v>
      </c>
      <c r="H146" s="197">
        <v>6</v>
      </c>
      <c r="I146" s="198"/>
      <c r="J146" s="199">
        <f>ROUND(I146*H146,2)</f>
        <v>0</v>
      </c>
      <c r="K146" s="195" t="s">
        <v>193</v>
      </c>
      <c r="L146" s="61"/>
      <c r="M146" s="200" t="s">
        <v>23</v>
      </c>
      <c r="N146" s="201" t="s">
        <v>44</v>
      </c>
      <c r="O146" s="42"/>
      <c r="P146" s="202">
        <f>O146*H146</f>
        <v>0</v>
      </c>
      <c r="Q146" s="202">
        <v>0</v>
      </c>
      <c r="R146" s="202">
        <f>Q146*H146</f>
        <v>0</v>
      </c>
      <c r="S146" s="202">
        <v>0</v>
      </c>
      <c r="T146" s="203">
        <f>S146*H146</f>
        <v>0</v>
      </c>
      <c r="AR146" s="24" t="s">
        <v>206</v>
      </c>
      <c r="AT146" s="24" t="s">
        <v>189</v>
      </c>
      <c r="AU146" s="24" t="s">
        <v>202</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2291</v>
      </c>
    </row>
    <row r="147" spans="2:65" s="1" customFormat="1" ht="22.5" customHeight="1">
      <c r="B147" s="41"/>
      <c r="C147" s="193" t="s">
        <v>377</v>
      </c>
      <c r="D147" s="193" t="s">
        <v>189</v>
      </c>
      <c r="E147" s="194" t="s">
        <v>2292</v>
      </c>
      <c r="F147" s="195" t="s">
        <v>2293</v>
      </c>
      <c r="G147" s="196" t="s">
        <v>300</v>
      </c>
      <c r="H147" s="197">
        <v>6</v>
      </c>
      <c r="I147" s="198"/>
      <c r="J147" s="199">
        <f>ROUND(I147*H147,2)</f>
        <v>0</v>
      </c>
      <c r="K147" s="195" t="s">
        <v>193</v>
      </c>
      <c r="L147" s="61"/>
      <c r="M147" s="200" t="s">
        <v>23</v>
      </c>
      <c r="N147" s="201" t="s">
        <v>44</v>
      </c>
      <c r="O147" s="42"/>
      <c r="P147" s="202">
        <f>O147*H147</f>
        <v>0</v>
      </c>
      <c r="Q147" s="202">
        <v>0</v>
      </c>
      <c r="R147" s="202">
        <f>Q147*H147</f>
        <v>0</v>
      </c>
      <c r="S147" s="202">
        <v>0</v>
      </c>
      <c r="T147" s="203">
        <f>S147*H147</f>
        <v>0</v>
      </c>
      <c r="AR147" s="24" t="s">
        <v>206</v>
      </c>
      <c r="AT147" s="24" t="s">
        <v>189</v>
      </c>
      <c r="AU147" s="24" t="s">
        <v>202</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2294</v>
      </c>
    </row>
    <row r="148" spans="2:65" s="1" customFormat="1" ht="31.5" customHeight="1">
      <c r="B148" s="41"/>
      <c r="C148" s="193" t="s">
        <v>292</v>
      </c>
      <c r="D148" s="193" t="s">
        <v>189</v>
      </c>
      <c r="E148" s="194" t="s">
        <v>2295</v>
      </c>
      <c r="F148" s="195" t="s">
        <v>2296</v>
      </c>
      <c r="G148" s="196" t="s">
        <v>444</v>
      </c>
      <c r="H148" s="197">
        <v>27.58</v>
      </c>
      <c r="I148" s="198"/>
      <c r="J148" s="199">
        <f>ROUND(I148*H148,2)</f>
        <v>0</v>
      </c>
      <c r="K148" s="195" t="s">
        <v>193</v>
      </c>
      <c r="L148" s="61"/>
      <c r="M148" s="200" t="s">
        <v>23</v>
      </c>
      <c r="N148" s="201" t="s">
        <v>44</v>
      </c>
      <c r="O148" s="42"/>
      <c r="P148" s="202">
        <f>O148*H148</f>
        <v>0</v>
      </c>
      <c r="Q148" s="202">
        <v>0</v>
      </c>
      <c r="R148" s="202">
        <f>Q148*H148</f>
        <v>0</v>
      </c>
      <c r="S148" s="202">
        <v>0.028</v>
      </c>
      <c r="T148" s="203">
        <f>S148*H148</f>
        <v>0.7722399999999999</v>
      </c>
      <c r="AR148" s="24" t="s">
        <v>206</v>
      </c>
      <c r="AT148" s="24" t="s">
        <v>189</v>
      </c>
      <c r="AU148" s="24" t="s">
        <v>202</v>
      </c>
      <c r="AY148" s="24" t="s">
        <v>186</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206</v>
      </c>
      <c r="BM148" s="24" t="s">
        <v>2297</v>
      </c>
    </row>
    <row r="149" spans="2:47" s="1" customFormat="1" ht="40.5">
      <c r="B149" s="41"/>
      <c r="C149" s="63"/>
      <c r="D149" s="208" t="s">
        <v>287</v>
      </c>
      <c r="E149" s="63"/>
      <c r="F149" s="209" t="s">
        <v>2298</v>
      </c>
      <c r="G149" s="63"/>
      <c r="H149" s="63"/>
      <c r="I149" s="163"/>
      <c r="J149" s="63"/>
      <c r="K149" s="63"/>
      <c r="L149" s="61"/>
      <c r="M149" s="207"/>
      <c r="N149" s="42"/>
      <c r="O149" s="42"/>
      <c r="P149" s="42"/>
      <c r="Q149" s="42"/>
      <c r="R149" s="42"/>
      <c r="S149" s="42"/>
      <c r="T149" s="78"/>
      <c r="AT149" s="24" t="s">
        <v>287</v>
      </c>
      <c r="AU149" s="24" t="s">
        <v>202</v>
      </c>
    </row>
    <row r="150" spans="2:51" s="11" customFormat="1" ht="13.5">
      <c r="B150" s="214"/>
      <c r="C150" s="215"/>
      <c r="D150" s="205" t="s">
        <v>290</v>
      </c>
      <c r="E150" s="216" t="s">
        <v>23</v>
      </c>
      <c r="F150" s="217" t="s">
        <v>2299</v>
      </c>
      <c r="G150" s="215"/>
      <c r="H150" s="218">
        <v>27.58</v>
      </c>
      <c r="I150" s="219"/>
      <c r="J150" s="215"/>
      <c r="K150" s="215"/>
      <c r="L150" s="220"/>
      <c r="M150" s="221"/>
      <c r="N150" s="222"/>
      <c r="O150" s="222"/>
      <c r="P150" s="222"/>
      <c r="Q150" s="222"/>
      <c r="R150" s="222"/>
      <c r="S150" s="222"/>
      <c r="T150" s="223"/>
      <c r="AT150" s="224" t="s">
        <v>290</v>
      </c>
      <c r="AU150" s="224" t="s">
        <v>202</v>
      </c>
      <c r="AV150" s="11" t="s">
        <v>83</v>
      </c>
      <c r="AW150" s="11" t="s">
        <v>36</v>
      </c>
      <c r="AX150" s="11" t="s">
        <v>81</v>
      </c>
      <c r="AY150" s="224" t="s">
        <v>186</v>
      </c>
    </row>
    <row r="151" spans="2:65" s="1" customFormat="1" ht="22.5" customHeight="1">
      <c r="B151" s="41"/>
      <c r="C151" s="193" t="s">
        <v>392</v>
      </c>
      <c r="D151" s="193" t="s">
        <v>189</v>
      </c>
      <c r="E151" s="194" t="s">
        <v>2300</v>
      </c>
      <c r="F151" s="195" t="s">
        <v>2301</v>
      </c>
      <c r="G151" s="196" t="s">
        <v>444</v>
      </c>
      <c r="H151" s="197">
        <v>27.58</v>
      </c>
      <c r="I151" s="198"/>
      <c r="J151" s="199">
        <f>ROUND(I151*H151,2)</f>
        <v>0</v>
      </c>
      <c r="K151" s="195" t="s">
        <v>193</v>
      </c>
      <c r="L151" s="61"/>
      <c r="M151" s="200" t="s">
        <v>23</v>
      </c>
      <c r="N151" s="201" t="s">
        <v>44</v>
      </c>
      <c r="O151" s="42"/>
      <c r="P151" s="202">
        <f>O151*H151</f>
        <v>0</v>
      </c>
      <c r="Q151" s="202">
        <v>0.03541</v>
      </c>
      <c r="R151" s="202">
        <f>Q151*H151</f>
        <v>0.9766077999999998</v>
      </c>
      <c r="S151" s="202">
        <v>0</v>
      </c>
      <c r="T151" s="203">
        <f>S151*H151</f>
        <v>0</v>
      </c>
      <c r="AR151" s="24" t="s">
        <v>206</v>
      </c>
      <c r="AT151" s="24" t="s">
        <v>189</v>
      </c>
      <c r="AU151" s="24" t="s">
        <v>202</v>
      </c>
      <c r="AY151" s="24" t="s">
        <v>186</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206</v>
      </c>
      <c r="BM151" s="24" t="s">
        <v>2302</v>
      </c>
    </row>
    <row r="152" spans="2:47" s="1" customFormat="1" ht="40.5">
      <c r="B152" s="41"/>
      <c r="C152" s="63"/>
      <c r="D152" s="208" t="s">
        <v>287</v>
      </c>
      <c r="E152" s="63"/>
      <c r="F152" s="209" t="s">
        <v>2303</v>
      </c>
      <c r="G152" s="63"/>
      <c r="H152" s="63"/>
      <c r="I152" s="163"/>
      <c r="J152" s="63"/>
      <c r="K152" s="63"/>
      <c r="L152" s="61"/>
      <c r="M152" s="207"/>
      <c r="N152" s="42"/>
      <c r="O152" s="42"/>
      <c r="P152" s="42"/>
      <c r="Q152" s="42"/>
      <c r="R152" s="42"/>
      <c r="S152" s="42"/>
      <c r="T152" s="78"/>
      <c r="AT152" s="24" t="s">
        <v>287</v>
      </c>
      <c r="AU152" s="24" t="s">
        <v>202</v>
      </c>
    </row>
    <row r="153" spans="2:51" s="11" customFormat="1" ht="13.5">
      <c r="B153" s="214"/>
      <c r="C153" s="215"/>
      <c r="D153" s="208" t="s">
        <v>290</v>
      </c>
      <c r="E153" s="225" t="s">
        <v>23</v>
      </c>
      <c r="F153" s="226" t="s">
        <v>2299</v>
      </c>
      <c r="G153" s="215"/>
      <c r="H153" s="227">
        <v>27.58</v>
      </c>
      <c r="I153" s="219"/>
      <c r="J153" s="215"/>
      <c r="K153" s="215"/>
      <c r="L153" s="220"/>
      <c r="M153" s="221"/>
      <c r="N153" s="222"/>
      <c r="O153" s="222"/>
      <c r="P153" s="222"/>
      <c r="Q153" s="222"/>
      <c r="R153" s="222"/>
      <c r="S153" s="222"/>
      <c r="T153" s="223"/>
      <c r="AT153" s="224" t="s">
        <v>290</v>
      </c>
      <c r="AU153" s="224" t="s">
        <v>202</v>
      </c>
      <c r="AV153" s="11" t="s">
        <v>83</v>
      </c>
      <c r="AW153" s="11" t="s">
        <v>36</v>
      </c>
      <c r="AX153" s="11" t="s">
        <v>81</v>
      </c>
      <c r="AY153" s="224" t="s">
        <v>186</v>
      </c>
    </row>
    <row r="154" spans="2:63" s="10" customFormat="1" ht="22.35" customHeight="1">
      <c r="B154" s="176"/>
      <c r="C154" s="177"/>
      <c r="D154" s="190" t="s">
        <v>72</v>
      </c>
      <c r="E154" s="191" t="s">
        <v>396</v>
      </c>
      <c r="F154" s="191" t="s">
        <v>397</v>
      </c>
      <c r="G154" s="177"/>
      <c r="H154" s="177"/>
      <c r="I154" s="180"/>
      <c r="J154" s="192">
        <f>BK154</f>
        <v>0</v>
      </c>
      <c r="K154" s="177"/>
      <c r="L154" s="182"/>
      <c r="M154" s="183"/>
      <c r="N154" s="184"/>
      <c r="O154" s="184"/>
      <c r="P154" s="185">
        <f>SUM(P155:P156)</f>
        <v>0</v>
      </c>
      <c r="Q154" s="184"/>
      <c r="R154" s="185">
        <f>SUM(R155:R156)</f>
        <v>0</v>
      </c>
      <c r="S154" s="184"/>
      <c r="T154" s="186">
        <f>SUM(T155:T156)</f>
        <v>0</v>
      </c>
      <c r="AR154" s="187" t="s">
        <v>81</v>
      </c>
      <c r="AT154" s="188" t="s">
        <v>72</v>
      </c>
      <c r="AU154" s="188" t="s">
        <v>83</v>
      </c>
      <c r="AY154" s="187" t="s">
        <v>186</v>
      </c>
      <c r="BK154" s="189">
        <f>SUM(BK155:BK156)</f>
        <v>0</v>
      </c>
    </row>
    <row r="155" spans="2:65" s="1" customFormat="1" ht="31.5" customHeight="1">
      <c r="B155" s="41"/>
      <c r="C155" s="193" t="s">
        <v>387</v>
      </c>
      <c r="D155" s="193" t="s">
        <v>189</v>
      </c>
      <c r="E155" s="194" t="s">
        <v>1036</v>
      </c>
      <c r="F155" s="195" t="s">
        <v>1037</v>
      </c>
      <c r="G155" s="196" t="s">
        <v>401</v>
      </c>
      <c r="H155" s="197">
        <v>0.772</v>
      </c>
      <c r="I155" s="198"/>
      <c r="J155" s="199">
        <f>ROUND(I155*H155,2)</f>
        <v>0</v>
      </c>
      <c r="K155" s="195" t="s">
        <v>23</v>
      </c>
      <c r="L155" s="61"/>
      <c r="M155" s="200" t="s">
        <v>23</v>
      </c>
      <c r="N155" s="201" t="s">
        <v>44</v>
      </c>
      <c r="O155" s="42"/>
      <c r="P155" s="202">
        <f>O155*H155</f>
        <v>0</v>
      </c>
      <c r="Q155" s="202">
        <v>0</v>
      </c>
      <c r="R155" s="202">
        <f>Q155*H155</f>
        <v>0</v>
      </c>
      <c r="S155" s="202">
        <v>0</v>
      </c>
      <c r="T155" s="203">
        <f>S155*H155</f>
        <v>0</v>
      </c>
      <c r="AR155" s="24" t="s">
        <v>206</v>
      </c>
      <c r="AT155" s="24" t="s">
        <v>189</v>
      </c>
      <c r="AU155" s="24" t="s">
        <v>202</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2304</v>
      </c>
    </row>
    <row r="156" spans="2:51" s="11" customFormat="1" ht="13.5">
      <c r="B156" s="214"/>
      <c r="C156" s="215"/>
      <c r="D156" s="208" t="s">
        <v>290</v>
      </c>
      <c r="E156" s="225" t="s">
        <v>23</v>
      </c>
      <c r="F156" s="226" t="s">
        <v>2305</v>
      </c>
      <c r="G156" s="215"/>
      <c r="H156" s="227">
        <v>0.772</v>
      </c>
      <c r="I156" s="219"/>
      <c r="J156" s="215"/>
      <c r="K156" s="215"/>
      <c r="L156" s="220"/>
      <c r="M156" s="268"/>
      <c r="N156" s="269"/>
      <c r="O156" s="269"/>
      <c r="P156" s="269"/>
      <c r="Q156" s="269"/>
      <c r="R156" s="269"/>
      <c r="S156" s="269"/>
      <c r="T156" s="270"/>
      <c r="AT156" s="224" t="s">
        <v>290</v>
      </c>
      <c r="AU156" s="224" t="s">
        <v>202</v>
      </c>
      <c r="AV156" s="11" t="s">
        <v>83</v>
      </c>
      <c r="AW156" s="11" t="s">
        <v>36</v>
      </c>
      <c r="AX156" s="11" t="s">
        <v>81</v>
      </c>
      <c r="AY156" s="224" t="s">
        <v>186</v>
      </c>
    </row>
    <row r="157" spans="2:12" s="1" customFormat="1" ht="6.95" customHeight="1">
      <c r="B157" s="56"/>
      <c r="C157" s="57"/>
      <c r="D157" s="57"/>
      <c r="E157" s="57"/>
      <c r="F157" s="57"/>
      <c r="G157" s="57"/>
      <c r="H157" s="57"/>
      <c r="I157" s="139"/>
      <c r="J157" s="57"/>
      <c r="K157" s="57"/>
      <c r="L157" s="61"/>
    </row>
  </sheetData>
  <sheetProtection password="CC35" sheet="1" objects="1" scenarios="1" formatCells="0" formatColumns="0" formatRows="0" sort="0" autoFilter="0"/>
  <autoFilter ref="C82:K15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1"/>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119</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2306</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ROUND(SUM(BE88:BE880),2)</f>
        <v>0</v>
      </c>
      <c r="G30" s="42"/>
      <c r="H30" s="42"/>
      <c r="I30" s="131">
        <v>0.21</v>
      </c>
      <c r="J30" s="130">
        <f>ROUND(ROUND((SUM(BE88:BE880)),2)*I30,2)</f>
        <v>0</v>
      </c>
      <c r="K30" s="45"/>
    </row>
    <row r="31" spans="2:11" s="1" customFormat="1" ht="14.45" customHeight="1">
      <c r="B31" s="41"/>
      <c r="C31" s="42"/>
      <c r="D31" s="42"/>
      <c r="E31" s="49" t="s">
        <v>45</v>
      </c>
      <c r="F31" s="130">
        <f>ROUND(SUM(BF88:BF880),2)</f>
        <v>0</v>
      </c>
      <c r="G31" s="42"/>
      <c r="H31" s="42"/>
      <c r="I31" s="131">
        <v>0.15</v>
      </c>
      <c r="J31" s="130">
        <f>ROUND(ROUND((SUM(BF88:BF880)),2)*I31,2)</f>
        <v>0</v>
      </c>
      <c r="K31" s="45"/>
    </row>
    <row r="32" spans="2:11" s="1" customFormat="1" ht="14.45" customHeight="1" hidden="1">
      <c r="B32" s="41"/>
      <c r="C32" s="42"/>
      <c r="D32" s="42"/>
      <c r="E32" s="49" t="s">
        <v>46</v>
      </c>
      <c r="F32" s="130">
        <f>ROUND(SUM(BG88:BG880),2)</f>
        <v>0</v>
      </c>
      <c r="G32" s="42"/>
      <c r="H32" s="42"/>
      <c r="I32" s="131">
        <v>0.21</v>
      </c>
      <c r="J32" s="130">
        <v>0</v>
      </c>
      <c r="K32" s="45"/>
    </row>
    <row r="33" spans="2:11" s="1" customFormat="1" ht="14.45" customHeight="1" hidden="1">
      <c r="B33" s="41"/>
      <c r="C33" s="42"/>
      <c r="D33" s="42"/>
      <c r="E33" s="49" t="s">
        <v>47</v>
      </c>
      <c r="F33" s="130">
        <f>ROUND(SUM(BH88:BH880),2)</f>
        <v>0</v>
      </c>
      <c r="G33" s="42"/>
      <c r="H33" s="42"/>
      <c r="I33" s="131">
        <v>0.15</v>
      </c>
      <c r="J33" s="130">
        <v>0</v>
      </c>
      <c r="K33" s="45"/>
    </row>
    <row r="34" spans="2:11" s="1" customFormat="1" ht="14.45" customHeight="1" hidden="1">
      <c r="B34" s="41"/>
      <c r="C34" s="42"/>
      <c r="D34" s="42"/>
      <c r="E34" s="49" t="s">
        <v>48</v>
      </c>
      <c r="F34" s="130">
        <f>ROUND(SUM(BI88:BI880),2)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201 -  Most přes Pekelský potok km 1,180 75</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J88</f>
        <v>0</v>
      </c>
      <c r="K56" s="45"/>
      <c r="AU56" s="24" t="s">
        <v>163</v>
      </c>
    </row>
    <row r="57" spans="2:11" s="7" customFormat="1" ht="24.95" customHeight="1">
      <c r="B57" s="149"/>
      <c r="C57" s="150"/>
      <c r="D57" s="151" t="s">
        <v>276</v>
      </c>
      <c r="E57" s="152"/>
      <c r="F57" s="152"/>
      <c r="G57" s="152"/>
      <c r="H57" s="152"/>
      <c r="I57" s="153"/>
      <c r="J57" s="154">
        <f>J89</f>
        <v>0</v>
      </c>
      <c r="K57" s="155"/>
    </row>
    <row r="58" spans="2:11" s="8" customFormat="1" ht="19.9" customHeight="1">
      <c r="B58" s="156"/>
      <c r="C58" s="157"/>
      <c r="D58" s="158" t="s">
        <v>277</v>
      </c>
      <c r="E58" s="159"/>
      <c r="F58" s="159"/>
      <c r="G58" s="159"/>
      <c r="H58" s="159"/>
      <c r="I58" s="160"/>
      <c r="J58" s="161">
        <f>J90</f>
        <v>0</v>
      </c>
      <c r="K58" s="162"/>
    </row>
    <row r="59" spans="2:11" s="8" customFormat="1" ht="19.9" customHeight="1">
      <c r="B59" s="156"/>
      <c r="C59" s="157"/>
      <c r="D59" s="158" t="s">
        <v>424</v>
      </c>
      <c r="E59" s="159"/>
      <c r="F59" s="159"/>
      <c r="G59" s="159"/>
      <c r="H59" s="159"/>
      <c r="I59" s="160"/>
      <c r="J59" s="161">
        <f>J254</f>
        <v>0</v>
      </c>
      <c r="K59" s="162"/>
    </row>
    <row r="60" spans="2:11" s="8" customFormat="1" ht="19.9" customHeight="1">
      <c r="B60" s="156"/>
      <c r="C60" s="157"/>
      <c r="D60" s="158" t="s">
        <v>425</v>
      </c>
      <c r="E60" s="159"/>
      <c r="F60" s="159"/>
      <c r="G60" s="159"/>
      <c r="H60" s="159"/>
      <c r="I60" s="160"/>
      <c r="J60" s="161">
        <f>J334</f>
        <v>0</v>
      </c>
      <c r="K60" s="162"/>
    </row>
    <row r="61" spans="2:11" s="8" customFormat="1" ht="19.9" customHeight="1">
      <c r="B61" s="156"/>
      <c r="C61" s="157"/>
      <c r="D61" s="158" t="s">
        <v>426</v>
      </c>
      <c r="E61" s="159"/>
      <c r="F61" s="159"/>
      <c r="G61" s="159"/>
      <c r="H61" s="159"/>
      <c r="I61" s="160"/>
      <c r="J61" s="161">
        <f>J436</f>
        <v>0</v>
      </c>
      <c r="K61" s="162"/>
    </row>
    <row r="62" spans="2:11" s="8" customFormat="1" ht="19.9" customHeight="1">
      <c r="B62" s="156"/>
      <c r="C62" s="157"/>
      <c r="D62" s="158" t="s">
        <v>427</v>
      </c>
      <c r="E62" s="159"/>
      <c r="F62" s="159"/>
      <c r="G62" s="159"/>
      <c r="H62" s="159"/>
      <c r="I62" s="160"/>
      <c r="J62" s="161">
        <f>J618</f>
        <v>0</v>
      </c>
      <c r="K62" s="162"/>
    </row>
    <row r="63" spans="2:11" s="8" customFormat="1" ht="19.9" customHeight="1">
      <c r="B63" s="156"/>
      <c r="C63" s="157"/>
      <c r="D63" s="158" t="s">
        <v>2307</v>
      </c>
      <c r="E63" s="159"/>
      <c r="F63" s="159"/>
      <c r="G63" s="159"/>
      <c r="H63" s="159"/>
      <c r="I63" s="160"/>
      <c r="J63" s="161">
        <f>J639</f>
        <v>0</v>
      </c>
      <c r="K63" s="162"/>
    </row>
    <row r="64" spans="2:11" s="8" customFormat="1" ht="19.9" customHeight="1">
      <c r="B64" s="156"/>
      <c r="C64" s="157"/>
      <c r="D64" s="158" t="s">
        <v>429</v>
      </c>
      <c r="E64" s="159"/>
      <c r="F64" s="159"/>
      <c r="G64" s="159"/>
      <c r="H64" s="159"/>
      <c r="I64" s="160"/>
      <c r="J64" s="161">
        <f>J652</f>
        <v>0</v>
      </c>
      <c r="K64" s="162"/>
    </row>
    <row r="65" spans="2:11" s="8" customFormat="1" ht="19.9" customHeight="1">
      <c r="B65" s="156"/>
      <c r="C65" s="157"/>
      <c r="D65" s="158" t="s">
        <v>278</v>
      </c>
      <c r="E65" s="159"/>
      <c r="F65" s="159"/>
      <c r="G65" s="159"/>
      <c r="H65" s="159"/>
      <c r="I65" s="160"/>
      <c r="J65" s="161">
        <f>J779</f>
        <v>0</v>
      </c>
      <c r="K65" s="162"/>
    </row>
    <row r="66" spans="2:11" s="8" customFormat="1" ht="19.9" customHeight="1">
      <c r="B66" s="156"/>
      <c r="C66" s="157"/>
      <c r="D66" s="158" t="s">
        <v>279</v>
      </c>
      <c r="E66" s="159"/>
      <c r="F66" s="159"/>
      <c r="G66" s="159"/>
      <c r="H66" s="159"/>
      <c r="I66" s="160"/>
      <c r="J66" s="161">
        <f>J787</f>
        <v>0</v>
      </c>
      <c r="K66" s="162"/>
    </row>
    <row r="67" spans="2:11" s="7" customFormat="1" ht="24.95" customHeight="1">
      <c r="B67" s="149"/>
      <c r="C67" s="150"/>
      <c r="D67" s="151" t="s">
        <v>2308</v>
      </c>
      <c r="E67" s="152"/>
      <c r="F67" s="152"/>
      <c r="G67" s="152"/>
      <c r="H67" s="152"/>
      <c r="I67" s="153"/>
      <c r="J67" s="154">
        <f>J790</f>
        <v>0</v>
      </c>
      <c r="K67" s="155"/>
    </row>
    <row r="68" spans="2:11" s="8" customFormat="1" ht="19.9" customHeight="1">
      <c r="B68" s="156"/>
      <c r="C68" s="157"/>
      <c r="D68" s="158" t="s">
        <v>2309</v>
      </c>
      <c r="E68" s="159"/>
      <c r="F68" s="159"/>
      <c r="G68" s="159"/>
      <c r="H68" s="159"/>
      <c r="I68" s="160"/>
      <c r="J68" s="161">
        <f>J791</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169</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404" t="str">
        <f>E7</f>
        <v>III/117 24 Obchvat Rokycany - Hrádek, úsek 2, km 0,000 - 3,350</v>
      </c>
      <c r="F78" s="405"/>
      <c r="G78" s="405"/>
      <c r="H78" s="405"/>
      <c r="I78" s="163"/>
      <c r="J78" s="63"/>
      <c r="K78" s="63"/>
      <c r="L78" s="61"/>
    </row>
    <row r="79" spans="2:12" s="1" customFormat="1" ht="14.45" customHeight="1">
      <c r="B79" s="41"/>
      <c r="C79" s="65" t="s">
        <v>156</v>
      </c>
      <c r="D79" s="63"/>
      <c r="E79" s="63"/>
      <c r="F79" s="63"/>
      <c r="G79" s="63"/>
      <c r="H79" s="63"/>
      <c r="I79" s="163"/>
      <c r="J79" s="63"/>
      <c r="K79" s="63"/>
      <c r="L79" s="61"/>
    </row>
    <row r="80" spans="2:12" s="1" customFormat="1" ht="23.25" customHeight="1">
      <c r="B80" s="41"/>
      <c r="C80" s="63"/>
      <c r="D80" s="63"/>
      <c r="E80" s="376" t="str">
        <f>E9</f>
        <v>SO 201 -  Most přes Pekelský potok km 1,180 75</v>
      </c>
      <c r="F80" s="406"/>
      <c r="G80" s="406"/>
      <c r="H80" s="406"/>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Hrádek, Kamenný Újezd</v>
      </c>
      <c r="G82" s="63"/>
      <c r="H82" s="63"/>
      <c r="I82" s="165" t="s">
        <v>26</v>
      </c>
      <c r="J82" s="73" t="str">
        <f>IF(J12="","",J12)</f>
        <v>8. 9. 2017</v>
      </c>
      <c r="K82" s="63"/>
      <c r="L82" s="61"/>
    </row>
    <row r="83" spans="2:12" s="1" customFormat="1" ht="6.95" customHeight="1">
      <c r="B83" s="41"/>
      <c r="C83" s="63"/>
      <c r="D83" s="63"/>
      <c r="E83" s="63"/>
      <c r="F83" s="63"/>
      <c r="G83" s="63"/>
      <c r="H83" s="63"/>
      <c r="I83" s="163"/>
      <c r="J83" s="63"/>
      <c r="K83" s="63"/>
      <c r="L83" s="61"/>
    </row>
    <row r="84" spans="2:12" s="1" customFormat="1" ht="15">
      <c r="B84" s="41"/>
      <c r="C84" s="65" t="s">
        <v>28</v>
      </c>
      <c r="D84" s="63"/>
      <c r="E84" s="63"/>
      <c r="F84" s="164" t="str">
        <f>E15</f>
        <v>Správa a údržba silnic PK</v>
      </c>
      <c r="G84" s="63"/>
      <c r="H84" s="63"/>
      <c r="I84" s="165" t="s">
        <v>34</v>
      </c>
      <c r="J84" s="164" t="str">
        <f>E21</f>
        <v>D PROJEKT PLZEŇ Nedvěd s.r.o.</v>
      </c>
      <c r="K84" s="63"/>
      <c r="L84" s="61"/>
    </row>
    <row r="85" spans="2:12" s="1" customFormat="1" ht="14.45" customHeight="1">
      <c r="B85" s="41"/>
      <c r="C85" s="65" t="s">
        <v>32</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170</v>
      </c>
      <c r="D87" s="168" t="s">
        <v>58</v>
      </c>
      <c r="E87" s="168" t="s">
        <v>54</v>
      </c>
      <c r="F87" s="168" t="s">
        <v>171</v>
      </c>
      <c r="G87" s="168" t="s">
        <v>172</v>
      </c>
      <c r="H87" s="168" t="s">
        <v>173</v>
      </c>
      <c r="I87" s="169" t="s">
        <v>174</v>
      </c>
      <c r="J87" s="168" t="s">
        <v>161</v>
      </c>
      <c r="K87" s="170" t="s">
        <v>175</v>
      </c>
      <c r="L87" s="171"/>
      <c r="M87" s="81" t="s">
        <v>176</v>
      </c>
      <c r="N87" s="82" t="s">
        <v>43</v>
      </c>
      <c r="O87" s="82" t="s">
        <v>177</v>
      </c>
      <c r="P87" s="82" t="s">
        <v>178</v>
      </c>
      <c r="Q87" s="82" t="s">
        <v>179</v>
      </c>
      <c r="R87" s="82" t="s">
        <v>180</v>
      </c>
      <c r="S87" s="82" t="s">
        <v>181</v>
      </c>
      <c r="T87" s="83" t="s">
        <v>182</v>
      </c>
    </row>
    <row r="88" spans="2:63" s="1" customFormat="1" ht="29.25" customHeight="1">
      <c r="B88" s="41"/>
      <c r="C88" s="87" t="s">
        <v>162</v>
      </c>
      <c r="D88" s="63"/>
      <c r="E88" s="63"/>
      <c r="F88" s="63"/>
      <c r="G88" s="63"/>
      <c r="H88" s="63"/>
      <c r="I88" s="163"/>
      <c r="J88" s="172">
        <f>BK88</f>
        <v>0</v>
      </c>
      <c r="K88" s="63"/>
      <c r="L88" s="61"/>
      <c r="M88" s="84"/>
      <c r="N88" s="85"/>
      <c r="O88" s="85"/>
      <c r="P88" s="173">
        <f>P89+P790</f>
        <v>0</v>
      </c>
      <c r="Q88" s="85"/>
      <c r="R88" s="173">
        <f>R89+R790</f>
        <v>3654.7209795999997</v>
      </c>
      <c r="S88" s="85"/>
      <c r="T88" s="174">
        <f>T89+T790</f>
        <v>2220.0809000000004</v>
      </c>
      <c r="AT88" s="24" t="s">
        <v>72</v>
      </c>
      <c r="AU88" s="24" t="s">
        <v>163</v>
      </c>
      <c r="BK88" s="175">
        <f>BK89+BK790</f>
        <v>0</v>
      </c>
    </row>
    <row r="89" spans="2:63" s="10" customFormat="1" ht="37.35" customHeight="1">
      <c r="B89" s="176"/>
      <c r="C89" s="177"/>
      <c r="D89" s="178" t="s">
        <v>72</v>
      </c>
      <c r="E89" s="179" t="s">
        <v>280</v>
      </c>
      <c r="F89" s="179" t="s">
        <v>281</v>
      </c>
      <c r="G89" s="177"/>
      <c r="H89" s="177"/>
      <c r="I89" s="180"/>
      <c r="J89" s="181">
        <f>BK89</f>
        <v>0</v>
      </c>
      <c r="K89" s="177"/>
      <c r="L89" s="182"/>
      <c r="M89" s="183"/>
      <c r="N89" s="184"/>
      <c r="O89" s="184"/>
      <c r="P89" s="185">
        <f>P90+P254+P334+P436+P618+P639+P652+P779+P787</f>
        <v>0</v>
      </c>
      <c r="Q89" s="184"/>
      <c r="R89" s="185">
        <f>R90+R254+R334+R436+R618+R639+R652+R779+R787</f>
        <v>3651.2066157199997</v>
      </c>
      <c r="S89" s="184"/>
      <c r="T89" s="186">
        <f>T90+T254+T334+T436+T618+T639+T652+T779+T787</f>
        <v>2220.0809000000004</v>
      </c>
      <c r="AR89" s="187" t="s">
        <v>81</v>
      </c>
      <c r="AT89" s="188" t="s">
        <v>72</v>
      </c>
      <c r="AU89" s="188" t="s">
        <v>73</v>
      </c>
      <c r="AY89" s="187" t="s">
        <v>186</v>
      </c>
      <c r="BK89" s="189">
        <f>BK90+BK254+BK334+BK436+BK618+BK639+BK652+BK779+BK787</f>
        <v>0</v>
      </c>
    </row>
    <row r="90" spans="2:63" s="10" customFormat="1" ht="19.9" customHeight="1">
      <c r="B90" s="176"/>
      <c r="C90" s="177"/>
      <c r="D90" s="190" t="s">
        <v>72</v>
      </c>
      <c r="E90" s="191" t="s">
        <v>81</v>
      </c>
      <c r="F90" s="191" t="s">
        <v>282</v>
      </c>
      <c r="G90" s="177"/>
      <c r="H90" s="177"/>
      <c r="I90" s="180"/>
      <c r="J90" s="192">
        <f>BK90</f>
        <v>0</v>
      </c>
      <c r="K90" s="177"/>
      <c r="L90" s="182"/>
      <c r="M90" s="183"/>
      <c r="N90" s="184"/>
      <c r="O90" s="184"/>
      <c r="P90" s="185">
        <f>SUM(P91:P253)</f>
        <v>0</v>
      </c>
      <c r="Q90" s="184"/>
      <c r="R90" s="185">
        <f>SUM(R91:R253)</f>
        <v>2249.687048</v>
      </c>
      <c r="S90" s="184"/>
      <c r="T90" s="186">
        <f>SUM(T91:T253)</f>
        <v>2191.8708</v>
      </c>
      <c r="AR90" s="187" t="s">
        <v>81</v>
      </c>
      <c r="AT90" s="188" t="s">
        <v>72</v>
      </c>
      <c r="AU90" s="188" t="s">
        <v>81</v>
      </c>
      <c r="AY90" s="187" t="s">
        <v>186</v>
      </c>
      <c r="BK90" s="189">
        <f>SUM(BK91:BK253)</f>
        <v>0</v>
      </c>
    </row>
    <row r="91" spans="2:65" s="1" customFormat="1" ht="44.25" customHeight="1">
      <c r="B91" s="41"/>
      <c r="C91" s="193" t="s">
        <v>81</v>
      </c>
      <c r="D91" s="193" t="s">
        <v>189</v>
      </c>
      <c r="E91" s="194" t="s">
        <v>2310</v>
      </c>
      <c r="F91" s="195" t="s">
        <v>2311</v>
      </c>
      <c r="G91" s="196" t="s">
        <v>285</v>
      </c>
      <c r="H91" s="197">
        <v>4977</v>
      </c>
      <c r="I91" s="198"/>
      <c r="J91" s="199">
        <f>ROUND(I91*H91,2)</f>
        <v>0</v>
      </c>
      <c r="K91" s="195" t="s">
        <v>193</v>
      </c>
      <c r="L91" s="61"/>
      <c r="M91" s="200" t="s">
        <v>23</v>
      </c>
      <c r="N91" s="201" t="s">
        <v>44</v>
      </c>
      <c r="O91" s="42"/>
      <c r="P91" s="202">
        <f>O91*H91</f>
        <v>0</v>
      </c>
      <c r="Q91" s="202">
        <v>0</v>
      </c>
      <c r="R91" s="202">
        <f>Q91*H91</f>
        <v>0</v>
      </c>
      <c r="S91" s="202">
        <v>0.44</v>
      </c>
      <c r="T91" s="203">
        <f>S91*H91</f>
        <v>2189.88</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2312</v>
      </c>
    </row>
    <row r="92" spans="2:47" s="1" customFormat="1" ht="256.5">
      <c r="B92" s="41"/>
      <c r="C92" s="63"/>
      <c r="D92" s="208" t="s">
        <v>287</v>
      </c>
      <c r="E92" s="63"/>
      <c r="F92" s="209" t="s">
        <v>458</v>
      </c>
      <c r="G92" s="63"/>
      <c r="H92" s="63"/>
      <c r="I92" s="163"/>
      <c r="J92" s="63"/>
      <c r="K92" s="63"/>
      <c r="L92" s="61"/>
      <c r="M92" s="207"/>
      <c r="N92" s="42"/>
      <c r="O92" s="42"/>
      <c r="P92" s="42"/>
      <c r="Q92" s="42"/>
      <c r="R92" s="42"/>
      <c r="S92" s="42"/>
      <c r="T92" s="78"/>
      <c r="AT92" s="24" t="s">
        <v>287</v>
      </c>
      <c r="AU92" s="24" t="s">
        <v>83</v>
      </c>
    </row>
    <row r="93" spans="2:51" s="13" customFormat="1" ht="13.5">
      <c r="B93" s="241"/>
      <c r="C93" s="242"/>
      <c r="D93" s="208" t="s">
        <v>290</v>
      </c>
      <c r="E93" s="243" t="s">
        <v>23</v>
      </c>
      <c r="F93" s="244" t="s">
        <v>2313</v>
      </c>
      <c r="G93" s="242"/>
      <c r="H93" s="245" t="s">
        <v>23</v>
      </c>
      <c r="I93" s="246"/>
      <c r="J93" s="242"/>
      <c r="K93" s="242"/>
      <c r="L93" s="247"/>
      <c r="M93" s="248"/>
      <c r="N93" s="249"/>
      <c r="O93" s="249"/>
      <c r="P93" s="249"/>
      <c r="Q93" s="249"/>
      <c r="R93" s="249"/>
      <c r="S93" s="249"/>
      <c r="T93" s="250"/>
      <c r="AT93" s="251" t="s">
        <v>290</v>
      </c>
      <c r="AU93" s="251" t="s">
        <v>83</v>
      </c>
      <c r="AV93" s="13" t="s">
        <v>81</v>
      </c>
      <c r="AW93" s="13" t="s">
        <v>36</v>
      </c>
      <c r="AX93" s="13" t="s">
        <v>73</v>
      </c>
      <c r="AY93" s="251" t="s">
        <v>186</v>
      </c>
    </row>
    <row r="94" spans="2:51" s="11" customFormat="1" ht="13.5">
      <c r="B94" s="214"/>
      <c r="C94" s="215"/>
      <c r="D94" s="205" t="s">
        <v>290</v>
      </c>
      <c r="E94" s="216" t="s">
        <v>23</v>
      </c>
      <c r="F94" s="217" t="s">
        <v>2314</v>
      </c>
      <c r="G94" s="215"/>
      <c r="H94" s="218">
        <v>4977</v>
      </c>
      <c r="I94" s="219"/>
      <c r="J94" s="215"/>
      <c r="K94" s="215"/>
      <c r="L94" s="220"/>
      <c r="M94" s="221"/>
      <c r="N94" s="222"/>
      <c r="O94" s="222"/>
      <c r="P94" s="222"/>
      <c r="Q94" s="222"/>
      <c r="R94" s="222"/>
      <c r="S94" s="222"/>
      <c r="T94" s="223"/>
      <c r="AT94" s="224" t="s">
        <v>290</v>
      </c>
      <c r="AU94" s="224" t="s">
        <v>83</v>
      </c>
      <c r="AV94" s="11" t="s">
        <v>83</v>
      </c>
      <c r="AW94" s="11" t="s">
        <v>36</v>
      </c>
      <c r="AX94" s="11" t="s">
        <v>81</v>
      </c>
      <c r="AY94" s="224" t="s">
        <v>186</v>
      </c>
    </row>
    <row r="95" spans="2:65" s="1" customFormat="1" ht="31.5" customHeight="1">
      <c r="B95" s="41"/>
      <c r="C95" s="193" t="s">
        <v>83</v>
      </c>
      <c r="D95" s="193" t="s">
        <v>189</v>
      </c>
      <c r="E95" s="194" t="s">
        <v>2315</v>
      </c>
      <c r="F95" s="195" t="s">
        <v>2316</v>
      </c>
      <c r="G95" s="196" t="s">
        <v>285</v>
      </c>
      <c r="H95" s="197">
        <v>2488.5</v>
      </c>
      <c r="I95" s="198"/>
      <c r="J95" s="199">
        <f>ROUND(I95*H95,2)</f>
        <v>0</v>
      </c>
      <c r="K95" s="195" t="s">
        <v>193</v>
      </c>
      <c r="L95" s="61"/>
      <c r="M95" s="200" t="s">
        <v>23</v>
      </c>
      <c r="N95" s="201" t="s">
        <v>44</v>
      </c>
      <c r="O95" s="42"/>
      <c r="P95" s="202">
        <f>O95*H95</f>
        <v>0</v>
      </c>
      <c r="Q95" s="202">
        <v>0</v>
      </c>
      <c r="R95" s="202">
        <f>Q95*H95</f>
        <v>0</v>
      </c>
      <c r="S95" s="202">
        <v>0.0008</v>
      </c>
      <c r="T95" s="203">
        <f>S95*H95</f>
        <v>1.9908000000000001</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2317</v>
      </c>
    </row>
    <row r="96" spans="2:47" s="1" customFormat="1" ht="54">
      <c r="B96" s="41"/>
      <c r="C96" s="63"/>
      <c r="D96" s="208" t="s">
        <v>287</v>
      </c>
      <c r="E96" s="63"/>
      <c r="F96" s="209" t="s">
        <v>2318</v>
      </c>
      <c r="G96" s="63"/>
      <c r="H96" s="63"/>
      <c r="I96" s="163"/>
      <c r="J96" s="63"/>
      <c r="K96" s="63"/>
      <c r="L96" s="61"/>
      <c r="M96" s="207"/>
      <c r="N96" s="42"/>
      <c r="O96" s="42"/>
      <c r="P96" s="42"/>
      <c r="Q96" s="42"/>
      <c r="R96" s="42"/>
      <c r="S96" s="42"/>
      <c r="T96" s="78"/>
      <c r="AT96" s="24" t="s">
        <v>287</v>
      </c>
      <c r="AU96" s="24" t="s">
        <v>83</v>
      </c>
    </row>
    <row r="97" spans="2:51" s="13" customFormat="1" ht="13.5">
      <c r="B97" s="241"/>
      <c r="C97" s="242"/>
      <c r="D97" s="208" t="s">
        <v>290</v>
      </c>
      <c r="E97" s="243" t="s">
        <v>23</v>
      </c>
      <c r="F97" s="244" t="s">
        <v>2319</v>
      </c>
      <c r="G97" s="242"/>
      <c r="H97" s="245" t="s">
        <v>23</v>
      </c>
      <c r="I97" s="246"/>
      <c r="J97" s="242"/>
      <c r="K97" s="242"/>
      <c r="L97" s="247"/>
      <c r="M97" s="248"/>
      <c r="N97" s="249"/>
      <c r="O97" s="249"/>
      <c r="P97" s="249"/>
      <c r="Q97" s="249"/>
      <c r="R97" s="249"/>
      <c r="S97" s="249"/>
      <c r="T97" s="250"/>
      <c r="AT97" s="251" t="s">
        <v>290</v>
      </c>
      <c r="AU97" s="251" t="s">
        <v>83</v>
      </c>
      <c r="AV97" s="13" t="s">
        <v>81</v>
      </c>
      <c r="AW97" s="13" t="s">
        <v>36</v>
      </c>
      <c r="AX97" s="13" t="s">
        <v>73</v>
      </c>
      <c r="AY97" s="251" t="s">
        <v>186</v>
      </c>
    </row>
    <row r="98" spans="2:51" s="11" customFormat="1" ht="13.5">
      <c r="B98" s="214"/>
      <c r="C98" s="215"/>
      <c r="D98" s="205" t="s">
        <v>290</v>
      </c>
      <c r="E98" s="216" t="s">
        <v>23</v>
      </c>
      <c r="F98" s="217" t="s">
        <v>2320</v>
      </c>
      <c r="G98" s="215"/>
      <c r="H98" s="218">
        <v>2488.5</v>
      </c>
      <c r="I98" s="219"/>
      <c r="J98" s="215"/>
      <c r="K98" s="215"/>
      <c r="L98" s="220"/>
      <c r="M98" s="221"/>
      <c r="N98" s="222"/>
      <c r="O98" s="222"/>
      <c r="P98" s="222"/>
      <c r="Q98" s="222"/>
      <c r="R98" s="222"/>
      <c r="S98" s="222"/>
      <c r="T98" s="223"/>
      <c r="AT98" s="224" t="s">
        <v>290</v>
      </c>
      <c r="AU98" s="224" t="s">
        <v>83</v>
      </c>
      <c r="AV98" s="11" t="s">
        <v>83</v>
      </c>
      <c r="AW98" s="11" t="s">
        <v>36</v>
      </c>
      <c r="AX98" s="11" t="s">
        <v>81</v>
      </c>
      <c r="AY98" s="224" t="s">
        <v>186</v>
      </c>
    </row>
    <row r="99" spans="2:65" s="1" customFormat="1" ht="22.5" customHeight="1">
      <c r="B99" s="41"/>
      <c r="C99" s="193" t="s">
        <v>202</v>
      </c>
      <c r="D99" s="193" t="s">
        <v>189</v>
      </c>
      <c r="E99" s="194" t="s">
        <v>2321</v>
      </c>
      <c r="F99" s="195" t="s">
        <v>2322</v>
      </c>
      <c r="G99" s="196" t="s">
        <v>444</v>
      </c>
      <c r="H99" s="197">
        <v>26.6</v>
      </c>
      <c r="I99" s="198"/>
      <c r="J99" s="199">
        <f>ROUND(I99*H99,2)</f>
        <v>0</v>
      </c>
      <c r="K99" s="195" t="s">
        <v>193</v>
      </c>
      <c r="L99" s="61"/>
      <c r="M99" s="200" t="s">
        <v>23</v>
      </c>
      <c r="N99" s="201" t="s">
        <v>44</v>
      </c>
      <c r="O99" s="42"/>
      <c r="P99" s="202">
        <f>O99*H99</f>
        <v>0</v>
      </c>
      <c r="Q99" s="202">
        <v>0.02102</v>
      </c>
      <c r="R99" s="202">
        <f>Q99*H99</f>
        <v>0.5591320000000001</v>
      </c>
      <c r="S99" s="202">
        <v>0</v>
      </c>
      <c r="T99" s="203">
        <f>S99*H99</f>
        <v>0</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2323</v>
      </c>
    </row>
    <row r="100" spans="2:47" s="1" customFormat="1" ht="148.5">
      <c r="B100" s="41"/>
      <c r="C100" s="63"/>
      <c r="D100" s="208" t="s">
        <v>287</v>
      </c>
      <c r="E100" s="63"/>
      <c r="F100" s="209" t="s">
        <v>2324</v>
      </c>
      <c r="G100" s="63"/>
      <c r="H100" s="63"/>
      <c r="I100" s="163"/>
      <c r="J100" s="63"/>
      <c r="K100" s="63"/>
      <c r="L100" s="61"/>
      <c r="M100" s="207"/>
      <c r="N100" s="42"/>
      <c r="O100" s="42"/>
      <c r="P100" s="42"/>
      <c r="Q100" s="42"/>
      <c r="R100" s="42"/>
      <c r="S100" s="42"/>
      <c r="T100" s="78"/>
      <c r="AT100" s="24" t="s">
        <v>287</v>
      </c>
      <c r="AU100" s="24" t="s">
        <v>83</v>
      </c>
    </row>
    <row r="101" spans="2:47" s="1" customFormat="1" ht="27">
      <c r="B101" s="41"/>
      <c r="C101" s="63"/>
      <c r="D101" s="208" t="s">
        <v>196</v>
      </c>
      <c r="E101" s="63"/>
      <c r="F101" s="209" t="s">
        <v>2325</v>
      </c>
      <c r="G101" s="63"/>
      <c r="H101" s="63"/>
      <c r="I101" s="163"/>
      <c r="J101" s="63"/>
      <c r="K101" s="63"/>
      <c r="L101" s="61"/>
      <c r="M101" s="207"/>
      <c r="N101" s="42"/>
      <c r="O101" s="42"/>
      <c r="P101" s="42"/>
      <c r="Q101" s="42"/>
      <c r="R101" s="42"/>
      <c r="S101" s="42"/>
      <c r="T101" s="78"/>
      <c r="AT101" s="24" t="s">
        <v>196</v>
      </c>
      <c r="AU101" s="24" t="s">
        <v>83</v>
      </c>
    </row>
    <row r="102" spans="2:51" s="11" customFormat="1" ht="13.5">
      <c r="B102" s="214"/>
      <c r="C102" s="215"/>
      <c r="D102" s="205" t="s">
        <v>290</v>
      </c>
      <c r="E102" s="216" t="s">
        <v>23</v>
      </c>
      <c r="F102" s="217" t="s">
        <v>2326</v>
      </c>
      <c r="G102" s="215"/>
      <c r="H102" s="218">
        <v>26.6</v>
      </c>
      <c r="I102" s="219"/>
      <c r="J102" s="215"/>
      <c r="K102" s="215"/>
      <c r="L102" s="220"/>
      <c r="M102" s="221"/>
      <c r="N102" s="222"/>
      <c r="O102" s="222"/>
      <c r="P102" s="222"/>
      <c r="Q102" s="222"/>
      <c r="R102" s="222"/>
      <c r="S102" s="222"/>
      <c r="T102" s="223"/>
      <c r="AT102" s="224" t="s">
        <v>290</v>
      </c>
      <c r="AU102" s="224" t="s">
        <v>83</v>
      </c>
      <c r="AV102" s="11" t="s">
        <v>83</v>
      </c>
      <c r="AW102" s="11" t="s">
        <v>36</v>
      </c>
      <c r="AX102" s="11" t="s">
        <v>81</v>
      </c>
      <c r="AY102" s="224" t="s">
        <v>186</v>
      </c>
    </row>
    <row r="103" spans="2:65" s="1" customFormat="1" ht="31.5" customHeight="1">
      <c r="B103" s="41"/>
      <c r="C103" s="193" t="s">
        <v>206</v>
      </c>
      <c r="D103" s="193" t="s">
        <v>189</v>
      </c>
      <c r="E103" s="194" t="s">
        <v>2327</v>
      </c>
      <c r="F103" s="195" t="s">
        <v>2328</v>
      </c>
      <c r="G103" s="196" t="s">
        <v>2329</v>
      </c>
      <c r="H103" s="197">
        <v>40</v>
      </c>
      <c r="I103" s="198"/>
      <c r="J103" s="199">
        <f>ROUND(I103*H103,2)</f>
        <v>0</v>
      </c>
      <c r="K103" s="195" t="s">
        <v>2330</v>
      </c>
      <c r="L103" s="61"/>
      <c r="M103" s="200" t="s">
        <v>23</v>
      </c>
      <c r="N103" s="201" t="s">
        <v>44</v>
      </c>
      <c r="O103" s="42"/>
      <c r="P103" s="202">
        <f>O103*H103</f>
        <v>0</v>
      </c>
      <c r="Q103" s="202">
        <v>0</v>
      </c>
      <c r="R103" s="202">
        <f>Q103*H103</f>
        <v>0</v>
      </c>
      <c r="S103" s="202">
        <v>0</v>
      </c>
      <c r="T103" s="203">
        <f>S103*H103</f>
        <v>0</v>
      </c>
      <c r="AR103" s="24" t="s">
        <v>206</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2331</v>
      </c>
    </row>
    <row r="104" spans="2:47" s="1" customFormat="1" ht="256.5">
      <c r="B104" s="41"/>
      <c r="C104" s="63"/>
      <c r="D104" s="208" t="s">
        <v>287</v>
      </c>
      <c r="E104" s="63"/>
      <c r="F104" s="209" t="s">
        <v>2332</v>
      </c>
      <c r="G104" s="63"/>
      <c r="H104" s="63"/>
      <c r="I104" s="163"/>
      <c r="J104" s="63"/>
      <c r="K104" s="63"/>
      <c r="L104" s="61"/>
      <c r="M104" s="207"/>
      <c r="N104" s="42"/>
      <c r="O104" s="42"/>
      <c r="P104" s="42"/>
      <c r="Q104" s="42"/>
      <c r="R104" s="42"/>
      <c r="S104" s="42"/>
      <c r="T104" s="78"/>
      <c r="AT104" s="24" t="s">
        <v>287</v>
      </c>
      <c r="AU104" s="24" t="s">
        <v>83</v>
      </c>
    </row>
    <row r="105" spans="2:51" s="13" customFormat="1" ht="13.5">
      <c r="B105" s="241"/>
      <c r="C105" s="242"/>
      <c r="D105" s="208" t="s">
        <v>290</v>
      </c>
      <c r="E105" s="243" t="s">
        <v>23</v>
      </c>
      <c r="F105" s="244" t="s">
        <v>2333</v>
      </c>
      <c r="G105" s="242"/>
      <c r="H105" s="245" t="s">
        <v>23</v>
      </c>
      <c r="I105" s="246"/>
      <c r="J105" s="242"/>
      <c r="K105" s="242"/>
      <c r="L105" s="247"/>
      <c r="M105" s="248"/>
      <c r="N105" s="249"/>
      <c r="O105" s="249"/>
      <c r="P105" s="249"/>
      <c r="Q105" s="249"/>
      <c r="R105" s="249"/>
      <c r="S105" s="249"/>
      <c r="T105" s="250"/>
      <c r="AT105" s="251" t="s">
        <v>290</v>
      </c>
      <c r="AU105" s="251" t="s">
        <v>83</v>
      </c>
      <c r="AV105" s="13" t="s">
        <v>81</v>
      </c>
      <c r="AW105" s="13" t="s">
        <v>36</v>
      </c>
      <c r="AX105" s="13" t="s">
        <v>73</v>
      </c>
      <c r="AY105" s="251" t="s">
        <v>186</v>
      </c>
    </row>
    <row r="106" spans="2:51" s="11" customFormat="1" ht="13.5">
      <c r="B106" s="214"/>
      <c r="C106" s="215"/>
      <c r="D106" s="205" t="s">
        <v>290</v>
      </c>
      <c r="E106" s="216" t="s">
        <v>23</v>
      </c>
      <c r="F106" s="217" t="s">
        <v>2334</v>
      </c>
      <c r="G106" s="215"/>
      <c r="H106" s="218">
        <v>40</v>
      </c>
      <c r="I106" s="219"/>
      <c r="J106" s="215"/>
      <c r="K106" s="215"/>
      <c r="L106" s="220"/>
      <c r="M106" s="221"/>
      <c r="N106" s="222"/>
      <c r="O106" s="222"/>
      <c r="P106" s="222"/>
      <c r="Q106" s="222"/>
      <c r="R106" s="222"/>
      <c r="S106" s="222"/>
      <c r="T106" s="223"/>
      <c r="AT106" s="224" t="s">
        <v>290</v>
      </c>
      <c r="AU106" s="224" t="s">
        <v>83</v>
      </c>
      <c r="AV106" s="11" t="s">
        <v>83</v>
      </c>
      <c r="AW106" s="11" t="s">
        <v>36</v>
      </c>
      <c r="AX106" s="11" t="s">
        <v>81</v>
      </c>
      <c r="AY106" s="224" t="s">
        <v>186</v>
      </c>
    </row>
    <row r="107" spans="2:65" s="1" customFormat="1" ht="31.5" customHeight="1">
      <c r="B107" s="41"/>
      <c r="C107" s="193" t="s">
        <v>185</v>
      </c>
      <c r="D107" s="193" t="s">
        <v>189</v>
      </c>
      <c r="E107" s="194" t="s">
        <v>2335</v>
      </c>
      <c r="F107" s="195" t="s">
        <v>2336</v>
      </c>
      <c r="G107" s="196" t="s">
        <v>295</v>
      </c>
      <c r="H107" s="197">
        <v>7.8</v>
      </c>
      <c r="I107" s="198"/>
      <c r="J107" s="199">
        <f>ROUND(I107*H107,2)</f>
        <v>0</v>
      </c>
      <c r="K107" s="195" t="s">
        <v>2330</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2337</v>
      </c>
    </row>
    <row r="108" spans="2:47" s="1" customFormat="1" ht="94.5">
      <c r="B108" s="41"/>
      <c r="C108" s="63"/>
      <c r="D108" s="208" t="s">
        <v>287</v>
      </c>
      <c r="E108" s="63"/>
      <c r="F108" s="209" t="s">
        <v>2338</v>
      </c>
      <c r="G108" s="63"/>
      <c r="H108" s="63"/>
      <c r="I108" s="163"/>
      <c r="J108" s="63"/>
      <c r="K108" s="63"/>
      <c r="L108" s="61"/>
      <c r="M108" s="207"/>
      <c r="N108" s="42"/>
      <c r="O108" s="42"/>
      <c r="P108" s="42"/>
      <c r="Q108" s="42"/>
      <c r="R108" s="42"/>
      <c r="S108" s="42"/>
      <c r="T108" s="78"/>
      <c r="AT108" s="24" t="s">
        <v>287</v>
      </c>
      <c r="AU108" s="24" t="s">
        <v>83</v>
      </c>
    </row>
    <row r="109" spans="2:51" s="13" customFormat="1" ht="13.5">
      <c r="B109" s="241"/>
      <c r="C109" s="242"/>
      <c r="D109" s="208" t="s">
        <v>290</v>
      </c>
      <c r="E109" s="243" t="s">
        <v>23</v>
      </c>
      <c r="F109" s="244" t="s">
        <v>2339</v>
      </c>
      <c r="G109" s="242"/>
      <c r="H109" s="245" t="s">
        <v>23</v>
      </c>
      <c r="I109" s="246"/>
      <c r="J109" s="242"/>
      <c r="K109" s="242"/>
      <c r="L109" s="247"/>
      <c r="M109" s="248"/>
      <c r="N109" s="249"/>
      <c r="O109" s="249"/>
      <c r="P109" s="249"/>
      <c r="Q109" s="249"/>
      <c r="R109" s="249"/>
      <c r="S109" s="249"/>
      <c r="T109" s="250"/>
      <c r="AT109" s="251" t="s">
        <v>290</v>
      </c>
      <c r="AU109" s="251" t="s">
        <v>83</v>
      </c>
      <c r="AV109" s="13" t="s">
        <v>81</v>
      </c>
      <c r="AW109" s="13" t="s">
        <v>36</v>
      </c>
      <c r="AX109" s="13" t="s">
        <v>73</v>
      </c>
      <c r="AY109" s="251" t="s">
        <v>186</v>
      </c>
    </row>
    <row r="110" spans="2:51" s="11" customFormat="1" ht="13.5">
      <c r="B110" s="214"/>
      <c r="C110" s="215"/>
      <c r="D110" s="205" t="s">
        <v>290</v>
      </c>
      <c r="E110" s="216" t="s">
        <v>23</v>
      </c>
      <c r="F110" s="217" t="s">
        <v>2340</v>
      </c>
      <c r="G110" s="215"/>
      <c r="H110" s="218">
        <v>7.8</v>
      </c>
      <c r="I110" s="219"/>
      <c r="J110" s="215"/>
      <c r="K110" s="215"/>
      <c r="L110" s="220"/>
      <c r="M110" s="221"/>
      <c r="N110" s="222"/>
      <c r="O110" s="222"/>
      <c r="P110" s="222"/>
      <c r="Q110" s="222"/>
      <c r="R110" s="222"/>
      <c r="S110" s="222"/>
      <c r="T110" s="223"/>
      <c r="AT110" s="224" t="s">
        <v>290</v>
      </c>
      <c r="AU110" s="224" t="s">
        <v>83</v>
      </c>
      <c r="AV110" s="11" t="s">
        <v>83</v>
      </c>
      <c r="AW110" s="11" t="s">
        <v>36</v>
      </c>
      <c r="AX110" s="11" t="s">
        <v>81</v>
      </c>
      <c r="AY110" s="224" t="s">
        <v>186</v>
      </c>
    </row>
    <row r="111" spans="2:65" s="1" customFormat="1" ht="31.5" customHeight="1">
      <c r="B111" s="41"/>
      <c r="C111" s="193" t="s">
        <v>217</v>
      </c>
      <c r="D111" s="193" t="s">
        <v>189</v>
      </c>
      <c r="E111" s="194" t="s">
        <v>2341</v>
      </c>
      <c r="F111" s="195" t="s">
        <v>2342</v>
      </c>
      <c r="G111" s="196" t="s">
        <v>295</v>
      </c>
      <c r="H111" s="197">
        <v>1465.215</v>
      </c>
      <c r="I111" s="198"/>
      <c r="J111" s="199">
        <f>ROUND(I111*H111,2)</f>
        <v>0</v>
      </c>
      <c r="K111" s="195" t="s">
        <v>2330</v>
      </c>
      <c r="L111" s="61"/>
      <c r="M111" s="200" t="s">
        <v>23</v>
      </c>
      <c r="N111" s="201" t="s">
        <v>44</v>
      </c>
      <c r="O111" s="42"/>
      <c r="P111" s="202">
        <f>O111*H111</f>
        <v>0</v>
      </c>
      <c r="Q111" s="202">
        <v>0</v>
      </c>
      <c r="R111" s="202">
        <f>Q111*H111</f>
        <v>0</v>
      </c>
      <c r="S111" s="202">
        <v>0</v>
      </c>
      <c r="T111" s="203">
        <f>S111*H111</f>
        <v>0</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2343</v>
      </c>
    </row>
    <row r="112" spans="2:47" s="1" customFormat="1" ht="94.5">
      <c r="B112" s="41"/>
      <c r="C112" s="63"/>
      <c r="D112" s="208" t="s">
        <v>287</v>
      </c>
      <c r="E112" s="63"/>
      <c r="F112" s="209" t="s">
        <v>2344</v>
      </c>
      <c r="G112" s="63"/>
      <c r="H112" s="63"/>
      <c r="I112" s="163"/>
      <c r="J112" s="63"/>
      <c r="K112" s="63"/>
      <c r="L112" s="61"/>
      <c r="M112" s="207"/>
      <c r="N112" s="42"/>
      <c r="O112" s="42"/>
      <c r="P112" s="42"/>
      <c r="Q112" s="42"/>
      <c r="R112" s="42"/>
      <c r="S112" s="42"/>
      <c r="T112" s="78"/>
      <c r="AT112" s="24" t="s">
        <v>287</v>
      </c>
      <c r="AU112" s="24" t="s">
        <v>83</v>
      </c>
    </row>
    <row r="113" spans="2:51" s="11" customFormat="1" ht="13.5">
      <c r="B113" s="214"/>
      <c r="C113" s="215"/>
      <c r="D113" s="208" t="s">
        <v>290</v>
      </c>
      <c r="E113" s="225" t="s">
        <v>23</v>
      </c>
      <c r="F113" s="226" t="s">
        <v>2345</v>
      </c>
      <c r="G113" s="215"/>
      <c r="H113" s="227">
        <v>218.68</v>
      </c>
      <c r="I113" s="219"/>
      <c r="J113" s="215"/>
      <c r="K113" s="215"/>
      <c r="L113" s="220"/>
      <c r="M113" s="221"/>
      <c r="N113" s="222"/>
      <c r="O113" s="222"/>
      <c r="P113" s="222"/>
      <c r="Q113" s="222"/>
      <c r="R113" s="222"/>
      <c r="S113" s="222"/>
      <c r="T113" s="223"/>
      <c r="AT113" s="224" t="s">
        <v>290</v>
      </c>
      <c r="AU113" s="224" t="s">
        <v>83</v>
      </c>
      <c r="AV113" s="11" t="s">
        <v>83</v>
      </c>
      <c r="AW113" s="11" t="s">
        <v>36</v>
      </c>
      <c r="AX113" s="11" t="s">
        <v>73</v>
      </c>
      <c r="AY113" s="224" t="s">
        <v>186</v>
      </c>
    </row>
    <row r="114" spans="2:51" s="11" customFormat="1" ht="13.5">
      <c r="B114" s="214"/>
      <c r="C114" s="215"/>
      <c r="D114" s="208" t="s">
        <v>290</v>
      </c>
      <c r="E114" s="225" t="s">
        <v>23</v>
      </c>
      <c r="F114" s="226" t="s">
        <v>2346</v>
      </c>
      <c r="G114" s="215"/>
      <c r="H114" s="227">
        <v>19.04</v>
      </c>
      <c r="I114" s="219"/>
      <c r="J114" s="215"/>
      <c r="K114" s="215"/>
      <c r="L114" s="220"/>
      <c r="M114" s="221"/>
      <c r="N114" s="222"/>
      <c r="O114" s="222"/>
      <c r="P114" s="222"/>
      <c r="Q114" s="222"/>
      <c r="R114" s="222"/>
      <c r="S114" s="222"/>
      <c r="T114" s="223"/>
      <c r="AT114" s="224" t="s">
        <v>290</v>
      </c>
      <c r="AU114" s="224" t="s">
        <v>83</v>
      </c>
      <c r="AV114" s="11" t="s">
        <v>83</v>
      </c>
      <c r="AW114" s="11" t="s">
        <v>36</v>
      </c>
      <c r="AX114" s="11" t="s">
        <v>73</v>
      </c>
      <c r="AY114" s="224" t="s">
        <v>186</v>
      </c>
    </row>
    <row r="115" spans="2:51" s="11" customFormat="1" ht="13.5">
      <c r="B115" s="214"/>
      <c r="C115" s="215"/>
      <c r="D115" s="208" t="s">
        <v>290</v>
      </c>
      <c r="E115" s="225" t="s">
        <v>23</v>
      </c>
      <c r="F115" s="226" t="s">
        <v>2347</v>
      </c>
      <c r="G115" s="215"/>
      <c r="H115" s="227">
        <v>76.23</v>
      </c>
      <c r="I115" s="219"/>
      <c r="J115" s="215"/>
      <c r="K115" s="215"/>
      <c r="L115" s="220"/>
      <c r="M115" s="221"/>
      <c r="N115" s="222"/>
      <c r="O115" s="222"/>
      <c r="P115" s="222"/>
      <c r="Q115" s="222"/>
      <c r="R115" s="222"/>
      <c r="S115" s="222"/>
      <c r="T115" s="223"/>
      <c r="AT115" s="224" t="s">
        <v>290</v>
      </c>
      <c r="AU115" s="224" t="s">
        <v>83</v>
      </c>
      <c r="AV115" s="11" t="s">
        <v>83</v>
      </c>
      <c r="AW115" s="11" t="s">
        <v>36</v>
      </c>
      <c r="AX115" s="11" t="s">
        <v>73</v>
      </c>
      <c r="AY115" s="224" t="s">
        <v>186</v>
      </c>
    </row>
    <row r="116" spans="2:51" s="13" customFormat="1" ht="13.5">
      <c r="B116" s="241"/>
      <c r="C116" s="242"/>
      <c r="D116" s="208" t="s">
        <v>290</v>
      </c>
      <c r="E116" s="243" t="s">
        <v>23</v>
      </c>
      <c r="F116" s="244" t="s">
        <v>2348</v>
      </c>
      <c r="G116" s="242"/>
      <c r="H116" s="245" t="s">
        <v>23</v>
      </c>
      <c r="I116" s="246"/>
      <c r="J116" s="242"/>
      <c r="K116" s="242"/>
      <c r="L116" s="247"/>
      <c r="M116" s="248"/>
      <c r="N116" s="249"/>
      <c r="O116" s="249"/>
      <c r="P116" s="249"/>
      <c r="Q116" s="249"/>
      <c r="R116" s="249"/>
      <c r="S116" s="249"/>
      <c r="T116" s="250"/>
      <c r="AT116" s="251" t="s">
        <v>290</v>
      </c>
      <c r="AU116" s="251" t="s">
        <v>83</v>
      </c>
      <c r="AV116" s="13" t="s">
        <v>81</v>
      </c>
      <c r="AW116" s="13" t="s">
        <v>36</v>
      </c>
      <c r="AX116" s="13" t="s">
        <v>73</v>
      </c>
      <c r="AY116" s="251" t="s">
        <v>186</v>
      </c>
    </row>
    <row r="117" spans="2:51" s="11" customFormat="1" ht="13.5">
      <c r="B117" s="214"/>
      <c r="C117" s="215"/>
      <c r="D117" s="208" t="s">
        <v>290</v>
      </c>
      <c r="E117" s="225" t="s">
        <v>23</v>
      </c>
      <c r="F117" s="226" t="s">
        <v>2349</v>
      </c>
      <c r="G117" s="215"/>
      <c r="H117" s="227">
        <v>15.12</v>
      </c>
      <c r="I117" s="219"/>
      <c r="J117" s="215"/>
      <c r="K117" s="215"/>
      <c r="L117" s="220"/>
      <c r="M117" s="221"/>
      <c r="N117" s="222"/>
      <c r="O117" s="222"/>
      <c r="P117" s="222"/>
      <c r="Q117" s="222"/>
      <c r="R117" s="222"/>
      <c r="S117" s="222"/>
      <c r="T117" s="223"/>
      <c r="AT117" s="224" t="s">
        <v>290</v>
      </c>
      <c r="AU117" s="224" t="s">
        <v>83</v>
      </c>
      <c r="AV117" s="11" t="s">
        <v>83</v>
      </c>
      <c r="AW117" s="11" t="s">
        <v>36</v>
      </c>
      <c r="AX117" s="11" t="s">
        <v>73</v>
      </c>
      <c r="AY117" s="224" t="s">
        <v>186</v>
      </c>
    </row>
    <row r="118" spans="2:51" s="11" customFormat="1" ht="13.5">
      <c r="B118" s="214"/>
      <c r="C118" s="215"/>
      <c r="D118" s="208" t="s">
        <v>290</v>
      </c>
      <c r="E118" s="225" t="s">
        <v>23</v>
      </c>
      <c r="F118" s="226" t="s">
        <v>2350</v>
      </c>
      <c r="G118" s="215"/>
      <c r="H118" s="227">
        <v>31.8</v>
      </c>
      <c r="I118" s="219"/>
      <c r="J118" s="215"/>
      <c r="K118" s="215"/>
      <c r="L118" s="220"/>
      <c r="M118" s="221"/>
      <c r="N118" s="222"/>
      <c r="O118" s="222"/>
      <c r="P118" s="222"/>
      <c r="Q118" s="222"/>
      <c r="R118" s="222"/>
      <c r="S118" s="222"/>
      <c r="T118" s="223"/>
      <c r="AT118" s="224" t="s">
        <v>290</v>
      </c>
      <c r="AU118" s="224" t="s">
        <v>83</v>
      </c>
      <c r="AV118" s="11" t="s">
        <v>83</v>
      </c>
      <c r="AW118" s="11" t="s">
        <v>36</v>
      </c>
      <c r="AX118" s="11" t="s">
        <v>73</v>
      </c>
      <c r="AY118" s="224" t="s">
        <v>186</v>
      </c>
    </row>
    <row r="119" spans="2:51" s="11" customFormat="1" ht="13.5">
      <c r="B119" s="214"/>
      <c r="C119" s="215"/>
      <c r="D119" s="208" t="s">
        <v>290</v>
      </c>
      <c r="E119" s="225" t="s">
        <v>23</v>
      </c>
      <c r="F119" s="226" t="s">
        <v>2351</v>
      </c>
      <c r="G119" s="215"/>
      <c r="H119" s="227">
        <v>16.32</v>
      </c>
      <c r="I119" s="219"/>
      <c r="J119" s="215"/>
      <c r="K119" s="215"/>
      <c r="L119" s="220"/>
      <c r="M119" s="221"/>
      <c r="N119" s="222"/>
      <c r="O119" s="222"/>
      <c r="P119" s="222"/>
      <c r="Q119" s="222"/>
      <c r="R119" s="222"/>
      <c r="S119" s="222"/>
      <c r="T119" s="223"/>
      <c r="AT119" s="224" t="s">
        <v>290</v>
      </c>
      <c r="AU119" s="224" t="s">
        <v>83</v>
      </c>
      <c r="AV119" s="11" t="s">
        <v>83</v>
      </c>
      <c r="AW119" s="11" t="s">
        <v>36</v>
      </c>
      <c r="AX119" s="11" t="s">
        <v>73</v>
      </c>
      <c r="AY119" s="224" t="s">
        <v>186</v>
      </c>
    </row>
    <row r="120" spans="2:51" s="13" customFormat="1" ht="13.5">
      <c r="B120" s="241"/>
      <c r="C120" s="242"/>
      <c r="D120" s="208" t="s">
        <v>290</v>
      </c>
      <c r="E120" s="243" t="s">
        <v>23</v>
      </c>
      <c r="F120" s="244" t="s">
        <v>2352</v>
      </c>
      <c r="G120" s="242"/>
      <c r="H120" s="245" t="s">
        <v>23</v>
      </c>
      <c r="I120" s="246"/>
      <c r="J120" s="242"/>
      <c r="K120" s="242"/>
      <c r="L120" s="247"/>
      <c r="M120" s="248"/>
      <c r="N120" s="249"/>
      <c r="O120" s="249"/>
      <c r="P120" s="249"/>
      <c r="Q120" s="249"/>
      <c r="R120" s="249"/>
      <c r="S120" s="249"/>
      <c r="T120" s="250"/>
      <c r="AT120" s="251" t="s">
        <v>290</v>
      </c>
      <c r="AU120" s="251" t="s">
        <v>83</v>
      </c>
      <c r="AV120" s="13" t="s">
        <v>81</v>
      </c>
      <c r="AW120" s="13" t="s">
        <v>36</v>
      </c>
      <c r="AX120" s="13" t="s">
        <v>73</v>
      </c>
      <c r="AY120" s="251" t="s">
        <v>186</v>
      </c>
    </row>
    <row r="121" spans="2:51" s="11" customFormat="1" ht="13.5">
      <c r="B121" s="214"/>
      <c r="C121" s="215"/>
      <c r="D121" s="208" t="s">
        <v>290</v>
      </c>
      <c r="E121" s="225" t="s">
        <v>23</v>
      </c>
      <c r="F121" s="226" t="s">
        <v>2353</v>
      </c>
      <c r="G121" s="215"/>
      <c r="H121" s="227">
        <v>848.025</v>
      </c>
      <c r="I121" s="219"/>
      <c r="J121" s="215"/>
      <c r="K121" s="215"/>
      <c r="L121" s="220"/>
      <c r="M121" s="221"/>
      <c r="N121" s="222"/>
      <c r="O121" s="222"/>
      <c r="P121" s="222"/>
      <c r="Q121" s="222"/>
      <c r="R121" s="222"/>
      <c r="S121" s="222"/>
      <c r="T121" s="223"/>
      <c r="AT121" s="224" t="s">
        <v>290</v>
      </c>
      <c r="AU121" s="224" t="s">
        <v>83</v>
      </c>
      <c r="AV121" s="11" t="s">
        <v>83</v>
      </c>
      <c r="AW121" s="11" t="s">
        <v>36</v>
      </c>
      <c r="AX121" s="11" t="s">
        <v>73</v>
      </c>
      <c r="AY121" s="224" t="s">
        <v>186</v>
      </c>
    </row>
    <row r="122" spans="2:51" s="11" customFormat="1" ht="13.5">
      <c r="B122" s="214"/>
      <c r="C122" s="215"/>
      <c r="D122" s="208" t="s">
        <v>290</v>
      </c>
      <c r="E122" s="225" t="s">
        <v>23</v>
      </c>
      <c r="F122" s="226" t="s">
        <v>2354</v>
      </c>
      <c r="G122" s="215"/>
      <c r="H122" s="227">
        <v>240</v>
      </c>
      <c r="I122" s="219"/>
      <c r="J122" s="215"/>
      <c r="K122" s="215"/>
      <c r="L122" s="220"/>
      <c r="M122" s="221"/>
      <c r="N122" s="222"/>
      <c r="O122" s="222"/>
      <c r="P122" s="222"/>
      <c r="Q122" s="222"/>
      <c r="R122" s="222"/>
      <c r="S122" s="222"/>
      <c r="T122" s="223"/>
      <c r="AT122" s="224" t="s">
        <v>290</v>
      </c>
      <c r="AU122" s="224" t="s">
        <v>83</v>
      </c>
      <c r="AV122" s="11" t="s">
        <v>83</v>
      </c>
      <c r="AW122" s="11" t="s">
        <v>36</v>
      </c>
      <c r="AX122" s="11" t="s">
        <v>73</v>
      </c>
      <c r="AY122" s="224" t="s">
        <v>186</v>
      </c>
    </row>
    <row r="123" spans="2:51" s="12" customFormat="1" ht="13.5">
      <c r="B123" s="230"/>
      <c r="C123" s="231"/>
      <c r="D123" s="205" t="s">
        <v>290</v>
      </c>
      <c r="E123" s="232" t="s">
        <v>23</v>
      </c>
      <c r="F123" s="233" t="s">
        <v>650</v>
      </c>
      <c r="G123" s="231"/>
      <c r="H123" s="234">
        <v>1465.215</v>
      </c>
      <c r="I123" s="235"/>
      <c r="J123" s="231"/>
      <c r="K123" s="231"/>
      <c r="L123" s="236"/>
      <c r="M123" s="237"/>
      <c r="N123" s="238"/>
      <c r="O123" s="238"/>
      <c r="P123" s="238"/>
      <c r="Q123" s="238"/>
      <c r="R123" s="238"/>
      <c r="S123" s="238"/>
      <c r="T123" s="239"/>
      <c r="AT123" s="240" t="s">
        <v>290</v>
      </c>
      <c r="AU123" s="240" t="s">
        <v>83</v>
      </c>
      <c r="AV123" s="12" t="s">
        <v>206</v>
      </c>
      <c r="AW123" s="12" t="s">
        <v>36</v>
      </c>
      <c r="AX123" s="12" t="s">
        <v>81</v>
      </c>
      <c r="AY123" s="240" t="s">
        <v>186</v>
      </c>
    </row>
    <row r="124" spans="2:65" s="1" customFormat="1" ht="31.5" customHeight="1">
      <c r="B124" s="41"/>
      <c r="C124" s="193" t="s">
        <v>222</v>
      </c>
      <c r="D124" s="193" t="s">
        <v>189</v>
      </c>
      <c r="E124" s="194" t="s">
        <v>2355</v>
      </c>
      <c r="F124" s="195" t="s">
        <v>2356</v>
      </c>
      <c r="G124" s="196" t="s">
        <v>295</v>
      </c>
      <c r="H124" s="197">
        <v>1465.215</v>
      </c>
      <c r="I124" s="198"/>
      <c r="J124" s="199">
        <f>ROUND(I124*H124,2)</f>
        <v>0</v>
      </c>
      <c r="K124" s="195" t="s">
        <v>2330</v>
      </c>
      <c r="L124" s="61"/>
      <c r="M124" s="200" t="s">
        <v>23</v>
      </c>
      <c r="N124" s="201" t="s">
        <v>44</v>
      </c>
      <c r="O124" s="42"/>
      <c r="P124" s="202">
        <f>O124*H124</f>
        <v>0</v>
      </c>
      <c r="Q124" s="202">
        <v>0</v>
      </c>
      <c r="R124" s="202">
        <f>Q124*H124</f>
        <v>0</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2357</v>
      </c>
    </row>
    <row r="125" spans="2:47" s="1" customFormat="1" ht="94.5">
      <c r="B125" s="41"/>
      <c r="C125" s="63"/>
      <c r="D125" s="208" t="s">
        <v>287</v>
      </c>
      <c r="E125" s="63"/>
      <c r="F125" s="209" t="s">
        <v>2344</v>
      </c>
      <c r="G125" s="63"/>
      <c r="H125" s="63"/>
      <c r="I125" s="163"/>
      <c r="J125" s="63"/>
      <c r="K125" s="63"/>
      <c r="L125" s="61"/>
      <c r="M125" s="207"/>
      <c r="N125" s="42"/>
      <c r="O125" s="42"/>
      <c r="P125" s="42"/>
      <c r="Q125" s="42"/>
      <c r="R125" s="42"/>
      <c r="S125" s="42"/>
      <c r="T125" s="78"/>
      <c r="AT125" s="24" t="s">
        <v>287</v>
      </c>
      <c r="AU125" s="24" t="s">
        <v>83</v>
      </c>
    </row>
    <row r="126" spans="2:51" s="11" customFormat="1" ht="13.5">
      <c r="B126" s="214"/>
      <c r="C126" s="215"/>
      <c r="D126" s="208" t="s">
        <v>290</v>
      </c>
      <c r="E126" s="225" t="s">
        <v>23</v>
      </c>
      <c r="F126" s="226" t="s">
        <v>2345</v>
      </c>
      <c r="G126" s="215"/>
      <c r="H126" s="227">
        <v>218.68</v>
      </c>
      <c r="I126" s="219"/>
      <c r="J126" s="215"/>
      <c r="K126" s="215"/>
      <c r="L126" s="220"/>
      <c r="M126" s="221"/>
      <c r="N126" s="222"/>
      <c r="O126" s="222"/>
      <c r="P126" s="222"/>
      <c r="Q126" s="222"/>
      <c r="R126" s="222"/>
      <c r="S126" s="222"/>
      <c r="T126" s="223"/>
      <c r="AT126" s="224" t="s">
        <v>290</v>
      </c>
      <c r="AU126" s="224" t="s">
        <v>83</v>
      </c>
      <c r="AV126" s="11" t="s">
        <v>83</v>
      </c>
      <c r="AW126" s="11" t="s">
        <v>36</v>
      </c>
      <c r="AX126" s="11" t="s">
        <v>73</v>
      </c>
      <c r="AY126" s="224" t="s">
        <v>186</v>
      </c>
    </row>
    <row r="127" spans="2:51" s="11" customFormat="1" ht="13.5">
      <c r="B127" s="214"/>
      <c r="C127" s="215"/>
      <c r="D127" s="208" t="s">
        <v>290</v>
      </c>
      <c r="E127" s="225" t="s">
        <v>23</v>
      </c>
      <c r="F127" s="226" t="s">
        <v>2346</v>
      </c>
      <c r="G127" s="215"/>
      <c r="H127" s="227">
        <v>19.04</v>
      </c>
      <c r="I127" s="219"/>
      <c r="J127" s="215"/>
      <c r="K127" s="215"/>
      <c r="L127" s="220"/>
      <c r="M127" s="221"/>
      <c r="N127" s="222"/>
      <c r="O127" s="222"/>
      <c r="P127" s="222"/>
      <c r="Q127" s="222"/>
      <c r="R127" s="222"/>
      <c r="S127" s="222"/>
      <c r="T127" s="223"/>
      <c r="AT127" s="224" t="s">
        <v>290</v>
      </c>
      <c r="AU127" s="224" t="s">
        <v>83</v>
      </c>
      <c r="AV127" s="11" t="s">
        <v>83</v>
      </c>
      <c r="AW127" s="11" t="s">
        <v>36</v>
      </c>
      <c r="AX127" s="11" t="s">
        <v>73</v>
      </c>
      <c r="AY127" s="224" t="s">
        <v>186</v>
      </c>
    </row>
    <row r="128" spans="2:51" s="11" customFormat="1" ht="13.5">
      <c r="B128" s="214"/>
      <c r="C128" s="215"/>
      <c r="D128" s="208" t="s">
        <v>290</v>
      </c>
      <c r="E128" s="225" t="s">
        <v>23</v>
      </c>
      <c r="F128" s="226" t="s">
        <v>2347</v>
      </c>
      <c r="G128" s="215"/>
      <c r="H128" s="227">
        <v>76.23</v>
      </c>
      <c r="I128" s="219"/>
      <c r="J128" s="215"/>
      <c r="K128" s="215"/>
      <c r="L128" s="220"/>
      <c r="M128" s="221"/>
      <c r="N128" s="222"/>
      <c r="O128" s="222"/>
      <c r="P128" s="222"/>
      <c r="Q128" s="222"/>
      <c r="R128" s="222"/>
      <c r="S128" s="222"/>
      <c r="T128" s="223"/>
      <c r="AT128" s="224" t="s">
        <v>290</v>
      </c>
      <c r="AU128" s="224" t="s">
        <v>83</v>
      </c>
      <c r="AV128" s="11" t="s">
        <v>83</v>
      </c>
      <c r="AW128" s="11" t="s">
        <v>36</v>
      </c>
      <c r="AX128" s="11" t="s">
        <v>73</v>
      </c>
      <c r="AY128" s="224" t="s">
        <v>186</v>
      </c>
    </row>
    <row r="129" spans="2:51" s="13" customFormat="1" ht="13.5">
      <c r="B129" s="241"/>
      <c r="C129" s="242"/>
      <c r="D129" s="208" t="s">
        <v>290</v>
      </c>
      <c r="E129" s="243" t="s">
        <v>23</v>
      </c>
      <c r="F129" s="244" t="s">
        <v>2348</v>
      </c>
      <c r="G129" s="242"/>
      <c r="H129" s="245" t="s">
        <v>23</v>
      </c>
      <c r="I129" s="246"/>
      <c r="J129" s="242"/>
      <c r="K129" s="242"/>
      <c r="L129" s="247"/>
      <c r="M129" s="248"/>
      <c r="N129" s="249"/>
      <c r="O129" s="249"/>
      <c r="P129" s="249"/>
      <c r="Q129" s="249"/>
      <c r="R129" s="249"/>
      <c r="S129" s="249"/>
      <c r="T129" s="250"/>
      <c r="AT129" s="251" t="s">
        <v>290</v>
      </c>
      <c r="AU129" s="251" t="s">
        <v>83</v>
      </c>
      <c r="AV129" s="13" t="s">
        <v>81</v>
      </c>
      <c r="AW129" s="13" t="s">
        <v>36</v>
      </c>
      <c r="AX129" s="13" t="s">
        <v>73</v>
      </c>
      <c r="AY129" s="251" t="s">
        <v>186</v>
      </c>
    </row>
    <row r="130" spans="2:51" s="11" customFormat="1" ht="13.5">
      <c r="B130" s="214"/>
      <c r="C130" s="215"/>
      <c r="D130" s="208" t="s">
        <v>290</v>
      </c>
      <c r="E130" s="225" t="s">
        <v>23</v>
      </c>
      <c r="F130" s="226" t="s">
        <v>2349</v>
      </c>
      <c r="G130" s="215"/>
      <c r="H130" s="227">
        <v>15.12</v>
      </c>
      <c r="I130" s="219"/>
      <c r="J130" s="215"/>
      <c r="K130" s="215"/>
      <c r="L130" s="220"/>
      <c r="M130" s="221"/>
      <c r="N130" s="222"/>
      <c r="O130" s="222"/>
      <c r="P130" s="222"/>
      <c r="Q130" s="222"/>
      <c r="R130" s="222"/>
      <c r="S130" s="222"/>
      <c r="T130" s="223"/>
      <c r="AT130" s="224" t="s">
        <v>290</v>
      </c>
      <c r="AU130" s="224" t="s">
        <v>83</v>
      </c>
      <c r="AV130" s="11" t="s">
        <v>83</v>
      </c>
      <c r="AW130" s="11" t="s">
        <v>36</v>
      </c>
      <c r="AX130" s="11" t="s">
        <v>73</v>
      </c>
      <c r="AY130" s="224" t="s">
        <v>186</v>
      </c>
    </row>
    <row r="131" spans="2:51" s="11" customFormat="1" ht="13.5">
      <c r="B131" s="214"/>
      <c r="C131" s="215"/>
      <c r="D131" s="208" t="s">
        <v>290</v>
      </c>
      <c r="E131" s="225" t="s">
        <v>23</v>
      </c>
      <c r="F131" s="226" t="s">
        <v>2350</v>
      </c>
      <c r="G131" s="215"/>
      <c r="H131" s="227">
        <v>31.8</v>
      </c>
      <c r="I131" s="219"/>
      <c r="J131" s="215"/>
      <c r="K131" s="215"/>
      <c r="L131" s="220"/>
      <c r="M131" s="221"/>
      <c r="N131" s="222"/>
      <c r="O131" s="222"/>
      <c r="P131" s="222"/>
      <c r="Q131" s="222"/>
      <c r="R131" s="222"/>
      <c r="S131" s="222"/>
      <c r="T131" s="223"/>
      <c r="AT131" s="224" t="s">
        <v>290</v>
      </c>
      <c r="AU131" s="224" t="s">
        <v>83</v>
      </c>
      <c r="AV131" s="11" t="s">
        <v>83</v>
      </c>
      <c r="AW131" s="11" t="s">
        <v>36</v>
      </c>
      <c r="AX131" s="11" t="s">
        <v>73</v>
      </c>
      <c r="AY131" s="224" t="s">
        <v>186</v>
      </c>
    </row>
    <row r="132" spans="2:51" s="11" customFormat="1" ht="13.5">
      <c r="B132" s="214"/>
      <c r="C132" s="215"/>
      <c r="D132" s="208" t="s">
        <v>290</v>
      </c>
      <c r="E132" s="225" t="s">
        <v>23</v>
      </c>
      <c r="F132" s="226" t="s">
        <v>2351</v>
      </c>
      <c r="G132" s="215"/>
      <c r="H132" s="227">
        <v>16.32</v>
      </c>
      <c r="I132" s="219"/>
      <c r="J132" s="215"/>
      <c r="K132" s="215"/>
      <c r="L132" s="220"/>
      <c r="M132" s="221"/>
      <c r="N132" s="222"/>
      <c r="O132" s="222"/>
      <c r="P132" s="222"/>
      <c r="Q132" s="222"/>
      <c r="R132" s="222"/>
      <c r="S132" s="222"/>
      <c r="T132" s="223"/>
      <c r="AT132" s="224" t="s">
        <v>290</v>
      </c>
      <c r="AU132" s="224" t="s">
        <v>83</v>
      </c>
      <c r="AV132" s="11" t="s">
        <v>83</v>
      </c>
      <c r="AW132" s="11" t="s">
        <v>36</v>
      </c>
      <c r="AX132" s="11" t="s">
        <v>73</v>
      </c>
      <c r="AY132" s="224" t="s">
        <v>186</v>
      </c>
    </row>
    <row r="133" spans="2:51" s="13" customFormat="1" ht="13.5">
      <c r="B133" s="241"/>
      <c r="C133" s="242"/>
      <c r="D133" s="208" t="s">
        <v>290</v>
      </c>
      <c r="E133" s="243" t="s">
        <v>23</v>
      </c>
      <c r="F133" s="244" t="s">
        <v>2352</v>
      </c>
      <c r="G133" s="242"/>
      <c r="H133" s="245" t="s">
        <v>23</v>
      </c>
      <c r="I133" s="246"/>
      <c r="J133" s="242"/>
      <c r="K133" s="242"/>
      <c r="L133" s="247"/>
      <c r="M133" s="248"/>
      <c r="N133" s="249"/>
      <c r="O133" s="249"/>
      <c r="P133" s="249"/>
      <c r="Q133" s="249"/>
      <c r="R133" s="249"/>
      <c r="S133" s="249"/>
      <c r="T133" s="250"/>
      <c r="AT133" s="251" t="s">
        <v>290</v>
      </c>
      <c r="AU133" s="251" t="s">
        <v>83</v>
      </c>
      <c r="AV133" s="13" t="s">
        <v>81</v>
      </c>
      <c r="AW133" s="13" t="s">
        <v>36</v>
      </c>
      <c r="AX133" s="13" t="s">
        <v>73</v>
      </c>
      <c r="AY133" s="251" t="s">
        <v>186</v>
      </c>
    </row>
    <row r="134" spans="2:51" s="11" customFormat="1" ht="13.5">
      <c r="B134" s="214"/>
      <c r="C134" s="215"/>
      <c r="D134" s="208" t="s">
        <v>290</v>
      </c>
      <c r="E134" s="225" t="s">
        <v>23</v>
      </c>
      <c r="F134" s="226" t="s">
        <v>2353</v>
      </c>
      <c r="G134" s="215"/>
      <c r="H134" s="227">
        <v>848.025</v>
      </c>
      <c r="I134" s="219"/>
      <c r="J134" s="215"/>
      <c r="K134" s="215"/>
      <c r="L134" s="220"/>
      <c r="M134" s="221"/>
      <c r="N134" s="222"/>
      <c r="O134" s="222"/>
      <c r="P134" s="222"/>
      <c r="Q134" s="222"/>
      <c r="R134" s="222"/>
      <c r="S134" s="222"/>
      <c r="T134" s="223"/>
      <c r="AT134" s="224" t="s">
        <v>290</v>
      </c>
      <c r="AU134" s="224" t="s">
        <v>83</v>
      </c>
      <c r="AV134" s="11" t="s">
        <v>83</v>
      </c>
      <c r="AW134" s="11" t="s">
        <v>36</v>
      </c>
      <c r="AX134" s="11" t="s">
        <v>73</v>
      </c>
      <c r="AY134" s="224" t="s">
        <v>186</v>
      </c>
    </row>
    <row r="135" spans="2:51" s="11" customFormat="1" ht="13.5">
      <c r="B135" s="214"/>
      <c r="C135" s="215"/>
      <c r="D135" s="208" t="s">
        <v>290</v>
      </c>
      <c r="E135" s="225" t="s">
        <v>23</v>
      </c>
      <c r="F135" s="226" t="s">
        <v>2354</v>
      </c>
      <c r="G135" s="215"/>
      <c r="H135" s="227">
        <v>240</v>
      </c>
      <c r="I135" s="219"/>
      <c r="J135" s="215"/>
      <c r="K135" s="215"/>
      <c r="L135" s="220"/>
      <c r="M135" s="221"/>
      <c r="N135" s="222"/>
      <c r="O135" s="222"/>
      <c r="P135" s="222"/>
      <c r="Q135" s="222"/>
      <c r="R135" s="222"/>
      <c r="S135" s="222"/>
      <c r="T135" s="223"/>
      <c r="AT135" s="224" t="s">
        <v>290</v>
      </c>
      <c r="AU135" s="224" t="s">
        <v>83</v>
      </c>
      <c r="AV135" s="11" t="s">
        <v>83</v>
      </c>
      <c r="AW135" s="11" t="s">
        <v>36</v>
      </c>
      <c r="AX135" s="11" t="s">
        <v>73</v>
      </c>
      <c r="AY135" s="224" t="s">
        <v>186</v>
      </c>
    </row>
    <row r="136" spans="2:51" s="12" customFormat="1" ht="13.5">
      <c r="B136" s="230"/>
      <c r="C136" s="231"/>
      <c r="D136" s="205" t="s">
        <v>290</v>
      </c>
      <c r="E136" s="232" t="s">
        <v>23</v>
      </c>
      <c r="F136" s="233" t="s">
        <v>650</v>
      </c>
      <c r="G136" s="231"/>
      <c r="H136" s="234">
        <v>1465.215</v>
      </c>
      <c r="I136" s="235"/>
      <c r="J136" s="231"/>
      <c r="K136" s="231"/>
      <c r="L136" s="236"/>
      <c r="M136" s="237"/>
      <c r="N136" s="238"/>
      <c r="O136" s="238"/>
      <c r="P136" s="238"/>
      <c r="Q136" s="238"/>
      <c r="R136" s="238"/>
      <c r="S136" s="238"/>
      <c r="T136" s="239"/>
      <c r="AT136" s="240" t="s">
        <v>290</v>
      </c>
      <c r="AU136" s="240" t="s">
        <v>83</v>
      </c>
      <c r="AV136" s="12" t="s">
        <v>206</v>
      </c>
      <c r="AW136" s="12" t="s">
        <v>36</v>
      </c>
      <c r="AX136" s="12" t="s">
        <v>81</v>
      </c>
      <c r="AY136" s="240" t="s">
        <v>186</v>
      </c>
    </row>
    <row r="137" spans="2:65" s="1" customFormat="1" ht="31.5" customHeight="1">
      <c r="B137" s="41"/>
      <c r="C137" s="193" t="s">
        <v>227</v>
      </c>
      <c r="D137" s="193" t="s">
        <v>189</v>
      </c>
      <c r="E137" s="194" t="s">
        <v>2358</v>
      </c>
      <c r="F137" s="195" t="s">
        <v>1029</v>
      </c>
      <c r="G137" s="196" t="s">
        <v>295</v>
      </c>
      <c r="H137" s="197">
        <v>3981.77</v>
      </c>
      <c r="I137" s="198"/>
      <c r="J137" s="199">
        <f>ROUND(I137*H137,2)</f>
        <v>0</v>
      </c>
      <c r="K137" s="195" t="s">
        <v>23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2359</v>
      </c>
    </row>
    <row r="138" spans="2:51" s="13" customFormat="1" ht="13.5">
      <c r="B138" s="241"/>
      <c r="C138" s="242"/>
      <c r="D138" s="208" t="s">
        <v>290</v>
      </c>
      <c r="E138" s="243" t="s">
        <v>23</v>
      </c>
      <c r="F138" s="244" t="s">
        <v>2360</v>
      </c>
      <c r="G138" s="242"/>
      <c r="H138" s="245" t="s">
        <v>23</v>
      </c>
      <c r="I138" s="246"/>
      <c r="J138" s="242"/>
      <c r="K138" s="242"/>
      <c r="L138" s="247"/>
      <c r="M138" s="248"/>
      <c r="N138" s="249"/>
      <c r="O138" s="249"/>
      <c r="P138" s="249"/>
      <c r="Q138" s="249"/>
      <c r="R138" s="249"/>
      <c r="S138" s="249"/>
      <c r="T138" s="250"/>
      <c r="AT138" s="251" t="s">
        <v>290</v>
      </c>
      <c r="AU138" s="251" t="s">
        <v>83</v>
      </c>
      <c r="AV138" s="13" t="s">
        <v>81</v>
      </c>
      <c r="AW138" s="13" t="s">
        <v>36</v>
      </c>
      <c r="AX138" s="13" t="s">
        <v>73</v>
      </c>
      <c r="AY138" s="251" t="s">
        <v>186</v>
      </c>
    </row>
    <row r="139" spans="2:51" s="11" customFormat="1" ht="13.5">
      <c r="B139" s="214"/>
      <c r="C139" s="215"/>
      <c r="D139" s="208" t="s">
        <v>290</v>
      </c>
      <c r="E139" s="225" t="s">
        <v>23</v>
      </c>
      <c r="F139" s="226" t="s">
        <v>2361</v>
      </c>
      <c r="G139" s="215"/>
      <c r="H139" s="227">
        <v>115.05</v>
      </c>
      <c r="I139" s="219"/>
      <c r="J139" s="215"/>
      <c r="K139" s="215"/>
      <c r="L139" s="220"/>
      <c r="M139" s="221"/>
      <c r="N139" s="222"/>
      <c r="O139" s="222"/>
      <c r="P139" s="222"/>
      <c r="Q139" s="222"/>
      <c r="R139" s="222"/>
      <c r="S139" s="222"/>
      <c r="T139" s="223"/>
      <c r="AT139" s="224" t="s">
        <v>290</v>
      </c>
      <c r="AU139" s="224" t="s">
        <v>83</v>
      </c>
      <c r="AV139" s="11" t="s">
        <v>83</v>
      </c>
      <c r="AW139" s="11" t="s">
        <v>36</v>
      </c>
      <c r="AX139" s="11" t="s">
        <v>73</v>
      </c>
      <c r="AY139" s="224" t="s">
        <v>186</v>
      </c>
    </row>
    <row r="140" spans="2:51" s="13" customFormat="1" ht="13.5">
      <c r="B140" s="241"/>
      <c r="C140" s="242"/>
      <c r="D140" s="208" t="s">
        <v>290</v>
      </c>
      <c r="E140" s="243" t="s">
        <v>23</v>
      </c>
      <c r="F140" s="244" t="s">
        <v>2362</v>
      </c>
      <c r="G140" s="242"/>
      <c r="H140" s="245" t="s">
        <v>23</v>
      </c>
      <c r="I140" s="246"/>
      <c r="J140" s="242"/>
      <c r="K140" s="242"/>
      <c r="L140" s="247"/>
      <c r="M140" s="248"/>
      <c r="N140" s="249"/>
      <c r="O140" s="249"/>
      <c r="P140" s="249"/>
      <c r="Q140" s="249"/>
      <c r="R140" s="249"/>
      <c r="S140" s="249"/>
      <c r="T140" s="250"/>
      <c r="AT140" s="251" t="s">
        <v>290</v>
      </c>
      <c r="AU140" s="251" t="s">
        <v>83</v>
      </c>
      <c r="AV140" s="13" t="s">
        <v>81</v>
      </c>
      <c r="AW140" s="13" t="s">
        <v>36</v>
      </c>
      <c r="AX140" s="13" t="s">
        <v>73</v>
      </c>
      <c r="AY140" s="251" t="s">
        <v>186</v>
      </c>
    </row>
    <row r="141" spans="2:51" s="11" customFormat="1" ht="13.5">
      <c r="B141" s="214"/>
      <c r="C141" s="215"/>
      <c r="D141" s="208" t="s">
        <v>290</v>
      </c>
      <c r="E141" s="225" t="s">
        <v>23</v>
      </c>
      <c r="F141" s="226" t="s">
        <v>2363</v>
      </c>
      <c r="G141" s="215"/>
      <c r="H141" s="227">
        <v>1465.215</v>
      </c>
      <c r="I141" s="219"/>
      <c r="J141" s="215"/>
      <c r="K141" s="215"/>
      <c r="L141" s="220"/>
      <c r="M141" s="221"/>
      <c r="N141" s="222"/>
      <c r="O141" s="222"/>
      <c r="P141" s="222"/>
      <c r="Q141" s="222"/>
      <c r="R141" s="222"/>
      <c r="S141" s="222"/>
      <c r="T141" s="223"/>
      <c r="AT141" s="224" t="s">
        <v>290</v>
      </c>
      <c r="AU141" s="224" t="s">
        <v>83</v>
      </c>
      <c r="AV141" s="11" t="s">
        <v>83</v>
      </c>
      <c r="AW141" s="11" t="s">
        <v>36</v>
      </c>
      <c r="AX141" s="11" t="s">
        <v>73</v>
      </c>
      <c r="AY141" s="224" t="s">
        <v>186</v>
      </c>
    </row>
    <row r="142" spans="2:51" s="13" customFormat="1" ht="13.5">
      <c r="B142" s="241"/>
      <c r="C142" s="242"/>
      <c r="D142" s="208" t="s">
        <v>290</v>
      </c>
      <c r="E142" s="243" t="s">
        <v>23</v>
      </c>
      <c r="F142" s="244" t="s">
        <v>2364</v>
      </c>
      <c r="G142" s="242"/>
      <c r="H142" s="245" t="s">
        <v>23</v>
      </c>
      <c r="I142" s="246"/>
      <c r="J142" s="242"/>
      <c r="K142" s="242"/>
      <c r="L142" s="247"/>
      <c r="M142" s="248"/>
      <c r="N142" s="249"/>
      <c r="O142" s="249"/>
      <c r="P142" s="249"/>
      <c r="Q142" s="249"/>
      <c r="R142" s="249"/>
      <c r="S142" s="249"/>
      <c r="T142" s="250"/>
      <c r="AT142" s="251" t="s">
        <v>290</v>
      </c>
      <c r="AU142" s="251" t="s">
        <v>83</v>
      </c>
      <c r="AV142" s="13" t="s">
        <v>81</v>
      </c>
      <c r="AW142" s="13" t="s">
        <v>36</v>
      </c>
      <c r="AX142" s="13" t="s">
        <v>73</v>
      </c>
      <c r="AY142" s="251" t="s">
        <v>186</v>
      </c>
    </row>
    <row r="143" spans="2:51" s="11" customFormat="1" ht="13.5">
      <c r="B143" s="214"/>
      <c r="C143" s="215"/>
      <c r="D143" s="208" t="s">
        <v>290</v>
      </c>
      <c r="E143" s="225" t="s">
        <v>23</v>
      </c>
      <c r="F143" s="226" t="s">
        <v>2365</v>
      </c>
      <c r="G143" s="215"/>
      <c r="H143" s="227">
        <v>1136.76</v>
      </c>
      <c r="I143" s="219"/>
      <c r="J143" s="215"/>
      <c r="K143" s="215"/>
      <c r="L143" s="220"/>
      <c r="M143" s="221"/>
      <c r="N143" s="222"/>
      <c r="O143" s="222"/>
      <c r="P143" s="222"/>
      <c r="Q143" s="222"/>
      <c r="R143" s="222"/>
      <c r="S143" s="222"/>
      <c r="T143" s="223"/>
      <c r="AT143" s="224" t="s">
        <v>290</v>
      </c>
      <c r="AU143" s="224" t="s">
        <v>83</v>
      </c>
      <c r="AV143" s="11" t="s">
        <v>83</v>
      </c>
      <c r="AW143" s="11" t="s">
        <v>36</v>
      </c>
      <c r="AX143" s="11" t="s">
        <v>73</v>
      </c>
      <c r="AY143" s="224" t="s">
        <v>186</v>
      </c>
    </row>
    <row r="144" spans="2:51" s="13" customFormat="1" ht="13.5">
      <c r="B144" s="241"/>
      <c r="C144" s="242"/>
      <c r="D144" s="208" t="s">
        <v>290</v>
      </c>
      <c r="E144" s="243" t="s">
        <v>23</v>
      </c>
      <c r="F144" s="244" t="s">
        <v>2366</v>
      </c>
      <c r="G144" s="242"/>
      <c r="H144" s="245" t="s">
        <v>23</v>
      </c>
      <c r="I144" s="246"/>
      <c r="J144" s="242"/>
      <c r="K144" s="242"/>
      <c r="L144" s="247"/>
      <c r="M144" s="248"/>
      <c r="N144" s="249"/>
      <c r="O144" s="249"/>
      <c r="P144" s="249"/>
      <c r="Q144" s="249"/>
      <c r="R144" s="249"/>
      <c r="S144" s="249"/>
      <c r="T144" s="250"/>
      <c r="AT144" s="251" t="s">
        <v>290</v>
      </c>
      <c r="AU144" s="251" t="s">
        <v>83</v>
      </c>
      <c r="AV144" s="13" t="s">
        <v>81</v>
      </c>
      <c r="AW144" s="13" t="s">
        <v>36</v>
      </c>
      <c r="AX144" s="13" t="s">
        <v>73</v>
      </c>
      <c r="AY144" s="251" t="s">
        <v>186</v>
      </c>
    </row>
    <row r="145" spans="2:51" s="11" customFormat="1" ht="13.5">
      <c r="B145" s="214"/>
      <c r="C145" s="215"/>
      <c r="D145" s="208" t="s">
        <v>290</v>
      </c>
      <c r="E145" s="225" t="s">
        <v>23</v>
      </c>
      <c r="F145" s="226" t="s">
        <v>2367</v>
      </c>
      <c r="G145" s="215"/>
      <c r="H145" s="227">
        <v>7.8</v>
      </c>
      <c r="I145" s="219"/>
      <c r="J145" s="215"/>
      <c r="K145" s="215"/>
      <c r="L145" s="220"/>
      <c r="M145" s="221"/>
      <c r="N145" s="222"/>
      <c r="O145" s="222"/>
      <c r="P145" s="222"/>
      <c r="Q145" s="222"/>
      <c r="R145" s="222"/>
      <c r="S145" s="222"/>
      <c r="T145" s="223"/>
      <c r="AT145" s="224" t="s">
        <v>290</v>
      </c>
      <c r="AU145" s="224" t="s">
        <v>83</v>
      </c>
      <c r="AV145" s="11" t="s">
        <v>83</v>
      </c>
      <c r="AW145" s="11" t="s">
        <v>36</v>
      </c>
      <c r="AX145" s="11" t="s">
        <v>73</v>
      </c>
      <c r="AY145" s="224" t="s">
        <v>186</v>
      </c>
    </row>
    <row r="146" spans="2:51" s="13" customFormat="1" ht="13.5">
      <c r="B146" s="241"/>
      <c r="C146" s="242"/>
      <c r="D146" s="208" t="s">
        <v>290</v>
      </c>
      <c r="E146" s="243" t="s">
        <v>23</v>
      </c>
      <c r="F146" s="244" t="s">
        <v>2368</v>
      </c>
      <c r="G146" s="242"/>
      <c r="H146" s="245" t="s">
        <v>23</v>
      </c>
      <c r="I146" s="246"/>
      <c r="J146" s="242"/>
      <c r="K146" s="242"/>
      <c r="L146" s="247"/>
      <c r="M146" s="248"/>
      <c r="N146" s="249"/>
      <c r="O146" s="249"/>
      <c r="P146" s="249"/>
      <c r="Q146" s="249"/>
      <c r="R146" s="249"/>
      <c r="S146" s="249"/>
      <c r="T146" s="250"/>
      <c r="AT146" s="251" t="s">
        <v>290</v>
      </c>
      <c r="AU146" s="251" t="s">
        <v>83</v>
      </c>
      <c r="AV146" s="13" t="s">
        <v>81</v>
      </c>
      <c r="AW146" s="13" t="s">
        <v>36</v>
      </c>
      <c r="AX146" s="13" t="s">
        <v>73</v>
      </c>
      <c r="AY146" s="251" t="s">
        <v>186</v>
      </c>
    </row>
    <row r="147" spans="2:51" s="11" customFormat="1" ht="13.5">
      <c r="B147" s="214"/>
      <c r="C147" s="215"/>
      <c r="D147" s="208" t="s">
        <v>290</v>
      </c>
      <c r="E147" s="225" t="s">
        <v>23</v>
      </c>
      <c r="F147" s="226" t="s">
        <v>2367</v>
      </c>
      <c r="G147" s="215"/>
      <c r="H147" s="227">
        <v>7.8</v>
      </c>
      <c r="I147" s="219"/>
      <c r="J147" s="215"/>
      <c r="K147" s="215"/>
      <c r="L147" s="220"/>
      <c r="M147" s="221"/>
      <c r="N147" s="222"/>
      <c r="O147" s="222"/>
      <c r="P147" s="222"/>
      <c r="Q147" s="222"/>
      <c r="R147" s="222"/>
      <c r="S147" s="222"/>
      <c r="T147" s="223"/>
      <c r="AT147" s="224" t="s">
        <v>290</v>
      </c>
      <c r="AU147" s="224" t="s">
        <v>83</v>
      </c>
      <c r="AV147" s="11" t="s">
        <v>83</v>
      </c>
      <c r="AW147" s="11" t="s">
        <v>36</v>
      </c>
      <c r="AX147" s="11" t="s">
        <v>73</v>
      </c>
      <c r="AY147" s="224" t="s">
        <v>186</v>
      </c>
    </row>
    <row r="148" spans="2:51" s="13" customFormat="1" ht="13.5">
      <c r="B148" s="241"/>
      <c r="C148" s="242"/>
      <c r="D148" s="208" t="s">
        <v>290</v>
      </c>
      <c r="E148" s="243" t="s">
        <v>23</v>
      </c>
      <c r="F148" s="244" t="s">
        <v>2369</v>
      </c>
      <c r="G148" s="242"/>
      <c r="H148" s="245" t="s">
        <v>23</v>
      </c>
      <c r="I148" s="246"/>
      <c r="J148" s="242"/>
      <c r="K148" s="242"/>
      <c r="L148" s="247"/>
      <c r="M148" s="248"/>
      <c r="N148" s="249"/>
      <c r="O148" s="249"/>
      <c r="P148" s="249"/>
      <c r="Q148" s="249"/>
      <c r="R148" s="249"/>
      <c r="S148" s="249"/>
      <c r="T148" s="250"/>
      <c r="AT148" s="251" t="s">
        <v>290</v>
      </c>
      <c r="AU148" s="251" t="s">
        <v>83</v>
      </c>
      <c r="AV148" s="13" t="s">
        <v>81</v>
      </c>
      <c r="AW148" s="13" t="s">
        <v>36</v>
      </c>
      <c r="AX148" s="13" t="s">
        <v>73</v>
      </c>
      <c r="AY148" s="251" t="s">
        <v>186</v>
      </c>
    </row>
    <row r="149" spans="2:51" s="11" customFormat="1" ht="13.5">
      <c r="B149" s="214"/>
      <c r="C149" s="215"/>
      <c r="D149" s="208" t="s">
        <v>290</v>
      </c>
      <c r="E149" s="225" t="s">
        <v>23</v>
      </c>
      <c r="F149" s="226" t="s">
        <v>2370</v>
      </c>
      <c r="G149" s="215"/>
      <c r="H149" s="227">
        <v>1249.145</v>
      </c>
      <c r="I149" s="219"/>
      <c r="J149" s="215"/>
      <c r="K149" s="215"/>
      <c r="L149" s="220"/>
      <c r="M149" s="221"/>
      <c r="N149" s="222"/>
      <c r="O149" s="222"/>
      <c r="P149" s="222"/>
      <c r="Q149" s="222"/>
      <c r="R149" s="222"/>
      <c r="S149" s="222"/>
      <c r="T149" s="223"/>
      <c r="AT149" s="224" t="s">
        <v>290</v>
      </c>
      <c r="AU149" s="224" t="s">
        <v>83</v>
      </c>
      <c r="AV149" s="11" t="s">
        <v>83</v>
      </c>
      <c r="AW149" s="11" t="s">
        <v>36</v>
      </c>
      <c r="AX149" s="11" t="s">
        <v>73</v>
      </c>
      <c r="AY149" s="224" t="s">
        <v>186</v>
      </c>
    </row>
    <row r="150" spans="2:51" s="12" customFormat="1" ht="13.5">
      <c r="B150" s="230"/>
      <c r="C150" s="231"/>
      <c r="D150" s="205" t="s">
        <v>290</v>
      </c>
      <c r="E150" s="232" t="s">
        <v>23</v>
      </c>
      <c r="F150" s="233" t="s">
        <v>650</v>
      </c>
      <c r="G150" s="231"/>
      <c r="H150" s="234">
        <v>3981.77</v>
      </c>
      <c r="I150" s="235"/>
      <c r="J150" s="231"/>
      <c r="K150" s="231"/>
      <c r="L150" s="236"/>
      <c r="M150" s="237"/>
      <c r="N150" s="238"/>
      <c r="O150" s="238"/>
      <c r="P150" s="238"/>
      <c r="Q150" s="238"/>
      <c r="R150" s="238"/>
      <c r="S150" s="238"/>
      <c r="T150" s="239"/>
      <c r="AT150" s="240" t="s">
        <v>290</v>
      </c>
      <c r="AU150" s="240" t="s">
        <v>83</v>
      </c>
      <c r="AV150" s="12" t="s">
        <v>206</v>
      </c>
      <c r="AW150" s="12" t="s">
        <v>36</v>
      </c>
      <c r="AX150" s="12" t="s">
        <v>81</v>
      </c>
      <c r="AY150" s="240" t="s">
        <v>186</v>
      </c>
    </row>
    <row r="151" spans="2:65" s="1" customFormat="1" ht="31.5" customHeight="1">
      <c r="B151" s="41"/>
      <c r="C151" s="193" t="s">
        <v>241</v>
      </c>
      <c r="D151" s="193" t="s">
        <v>189</v>
      </c>
      <c r="E151" s="194" t="s">
        <v>536</v>
      </c>
      <c r="F151" s="195" t="s">
        <v>537</v>
      </c>
      <c r="G151" s="196" t="s">
        <v>295</v>
      </c>
      <c r="H151" s="197">
        <v>3981.77</v>
      </c>
      <c r="I151" s="198"/>
      <c r="J151" s="199">
        <f>ROUND(I151*H151,2)</f>
        <v>0</v>
      </c>
      <c r="K151" s="195" t="s">
        <v>2330</v>
      </c>
      <c r="L151" s="61"/>
      <c r="M151" s="200" t="s">
        <v>23</v>
      </c>
      <c r="N151" s="201" t="s">
        <v>44</v>
      </c>
      <c r="O151" s="42"/>
      <c r="P151" s="202">
        <f>O151*H151</f>
        <v>0</v>
      </c>
      <c r="Q151" s="202">
        <v>0</v>
      </c>
      <c r="R151" s="202">
        <f>Q151*H151</f>
        <v>0</v>
      </c>
      <c r="S151" s="202">
        <v>0</v>
      </c>
      <c r="T151" s="203">
        <f>S151*H151</f>
        <v>0</v>
      </c>
      <c r="AR151" s="24" t="s">
        <v>206</v>
      </c>
      <c r="AT151" s="24" t="s">
        <v>189</v>
      </c>
      <c r="AU151" s="24" t="s">
        <v>83</v>
      </c>
      <c r="AY151" s="24" t="s">
        <v>186</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206</v>
      </c>
      <c r="BM151" s="24" t="s">
        <v>2371</v>
      </c>
    </row>
    <row r="152" spans="2:47" s="1" customFormat="1" ht="148.5">
      <c r="B152" s="41"/>
      <c r="C152" s="63"/>
      <c r="D152" s="208" t="s">
        <v>287</v>
      </c>
      <c r="E152" s="63"/>
      <c r="F152" s="209" t="s">
        <v>539</v>
      </c>
      <c r="G152" s="63"/>
      <c r="H152" s="63"/>
      <c r="I152" s="163"/>
      <c r="J152" s="63"/>
      <c r="K152" s="63"/>
      <c r="L152" s="61"/>
      <c r="M152" s="207"/>
      <c r="N152" s="42"/>
      <c r="O152" s="42"/>
      <c r="P152" s="42"/>
      <c r="Q152" s="42"/>
      <c r="R152" s="42"/>
      <c r="S152" s="42"/>
      <c r="T152" s="78"/>
      <c r="AT152" s="24" t="s">
        <v>287</v>
      </c>
      <c r="AU152" s="24" t="s">
        <v>83</v>
      </c>
    </row>
    <row r="153" spans="2:51" s="13" customFormat="1" ht="13.5">
      <c r="B153" s="241"/>
      <c r="C153" s="242"/>
      <c r="D153" s="208" t="s">
        <v>290</v>
      </c>
      <c r="E153" s="243" t="s">
        <v>23</v>
      </c>
      <c r="F153" s="244" t="s">
        <v>2372</v>
      </c>
      <c r="G153" s="242"/>
      <c r="H153" s="245" t="s">
        <v>23</v>
      </c>
      <c r="I153" s="246"/>
      <c r="J153" s="242"/>
      <c r="K153" s="242"/>
      <c r="L153" s="247"/>
      <c r="M153" s="248"/>
      <c r="N153" s="249"/>
      <c r="O153" s="249"/>
      <c r="P153" s="249"/>
      <c r="Q153" s="249"/>
      <c r="R153" s="249"/>
      <c r="S153" s="249"/>
      <c r="T153" s="250"/>
      <c r="AT153" s="251" t="s">
        <v>290</v>
      </c>
      <c r="AU153" s="251" t="s">
        <v>83</v>
      </c>
      <c r="AV153" s="13" t="s">
        <v>81</v>
      </c>
      <c r="AW153" s="13" t="s">
        <v>36</v>
      </c>
      <c r="AX153" s="13" t="s">
        <v>73</v>
      </c>
      <c r="AY153" s="251" t="s">
        <v>186</v>
      </c>
    </row>
    <row r="154" spans="2:51" s="11" customFormat="1" ht="13.5">
      <c r="B154" s="214"/>
      <c r="C154" s="215"/>
      <c r="D154" s="208" t="s">
        <v>290</v>
      </c>
      <c r="E154" s="225" t="s">
        <v>23</v>
      </c>
      <c r="F154" s="226" t="s">
        <v>2361</v>
      </c>
      <c r="G154" s="215"/>
      <c r="H154" s="227">
        <v>115.05</v>
      </c>
      <c r="I154" s="219"/>
      <c r="J154" s="215"/>
      <c r="K154" s="215"/>
      <c r="L154" s="220"/>
      <c r="M154" s="221"/>
      <c r="N154" s="222"/>
      <c r="O154" s="222"/>
      <c r="P154" s="222"/>
      <c r="Q154" s="222"/>
      <c r="R154" s="222"/>
      <c r="S154" s="222"/>
      <c r="T154" s="223"/>
      <c r="AT154" s="224" t="s">
        <v>290</v>
      </c>
      <c r="AU154" s="224" t="s">
        <v>83</v>
      </c>
      <c r="AV154" s="11" t="s">
        <v>83</v>
      </c>
      <c r="AW154" s="11" t="s">
        <v>36</v>
      </c>
      <c r="AX154" s="11" t="s">
        <v>73</v>
      </c>
      <c r="AY154" s="224" t="s">
        <v>186</v>
      </c>
    </row>
    <row r="155" spans="2:51" s="13" customFormat="1" ht="13.5">
      <c r="B155" s="241"/>
      <c r="C155" s="242"/>
      <c r="D155" s="208" t="s">
        <v>290</v>
      </c>
      <c r="E155" s="243" t="s">
        <v>23</v>
      </c>
      <c r="F155" s="244" t="s">
        <v>2362</v>
      </c>
      <c r="G155" s="242"/>
      <c r="H155" s="245" t="s">
        <v>23</v>
      </c>
      <c r="I155" s="246"/>
      <c r="J155" s="242"/>
      <c r="K155" s="242"/>
      <c r="L155" s="247"/>
      <c r="M155" s="248"/>
      <c r="N155" s="249"/>
      <c r="O155" s="249"/>
      <c r="P155" s="249"/>
      <c r="Q155" s="249"/>
      <c r="R155" s="249"/>
      <c r="S155" s="249"/>
      <c r="T155" s="250"/>
      <c r="AT155" s="251" t="s">
        <v>290</v>
      </c>
      <c r="AU155" s="251" t="s">
        <v>83</v>
      </c>
      <c r="AV155" s="13" t="s">
        <v>81</v>
      </c>
      <c r="AW155" s="13" t="s">
        <v>36</v>
      </c>
      <c r="AX155" s="13" t="s">
        <v>73</v>
      </c>
      <c r="AY155" s="251" t="s">
        <v>186</v>
      </c>
    </row>
    <row r="156" spans="2:51" s="11" customFormat="1" ht="13.5">
      <c r="B156" s="214"/>
      <c r="C156" s="215"/>
      <c r="D156" s="208" t="s">
        <v>290</v>
      </c>
      <c r="E156" s="225" t="s">
        <v>23</v>
      </c>
      <c r="F156" s="226" t="s">
        <v>2363</v>
      </c>
      <c r="G156" s="215"/>
      <c r="H156" s="227">
        <v>1465.215</v>
      </c>
      <c r="I156" s="219"/>
      <c r="J156" s="215"/>
      <c r="K156" s="215"/>
      <c r="L156" s="220"/>
      <c r="M156" s="221"/>
      <c r="N156" s="222"/>
      <c r="O156" s="222"/>
      <c r="P156" s="222"/>
      <c r="Q156" s="222"/>
      <c r="R156" s="222"/>
      <c r="S156" s="222"/>
      <c r="T156" s="223"/>
      <c r="AT156" s="224" t="s">
        <v>290</v>
      </c>
      <c r="AU156" s="224" t="s">
        <v>83</v>
      </c>
      <c r="AV156" s="11" t="s">
        <v>83</v>
      </c>
      <c r="AW156" s="11" t="s">
        <v>36</v>
      </c>
      <c r="AX156" s="11" t="s">
        <v>73</v>
      </c>
      <c r="AY156" s="224" t="s">
        <v>186</v>
      </c>
    </row>
    <row r="157" spans="2:51" s="13" customFormat="1" ht="13.5">
      <c r="B157" s="241"/>
      <c r="C157" s="242"/>
      <c r="D157" s="208" t="s">
        <v>290</v>
      </c>
      <c r="E157" s="243" t="s">
        <v>23</v>
      </c>
      <c r="F157" s="244" t="s">
        <v>2364</v>
      </c>
      <c r="G157" s="242"/>
      <c r="H157" s="245" t="s">
        <v>23</v>
      </c>
      <c r="I157" s="246"/>
      <c r="J157" s="242"/>
      <c r="K157" s="242"/>
      <c r="L157" s="247"/>
      <c r="M157" s="248"/>
      <c r="N157" s="249"/>
      <c r="O157" s="249"/>
      <c r="P157" s="249"/>
      <c r="Q157" s="249"/>
      <c r="R157" s="249"/>
      <c r="S157" s="249"/>
      <c r="T157" s="250"/>
      <c r="AT157" s="251" t="s">
        <v>290</v>
      </c>
      <c r="AU157" s="251" t="s">
        <v>83</v>
      </c>
      <c r="AV157" s="13" t="s">
        <v>81</v>
      </c>
      <c r="AW157" s="13" t="s">
        <v>36</v>
      </c>
      <c r="AX157" s="13" t="s">
        <v>73</v>
      </c>
      <c r="AY157" s="251" t="s">
        <v>186</v>
      </c>
    </row>
    <row r="158" spans="2:51" s="11" customFormat="1" ht="13.5">
      <c r="B158" s="214"/>
      <c r="C158" s="215"/>
      <c r="D158" s="208" t="s">
        <v>290</v>
      </c>
      <c r="E158" s="225" t="s">
        <v>23</v>
      </c>
      <c r="F158" s="226" t="s">
        <v>2365</v>
      </c>
      <c r="G158" s="215"/>
      <c r="H158" s="227">
        <v>1136.76</v>
      </c>
      <c r="I158" s="219"/>
      <c r="J158" s="215"/>
      <c r="K158" s="215"/>
      <c r="L158" s="220"/>
      <c r="M158" s="221"/>
      <c r="N158" s="222"/>
      <c r="O158" s="222"/>
      <c r="P158" s="222"/>
      <c r="Q158" s="222"/>
      <c r="R158" s="222"/>
      <c r="S158" s="222"/>
      <c r="T158" s="223"/>
      <c r="AT158" s="224" t="s">
        <v>290</v>
      </c>
      <c r="AU158" s="224" t="s">
        <v>83</v>
      </c>
      <c r="AV158" s="11" t="s">
        <v>83</v>
      </c>
      <c r="AW158" s="11" t="s">
        <v>36</v>
      </c>
      <c r="AX158" s="11" t="s">
        <v>73</v>
      </c>
      <c r="AY158" s="224" t="s">
        <v>186</v>
      </c>
    </row>
    <row r="159" spans="2:51" s="13" customFormat="1" ht="13.5">
      <c r="B159" s="241"/>
      <c r="C159" s="242"/>
      <c r="D159" s="208" t="s">
        <v>290</v>
      </c>
      <c r="E159" s="243" t="s">
        <v>23</v>
      </c>
      <c r="F159" s="244" t="s">
        <v>2366</v>
      </c>
      <c r="G159" s="242"/>
      <c r="H159" s="245" t="s">
        <v>23</v>
      </c>
      <c r="I159" s="246"/>
      <c r="J159" s="242"/>
      <c r="K159" s="242"/>
      <c r="L159" s="247"/>
      <c r="M159" s="248"/>
      <c r="N159" s="249"/>
      <c r="O159" s="249"/>
      <c r="P159" s="249"/>
      <c r="Q159" s="249"/>
      <c r="R159" s="249"/>
      <c r="S159" s="249"/>
      <c r="T159" s="250"/>
      <c r="AT159" s="251" t="s">
        <v>290</v>
      </c>
      <c r="AU159" s="251" t="s">
        <v>83</v>
      </c>
      <c r="AV159" s="13" t="s">
        <v>81</v>
      </c>
      <c r="AW159" s="13" t="s">
        <v>36</v>
      </c>
      <c r="AX159" s="13" t="s">
        <v>73</v>
      </c>
      <c r="AY159" s="251" t="s">
        <v>186</v>
      </c>
    </row>
    <row r="160" spans="2:51" s="11" customFormat="1" ht="13.5">
      <c r="B160" s="214"/>
      <c r="C160" s="215"/>
      <c r="D160" s="208" t="s">
        <v>290</v>
      </c>
      <c r="E160" s="225" t="s">
        <v>23</v>
      </c>
      <c r="F160" s="226" t="s">
        <v>2367</v>
      </c>
      <c r="G160" s="215"/>
      <c r="H160" s="227">
        <v>7.8</v>
      </c>
      <c r="I160" s="219"/>
      <c r="J160" s="215"/>
      <c r="K160" s="215"/>
      <c r="L160" s="220"/>
      <c r="M160" s="221"/>
      <c r="N160" s="222"/>
      <c r="O160" s="222"/>
      <c r="P160" s="222"/>
      <c r="Q160" s="222"/>
      <c r="R160" s="222"/>
      <c r="S160" s="222"/>
      <c r="T160" s="223"/>
      <c r="AT160" s="224" t="s">
        <v>290</v>
      </c>
      <c r="AU160" s="224" t="s">
        <v>83</v>
      </c>
      <c r="AV160" s="11" t="s">
        <v>83</v>
      </c>
      <c r="AW160" s="11" t="s">
        <v>36</v>
      </c>
      <c r="AX160" s="11" t="s">
        <v>73</v>
      </c>
      <c r="AY160" s="224" t="s">
        <v>186</v>
      </c>
    </row>
    <row r="161" spans="2:51" s="13" customFormat="1" ht="13.5">
      <c r="B161" s="241"/>
      <c r="C161" s="242"/>
      <c r="D161" s="208" t="s">
        <v>290</v>
      </c>
      <c r="E161" s="243" t="s">
        <v>23</v>
      </c>
      <c r="F161" s="244" t="s">
        <v>2368</v>
      </c>
      <c r="G161" s="242"/>
      <c r="H161" s="245" t="s">
        <v>23</v>
      </c>
      <c r="I161" s="246"/>
      <c r="J161" s="242"/>
      <c r="K161" s="242"/>
      <c r="L161" s="247"/>
      <c r="M161" s="248"/>
      <c r="N161" s="249"/>
      <c r="O161" s="249"/>
      <c r="P161" s="249"/>
      <c r="Q161" s="249"/>
      <c r="R161" s="249"/>
      <c r="S161" s="249"/>
      <c r="T161" s="250"/>
      <c r="AT161" s="251" t="s">
        <v>290</v>
      </c>
      <c r="AU161" s="251" t="s">
        <v>83</v>
      </c>
      <c r="AV161" s="13" t="s">
        <v>81</v>
      </c>
      <c r="AW161" s="13" t="s">
        <v>36</v>
      </c>
      <c r="AX161" s="13" t="s">
        <v>73</v>
      </c>
      <c r="AY161" s="251" t="s">
        <v>186</v>
      </c>
    </row>
    <row r="162" spans="2:51" s="11" customFormat="1" ht="13.5">
      <c r="B162" s="214"/>
      <c r="C162" s="215"/>
      <c r="D162" s="208" t="s">
        <v>290</v>
      </c>
      <c r="E162" s="225" t="s">
        <v>23</v>
      </c>
      <c r="F162" s="226" t="s">
        <v>2367</v>
      </c>
      <c r="G162" s="215"/>
      <c r="H162" s="227">
        <v>7.8</v>
      </c>
      <c r="I162" s="219"/>
      <c r="J162" s="215"/>
      <c r="K162" s="215"/>
      <c r="L162" s="220"/>
      <c r="M162" s="221"/>
      <c r="N162" s="222"/>
      <c r="O162" s="222"/>
      <c r="P162" s="222"/>
      <c r="Q162" s="222"/>
      <c r="R162" s="222"/>
      <c r="S162" s="222"/>
      <c r="T162" s="223"/>
      <c r="AT162" s="224" t="s">
        <v>290</v>
      </c>
      <c r="AU162" s="224" t="s">
        <v>83</v>
      </c>
      <c r="AV162" s="11" t="s">
        <v>83</v>
      </c>
      <c r="AW162" s="11" t="s">
        <v>36</v>
      </c>
      <c r="AX162" s="11" t="s">
        <v>73</v>
      </c>
      <c r="AY162" s="224" t="s">
        <v>186</v>
      </c>
    </row>
    <row r="163" spans="2:51" s="13" customFormat="1" ht="13.5">
      <c r="B163" s="241"/>
      <c r="C163" s="242"/>
      <c r="D163" s="208" t="s">
        <v>290</v>
      </c>
      <c r="E163" s="243" t="s">
        <v>23</v>
      </c>
      <c r="F163" s="244" t="s">
        <v>2369</v>
      </c>
      <c r="G163" s="242"/>
      <c r="H163" s="245" t="s">
        <v>23</v>
      </c>
      <c r="I163" s="246"/>
      <c r="J163" s="242"/>
      <c r="K163" s="242"/>
      <c r="L163" s="247"/>
      <c r="M163" s="248"/>
      <c r="N163" s="249"/>
      <c r="O163" s="249"/>
      <c r="P163" s="249"/>
      <c r="Q163" s="249"/>
      <c r="R163" s="249"/>
      <c r="S163" s="249"/>
      <c r="T163" s="250"/>
      <c r="AT163" s="251" t="s">
        <v>290</v>
      </c>
      <c r="AU163" s="251" t="s">
        <v>83</v>
      </c>
      <c r="AV163" s="13" t="s">
        <v>81</v>
      </c>
      <c r="AW163" s="13" t="s">
        <v>36</v>
      </c>
      <c r="AX163" s="13" t="s">
        <v>73</v>
      </c>
      <c r="AY163" s="251" t="s">
        <v>186</v>
      </c>
    </row>
    <row r="164" spans="2:51" s="11" customFormat="1" ht="13.5">
      <c r="B164" s="214"/>
      <c r="C164" s="215"/>
      <c r="D164" s="208" t="s">
        <v>290</v>
      </c>
      <c r="E164" s="225" t="s">
        <v>23</v>
      </c>
      <c r="F164" s="226" t="s">
        <v>2370</v>
      </c>
      <c r="G164" s="215"/>
      <c r="H164" s="227">
        <v>1249.145</v>
      </c>
      <c r="I164" s="219"/>
      <c r="J164" s="215"/>
      <c r="K164" s="215"/>
      <c r="L164" s="220"/>
      <c r="M164" s="221"/>
      <c r="N164" s="222"/>
      <c r="O164" s="222"/>
      <c r="P164" s="222"/>
      <c r="Q164" s="222"/>
      <c r="R164" s="222"/>
      <c r="S164" s="222"/>
      <c r="T164" s="223"/>
      <c r="AT164" s="224" t="s">
        <v>290</v>
      </c>
      <c r="AU164" s="224" t="s">
        <v>83</v>
      </c>
      <c r="AV164" s="11" t="s">
        <v>83</v>
      </c>
      <c r="AW164" s="11" t="s">
        <v>36</v>
      </c>
      <c r="AX164" s="11" t="s">
        <v>73</v>
      </c>
      <c r="AY164" s="224" t="s">
        <v>186</v>
      </c>
    </row>
    <row r="165" spans="2:51" s="12" customFormat="1" ht="13.5">
      <c r="B165" s="230"/>
      <c r="C165" s="231"/>
      <c r="D165" s="205" t="s">
        <v>290</v>
      </c>
      <c r="E165" s="232" t="s">
        <v>23</v>
      </c>
      <c r="F165" s="233" t="s">
        <v>650</v>
      </c>
      <c r="G165" s="231"/>
      <c r="H165" s="234">
        <v>3981.77</v>
      </c>
      <c r="I165" s="235"/>
      <c r="J165" s="231"/>
      <c r="K165" s="231"/>
      <c r="L165" s="236"/>
      <c r="M165" s="237"/>
      <c r="N165" s="238"/>
      <c r="O165" s="238"/>
      <c r="P165" s="238"/>
      <c r="Q165" s="238"/>
      <c r="R165" s="238"/>
      <c r="S165" s="238"/>
      <c r="T165" s="239"/>
      <c r="AT165" s="240" t="s">
        <v>290</v>
      </c>
      <c r="AU165" s="240" t="s">
        <v>83</v>
      </c>
      <c r="AV165" s="12" t="s">
        <v>206</v>
      </c>
      <c r="AW165" s="12" t="s">
        <v>36</v>
      </c>
      <c r="AX165" s="12" t="s">
        <v>81</v>
      </c>
      <c r="AY165" s="240" t="s">
        <v>186</v>
      </c>
    </row>
    <row r="166" spans="2:65" s="1" customFormat="1" ht="57" customHeight="1">
      <c r="B166" s="41"/>
      <c r="C166" s="193" t="s">
        <v>246</v>
      </c>
      <c r="D166" s="193" t="s">
        <v>189</v>
      </c>
      <c r="E166" s="194" t="s">
        <v>545</v>
      </c>
      <c r="F166" s="195" t="s">
        <v>546</v>
      </c>
      <c r="G166" s="196" t="s">
        <v>295</v>
      </c>
      <c r="H166" s="197">
        <v>7.8</v>
      </c>
      <c r="I166" s="198"/>
      <c r="J166" s="199">
        <f>ROUND(I166*H166,2)</f>
        <v>0</v>
      </c>
      <c r="K166" s="195" t="s">
        <v>193</v>
      </c>
      <c r="L166" s="61"/>
      <c r="M166" s="200" t="s">
        <v>23</v>
      </c>
      <c r="N166" s="201" t="s">
        <v>44</v>
      </c>
      <c r="O166" s="42"/>
      <c r="P166" s="202">
        <f>O166*H166</f>
        <v>0</v>
      </c>
      <c r="Q166" s="202">
        <v>0</v>
      </c>
      <c r="R166" s="202">
        <f>Q166*H166</f>
        <v>0</v>
      </c>
      <c r="S166" s="202">
        <v>0</v>
      </c>
      <c r="T166" s="203">
        <f>S166*H166</f>
        <v>0</v>
      </c>
      <c r="AR166" s="24" t="s">
        <v>206</v>
      </c>
      <c r="AT166" s="24" t="s">
        <v>189</v>
      </c>
      <c r="AU166" s="24" t="s">
        <v>83</v>
      </c>
      <c r="AY166" s="24" t="s">
        <v>186</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206</v>
      </c>
      <c r="BM166" s="24" t="s">
        <v>2373</v>
      </c>
    </row>
    <row r="167" spans="2:47" s="1" customFormat="1" ht="409.5">
      <c r="B167" s="41"/>
      <c r="C167" s="63"/>
      <c r="D167" s="208" t="s">
        <v>287</v>
      </c>
      <c r="E167" s="63"/>
      <c r="F167" s="209" t="s">
        <v>548</v>
      </c>
      <c r="G167" s="63"/>
      <c r="H167" s="63"/>
      <c r="I167" s="163"/>
      <c r="J167" s="63"/>
      <c r="K167" s="63"/>
      <c r="L167" s="61"/>
      <c r="M167" s="207"/>
      <c r="N167" s="42"/>
      <c r="O167" s="42"/>
      <c r="P167" s="42"/>
      <c r="Q167" s="42"/>
      <c r="R167" s="42"/>
      <c r="S167" s="42"/>
      <c r="T167" s="78"/>
      <c r="AT167" s="24" t="s">
        <v>287</v>
      </c>
      <c r="AU167" s="24" t="s">
        <v>83</v>
      </c>
    </row>
    <row r="168" spans="2:51" s="13" customFormat="1" ht="13.5">
      <c r="B168" s="241"/>
      <c r="C168" s="242"/>
      <c r="D168" s="208" t="s">
        <v>290</v>
      </c>
      <c r="E168" s="243" t="s">
        <v>23</v>
      </c>
      <c r="F168" s="244" t="s">
        <v>2374</v>
      </c>
      <c r="G168" s="242"/>
      <c r="H168" s="245" t="s">
        <v>23</v>
      </c>
      <c r="I168" s="246"/>
      <c r="J168" s="242"/>
      <c r="K168" s="242"/>
      <c r="L168" s="247"/>
      <c r="M168" s="248"/>
      <c r="N168" s="249"/>
      <c r="O168" s="249"/>
      <c r="P168" s="249"/>
      <c r="Q168" s="249"/>
      <c r="R168" s="249"/>
      <c r="S168" s="249"/>
      <c r="T168" s="250"/>
      <c r="AT168" s="251" t="s">
        <v>290</v>
      </c>
      <c r="AU168" s="251" t="s">
        <v>83</v>
      </c>
      <c r="AV168" s="13" t="s">
        <v>81</v>
      </c>
      <c r="AW168" s="13" t="s">
        <v>36</v>
      </c>
      <c r="AX168" s="13" t="s">
        <v>73</v>
      </c>
      <c r="AY168" s="251" t="s">
        <v>186</v>
      </c>
    </row>
    <row r="169" spans="2:51" s="11" customFormat="1" ht="13.5">
      <c r="B169" s="214"/>
      <c r="C169" s="215"/>
      <c r="D169" s="205" t="s">
        <v>290</v>
      </c>
      <c r="E169" s="216" t="s">
        <v>23</v>
      </c>
      <c r="F169" s="217" t="s">
        <v>2340</v>
      </c>
      <c r="G169" s="215"/>
      <c r="H169" s="218">
        <v>7.8</v>
      </c>
      <c r="I169" s="219"/>
      <c r="J169" s="215"/>
      <c r="K169" s="215"/>
      <c r="L169" s="220"/>
      <c r="M169" s="221"/>
      <c r="N169" s="222"/>
      <c r="O169" s="222"/>
      <c r="P169" s="222"/>
      <c r="Q169" s="222"/>
      <c r="R169" s="222"/>
      <c r="S169" s="222"/>
      <c r="T169" s="223"/>
      <c r="AT169" s="224" t="s">
        <v>290</v>
      </c>
      <c r="AU169" s="224" t="s">
        <v>83</v>
      </c>
      <c r="AV169" s="11" t="s">
        <v>83</v>
      </c>
      <c r="AW169" s="11" t="s">
        <v>36</v>
      </c>
      <c r="AX169" s="11" t="s">
        <v>81</v>
      </c>
      <c r="AY169" s="224" t="s">
        <v>186</v>
      </c>
    </row>
    <row r="170" spans="2:65" s="1" customFormat="1" ht="22.5" customHeight="1">
      <c r="B170" s="41"/>
      <c r="C170" s="193" t="s">
        <v>263</v>
      </c>
      <c r="D170" s="193" t="s">
        <v>189</v>
      </c>
      <c r="E170" s="194" t="s">
        <v>2375</v>
      </c>
      <c r="F170" s="195" t="s">
        <v>2376</v>
      </c>
      <c r="G170" s="196" t="s">
        <v>295</v>
      </c>
      <c r="H170" s="197">
        <v>1144.555</v>
      </c>
      <c r="I170" s="198"/>
      <c r="J170" s="199">
        <f>ROUND(I170*H170,2)</f>
        <v>0</v>
      </c>
      <c r="K170" s="195" t="s">
        <v>23</v>
      </c>
      <c r="L170" s="61"/>
      <c r="M170" s="200" t="s">
        <v>23</v>
      </c>
      <c r="N170" s="201" t="s">
        <v>44</v>
      </c>
      <c r="O170" s="42"/>
      <c r="P170" s="202">
        <f>O170*H170</f>
        <v>0</v>
      </c>
      <c r="Q170" s="202">
        <v>0</v>
      </c>
      <c r="R170" s="202">
        <f>Q170*H170</f>
        <v>0</v>
      </c>
      <c r="S170" s="202">
        <v>0</v>
      </c>
      <c r="T170" s="203">
        <f>S170*H170</f>
        <v>0</v>
      </c>
      <c r="AR170" s="24" t="s">
        <v>206</v>
      </c>
      <c r="AT170" s="24" t="s">
        <v>189</v>
      </c>
      <c r="AU170" s="24" t="s">
        <v>83</v>
      </c>
      <c r="AY170" s="24" t="s">
        <v>186</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206</v>
      </c>
      <c r="BM170" s="24" t="s">
        <v>2377</v>
      </c>
    </row>
    <row r="171" spans="2:47" s="1" customFormat="1" ht="27">
      <c r="B171" s="41"/>
      <c r="C171" s="63"/>
      <c r="D171" s="208" t="s">
        <v>196</v>
      </c>
      <c r="E171" s="63"/>
      <c r="F171" s="209" t="s">
        <v>2378</v>
      </c>
      <c r="G171" s="63"/>
      <c r="H171" s="63"/>
      <c r="I171" s="163"/>
      <c r="J171" s="63"/>
      <c r="K171" s="63"/>
      <c r="L171" s="61"/>
      <c r="M171" s="207"/>
      <c r="N171" s="42"/>
      <c r="O171" s="42"/>
      <c r="P171" s="42"/>
      <c r="Q171" s="42"/>
      <c r="R171" s="42"/>
      <c r="S171" s="42"/>
      <c r="T171" s="78"/>
      <c r="AT171" s="24" t="s">
        <v>196</v>
      </c>
      <c r="AU171" s="24" t="s">
        <v>83</v>
      </c>
    </row>
    <row r="172" spans="2:51" s="13" customFormat="1" ht="13.5">
      <c r="B172" s="241"/>
      <c r="C172" s="242"/>
      <c r="D172" s="208" t="s">
        <v>290</v>
      </c>
      <c r="E172" s="243" t="s">
        <v>23</v>
      </c>
      <c r="F172" s="244" t="s">
        <v>2364</v>
      </c>
      <c r="G172" s="242"/>
      <c r="H172" s="245" t="s">
        <v>23</v>
      </c>
      <c r="I172" s="246"/>
      <c r="J172" s="242"/>
      <c r="K172" s="242"/>
      <c r="L172" s="247"/>
      <c r="M172" s="248"/>
      <c r="N172" s="249"/>
      <c r="O172" s="249"/>
      <c r="P172" s="249"/>
      <c r="Q172" s="249"/>
      <c r="R172" s="249"/>
      <c r="S172" s="249"/>
      <c r="T172" s="250"/>
      <c r="AT172" s="251" t="s">
        <v>290</v>
      </c>
      <c r="AU172" s="251" t="s">
        <v>83</v>
      </c>
      <c r="AV172" s="13" t="s">
        <v>81</v>
      </c>
      <c r="AW172" s="13" t="s">
        <v>36</v>
      </c>
      <c r="AX172" s="13" t="s">
        <v>73</v>
      </c>
      <c r="AY172" s="251" t="s">
        <v>186</v>
      </c>
    </row>
    <row r="173" spans="2:51" s="11" customFormat="1" ht="13.5">
      <c r="B173" s="214"/>
      <c r="C173" s="215"/>
      <c r="D173" s="208" t="s">
        <v>290</v>
      </c>
      <c r="E173" s="225" t="s">
        <v>23</v>
      </c>
      <c r="F173" s="226" t="s">
        <v>2379</v>
      </c>
      <c r="G173" s="215"/>
      <c r="H173" s="227">
        <v>1136.755</v>
      </c>
      <c r="I173" s="219"/>
      <c r="J173" s="215"/>
      <c r="K173" s="215"/>
      <c r="L173" s="220"/>
      <c r="M173" s="221"/>
      <c r="N173" s="222"/>
      <c r="O173" s="222"/>
      <c r="P173" s="222"/>
      <c r="Q173" s="222"/>
      <c r="R173" s="222"/>
      <c r="S173" s="222"/>
      <c r="T173" s="223"/>
      <c r="AT173" s="224" t="s">
        <v>290</v>
      </c>
      <c r="AU173" s="224" t="s">
        <v>83</v>
      </c>
      <c r="AV173" s="11" t="s">
        <v>83</v>
      </c>
      <c r="AW173" s="11" t="s">
        <v>36</v>
      </c>
      <c r="AX173" s="11" t="s">
        <v>73</v>
      </c>
      <c r="AY173" s="224" t="s">
        <v>186</v>
      </c>
    </row>
    <row r="174" spans="2:51" s="13" customFormat="1" ht="13.5">
      <c r="B174" s="241"/>
      <c r="C174" s="242"/>
      <c r="D174" s="208" t="s">
        <v>290</v>
      </c>
      <c r="E174" s="243" t="s">
        <v>23</v>
      </c>
      <c r="F174" s="244" t="s">
        <v>2366</v>
      </c>
      <c r="G174" s="242"/>
      <c r="H174" s="245" t="s">
        <v>23</v>
      </c>
      <c r="I174" s="246"/>
      <c r="J174" s="242"/>
      <c r="K174" s="242"/>
      <c r="L174" s="247"/>
      <c r="M174" s="248"/>
      <c r="N174" s="249"/>
      <c r="O174" s="249"/>
      <c r="P174" s="249"/>
      <c r="Q174" s="249"/>
      <c r="R174" s="249"/>
      <c r="S174" s="249"/>
      <c r="T174" s="250"/>
      <c r="AT174" s="251" t="s">
        <v>290</v>
      </c>
      <c r="AU174" s="251" t="s">
        <v>83</v>
      </c>
      <c r="AV174" s="13" t="s">
        <v>81</v>
      </c>
      <c r="AW174" s="13" t="s">
        <v>36</v>
      </c>
      <c r="AX174" s="13" t="s">
        <v>73</v>
      </c>
      <c r="AY174" s="251" t="s">
        <v>186</v>
      </c>
    </row>
    <row r="175" spans="2:51" s="11" customFormat="1" ht="13.5">
      <c r="B175" s="214"/>
      <c r="C175" s="215"/>
      <c r="D175" s="208" t="s">
        <v>290</v>
      </c>
      <c r="E175" s="225" t="s">
        <v>23</v>
      </c>
      <c r="F175" s="226" t="s">
        <v>2367</v>
      </c>
      <c r="G175" s="215"/>
      <c r="H175" s="227">
        <v>7.8</v>
      </c>
      <c r="I175" s="219"/>
      <c r="J175" s="215"/>
      <c r="K175" s="215"/>
      <c r="L175" s="220"/>
      <c r="M175" s="221"/>
      <c r="N175" s="222"/>
      <c r="O175" s="222"/>
      <c r="P175" s="222"/>
      <c r="Q175" s="222"/>
      <c r="R175" s="222"/>
      <c r="S175" s="222"/>
      <c r="T175" s="223"/>
      <c r="AT175" s="224" t="s">
        <v>290</v>
      </c>
      <c r="AU175" s="224" t="s">
        <v>83</v>
      </c>
      <c r="AV175" s="11" t="s">
        <v>83</v>
      </c>
      <c r="AW175" s="11" t="s">
        <v>36</v>
      </c>
      <c r="AX175" s="11" t="s">
        <v>73</v>
      </c>
      <c r="AY175" s="224" t="s">
        <v>186</v>
      </c>
    </row>
    <row r="176" spans="2:51" s="12" customFormat="1" ht="13.5">
      <c r="B176" s="230"/>
      <c r="C176" s="231"/>
      <c r="D176" s="205" t="s">
        <v>290</v>
      </c>
      <c r="E176" s="232" t="s">
        <v>23</v>
      </c>
      <c r="F176" s="233" t="s">
        <v>650</v>
      </c>
      <c r="G176" s="231"/>
      <c r="H176" s="234">
        <v>1144.555</v>
      </c>
      <c r="I176" s="235"/>
      <c r="J176" s="231"/>
      <c r="K176" s="231"/>
      <c r="L176" s="236"/>
      <c r="M176" s="237"/>
      <c r="N176" s="238"/>
      <c r="O176" s="238"/>
      <c r="P176" s="238"/>
      <c r="Q176" s="238"/>
      <c r="R176" s="238"/>
      <c r="S176" s="238"/>
      <c r="T176" s="239"/>
      <c r="AT176" s="240" t="s">
        <v>290</v>
      </c>
      <c r="AU176" s="240" t="s">
        <v>83</v>
      </c>
      <c r="AV176" s="12" t="s">
        <v>206</v>
      </c>
      <c r="AW176" s="12" t="s">
        <v>36</v>
      </c>
      <c r="AX176" s="12" t="s">
        <v>81</v>
      </c>
      <c r="AY176" s="240" t="s">
        <v>186</v>
      </c>
    </row>
    <row r="177" spans="2:65" s="1" customFormat="1" ht="22.5" customHeight="1">
      <c r="B177" s="41"/>
      <c r="C177" s="193" t="s">
        <v>251</v>
      </c>
      <c r="D177" s="193" t="s">
        <v>189</v>
      </c>
      <c r="E177" s="194" t="s">
        <v>2380</v>
      </c>
      <c r="F177" s="195" t="s">
        <v>2376</v>
      </c>
      <c r="G177" s="196" t="s">
        <v>295</v>
      </c>
      <c r="H177" s="197">
        <v>328.455</v>
      </c>
      <c r="I177" s="198"/>
      <c r="J177" s="199">
        <f>ROUND(I177*H177,2)</f>
        <v>0</v>
      </c>
      <c r="K177" s="195" t="s">
        <v>23</v>
      </c>
      <c r="L177" s="61"/>
      <c r="M177" s="200" t="s">
        <v>23</v>
      </c>
      <c r="N177" s="201" t="s">
        <v>44</v>
      </c>
      <c r="O177" s="42"/>
      <c r="P177" s="202">
        <f>O177*H177</f>
        <v>0</v>
      </c>
      <c r="Q177" s="202">
        <v>0</v>
      </c>
      <c r="R177" s="202">
        <f>Q177*H177</f>
        <v>0</v>
      </c>
      <c r="S177" s="202">
        <v>0</v>
      </c>
      <c r="T177" s="203">
        <f>S177*H177</f>
        <v>0</v>
      </c>
      <c r="AR177" s="24" t="s">
        <v>206</v>
      </c>
      <c r="AT177" s="24" t="s">
        <v>189</v>
      </c>
      <c r="AU177" s="24" t="s">
        <v>83</v>
      </c>
      <c r="AY177" s="24" t="s">
        <v>186</v>
      </c>
      <c r="BE177" s="204">
        <f>IF(N177="základní",J177,0)</f>
        <v>0</v>
      </c>
      <c r="BF177" s="204">
        <f>IF(N177="snížená",J177,0)</f>
        <v>0</v>
      </c>
      <c r="BG177" s="204">
        <f>IF(N177="zákl. přenesená",J177,0)</f>
        <v>0</v>
      </c>
      <c r="BH177" s="204">
        <f>IF(N177="sníž. přenesená",J177,0)</f>
        <v>0</v>
      </c>
      <c r="BI177" s="204">
        <f>IF(N177="nulová",J177,0)</f>
        <v>0</v>
      </c>
      <c r="BJ177" s="24" t="s">
        <v>81</v>
      </c>
      <c r="BK177" s="204">
        <f>ROUND(I177*H177,2)</f>
        <v>0</v>
      </c>
      <c r="BL177" s="24" t="s">
        <v>206</v>
      </c>
      <c r="BM177" s="24" t="s">
        <v>2381</v>
      </c>
    </row>
    <row r="178" spans="2:47" s="1" customFormat="1" ht="27">
      <c r="B178" s="41"/>
      <c r="C178" s="63"/>
      <c r="D178" s="208" t="s">
        <v>196</v>
      </c>
      <c r="E178" s="63"/>
      <c r="F178" s="209" t="s">
        <v>2382</v>
      </c>
      <c r="G178" s="63"/>
      <c r="H178" s="63"/>
      <c r="I178" s="163"/>
      <c r="J178" s="63"/>
      <c r="K178" s="63"/>
      <c r="L178" s="61"/>
      <c r="M178" s="207"/>
      <c r="N178" s="42"/>
      <c r="O178" s="42"/>
      <c r="P178" s="42"/>
      <c r="Q178" s="42"/>
      <c r="R178" s="42"/>
      <c r="S178" s="42"/>
      <c r="T178" s="78"/>
      <c r="AT178" s="24" t="s">
        <v>196</v>
      </c>
      <c r="AU178" s="24" t="s">
        <v>83</v>
      </c>
    </row>
    <row r="179" spans="2:51" s="13" customFormat="1" ht="13.5">
      <c r="B179" s="241"/>
      <c r="C179" s="242"/>
      <c r="D179" s="208" t="s">
        <v>290</v>
      </c>
      <c r="E179" s="243" t="s">
        <v>23</v>
      </c>
      <c r="F179" s="244" t="s">
        <v>2383</v>
      </c>
      <c r="G179" s="242"/>
      <c r="H179" s="245" t="s">
        <v>23</v>
      </c>
      <c r="I179" s="246"/>
      <c r="J179" s="242"/>
      <c r="K179" s="242"/>
      <c r="L179" s="247"/>
      <c r="M179" s="248"/>
      <c r="N179" s="249"/>
      <c r="O179" s="249"/>
      <c r="P179" s="249"/>
      <c r="Q179" s="249"/>
      <c r="R179" s="249"/>
      <c r="S179" s="249"/>
      <c r="T179" s="250"/>
      <c r="AT179" s="251" t="s">
        <v>290</v>
      </c>
      <c r="AU179" s="251" t="s">
        <v>83</v>
      </c>
      <c r="AV179" s="13" t="s">
        <v>81</v>
      </c>
      <c r="AW179" s="13" t="s">
        <v>36</v>
      </c>
      <c r="AX179" s="13" t="s">
        <v>73</v>
      </c>
      <c r="AY179" s="251" t="s">
        <v>186</v>
      </c>
    </row>
    <row r="180" spans="2:51" s="11" customFormat="1" ht="13.5">
      <c r="B180" s="214"/>
      <c r="C180" s="215"/>
      <c r="D180" s="208" t="s">
        <v>290</v>
      </c>
      <c r="E180" s="225" t="s">
        <v>23</v>
      </c>
      <c r="F180" s="226" t="s">
        <v>2363</v>
      </c>
      <c r="G180" s="215"/>
      <c r="H180" s="227">
        <v>1465.215</v>
      </c>
      <c r="I180" s="219"/>
      <c r="J180" s="215"/>
      <c r="K180" s="215"/>
      <c r="L180" s="220"/>
      <c r="M180" s="221"/>
      <c r="N180" s="222"/>
      <c r="O180" s="222"/>
      <c r="P180" s="222"/>
      <c r="Q180" s="222"/>
      <c r="R180" s="222"/>
      <c r="S180" s="222"/>
      <c r="T180" s="223"/>
      <c r="AT180" s="224" t="s">
        <v>290</v>
      </c>
      <c r="AU180" s="224" t="s">
        <v>83</v>
      </c>
      <c r="AV180" s="11" t="s">
        <v>83</v>
      </c>
      <c r="AW180" s="11" t="s">
        <v>36</v>
      </c>
      <c r="AX180" s="11" t="s">
        <v>73</v>
      </c>
      <c r="AY180" s="224" t="s">
        <v>186</v>
      </c>
    </row>
    <row r="181" spans="2:51" s="13" customFormat="1" ht="13.5">
      <c r="B181" s="241"/>
      <c r="C181" s="242"/>
      <c r="D181" s="208" t="s">
        <v>290</v>
      </c>
      <c r="E181" s="243" t="s">
        <v>23</v>
      </c>
      <c r="F181" s="244" t="s">
        <v>2384</v>
      </c>
      <c r="G181" s="242"/>
      <c r="H181" s="245" t="s">
        <v>23</v>
      </c>
      <c r="I181" s="246"/>
      <c r="J181" s="242"/>
      <c r="K181" s="242"/>
      <c r="L181" s="247"/>
      <c r="M181" s="248"/>
      <c r="N181" s="249"/>
      <c r="O181" s="249"/>
      <c r="P181" s="249"/>
      <c r="Q181" s="249"/>
      <c r="R181" s="249"/>
      <c r="S181" s="249"/>
      <c r="T181" s="250"/>
      <c r="AT181" s="251" t="s">
        <v>290</v>
      </c>
      <c r="AU181" s="251" t="s">
        <v>83</v>
      </c>
      <c r="AV181" s="13" t="s">
        <v>81</v>
      </c>
      <c r="AW181" s="13" t="s">
        <v>36</v>
      </c>
      <c r="AX181" s="13" t="s">
        <v>73</v>
      </c>
      <c r="AY181" s="251" t="s">
        <v>186</v>
      </c>
    </row>
    <row r="182" spans="2:51" s="11" customFormat="1" ht="13.5">
      <c r="B182" s="214"/>
      <c r="C182" s="215"/>
      <c r="D182" s="208" t="s">
        <v>290</v>
      </c>
      <c r="E182" s="225" t="s">
        <v>23</v>
      </c>
      <c r="F182" s="226" t="s">
        <v>2385</v>
      </c>
      <c r="G182" s="215"/>
      <c r="H182" s="227">
        <v>-1136.76</v>
      </c>
      <c r="I182" s="219"/>
      <c r="J182" s="215"/>
      <c r="K182" s="215"/>
      <c r="L182" s="220"/>
      <c r="M182" s="221"/>
      <c r="N182" s="222"/>
      <c r="O182" s="222"/>
      <c r="P182" s="222"/>
      <c r="Q182" s="222"/>
      <c r="R182" s="222"/>
      <c r="S182" s="222"/>
      <c r="T182" s="223"/>
      <c r="AT182" s="224" t="s">
        <v>290</v>
      </c>
      <c r="AU182" s="224" t="s">
        <v>83</v>
      </c>
      <c r="AV182" s="11" t="s">
        <v>83</v>
      </c>
      <c r="AW182" s="11" t="s">
        <v>36</v>
      </c>
      <c r="AX182" s="11" t="s">
        <v>73</v>
      </c>
      <c r="AY182" s="224" t="s">
        <v>186</v>
      </c>
    </row>
    <row r="183" spans="2:51" s="12" customFormat="1" ht="13.5">
      <c r="B183" s="230"/>
      <c r="C183" s="231"/>
      <c r="D183" s="205" t="s">
        <v>290</v>
      </c>
      <c r="E183" s="232" t="s">
        <v>23</v>
      </c>
      <c r="F183" s="233" t="s">
        <v>650</v>
      </c>
      <c r="G183" s="231"/>
      <c r="H183" s="234">
        <v>328.455</v>
      </c>
      <c r="I183" s="235"/>
      <c r="J183" s="231"/>
      <c r="K183" s="231"/>
      <c r="L183" s="236"/>
      <c r="M183" s="237"/>
      <c r="N183" s="238"/>
      <c r="O183" s="238"/>
      <c r="P183" s="238"/>
      <c r="Q183" s="238"/>
      <c r="R183" s="238"/>
      <c r="S183" s="238"/>
      <c r="T183" s="239"/>
      <c r="AT183" s="240" t="s">
        <v>290</v>
      </c>
      <c r="AU183" s="240" t="s">
        <v>83</v>
      </c>
      <c r="AV183" s="12" t="s">
        <v>206</v>
      </c>
      <c r="AW183" s="12" t="s">
        <v>36</v>
      </c>
      <c r="AX183" s="12" t="s">
        <v>81</v>
      </c>
      <c r="AY183" s="240" t="s">
        <v>186</v>
      </c>
    </row>
    <row r="184" spans="2:65" s="1" customFormat="1" ht="22.5" customHeight="1">
      <c r="B184" s="41"/>
      <c r="C184" s="193" t="s">
        <v>268</v>
      </c>
      <c r="D184" s="193" t="s">
        <v>189</v>
      </c>
      <c r="E184" s="194" t="s">
        <v>551</v>
      </c>
      <c r="F184" s="195" t="s">
        <v>552</v>
      </c>
      <c r="G184" s="196" t="s">
        <v>401</v>
      </c>
      <c r="H184" s="197">
        <v>591.219</v>
      </c>
      <c r="I184" s="198"/>
      <c r="J184" s="199">
        <f>ROUND(I184*H184,2)</f>
        <v>0</v>
      </c>
      <c r="K184" s="195" t="s">
        <v>2330</v>
      </c>
      <c r="L184" s="61"/>
      <c r="M184" s="200" t="s">
        <v>23</v>
      </c>
      <c r="N184" s="201" t="s">
        <v>44</v>
      </c>
      <c r="O184" s="42"/>
      <c r="P184" s="202">
        <f>O184*H184</f>
        <v>0</v>
      </c>
      <c r="Q184" s="202">
        <v>0</v>
      </c>
      <c r="R184" s="202">
        <f>Q184*H184</f>
        <v>0</v>
      </c>
      <c r="S184" s="202">
        <v>0</v>
      </c>
      <c r="T184" s="203">
        <f>S184*H184</f>
        <v>0</v>
      </c>
      <c r="AR184" s="24" t="s">
        <v>206</v>
      </c>
      <c r="AT184" s="24" t="s">
        <v>189</v>
      </c>
      <c r="AU184" s="24" t="s">
        <v>83</v>
      </c>
      <c r="AY184" s="24" t="s">
        <v>186</v>
      </c>
      <c r="BE184" s="204">
        <f>IF(N184="základní",J184,0)</f>
        <v>0</v>
      </c>
      <c r="BF184" s="204">
        <f>IF(N184="snížená",J184,0)</f>
        <v>0</v>
      </c>
      <c r="BG184" s="204">
        <f>IF(N184="zákl. přenesená",J184,0)</f>
        <v>0</v>
      </c>
      <c r="BH184" s="204">
        <f>IF(N184="sníž. přenesená",J184,0)</f>
        <v>0</v>
      </c>
      <c r="BI184" s="204">
        <f>IF(N184="nulová",J184,0)</f>
        <v>0</v>
      </c>
      <c r="BJ184" s="24" t="s">
        <v>81</v>
      </c>
      <c r="BK184" s="204">
        <f>ROUND(I184*H184,2)</f>
        <v>0</v>
      </c>
      <c r="BL184" s="24" t="s">
        <v>206</v>
      </c>
      <c r="BM184" s="24" t="s">
        <v>2386</v>
      </c>
    </row>
    <row r="185" spans="2:47" s="1" customFormat="1" ht="297">
      <c r="B185" s="41"/>
      <c r="C185" s="63"/>
      <c r="D185" s="208" t="s">
        <v>287</v>
      </c>
      <c r="E185" s="63"/>
      <c r="F185" s="209" t="s">
        <v>554</v>
      </c>
      <c r="G185" s="63"/>
      <c r="H185" s="63"/>
      <c r="I185" s="163"/>
      <c r="J185" s="63"/>
      <c r="K185" s="63"/>
      <c r="L185" s="61"/>
      <c r="M185" s="207"/>
      <c r="N185" s="42"/>
      <c r="O185" s="42"/>
      <c r="P185" s="42"/>
      <c r="Q185" s="42"/>
      <c r="R185" s="42"/>
      <c r="S185" s="42"/>
      <c r="T185" s="78"/>
      <c r="AT185" s="24" t="s">
        <v>287</v>
      </c>
      <c r="AU185" s="24" t="s">
        <v>83</v>
      </c>
    </row>
    <row r="186" spans="2:51" s="13" customFormat="1" ht="13.5">
      <c r="B186" s="241"/>
      <c r="C186" s="242"/>
      <c r="D186" s="208" t="s">
        <v>290</v>
      </c>
      <c r="E186" s="243" t="s">
        <v>23</v>
      </c>
      <c r="F186" s="244" t="s">
        <v>2387</v>
      </c>
      <c r="G186" s="242"/>
      <c r="H186" s="245" t="s">
        <v>23</v>
      </c>
      <c r="I186" s="246"/>
      <c r="J186" s="242"/>
      <c r="K186" s="242"/>
      <c r="L186" s="247"/>
      <c r="M186" s="248"/>
      <c r="N186" s="249"/>
      <c r="O186" s="249"/>
      <c r="P186" s="249"/>
      <c r="Q186" s="249"/>
      <c r="R186" s="249"/>
      <c r="S186" s="249"/>
      <c r="T186" s="250"/>
      <c r="AT186" s="251" t="s">
        <v>290</v>
      </c>
      <c r="AU186" s="251" t="s">
        <v>83</v>
      </c>
      <c r="AV186" s="13" t="s">
        <v>81</v>
      </c>
      <c r="AW186" s="13" t="s">
        <v>36</v>
      </c>
      <c r="AX186" s="13" t="s">
        <v>73</v>
      </c>
      <c r="AY186" s="251" t="s">
        <v>186</v>
      </c>
    </row>
    <row r="187" spans="2:51" s="11" customFormat="1" ht="13.5">
      <c r="B187" s="214"/>
      <c r="C187" s="215"/>
      <c r="D187" s="208" t="s">
        <v>290</v>
      </c>
      <c r="E187" s="225" t="s">
        <v>23</v>
      </c>
      <c r="F187" s="226" t="s">
        <v>2388</v>
      </c>
      <c r="G187" s="215"/>
      <c r="H187" s="227">
        <v>328.455</v>
      </c>
      <c r="I187" s="219"/>
      <c r="J187" s="215"/>
      <c r="K187" s="215"/>
      <c r="L187" s="220"/>
      <c r="M187" s="221"/>
      <c r="N187" s="222"/>
      <c r="O187" s="222"/>
      <c r="P187" s="222"/>
      <c r="Q187" s="222"/>
      <c r="R187" s="222"/>
      <c r="S187" s="222"/>
      <c r="T187" s="223"/>
      <c r="AT187" s="224" t="s">
        <v>290</v>
      </c>
      <c r="AU187" s="224" t="s">
        <v>83</v>
      </c>
      <c r="AV187" s="11" t="s">
        <v>83</v>
      </c>
      <c r="AW187" s="11" t="s">
        <v>36</v>
      </c>
      <c r="AX187" s="11" t="s">
        <v>81</v>
      </c>
      <c r="AY187" s="224" t="s">
        <v>186</v>
      </c>
    </row>
    <row r="188" spans="2:51" s="11" customFormat="1" ht="13.5">
      <c r="B188" s="214"/>
      <c r="C188" s="215"/>
      <c r="D188" s="205" t="s">
        <v>290</v>
      </c>
      <c r="E188" s="215"/>
      <c r="F188" s="217" t="s">
        <v>2389</v>
      </c>
      <c r="G188" s="215"/>
      <c r="H188" s="218">
        <v>591.219</v>
      </c>
      <c r="I188" s="219"/>
      <c r="J188" s="215"/>
      <c r="K188" s="215"/>
      <c r="L188" s="220"/>
      <c r="M188" s="221"/>
      <c r="N188" s="222"/>
      <c r="O188" s="222"/>
      <c r="P188" s="222"/>
      <c r="Q188" s="222"/>
      <c r="R188" s="222"/>
      <c r="S188" s="222"/>
      <c r="T188" s="223"/>
      <c r="AT188" s="224" t="s">
        <v>290</v>
      </c>
      <c r="AU188" s="224" t="s">
        <v>83</v>
      </c>
      <c r="AV188" s="11" t="s">
        <v>83</v>
      </c>
      <c r="AW188" s="11" t="s">
        <v>6</v>
      </c>
      <c r="AX188" s="11" t="s">
        <v>81</v>
      </c>
      <c r="AY188" s="224" t="s">
        <v>186</v>
      </c>
    </row>
    <row r="189" spans="2:65" s="1" customFormat="1" ht="31.5" customHeight="1">
      <c r="B189" s="41"/>
      <c r="C189" s="193" t="s">
        <v>271</v>
      </c>
      <c r="D189" s="193" t="s">
        <v>189</v>
      </c>
      <c r="E189" s="194" t="s">
        <v>382</v>
      </c>
      <c r="F189" s="195" t="s">
        <v>383</v>
      </c>
      <c r="G189" s="196" t="s">
        <v>295</v>
      </c>
      <c r="H189" s="197">
        <v>1136.755</v>
      </c>
      <c r="I189" s="198"/>
      <c r="J189" s="199">
        <f>ROUND(I189*H189,2)</f>
        <v>0</v>
      </c>
      <c r="K189" s="195" t="s">
        <v>23</v>
      </c>
      <c r="L189" s="61"/>
      <c r="M189" s="200" t="s">
        <v>23</v>
      </c>
      <c r="N189" s="201" t="s">
        <v>44</v>
      </c>
      <c r="O189" s="42"/>
      <c r="P189" s="202">
        <f>O189*H189</f>
        <v>0</v>
      </c>
      <c r="Q189" s="202">
        <v>0</v>
      </c>
      <c r="R189" s="202">
        <f>Q189*H189</f>
        <v>0</v>
      </c>
      <c r="S189" s="202">
        <v>0</v>
      </c>
      <c r="T189" s="203">
        <f>S189*H189</f>
        <v>0</v>
      </c>
      <c r="AR189" s="24" t="s">
        <v>206</v>
      </c>
      <c r="AT189" s="24" t="s">
        <v>189</v>
      </c>
      <c r="AU189" s="24" t="s">
        <v>83</v>
      </c>
      <c r="AY189" s="24" t="s">
        <v>186</v>
      </c>
      <c r="BE189" s="204">
        <f>IF(N189="základní",J189,0)</f>
        <v>0</v>
      </c>
      <c r="BF189" s="204">
        <f>IF(N189="snížená",J189,0)</f>
        <v>0</v>
      </c>
      <c r="BG189" s="204">
        <f>IF(N189="zákl. přenesená",J189,0)</f>
        <v>0</v>
      </c>
      <c r="BH189" s="204">
        <f>IF(N189="sníž. přenesená",J189,0)</f>
        <v>0</v>
      </c>
      <c r="BI189" s="204">
        <f>IF(N189="nulová",J189,0)</f>
        <v>0</v>
      </c>
      <c r="BJ189" s="24" t="s">
        <v>81</v>
      </c>
      <c r="BK189" s="204">
        <f>ROUND(I189*H189,2)</f>
        <v>0</v>
      </c>
      <c r="BL189" s="24" t="s">
        <v>206</v>
      </c>
      <c r="BM189" s="24" t="s">
        <v>2390</v>
      </c>
    </row>
    <row r="190" spans="2:47" s="1" customFormat="1" ht="409.5">
      <c r="B190" s="41"/>
      <c r="C190" s="63"/>
      <c r="D190" s="208" t="s">
        <v>287</v>
      </c>
      <c r="E190" s="63"/>
      <c r="F190" s="209" t="s">
        <v>385</v>
      </c>
      <c r="G190" s="63"/>
      <c r="H190" s="63"/>
      <c r="I190" s="163"/>
      <c r="J190" s="63"/>
      <c r="K190" s="63"/>
      <c r="L190" s="61"/>
      <c r="M190" s="207"/>
      <c r="N190" s="42"/>
      <c r="O190" s="42"/>
      <c r="P190" s="42"/>
      <c r="Q190" s="42"/>
      <c r="R190" s="42"/>
      <c r="S190" s="42"/>
      <c r="T190" s="78"/>
      <c r="AT190" s="24" t="s">
        <v>287</v>
      </c>
      <c r="AU190" s="24" t="s">
        <v>83</v>
      </c>
    </row>
    <row r="191" spans="2:47" s="1" customFormat="1" ht="27">
      <c r="B191" s="41"/>
      <c r="C191" s="63"/>
      <c r="D191" s="208" t="s">
        <v>196</v>
      </c>
      <c r="E191" s="63"/>
      <c r="F191" s="209" t="s">
        <v>2391</v>
      </c>
      <c r="G191" s="63"/>
      <c r="H191" s="63"/>
      <c r="I191" s="163"/>
      <c r="J191" s="63"/>
      <c r="K191" s="63"/>
      <c r="L191" s="61"/>
      <c r="M191" s="207"/>
      <c r="N191" s="42"/>
      <c r="O191" s="42"/>
      <c r="P191" s="42"/>
      <c r="Q191" s="42"/>
      <c r="R191" s="42"/>
      <c r="S191" s="42"/>
      <c r="T191" s="78"/>
      <c r="AT191" s="24" t="s">
        <v>196</v>
      </c>
      <c r="AU191" s="24" t="s">
        <v>83</v>
      </c>
    </row>
    <row r="192" spans="2:51" s="11" customFormat="1" ht="13.5">
      <c r="B192" s="214"/>
      <c r="C192" s="215"/>
      <c r="D192" s="208" t="s">
        <v>290</v>
      </c>
      <c r="E192" s="225" t="s">
        <v>23</v>
      </c>
      <c r="F192" s="226" t="s">
        <v>2392</v>
      </c>
      <c r="G192" s="215"/>
      <c r="H192" s="227">
        <v>48.73</v>
      </c>
      <c r="I192" s="219"/>
      <c r="J192" s="215"/>
      <c r="K192" s="215"/>
      <c r="L192" s="220"/>
      <c r="M192" s="221"/>
      <c r="N192" s="222"/>
      <c r="O192" s="222"/>
      <c r="P192" s="222"/>
      <c r="Q192" s="222"/>
      <c r="R192" s="222"/>
      <c r="S192" s="222"/>
      <c r="T192" s="223"/>
      <c r="AT192" s="224" t="s">
        <v>290</v>
      </c>
      <c r="AU192" s="224" t="s">
        <v>83</v>
      </c>
      <c r="AV192" s="11" t="s">
        <v>83</v>
      </c>
      <c r="AW192" s="11" t="s">
        <v>36</v>
      </c>
      <c r="AX192" s="11" t="s">
        <v>73</v>
      </c>
      <c r="AY192" s="224" t="s">
        <v>186</v>
      </c>
    </row>
    <row r="193" spans="2:51" s="13" customFormat="1" ht="13.5">
      <c r="B193" s="241"/>
      <c r="C193" s="242"/>
      <c r="D193" s="208" t="s">
        <v>290</v>
      </c>
      <c r="E193" s="243" t="s">
        <v>23</v>
      </c>
      <c r="F193" s="244" t="s">
        <v>2352</v>
      </c>
      <c r="G193" s="242"/>
      <c r="H193" s="245" t="s">
        <v>23</v>
      </c>
      <c r="I193" s="246"/>
      <c r="J193" s="242"/>
      <c r="K193" s="242"/>
      <c r="L193" s="247"/>
      <c r="M193" s="248"/>
      <c r="N193" s="249"/>
      <c r="O193" s="249"/>
      <c r="P193" s="249"/>
      <c r="Q193" s="249"/>
      <c r="R193" s="249"/>
      <c r="S193" s="249"/>
      <c r="T193" s="250"/>
      <c r="AT193" s="251" t="s">
        <v>290</v>
      </c>
      <c r="AU193" s="251" t="s">
        <v>83</v>
      </c>
      <c r="AV193" s="13" t="s">
        <v>81</v>
      </c>
      <c r="AW193" s="13" t="s">
        <v>36</v>
      </c>
      <c r="AX193" s="13" t="s">
        <v>73</v>
      </c>
      <c r="AY193" s="251" t="s">
        <v>186</v>
      </c>
    </row>
    <row r="194" spans="2:51" s="11" customFormat="1" ht="13.5">
      <c r="B194" s="214"/>
      <c r="C194" s="215"/>
      <c r="D194" s="208" t="s">
        <v>290</v>
      </c>
      <c r="E194" s="225" t="s">
        <v>23</v>
      </c>
      <c r="F194" s="226" t="s">
        <v>2353</v>
      </c>
      <c r="G194" s="215"/>
      <c r="H194" s="227">
        <v>848.025</v>
      </c>
      <c r="I194" s="219"/>
      <c r="J194" s="215"/>
      <c r="K194" s="215"/>
      <c r="L194" s="220"/>
      <c r="M194" s="221"/>
      <c r="N194" s="222"/>
      <c r="O194" s="222"/>
      <c r="P194" s="222"/>
      <c r="Q194" s="222"/>
      <c r="R194" s="222"/>
      <c r="S194" s="222"/>
      <c r="T194" s="223"/>
      <c r="AT194" s="224" t="s">
        <v>290</v>
      </c>
      <c r="AU194" s="224" t="s">
        <v>83</v>
      </c>
      <c r="AV194" s="11" t="s">
        <v>83</v>
      </c>
      <c r="AW194" s="11" t="s">
        <v>36</v>
      </c>
      <c r="AX194" s="11" t="s">
        <v>73</v>
      </c>
      <c r="AY194" s="224" t="s">
        <v>186</v>
      </c>
    </row>
    <row r="195" spans="2:51" s="11" customFormat="1" ht="13.5">
      <c r="B195" s="214"/>
      <c r="C195" s="215"/>
      <c r="D195" s="208" t="s">
        <v>290</v>
      </c>
      <c r="E195" s="225" t="s">
        <v>23</v>
      </c>
      <c r="F195" s="226" t="s">
        <v>2354</v>
      </c>
      <c r="G195" s="215"/>
      <c r="H195" s="227">
        <v>240</v>
      </c>
      <c r="I195" s="219"/>
      <c r="J195" s="215"/>
      <c r="K195" s="215"/>
      <c r="L195" s="220"/>
      <c r="M195" s="221"/>
      <c r="N195" s="222"/>
      <c r="O195" s="222"/>
      <c r="P195" s="222"/>
      <c r="Q195" s="222"/>
      <c r="R195" s="222"/>
      <c r="S195" s="222"/>
      <c r="T195" s="223"/>
      <c r="AT195" s="224" t="s">
        <v>290</v>
      </c>
      <c r="AU195" s="224" t="s">
        <v>83</v>
      </c>
      <c r="AV195" s="11" t="s">
        <v>83</v>
      </c>
      <c r="AW195" s="11" t="s">
        <v>36</v>
      </c>
      <c r="AX195" s="11" t="s">
        <v>73</v>
      </c>
      <c r="AY195" s="224" t="s">
        <v>186</v>
      </c>
    </row>
    <row r="196" spans="2:51" s="12" customFormat="1" ht="13.5">
      <c r="B196" s="230"/>
      <c r="C196" s="231"/>
      <c r="D196" s="205" t="s">
        <v>290</v>
      </c>
      <c r="E196" s="232" t="s">
        <v>23</v>
      </c>
      <c r="F196" s="233" t="s">
        <v>650</v>
      </c>
      <c r="G196" s="231"/>
      <c r="H196" s="234">
        <v>1136.755</v>
      </c>
      <c r="I196" s="235"/>
      <c r="J196" s="231"/>
      <c r="K196" s="231"/>
      <c r="L196" s="236"/>
      <c r="M196" s="237"/>
      <c r="N196" s="238"/>
      <c r="O196" s="238"/>
      <c r="P196" s="238"/>
      <c r="Q196" s="238"/>
      <c r="R196" s="238"/>
      <c r="S196" s="238"/>
      <c r="T196" s="239"/>
      <c r="AT196" s="240" t="s">
        <v>290</v>
      </c>
      <c r="AU196" s="240" t="s">
        <v>83</v>
      </c>
      <c r="AV196" s="12" t="s">
        <v>206</v>
      </c>
      <c r="AW196" s="12" t="s">
        <v>36</v>
      </c>
      <c r="AX196" s="12" t="s">
        <v>81</v>
      </c>
      <c r="AY196" s="240" t="s">
        <v>186</v>
      </c>
    </row>
    <row r="197" spans="2:65" s="1" customFormat="1" ht="44.25" customHeight="1">
      <c r="B197" s="41"/>
      <c r="C197" s="193" t="s">
        <v>10</v>
      </c>
      <c r="D197" s="193" t="s">
        <v>189</v>
      </c>
      <c r="E197" s="194" t="s">
        <v>2393</v>
      </c>
      <c r="F197" s="195" t="s">
        <v>2394</v>
      </c>
      <c r="G197" s="196" t="s">
        <v>295</v>
      </c>
      <c r="H197" s="197">
        <v>1249.145</v>
      </c>
      <c r="I197" s="198"/>
      <c r="J197" s="199">
        <f>ROUND(I197*H197,2)</f>
        <v>0</v>
      </c>
      <c r="K197" s="195" t="s">
        <v>193</v>
      </c>
      <c r="L197" s="61"/>
      <c r="M197" s="200" t="s">
        <v>23</v>
      </c>
      <c r="N197" s="201" t="s">
        <v>44</v>
      </c>
      <c r="O197" s="42"/>
      <c r="P197" s="202">
        <f>O197*H197</f>
        <v>0</v>
      </c>
      <c r="Q197" s="202">
        <v>0</v>
      </c>
      <c r="R197" s="202">
        <f>Q197*H197</f>
        <v>0</v>
      </c>
      <c r="S197" s="202">
        <v>0</v>
      </c>
      <c r="T197" s="203">
        <f>S197*H197</f>
        <v>0</v>
      </c>
      <c r="AR197" s="24" t="s">
        <v>206</v>
      </c>
      <c r="AT197" s="24" t="s">
        <v>189</v>
      </c>
      <c r="AU197" s="24" t="s">
        <v>83</v>
      </c>
      <c r="AY197" s="24" t="s">
        <v>186</v>
      </c>
      <c r="BE197" s="204">
        <f>IF(N197="základní",J197,0)</f>
        <v>0</v>
      </c>
      <c r="BF197" s="204">
        <f>IF(N197="snížená",J197,0)</f>
        <v>0</v>
      </c>
      <c r="BG197" s="204">
        <f>IF(N197="zákl. přenesená",J197,0)</f>
        <v>0</v>
      </c>
      <c r="BH197" s="204">
        <f>IF(N197="sníž. přenesená",J197,0)</f>
        <v>0</v>
      </c>
      <c r="BI197" s="204">
        <f>IF(N197="nulová",J197,0)</f>
        <v>0</v>
      </c>
      <c r="BJ197" s="24" t="s">
        <v>81</v>
      </c>
      <c r="BK197" s="204">
        <f>ROUND(I197*H197,2)</f>
        <v>0</v>
      </c>
      <c r="BL197" s="24" t="s">
        <v>206</v>
      </c>
      <c r="BM197" s="24" t="s">
        <v>2395</v>
      </c>
    </row>
    <row r="198" spans="2:47" s="1" customFormat="1" ht="270">
      <c r="B198" s="41"/>
      <c r="C198" s="63"/>
      <c r="D198" s="208" t="s">
        <v>287</v>
      </c>
      <c r="E198" s="63"/>
      <c r="F198" s="209" t="s">
        <v>2396</v>
      </c>
      <c r="G198" s="63"/>
      <c r="H198" s="63"/>
      <c r="I198" s="163"/>
      <c r="J198" s="63"/>
      <c r="K198" s="63"/>
      <c r="L198" s="61"/>
      <c r="M198" s="207"/>
      <c r="N198" s="42"/>
      <c r="O198" s="42"/>
      <c r="P198" s="42"/>
      <c r="Q198" s="42"/>
      <c r="R198" s="42"/>
      <c r="S198" s="42"/>
      <c r="T198" s="78"/>
      <c r="AT198" s="24" t="s">
        <v>287</v>
      </c>
      <c r="AU198" s="24" t="s">
        <v>83</v>
      </c>
    </row>
    <row r="199" spans="2:51" s="13" customFormat="1" ht="13.5">
      <c r="B199" s="241"/>
      <c r="C199" s="242"/>
      <c r="D199" s="208" t="s">
        <v>290</v>
      </c>
      <c r="E199" s="243" t="s">
        <v>23</v>
      </c>
      <c r="F199" s="244" t="s">
        <v>2397</v>
      </c>
      <c r="G199" s="242"/>
      <c r="H199" s="245" t="s">
        <v>23</v>
      </c>
      <c r="I199" s="246"/>
      <c r="J199" s="242"/>
      <c r="K199" s="242"/>
      <c r="L199" s="247"/>
      <c r="M199" s="248"/>
      <c r="N199" s="249"/>
      <c r="O199" s="249"/>
      <c r="P199" s="249"/>
      <c r="Q199" s="249"/>
      <c r="R199" s="249"/>
      <c r="S199" s="249"/>
      <c r="T199" s="250"/>
      <c r="AT199" s="251" t="s">
        <v>290</v>
      </c>
      <c r="AU199" s="251" t="s">
        <v>83</v>
      </c>
      <c r="AV199" s="13" t="s">
        <v>81</v>
      </c>
      <c r="AW199" s="13" t="s">
        <v>36</v>
      </c>
      <c r="AX199" s="13" t="s">
        <v>73</v>
      </c>
      <c r="AY199" s="251" t="s">
        <v>186</v>
      </c>
    </row>
    <row r="200" spans="2:51" s="11" customFormat="1" ht="13.5">
      <c r="B200" s="214"/>
      <c r="C200" s="215"/>
      <c r="D200" s="208" t="s">
        <v>290</v>
      </c>
      <c r="E200" s="225" t="s">
        <v>23</v>
      </c>
      <c r="F200" s="226" t="s">
        <v>2398</v>
      </c>
      <c r="G200" s="215"/>
      <c r="H200" s="227">
        <v>46.799</v>
      </c>
      <c r="I200" s="219"/>
      <c r="J200" s="215"/>
      <c r="K200" s="215"/>
      <c r="L200" s="220"/>
      <c r="M200" s="221"/>
      <c r="N200" s="222"/>
      <c r="O200" s="222"/>
      <c r="P200" s="222"/>
      <c r="Q200" s="222"/>
      <c r="R200" s="222"/>
      <c r="S200" s="222"/>
      <c r="T200" s="223"/>
      <c r="AT200" s="224" t="s">
        <v>290</v>
      </c>
      <c r="AU200" s="224" t="s">
        <v>83</v>
      </c>
      <c r="AV200" s="11" t="s">
        <v>83</v>
      </c>
      <c r="AW200" s="11" t="s">
        <v>36</v>
      </c>
      <c r="AX200" s="11" t="s">
        <v>73</v>
      </c>
      <c r="AY200" s="224" t="s">
        <v>186</v>
      </c>
    </row>
    <row r="201" spans="2:51" s="11" customFormat="1" ht="13.5">
      <c r="B201" s="214"/>
      <c r="C201" s="215"/>
      <c r="D201" s="208" t="s">
        <v>290</v>
      </c>
      <c r="E201" s="225" t="s">
        <v>23</v>
      </c>
      <c r="F201" s="226" t="s">
        <v>2399</v>
      </c>
      <c r="G201" s="215"/>
      <c r="H201" s="227">
        <v>495.016</v>
      </c>
      <c r="I201" s="219"/>
      <c r="J201" s="215"/>
      <c r="K201" s="215"/>
      <c r="L201" s="220"/>
      <c r="M201" s="221"/>
      <c r="N201" s="222"/>
      <c r="O201" s="222"/>
      <c r="P201" s="222"/>
      <c r="Q201" s="222"/>
      <c r="R201" s="222"/>
      <c r="S201" s="222"/>
      <c r="T201" s="223"/>
      <c r="AT201" s="224" t="s">
        <v>290</v>
      </c>
      <c r="AU201" s="224" t="s">
        <v>83</v>
      </c>
      <c r="AV201" s="11" t="s">
        <v>83</v>
      </c>
      <c r="AW201" s="11" t="s">
        <v>36</v>
      </c>
      <c r="AX201" s="11" t="s">
        <v>73</v>
      </c>
      <c r="AY201" s="224" t="s">
        <v>186</v>
      </c>
    </row>
    <row r="202" spans="2:51" s="13" customFormat="1" ht="13.5">
      <c r="B202" s="241"/>
      <c r="C202" s="242"/>
      <c r="D202" s="208" t="s">
        <v>290</v>
      </c>
      <c r="E202" s="243" t="s">
        <v>23</v>
      </c>
      <c r="F202" s="244" t="s">
        <v>2400</v>
      </c>
      <c r="G202" s="242"/>
      <c r="H202" s="245" t="s">
        <v>23</v>
      </c>
      <c r="I202" s="246"/>
      <c r="J202" s="242"/>
      <c r="K202" s="242"/>
      <c r="L202" s="247"/>
      <c r="M202" s="248"/>
      <c r="N202" s="249"/>
      <c r="O202" s="249"/>
      <c r="P202" s="249"/>
      <c r="Q202" s="249"/>
      <c r="R202" s="249"/>
      <c r="S202" s="249"/>
      <c r="T202" s="250"/>
      <c r="AT202" s="251" t="s">
        <v>290</v>
      </c>
      <c r="AU202" s="251" t="s">
        <v>83</v>
      </c>
      <c r="AV202" s="13" t="s">
        <v>81</v>
      </c>
      <c r="AW202" s="13" t="s">
        <v>36</v>
      </c>
      <c r="AX202" s="13" t="s">
        <v>73</v>
      </c>
      <c r="AY202" s="251" t="s">
        <v>186</v>
      </c>
    </row>
    <row r="203" spans="2:51" s="11" customFormat="1" ht="13.5">
      <c r="B203" s="214"/>
      <c r="C203" s="215"/>
      <c r="D203" s="208" t="s">
        <v>290</v>
      </c>
      <c r="E203" s="225" t="s">
        <v>23</v>
      </c>
      <c r="F203" s="226" t="s">
        <v>2401</v>
      </c>
      <c r="G203" s="215"/>
      <c r="H203" s="227">
        <v>26.95</v>
      </c>
      <c r="I203" s="219"/>
      <c r="J203" s="215"/>
      <c r="K203" s="215"/>
      <c r="L203" s="220"/>
      <c r="M203" s="221"/>
      <c r="N203" s="222"/>
      <c r="O203" s="222"/>
      <c r="P203" s="222"/>
      <c r="Q203" s="222"/>
      <c r="R203" s="222"/>
      <c r="S203" s="222"/>
      <c r="T203" s="223"/>
      <c r="AT203" s="224" t="s">
        <v>290</v>
      </c>
      <c r="AU203" s="224" t="s">
        <v>83</v>
      </c>
      <c r="AV203" s="11" t="s">
        <v>83</v>
      </c>
      <c r="AW203" s="11" t="s">
        <v>36</v>
      </c>
      <c r="AX203" s="11" t="s">
        <v>73</v>
      </c>
      <c r="AY203" s="224" t="s">
        <v>186</v>
      </c>
    </row>
    <row r="204" spans="2:51" s="11" customFormat="1" ht="13.5">
      <c r="B204" s="214"/>
      <c r="C204" s="215"/>
      <c r="D204" s="208" t="s">
        <v>290</v>
      </c>
      <c r="E204" s="225" t="s">
        <v>23</v>
      </c>
      <c r="F204" s="226" t="s">
        <v>2402</v>
      </c>
      <c r="G204" s="215"/>
      <c r="H204" s="227">
        <v>166.23</v>
      </c>
      <c r="I204" s="219"/>
      <c r="J204" s="215"/>
      <c r="K204" s="215"/>
      <c r="L204" s="220"/>
      <c r="M204" s="221"/>
      <c r="N204" s="222"/>
      <c r="O204" s="222"/>
      <c r="P204" s="222"/>
      <c r="Q204" s="222"/>
      <c r="R204" s="222"/>
      <c r="S204" s="222"/>
      <c r="T204" s="223"/>
      <c r="AT204" s="224" t="s">
        <v>290</v>
      </c>
      <c r="AU204" s="224" t="s">
        <v>83</v>
      </c>
      <c r="AV204" s="11" t="s">
        <v>83</v>
      </c>
      <c r="AW204" s="11" t="s">
        <v>36</v>
      </c>
      <c r="AX204" s="11" t="s">
        <v>73</v>
      </c>
      <c r="AY204" s="224" t="s">
        <v>186</v>
      </c>
    </row>
    <row r="205" spans="2:51" s="11" customFormat="1" ht="13.5">
      <c r="B205" s="214"/>
      <c r="C205" s="215"/>
      <c r="D205" s="208" t="s">
        <v>290</v>
      </c>
      <c r="E205" s="225" t="s">
        <v>23</v>
      </c>
      <c r="F205" s="226" t="s">
        <v>2403</v>
      </c>
      <c r="G205" s="215"/>
      <c r="H205" s="227">
        <v>110.53</v>
      </c>
      <c r="I205" s="219"/>
      <c r="J205" s="215"/>
      <c r="K205" s="215"/>
      <c r="L205" s="220"/>
      <c r="M205" s="221"/>
      <c r="N205" s="222"/>
      <c r="O205" s="222"/>
      <c r="P205" s="222"/>
      <c r="Q205" s="222"/>
      <c r="R205" s="222"/>
      <c r="S205" s="222"/>
      <c r="T205" s="223"/>
      <c r="AT205" s="224" t="s">
        <v>290</v>
      </c>
      <c r="AU205" s="224" t="s">
        <v>83</v>
      </c>
      <c r="AV205" s="11" t="s">
        <v>83</v>
      </c>
      <c r="AW205" s="11" t="s">
        <v>36</v>
      </c>
      <c r="AX205" s="11" t="s">
        <v>73</v>
      </c>
      <c r="AY205" s="224" t="s">
        <v>186</v>
      </c>
    </row>
    <row r="206" spans="2:51" s="11" customFormat="1" ht="13.5">
      <c r="B206" s="214"/>
      <c r="C206" s="215"/>
      <c r="D206" s="208" t="s">
        <v>290</v>
      </c>
      <c r="E206" s="225" t="s">
        <v>23</v>
      </c>
      <c r="F206" s="226" t="s">
        <v>2404</v>
      </c>
      <c r="G206" s="215"/>
      <c r="H206" s="227">
        <v>9.3</v>
      </c>
      <c r="I206" s="219"/>
      <c r="J206" s="215"/>
      <c r="K206" s="215"/>
      <c r="L206" s="220"/>
      <c r="M206" s="221"/>
      <c r="N206" s="222"/>
      <c r="O206" s="222"/>
      <c r="P206" s="222"/>
      <c r="Q206" s="222"/>
      <c r="R206" s="222"/>
      <c r="S206" s="222"/>
      <c r="T206" s="223"/>
      <c r="AT206" s="224" t="s">
        <v>290</v>
      </c>
      <c r="AU206" s="224" t="s">
        <v>83</v>
      </c>
      <c r="AV206" s="11" t="s">
        <v>83</v>
      </c>
      <c r="AW206" s="11" t="s">
        <v>36</v>
      </c>
      <c r="AX206" s="11" t="s">
        <v>73</v>
      </c>
      <c r="AY206" s="224" t="s">
        <v>186</v>
      </c>
    </row>
    <row r="207" spans="2:51" s="13" customFormat="1" ht="13.5">
      <c r="B207" s="241"/>
      <c r="C207" s="242"/>
      <c r="D207" s="208" t="s">
        <v>290</v>
      </c>
      <c r="E207" s="243" t="s">
        <v>23</v>
      </c>
      <c r="F207" s="244" t="s">
        <v>2405</v>
      </c>
      <c r="G207" s="242"/>
      <c r="H207" s="245" t="s">
        <v>23</v>
      </c>
      <c r="I207" s="246"/>
      <c r="J207" s="242"/>
      <c r="K207" s="242"/>
      <c r="L207" s="247"/>
      <c r="M207" s="248"/>
      <c r="N207" s="249"/>
      <c r="O207" s="249"/>
      <c r="P207" s="249"/>
      <c r="Q207" s="249"/>
      <c r="R207" s="249"/>
      <c r="S207" s="249"/>
      <c r="T207" s="250"/>
      <c r="AT207" s="251" t="s">
        <v>290</v>
      </c>
      <c r="AU207" s="251" t="s">
        <v>83</v>
      </c>
      <c r="AV207" s="13" t="s">
        <v>81</v>
      </c>
      <c r="AW207" s="13" t="s">
        <v>36</v>
      </c>
      <c r="AX207" s="13" t="s">
        <v>73</v>
      </c>
      <c r="AY207" s="251" t="s">
        <v>186</v>
      </c>
    </row>
    <row r="208" spans="2:51" s="11" customFormat="1" ht="13.5">
      <c r="B208" s="214"/>
      <c r="C208" s="215"/>
      <c r="D208" s="208" t="s">
        <v>290</v>
      </c>
      <c r="E208" s="225" t="s">
        <v>23</v>
      </c>
      <c r="F208" s="226" t="s">
        <v>2406</v>
      </c>
      <c r="G208" s="215"/>
      <c r="H208" s="227">
        <v>105.09</v>
      </c>
      <c r="I208" s="219"/>
      <c r="J208" s="215"/>
      <c r="K208" s="215"/>
      <c r="L208" s="220"/>
      <c r="M208" s="221"/>
      <c r="N208" s="222"/>
      <c r="O208" s="222"/>
      <c r="P208" s="222"/>
      <c r="Q208" s="222"/>
      <c r="R208" s="222"/>
      <c r="S208" s="222"/>
      <c r="T208" s="223"/>
      <c r="AT208" s="224" t="s">
        <v>290</v>
      </c>
      <c r="AU208" s="224" t="s">
        <v>83</v>
      </c>
      <c r="AV208" s="11" t="s">
        <v>83</v>
      </c>
      <c r="AW208" s="11" t="s">
        <v>36</v>
      </c>
      <c r="AX208" s="11" t="s">
        <v>73</v>
      </c>
      <c r="AY208" s="224" t="s">
        <v>186</v>
      </c>
    </row>
    <row r="209" spans="2:51" s="11" customFormat="1" ht="13.5">
      <c r="B209" s="214"/>
      <c r="C209" s="215"/>
      <c r="D209" s="208" t="s">
        <v>290</v>
      </c>
      <c r="E209" s="225" t="s">
        <v>23</v>
      </c>
      <c r="F209" s="226" t="s">
        <v>2407</v>
      </c>
      <c r="G209" s="215"/>
      <c r="H209" s="227">
        <v>289.23</v>
      </c>
      <c r="I209" s="219"/>
      <c r="J209" s="215"/>
      <c r="K209" s="215"/>
      <c r="L209" s="220"/>
      <c r="M209" s="221"/>
      <c r="N209" s="222"/>
      <c r="O209" s="222"/>
      <c r="P209" s="222"/>
      <c r="Q209" s="222"/>
      <c r="R209" s="222"/>
      <c r="S209" s="222"/>
      <c r="T209" s="223"/>
      <c r="AT209" s="224" t="s">
        <v>290</v>
      </c>
      <c r="AU209" s="224" t="s">
        <v>83</v>
      </c>
      <c r="AV209" s="11" t="s">
        <v>83</v>
      </c>
      <c r="AW209" s="11" t="s">
        <v>36</v>
      </c>
      <c r="AX209" s="11" t="s">
        <v>73</v>
      </c>
      <c r="AY209" s="224" t="s">
        <v>186</v>
      </c>
    </row>
    <row r="210" spans="2:51" s="12" customFormat="1" ht="13.5">
      <c r="B210" s="230"/>
      <c r="C210" s="231"/>
      <c r="D210" s="205" t="s">
        <v>290</v>
      </c>
      <c r="E210" s="232" t="s">
        <v>23</v>
      </c>
      <c r="F210" s="233" t="s">
        <v>650</v>
      </c>
      <c r="G210" s="231"/>
      <c r="H210" s="234">
        <v>1249.145</v>
      </c>
      <c r="I210" s="235"/>
      <c r="J210" s="231"/>
      <c r="K210" s="231"/>
      <c r="L210" s="236"/>
      <c r="M210" s="237"/>
      <c r="N210" s="238"/>
      <c r="O210" s="238"/>
      <c r="P210" s="238"/>
      <c r="Q210" s="238"/>
      <c r="R210" s="238"/>
      <c r="S210" s="238"/>
      <c r="T210" s="239"/>
      <c r="AT210" s="240" t="s">
        <v>290</v>
      </c>
      <c r="AU210" s="240" t="s">
        <v>83</v>
      </c>
      <c r="AV210" s="12" t="s">
        <v>206</v>
      </c>
      <c r="AW210" s="12" t="s">
        <v>36</v>
      </c>
      <c r="AX210" s="12" t="s">
        <v>81</v>
      </c>
      <c r="AY210" s="240" t="s">
        <v>186</v>
      </c>
    </row>
    <row r="211" spans="2:65" s="1" customFormat="1" ht="22.5" customHeight="1">
      <c r="B211" s="41"/>
      <c r="C211" s="254" t="s">
        <v>255</v>
      </c>
      <c r="D211" s="254" t="s">
        <v>1059</v>
      </c>
      <c r="E211" s="255" t="s">
        <v>2408</v>
      </c>
      <c r="F211" s="256" t="s">
        <v>2409</v>
      </c>
      <c r="G211" s="257" t="s">
        <v>401</v>
      </c>
      <c r="H211" s="258">
        <v>2248.461</v>
      </c>
      <c r="I211" s="259"/>
      <c r="J211" s="260">
        <f>ROUND(I211*H211,2)</f>
        <v>0</v>
      </c>
      <c r="K211" s="256" t="s">
        <v>193</v>
      </c>
      <c r="L211" s="261"/>
      <c r="M211" s="262" t="s">
        <v>23</v>
      </c>
      <c r="N211" s="263" t="s">
        <v>44</v>
      </c>
      <c r="O211" s="42"/>
      <c r="P211" s="202">
        <f>O211*H211</f>
        <v>0</v>
      </c>
      <c r="Q211" s="202">
        <v>1</v>
      </c>
      <c r="R211" s="202">
        <f>Q211*H211</f>
        <v>2248.461</v>
      </c>
      <c r="S211" s="202">
        <v>0</v>
      </c>
      <c r="T211" s="203">
        <f>S211*H211</f>
        <v>0</v>
      </c>
      <c r="AR211" s="24" t="s">
        <v>227</v>
      </c>
      <c r="AT211" s="24" t="s">
        <v>1059</v>
      </c>
      <c r="AU211" s="24" t="s">
        <v>83</v>
      </c>
      <c r="AY211" s="24" t="s">
        <v>186</v>
      </c>
      <c r="BE211" s="204">
        <f>IF(N211="základní",J211,0)</f>
        <v>0</v>
      </c>
      <c r="BF211" s="204">
        <f>IF(N211="snížená",J211,0)</f>
        <v>0</v>
      </c>
      <c r="BG211" s="204">
        <f>IF(N211="zákl. přenesená",J211,0)</f>
        <v>0</v>
      </c>
      <c r="BH211" s="204">
        <f>IF(N211="sníž. přenesená",J211,0)</f>
        <v>0</v>
      </c>
      <c r="BI211" s="204">
        <f>IF(N211="nulová",J211,0)</f>
        <v>0</v>
      </c>
      <c r="BJ211" s="24" t="s">
        <v>81</v>
      </c>
      <c r="BK211" s="204">
        <f>ROUND(I211*H211,2)</f>
        <v>0</v>
      </c>
      <c r="BL211" s="24" t="s">
        <v>206</v>
      </c>
      <c r="BM211" s="24" t="s">
        <v>2410</v>
      </c>
    </row>
    <row r="212" spans="2:51" s="13" customFormat="1" ht="13.5">
      <c r="B212" s="241"/>
      <c r="C212" s="242"/>
      <c r="D212" s="208" t="s">
        <v>290</v>
      </c>
      <c r="E212" s="243" t="s">
        <v>23</v>
      </c>
      <c r="F212" s="244" t="s">
        <v>2411</v>
      </c>
      <c r="G212" s="242"/>
      <c r="H212" s="245" t="s">
        <v>23</v>
      </c>
      <c r="I212" s="246"/>
      <c r="J212" s="242"/>
      <c r="K212" s="242"/>
      <c r="L212" s="247"/>
      <c r="M212" s="248"/>
      <c r="N212" s="249"/>
      <c r="O212" s="249"/>
      <c r="P212" s="249"/>
      <c r="Q212" s="249"/>
      <c r="R212" s="249"/>
      <c r="S212" s="249"/>
      <c r="T212" s="250"/>
      <c r="AT212" s="251" t="s">
        <v>290</v>
      </c>
      <c r="AU212" s="251" t="s">
        <v>83</v>
      </c>
      <c r="AV212" s="13" t="s">
        <v>81</v>
      </c>
      <c r="AW212" s="13" t="s">
        <v>36</v>
      </c>
      <c r="AX212" s="13" t="s">
        <v>73</v>
      </c>
      <c r="AY212" s="251" t="s">
        <v>186</v>
      </c>
    </row>
    <row r="213" spans="2:51" s="11" customFormat="1" ht="13.5">
      <c r="B213" s="214"/>
      <c r="C213" s="215"/>
      <c r="D213" s="208" t="s">
        <v>290</v>
      </c>
      <c r="E213" s="225" t="s">
        <v>23</v>
      </c>
      <c r="F213" s="226" t="s">
        <v>2370</v>
      </c>
      <c r="G213" s="215"/>
      <c r="H213" s="227">
        <v>1249.145</v>
      </c>
      <c r="I213" s="219"/>
      <c r="J213" s="215"/>
      <c r="K213" s="215"/>
      <c r="L213" s="220"/>
      <c r="M213" s="221"/>
      <c r="N213" s="222"/>
      <c r="O213" s="222"/>
      <c r="P213" s="222"/>
      <c r="Q213" s="222"/>
      <c r="R213" s="222"/>
      <c r="S213" s="222"/>
      <c r="T213" s="223"/>
      <c r="AT213" s="224" t="s">
        <v>290</v>
      </c>
      <c r="AU213" s="224" t="s">
        <v>83</v>
      </c>
      <c r="AV213" s="11" t="s">
        <v>83</v>
      </c>
      <c r="AW213" s="11" t="s">
        <v>36</v>
      </c>
      <c r="AX213" s="11" t="s">
        <v>81</v>
      </c>
      <c r="AY213" s="224" t="s">
        <v>186</v>
      </c>
    </row>
    <row r="214" spans="2:51" s="11" customFormat="1" ht="13.5">
      <c r="B214" s="214"/>
      <c r="C214" s="215"/>
      <c r="D214" s="205" t="s">
        <v>290</v>
      </c>
      <c r="E214" s="215"/>
      <c r="F214" s="217" t="s">
        <v>2412</v>
      </c>
      <c r="G214" s="215"/>
      <c r="H214" s="218">
        <v>2248.461</v>
      </c>
      <c r="I214" s="219"/>
      <c r="J214" s="215"/>
      <c r="K214" s="215"/>
      <c r="L214" s="220"/>
      <c r="M214" s="221"/>
      <c r="N214" s="222"/>
      <c r="O214" s="222"/>
      <c r="P214" s="222"/>
      <c r="Q214" s="222"/>
      <c r="R214" s="222"/>
      <c r="S214" s="222"/>
      <c r="T214" s="223"/>
      <c r="AT214" s="224" t="s">
        <v>290</v>
      </c>
      <c r="AU214" s="224" t="s">
        <v>83</v>
      </c>
      <c r="AV214" s="11" t="s">
        <v>83</v>
      </c>
      <c r="AW214" s="11" t="s">
        <v>6</v>
      </c>
      <c r="AX214" s="11" t="s">
        <v>81</v>
      </c>
      <c r="AY214" s="224" t="s">
        <v>186</v>
      </c>
    </row>
    <row r="215" spans="2:65" s="1" customFormat="1" ht="31.5" customHeight="1">
      <c r="B215" s="41"/>
      <c r="C215" s="193" t="s">
        <v>350</v>
      </c>
      <c r="D215" s="193" t="s">
        <v>189</v>
      </c>
      <c r="E215" s="194" t="s">
        <v>566</v>
      </c>
      <c r="F215" s="195" t="s">
        <v>567</v>
      </c>
      <c r="G215" s="196" t="s">
        <v>285</v>
      </c>
      <c r="H215" s="197">
        <v>767</v>
      </c>
      <c r="I215" s="198"/>
      <c r="J215" s="199">
        <f>ROUND(I215*H215,2)</f>
        <v>0</v>
      </c>
      <c r="K215" s="195" t="s">
        <v>193</v>
      </c>
      <c r="L215" s="61"/>
      <c r="M215" s="200" t="s">
        <v>23</v>
      </c>
      <c r="N215" s="201" t="s">
        <v>44</v>
      </c>
      <c r="O215" s="42"/>
      <c r="P215" s="202">
        <f>O215*H215</f>
        <v>0</v>
      </c>
      <c r="Q215" s="202">
        <v>0</v>
      </c>
      <c r="R215" s="202">
        <f>Q215*H215</f>
        <v>0</v>
      </c>
      <c r="S215" s="202">
        <v>0</v>
      </c>
      <c r="T215" s="203">
        <f>S215*H215</f>
        <v>0</v>
      </c>
      <c r="AR215" s="24" t="s">
        <v>206</v>
      </c>
      <c r="AT215" s="24" t="s">
        <v>189</v>
      </c>
      <c r="AU215" s="24" t="s">
        <v>83</v>
      </c>
      <c r="AY215" s="24" t="s">
        <v>186</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206</v>
      </c>
      <c r="BM215" s="24" t="s">
        <v>2413</v>
      </c>
    </row>
    <row r="216" spans="2:47" s="1" customFormat="1" ht="121.5">
      <c r="B216" s="41"/>
      <c r="C216" s="63"/>
      <c r="D216" s="208" t="s">
        <v>287</v>
      </c>
      <c r="E216" s="63"/>
      <c r="F216" s="209" t="s">
        <v>569</v>
      </c>
      <c r="G216" s="63"/>
      <c r="H216" s="63"/>
      <c r="I216" s="163"/>
      <c r="J216" s="63"/>
      <c r="K216" s="63"/>
      <c r="L216" s="61"/>
      <c r="M216" s="207"/>
      <c r="N216" s="42"/>
      <c r="O216" s="42"/>
      <c r="P216" s="42"/>
      <c r="Q216" s="42"/>
      <c r="R216" s="42"/>
      <c r="S216" s="42"/>
      <c r="T216" s="78"/>
      <c r="AT216" s="24" t="s">
        <v>287</v>
      </c>
      <c r="AU216" s="24" t="s">
        <v>83</v>
      </c>
    </row>
    <row r="217" spans="2:51" s="13" customFormat="1" ht="13.5">
      <c r="B217" s="241"/>
      <c r="C217" s="242"/>
      <c r="D217" s="208" t="s">
        <v>290</v>
      </c>
      <c r="E217" s="243" t="s">
        <v>23</v>
      </c>
      <c r="F217" s="244" t="s">
        <v>2414</v>
      </c>
      <c r="G217" s="242"/>
      <c r="H217" s="245" t="s">
        <v>23</v>
      </c>
      <c r="I217" s="246"/>
      <c r="J217" s="242"/>
      <c r="K217" s="242"/>
      <c r="L217" s="247"/>
      <c r="M217" s="248"/>
      <c r="N217" s="249"/>
      <c r="O217" s="249"/>
      <c r="P217" s="249"/>
      <c r="Q217" s="249"/>
      <c r="R217" s="249"/>
      <c r="S217" s="249"/>
      <c r="T217" s="250"/>
      <c r="AT217" s="251" t="s">
        <v>290</v>
      </c>
      <c r="AU217" s="251" t="s">
        <v>83</v>
      </c>
      <c r="AV217" s="13" t="s">
        <v>81</v>
      </c>
      <c r="AW217" s="13" t="s">
        <v>36</v>
      </c>
      <c r="AX217" s="13" t="s">
        <v>73</v>
      </c>
      <c r="AY217" s="251" t="s">
        <v>186</v>
      </c>
    </row>
    <row r="218" spans="2:51" s="13" customFormat="1" ht="13.5">
      <c r="B218" s="241"/>
      <c r="C218" s="242"/>
      <c r="D218" s="208" t="s">
        <v>290</v>
      </c>
      <c r="E218" s="243" t="s">
        <v>23</v>
      </c>
      <c r="F218" s="244" t="s">
        <v>2415</v>
      </c>
      <c r="G218" s="242"/>
      <c r="H218" s="245" t="s">
        <v>23</v>
      </c>
      <c r="I218" s="246"/>
      <c r="J218" s="242"/>
      <c r="K218" s="242"/>
      <c r="L218" s="247"/>
      <c r="M218" s="248"/>
      <c r="N218" s="249"/>
      <c r="O218" s="249"/>
      <c r="P218" s="249"/>
      <c r="Q218" s="249"/>
      <c r="R218" s="249"/>
      <c r="S218" s="249"/>
      <c r="T218" s="250"/>
      <c r="AT218" s="251" t="s">
        <v>290</v>
      </c>
      <c r="AU218" s="251" t="s">
        <v>83</v>
      </c>
      <c r="AV218" s="13" t="s">
        <v>81</v>
      </c>
      <c r="AW218" s="13" t="s">
        <v>36</v>
      </c>
      <c r="AX218" s="13" t="s">
        <v>73</v>
      </c>
      <c r="AY218" s="251" t="s">
        <v>186</v>
      </c>
    </row>
    <row r="219" spans="2:51" s="11" customFormat="1" ht="13.5">
      <c r="B219" s="214"/>
      <c r="C219" s="215"/>
      <c r="D219" s="208" t="s">
        <v>290</v>
      </c>
      <c r="E219" s="225" t="s">
        <v>23</v>
      </c>
      <c r="F219" s="226" t="s">
        <v>2416</v>
      </c>
      <c r="G219" s="215"/>
      <c r="H219" s="227">
        <v>75</v>
      </c>
      <c r="I219" s="219"/>
      <c r="J219" s="215"/>
      <c r="K219" s="215"/>
      <c r="L219" s="220"/>
      <c r="M219" s="221"/>
      <c r="N219" s="222"/>
      <c r="O219" s="222"/>
      <c r="P219" s="222"/>
      <c r="Q219" s="222"/>
      <c r="R219" s="222"/>
      <c r="S219" s="222"/>
      <c r="T219" s="223"/>
      <c r="AT219" s="224" t="s">
        <v>290</v>
      </c>
      <c r="AU219" s="224" t="s">
        <v>83</v>
      </c>
      <c r="AV219" s="11" t="s">
        <v>83</v>
      </c>
      <c r="AW219" s="11" t="s">
        <v>36</v>
      </c>
      <c r="AX219" s="11" t="s">
        <v>73</v>
      </c>
      <c r="AY219" s="224" t="s">
        <v>186</v>
      </c>
    </row>
    <row r="220" spans="2:51" s="11" customFormat="1" ht="13.5">
      <c r="B220" s="214"/>
      <c r="C220" s="215"/>
      <c r="D220" s="208" t="s">
        <v>290</v>
      </c>
      <c r="E220" s="225" t="s">
        <v>23</v>
      </c>
      <c r="F220" s="226" t="s">
        <v>2417</v>
      </c>
      <c r="G220" s="215"/>
      <c r="H220" s="227">
        <v>93</v>
      </c>
      <c r="I220" s="219"/>
      <c r="J220" s="215"/>
      <c r="K220" s="215"/>
      <c r="L220" s="220"/>
      <c r="M220" s="221"/>
      <c r="N220" s="222"/>
      <c r="O220" s="222"/>
      <c r="P220" s="222"/>
      <c r="Q220" s="222"/>
      <c r="R220" s="222"/>
      <c r="S220" s="222"/>
      <c r="T220" s="223"/>
      <c r="AT220" s="224" t="s">
        <v>290</v>
      </c>
      <c r="AU220" s="224" t="s">
        <v>83</v>
      </c>
      <c r="AV220" s="11" t="s">
        <v>83</v>
      </c>
      <c r="AW220" s="11" t="s">
        <v>36</v>
      </c>
      <c r="AX220" s="11" t="s">
        <v>73</v>
      </c>
      <c r="AY220" s="224" t="s">
        <v>186</v>
      </c>
    </row>
    <row r="221" spans="2:51" s="13" customFormat="1" ht="13.5">
      <c r="B221" s="241"/>
      <c r="C221" s="242"/>
      <c r="D221" s="208" t="s">
        <v>290</v>
      </c>
      <c r="E221" s="243" t="s">
        <v>23</v>
      </c>
      <c r="F221" s="244" t="s">
        <v>2418</v>
      </c>
      <c r="G221" s="242"/>
      <c r="H221" s="245" t="s">
        <v>23</v>
      </c>
      <c r="I221" s="246"/>
      <c r="J221" s="242"/>
      <c r="K221" s="242"/>
      <c r="L221" s="247"/>
      <c r="M221" s="248"/>
      <c r="N221" s="249"/>
      <c r="O221" s="249"/>
      <c r="P221" s="249"/>
      <c r="Q221" s="249"/>
      <c r="R221" s="249"/>
      <c r="S221" s="249"/>
      <c r="T221" s="250"/>
      <c r="AT221" s="251" t="s">
        <v>290</v>
      </c>
      <c r="AU221" s="251" t="s">
        <v>83</v>
      </c>
      <c r="AV221" s="13" t="s">
        <v>81</v>
      </c>
      <c r="AW221" s="13" t="s">
        <v>36</v>
      </c>
      <c r="AX221" s="13" t="s">
        <v>73</v>
      </c>
      <c r="AY221" s="251" t="s">
        <v>186</v>
      </c>
    </row>
    <row r="222" spans="2:51" s="11" customFormat="1" ht="13.5">
      <c r="B222" s="214"/>
      <c r="C222" s="215"/>
      <c r="D222" s="208" t="s">
        <v>290</v>
      </c>
      <c r="E222" s="225" t="s">
        <v>23</v>
      </c>
      <c r="F222" s="226" t="s">
        <v>2419</v>
      </c>
      <c r="G222" s="215"/>
      <c r="H222" s="227">
        <v>152</v>
      </c>
      <c r="I222" s="219"/>
      <c r="J222" s="215"/>
      <c r="K222" s="215"/>
      <c r="L222" s="220"/>
      <c r="M222" s="221"/>
      <c r="N222" s="222"/>
      <c r="O222" s="222"/>
      <c r="P222" s="222"/>
      <c r="Q222" s="222"/>
      <c r="R222" s="222"/>
      <c r="S222" s="222"/>
      <c r="T222" s="223"/>
      <c r="AT222" s="224" t="s">
        <v>290</v>
      </c>
      <c r="AU222" s="224" t="s">
        <v>83</v>
      </c>
      <c r="AV222" s="11" t="s">
        <v>83</v>
      </c>
      <c r="AW222" s="11" t="s">
        <v>36</v>
      </c>
      <c r="AX222" s="11" t="s">
        <v>73</v>
      </c>
      <c r="AY222" s="224" t="s">
        <v>186</v>
      </c>
    </row>
    <row r="223" spans="2:51" s="11" customFormat="1" ht="13.5">
      <c r="B223" s="214"/>
      <c r="C223" s="215"/>
      <c r="D223" s="208" t="s">
        <v>290</v>
      </c>
      <c r="E223" s="225" t="s">
        <v>23</v>
      </c>
      <c r="F223" s="226" t="s">
        <v>2420</v>
      </c>
      <c r="G223" s="215"/>
      <c r="H223" s="227">
        <v>185</v>
      </c>
      <c r="I223" s="219"/>
      <c r="J223" s="215"/>
      <c r="K223" s="215"/>
      <c r="L223" s="220"/>
      <c r="M223" s="221"/>
      <c r="N223" s="222"/>
      <c r="O223" s="222"/>
      <c r="P223" s="222"/>
      <c r="Q223" s="222"/>
      <c r="R223" s="222"/>
      <c r="S223" s="222"/>
      <c r="T223" s="223"/>
      <c r="AT223" s="224" t="s">
        <v>290</v>
      </c>
      <c r="AU223" s="224" t="s">
        <v>83</v>
      </c>
      <c r="AV223" s="11" t="s">
        <v>83</v>
      </c>
      <c r="AW223" s="11" t="s">
        <v>36</v>
      </c>
      <c r="AX223" s="11" t="s">
        <v>73</v>
      </c>
      <c r="AY223" s="224" t="s">
        <v>186</v>
      </c>
    </row>
    <row r="224" spans="2:51" s="13" customFormat="1" ht="13.5">
      <c r="B224" s="241"/>
      <c r="C224" s="242"/>
      <c r="D224" s="208" t="s">
        <v>290</v>
      </c>
      <c r="E224" s="243" t="s">
        <v>23</v>
      </c>
      <c r="F224" s="244" t="s">
        <v>2421</v>
      </c>
      <c r="G224" s="242"/>
      <c r="H224" s="245" t="s">
        <v>23</v>
      </c>
      <c r="I224" s="246"/>
      <c r="J224" s="242"/>
      <c r="K224" s="242"/>
      <c r="L224" s="247"/>
      <c r="M224" s="248"/>
      <c r="N224" s="249"/>
      <c r="O224" s="249"/>
      <c r="P224" s="249"/>
      <c r="Q224" s="249"/>
      <c r="R224" s="249"/>
      <c r="S224" s="249"/>
      <c r="T224" s="250"/>
      <c r="AT224" s="251" t="s">
        <v>290</v>
      </c>
      <c r="AU224" s="251" t="s">
        <v>83</v>
      </c>
      <c r="AV224" s="13" t="s">
        <v>81</v>
      </c>
      <c r="AW224" s="13" t="s">
        <v>36</v>
      </c>
      <c r="AX224" s="13" t="s">
        <v>73</v>
      </c>
      <c r="AY224" s="251" t="s">
        <v>186</v>
      </c>
    </row>
    <row r="225" spans="2:51" s="11" customFormat="1" ht="13.5">
      <c r="B225" s="214"/>
      <c r="C225" s="215"/>
      <c r="D225" s="208" t="s">
        <v>290</v>
      </c>
      <c r="E225" s="225" t="s">
        <v>23</v>
      </c>
      <c r="F225" s="226" t="s">
        <v>2422</v>
      </c>
      <c r="G225" s="215"/>
      <c r="H225" s="227">
        <v>262</v>
      </c>
      <c r="I225" s="219"/>
      <c r="J225" s="215"/>
      <c r="K225" s="215"/>
      <c r="L225" s="220"/>
      <c r="M225" s="221"/>
      <c r="N225" s="222"/>
      <c r="O225" s="222"/>
      <c r="P225" s="222"/>
      <c r="Q225" s="222"/>
      <c r="R225" s="222"/>
      <c r="S225" s="222"/>
      <c r="T225" s="223"/>
      <c r="AT225" s="224" t="s">
        <v>290</v>
      </c>
      <c r="AU225" s="224" t="s">
        <v>83</v>
      </c>
      <c r="AV225" s="11" t="s">
        <v>83</v>
      </c>
      <c r="AW225" s="11" t="s">
        <v>36</v>
      </c>
      <c r="AX225" s="11" t="s">
        <v>73</v>
      </c>
      <c r="AY225" s="224" t="s">
        <v>186</v>
      </c>
    </row>
    <row r="226" spans="2:51" s="12" customFormat="1" ht="13.5">
      <c r="B226" s="230"/>
      <c r="C226" s="231"/>
      <c r="D226" s="205" t="s">
        <v>290</v>
      </c>
      <c r="E226" s="232" t="s">
        <v>23</v>
      </c>
      <c r="F226" s="233" t="s">
        <v>650</v>
      </c>
      <c r="G226" s="231"/>
      <c r="H226" s="234">
        <v>767</v>
      </c>
      <c r="I226" s="235"/>
      <c r="J226" s="231"/>
      <c r="K226" s="231"/>
      <c r="L226" s="236"/>
      <c r="M226" s="237"/>
      <c r="N226" s="238"/>
      <c r="O226" s="238"/>
      <c r="P226" s="238"/>
      <c r="Q226" s="238"/>
      <c r="R226" s="238"/>
      <c r="S226" s="238"/>
      <c r="T226" s="239"/>
      <c r="AT226" s="240" t="s">
        <v>290</v>
      </c>
      <c r="AU226" s="240" t="s">
        <v>83</v>
      </c>
      <c r="AV226" s="12" t="s">
        <v>206</v>
      </c>
      <c r="AW226" s="12" t="s">
        <v>36</v>
      </c>
      <c r="AX226" s="12" t="s">
        <v>81</v>
      </c>
      <c r="AY226" s="240" t="s">
        <v>186</v>
      </c>
    </row>
    <row r="227" spans="2:65" s="1" customFormat="1" ht="31.5" customHeight="1">
      <c r="B227" s="41"/>
      <c r="C227" s="193" t="s">
        <v>354</v>
      </c>
      <c r="D227" s="193" t="s">
        <v>189</v>
      </c>
      <c r="E227" s="194" t="s">
        <v>1514</v>
      </c>
      <c r="F227" s="195" t="s">
        <v>1515</v>
      </c>
      <c r="G227" s="196" t="s">
        <v>285</v>
      </c>
      <c r="H227" s="197">
        <v>262</v>
      </c>
      <c r="I227" s="198"/>
      <c r="J227" s="199">
        <f>ROUND(I227*H227,2)</f>
        <v>0</v>
      </c>
      <c r="K227" s="195" t="s">
        <v>193</v>
      </c>
      <c r="L227" s="61"/>
      <c r="M227" s="200" t="s">
        <v>23</v>
      </c>
      <c r="N227" s="201" t="s">
        <v>44</v>
      </c>
      <c r="O227" s="42"/>
      <c r="P227" s="202">
        <f>O227*H227</f>
        <v>0</v>
      </c>
      <c r="Q227" s="202">
        <v>0</v>
      </c>
      <c r="R227" s="202">
        <f>Q227*H227</f>
        <v>0</v>
      </c>
      <c r="S227" s="202">
        <v>0</v>
      </c>
      <c r="T227" s="203">
        <f>S227*H227</f>
        <v>0</v>
      </c>
      <c r="AR227" s="24" t="s">
        <v>206</v>
      </c>
      <c r="AT227" s="24" t="s">
        <v>189</v>
      </c>
      <c r="AU227" s="24" t="s">
        <v>83</v>
      </c>
      <c r="AY227" s="24" t="s">
        <v>186</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206</v>
      </c>
      <c r="BM227" s="24" t="s">
        <v>2423</v>
      </c>
    </row>
    <row r="228" spans="2:47" s="1" customFormat="1" ht="121.5">
      <c r="B228" s="41"/>
      <c r="C228" s="63"/>
      <c r="D228" s="208" t="s">
        <v>287</v>
      </c>
      <c r="E228" s="63"/>
      <c r="F228" s="209" t="s">
        <v>574</v>
      </c>
      <c r="G228" s="63"/>
      <c r="H228" s="63"/>
      <c r="I228" s="163"/>
      <c r="J228" s="63"/>
      <c r="K228" s="63"/>
      <c r="L228" s="61"/>
      <c r="M228" s="207"/>
      <c r="N228" s="42"/>
      <c r="O228" s="42"/>
      <c r="P228" s="42"/>
      <c r="Q228" s="42"/>
      <c r="R228" s="42"/>
      <c r="S228" s="42"/>
      <c r="T228" s="78"/>
      <c r="AT228" s="24" t="s">
        <v>287</v>
      </c>
      <c r="AU228" s="24" t="s">
        <v>83</v>
      </c>
    </row>
    <row r="229" spans="2:47" s="1" customFormat="1" ht="27">
      <c r="B229" s="41"/>
      <c r="C229" s="63"/>
      <c r="D229" s="208" t="s">
        <v>196</v>
      </c>
      <c r="E229" s="63"/>
      <c r="F229" s="209" t="s">
        <v>2424</v>
      </c>
      <c r="G229" s="63"/>
      <c r="H229" s="63"/>
      <c r="I229" s="163"/>
      <c r="J229" s="63"/>
      <c r="K229" s="63"/>
      <c r="L229" s="61"/>
      <c r="M229" s="207"/>
      <c r="N229" s="42"/>
      <c r="O229" s="42"/>
      <c r="P229" s="42"/>
      <c r="Q229" s="42"/>
      <c r="R229" s="42"/>
      <c r="S229" s="42"/>
      <c r="T229" s="78"/>
      <c r="AT229" s="24" t="s">
        <v>196</v>
      </c>
      <c r="AU229" s="24" t="s">
        <v>83</v>
      </c>
    </row>
    <row r="230" spans="2:51" s="13" customFormat="1" ht="13.5">
      <c r="B230" s="241"/>
      <c r="C230" s="242"/>
      <c r="D230" s="208" t="s">
        <v>290</v>
      </c>
      <c r="E230" s="243" t="s">
        <v>23</v>
      </c>
      <c r="F230" s="244" t="s">
        <v>2421</v>
      </c>
      <c r="G230" s="242"/>
      <c r="H230" s="245" t="s">
        <v>23</v>
      </c>
      <c r="I230" s="246"/>
      <c r="J230" s="242"/>
      <c r="K230" s="242"/>
      <c r="L230" s="247"/>
      <c r="M230" s="248"/>
      <c r="N230" s="249"/>
      <c r="O230" s="249"/>
      <c r="P230" s="249"/>
      <c r="Q230" s="249"/>
      <c r="R230" s="249"/>
      <c r="S230" s="249"/>
      <c r="T230" s="250"/>
      <c r="AT230" s="251" t="s">
        <v>290</v>
      </c>
      <c r="AU230" s="251" t="s">
        <v>83</v>
      </c>
      <c r="AV230" s="13" t="s">
        <v>81</v>
      </c>
      <c r="AW230" s="13" t="s">
        <v>36</v>
      </c>
      <c r="AX230" s="13" t="s">
        <v>73</v>
      </c>
      <c r="AY230" s="251" t="s">
        <v>186</v>
      </c>
    </row>
    <row r="231" spans="2:51" s="11" customFormat="1" ht="13.5">
      <c r="B231" s="214"/>
      <c r="C231" s="215"/>
      <c r="D231" s="205" t="s">
        <v>290</v>
      </c>
      <c r="E231" s="216" t="s">
        <v>23</v>
      </c>
      <c r="F231" s="217" t="s">
        <v>2422</v>
      </c>
      <c r="G231" s="215"/>
      <c r="H231" s="218">
        <v>262</v>
      </c>
      <c r="I231" s="219"/>
      <c r="J231" s="215"/>
      <c r="K231" s="215"/>
      <c r="L231" s="220"/>
      <c r="M231" s="221"/>
      <c r="N231" s="222"/>
      <c r="O231" s="222"/>
      <c r="P231" s="222"/>
      <c r="Q231" s="222"/>
      <c r="R231" s="222"/>
      <c r="S231" s="222"/>
      <c r="T231" s="223"/>
      <c r="AT231" s="224" t="s">
        <v>290</v>
      </c>
      <c r="AU231" s="224" t="s">
        <v>83</v>
      </c>
      <c r="AV231" s="11" t="s">
        <v>83</v>
      </c>
      <c r="AW231" s="11" t="s">
        <v>36</v>
      </c>
      <c r="AX231" s="11" t="s">
        <v>81</v>
      </c>
      <c r="AY231" s="224" t="s">
        <v>186</v>
      </c>
    </row>
    <row r="232" spans="2:65" s="1" customFormat="1" ht="22.5" customHeight="1">
      <c r="B232" s="41"/>
      <c r="C232" s="193" t="s">
        <v>358</v>
      </c>
      <c r="D232" s="193" t="s">
        <v>189</v>
      </c>
      <c r="E232" s="194" t="s">
        <v>580</v>
      </c>
      <c r="F232" s="195" t="s">
        <v>581</v>
      </c>
      <c r="G232" s="196" t="s">
        <v>285</v>
      </c>
      <c r="H232" s="197">
        <v>2488.5</v>
      </c>
      <c r="I232" s="198"/>
      <c r="J232" s="199">
        <f>ROUND(I232*H232,2)</f>
        <v>0</v>
      </c>
      <c r="K232" s="195" t="s">
        <v>193</v>
      </c>
      <c r="L232" s="61"/>
      <c r="M232" s="200" t="s">
        <v>23</v>
      </c>
      <c r="N232" s="201" t="s">
        <v>44</v>
      </c>
      <c r="O232" s="42"/>
      <c r="P232" s="202">
        <f>O232*H232</f>
        <v>0</v>
      </c>
      <c r="Q232" s="202">
        <v>0</v>
      </c>
      <c r="R232" s="202">
        <f>Q232*H232</f>
        <v>0</v>
      </c>
      <c r="S232" s="202">
        <v>0</v>
      </c>
      <c r="T232" s="203">
        <f>S232*H232</f>
        <v>0</v>
      </c>
      <c r="AR232" s="24" t="s">
        <v>206</v>
      </c>
      <c r="AT232" s="24" t="s">
        <v>189</v>
      </c>
      <c r="AU232" s="24" t="s">
        <v>83</v>
      </c>
      <c r="AY232" s="24" t="s">
        <v>186</v>
      </c>
      <c r="BE232" s="204">
        <f>IF(N232="základní",J232,0)</f>
        <v>0</v>
      </c>
      <c r="BF232" s="204">
        <f>IF(N232="snížená",J232,0)</f>
        <v>0</v>
      </c>
      <c r="BG232" s="204">
        <f>IF(N232="zákl. přenesená",J232,0)</f>
        <v>0</v>
      </c>
      <c r="BH232" s="204">
        <f>IF(N232="sníž. přenesená",J232,0)</f>
        <v>0</v>
      </c>
      <c r="BI232" s="204">
        <f>IF(N232="nulová",J232,0)</f>
        <v>0</v>
      </c>
      <c r="BJ232" s="24" t="s">
        <v>81</v>
      </c>
      <c r="BK232" s="204">
        <f>ROUND(I232*H232,2)</f>
        <v>0</v>
      </c>
      <c r="BL232" s="24" t="s">
        <v>206</v>
      </c>
      <c r="BM232" s="24" t="s">
        <v>2425</v>
      </c>
    </row>
    <row r="233" spans="2:47" s="1" customFormat="1" ht="162">
      <c r="B233" s="41"/>
      <c r="C233" s="63"/>
      <c r="D233" s="208" t="s">
        <v>287</v>
      </c>
      <c r="E233" s="63"/>
      <c r="F233" s="209" t="s">
        <v>583</v>
      </c>
      <c r="G233" s="63"/>
      <c r="H233" s="63"/>
      <c r="I233" s="163"/>
      <c r="J233" s="63"/>
      <c r="K233" s="63"/>
      <c r="L233" s="61"/>
      <c r="M233" s="207"/>
      <c r="N233" s="42"/>
      <c r="O233" s="42"/>
      <c r="P233" s="42"/>
      <c r="Q233" s="42"/>
      <c r="R233" s="42"/>
      <c r="S233" s="42"/>
      <c r="T233" s="78"/>
      <c r="AT233" s="24" t="s">
        <v>287</v>
      </c>
      <c r="AU233" s="24" t="s">
        <v>83</v>
      </c>
    </row>
    <row r="234" spans="2:51" s="13" customFormat="1" ht="13.5">
      <c r="B234" s="241"/>
      <c r="C234" s="242"/>
      <c r="D234" s="208" t="s">
        <v>290</v>
      </c>
      <c r="E234" s="243" t="s">
        <v>23</v>
      </c>
      <c r="F234" s="244" t="s">
        <v>2426</v>
      </c>
      <c r="G234" s="242"/>
      <c r="H234" s="245" t="s">
        <v>23</v>
      </c>
      <c r="I234" s="246"/>
      <c r="J234" s="242"/>
      <c r="K234" s="242"/>
      <c r="L234" s="247"/>
      <c r="M234" s="248"/>
      <c r="N234" s="249"/>
      <c r="O234" s="249"/>
      <c r="P234" s="249"/>
      <c r="Q234" s="249"/>
      <c r="R234" s="249"/>
      <c r="S234" s="249"/>
      <c r="T234" s="250"/>
      <c r="AT234" s="251" t="s">
        <v>290</v>
      </c>
      <c r="AU234" s="251" t="s">
        <v>83</v>
      </c>
      <c r="AV234" s="13" t="s">
        <v>81</v>
      </c>
      <c r="AW234" s="13" t="s">
        <v>36</v>
      </c>
      <c r="AX234" s="13" t="s">
        <v>73</v>
      </c>
      <c r="AY234" s="251" t="s">
        <v>186</v>
      </c>
    </row>
    <row r="235" spans="2:51" s="11" customFormat="1" ht="13.5">
      <c r="B235" s="214"/>
      <c r="C235" s="215"/>
      <c r="D235" s="205" t="s">
        <v>290</v>
      </c>
      <c r="E235" s="216" t="s">
        <v>23</v>
      </c>
      <c r="F235" s="217" t="s">
        <v>2320</v>
      </c>
      <c r="G235" s="215"/>
      <c r="H235" s="218">
        <v>2488.5</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5" s="1" customFormat="1" ht="22.5" customHeight="1">
      <c r="B236" s="41"/>
      <c r="C236" s="193" t="s">
        <v>362</v>
      </c>
      <c r="D236" s="193" t="s">
        <v>189</v>
      </c>
      <c r="E236" s="194" t="s">
        <v>2427</v>
      </c>
      <c r="F236" s="195" t="s">
        <v>2428</v>
      </c>
      <c r="G236" s="196" t="s">
        <v>285</v>
      </c>
      <c r="H236" s="197">
        <v>505</v>
      </c>
      <c r="I236" s="198"/>
      <c r="J236" s="199">
        <f>ROUND(I236*H236,2)</f>
        <v>0</v>
      </c>
      <c r="K236" s="195" t="s">
        <v>193</v>
      </c>
      <c r="L236" s="61"/>
      <c r="M236" s="200" t="s">
        <v>23</v>
      </c>
      <c r="N236" s="201" t="s">
        <v>44</v>
      </c>
      <c r="O236" s="42"/>
      <c r="P236" s="202">
        <f>O236*H236</f>
        <v>0</v>
      </c>
      <c r="Q236" s="202">
        <v>0.00127</v>
      </c>
      <c r="R236" s="202">
        <f>Q236*H236</f>
        <v>0.6413500000000001</v>
      </c>
      <c r="S236" s="202">
        <v>0</v>
      </c>
      <c r="T236" s="203">
        <f>S236*H236</f>
        <v>0</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2429</v>
      </c>
    </row>
    <row r="237" spans="2:47" s="1" customFormat="1" ht="67.5">
      <c r="B237" s="41"/>
      <c r="C237" s="63"/>
      <c r="D237" s="208" t="s">
        <v>287</v>
      </c>
      <c r="E237" s="63"/>
      <c r="F237" s="209" t="s">
        <v>2430</v>
      </c>
      <c r="G237" s="63"/>
      <c r="H237" s="63"/>
      <c r="I237" s="163"/>
      <c r="J237" s="63"/>
      <c r="K237" s="63"/>
      <c r="L237" s="61"/>
      <c r="M237" s="207"/>
      <c r="N237" s="42"/>
      <c r="O237" s="42"/>
      <c r="P237" s="42"/>
      <c r="Q237" s="42"/>
      <c r="R237" s="42"/>
      <c r="S237" s="42"/>
      <c r="T237" s="78"/>
      <c r="AT237" s="24" t="s">
        <v>287</v>
      </c>
      <c r="AU237" s="24" t="s">
        <v>83</v>
      </c>
    </row>
    <row r="238" spans="2:47" s="1" customFormat="1" ht="27">
      <c r="B238" s="41"/>
      <c r="C238" s="63"/>
      <c r="D238" s="208" t="s">
        <v>196</v>
      </c>
      <c r="E238" s="63"/>
      <c r="F238" s="209" t="s">
        <v>2424</v>
      </c>
      <c r="G238" s="63"/>
      <c r="H238" s="63"/>
      <c r="I238" s="163"/>
      <c r="J238" s="63"/>
      <c r="K238" s="63"/>
      <c r="L238" s="61"/>
      <c r="M238" s="207"/>
      <c r="N238" s="42"/>
      <c r="O238" s="42"/>
      <c r="P238" s="42"/>
      <c r="Q238" s="42"/>
      <c r="R238" s="42"/>
      <c r="S238" s="42"/>
      <c r="T238" s="78"/>
      <c r="AT238" s="24" t="s">
        <v>196</v>
      </c>
      <c r="AU238" s="24" t="s">
        <v>83</v>
      </c>
    </row>
    <row r="239" spans="2:51" s="13" customFormat="1" ht="13.5">
      <c r="B239" s="241"/>
      <c r="C239" s="242"/>
      <c r="D239" s="208" t="s">
        <v>290</v>
      </c>
      <c r="E239" s="243" t="s">
        <v>23</v>
      </c>
      <c r="F239" s="244" t="s">
        <v>2414</v>
      </c>
      <c r="G239" s="242"/>
      <c r="H239" s="245" t="s">
        <v>23</v>
      </c>
      <c r="I239" s="246"/>
      <c r="J239" s="242"/>
      <c r="K239" s="242"/>
      <c r="L239" s="247"/>
      <c r="M239" s="248"/>
      <c r="N239" s="249"/>
      <c r="O239" s="249"/>
      <c r="P239" s="249"/>
      <c r="Q239" s="249"/>
      <c r="R239" s="249"/>
      <c r="S239" s="249"/>
      <c r="T239" s="250"/>
      <c r="AT239" s="251" t="s">
        <v>290</v>
      </c>
      <c r="AU239" s="251" t="s">
        <v>83</v>
      </c>
      <c r="AV239" s="13" t="s">
        <v>81</v>
      </c>
      <c r="AW239" s="13" t="s">
        <v>36</v>
      </c>
      <c r="AX239" s="13" t="s">
        <v>73</v>
      </c>
      <c r="AY239" s="251" t="s">
        <v>186</v>
      </c>
    </row>
    <row r="240" spans="2:51" s="13" customFormat="1" ht="13.5">
      <c r="B240" s="241"/>
      <c r="C240" s="242"/>
      <c r="D240" s="208" t="s">
        <v>290</v>
      </c>
      <c r="E240" s="243" t="s">
        <v>23</v>
      </c>
      <c r="F240" s="244" t="s">
        <v>2415</v>
      </c>
      <c r="G240" s="242"/>
      <c r="H240" s="245" t="s">
        <v>23</v>
      </c>
      <c r="I240" s="246"/>
      <c r="J240" s="242"/>
      <c r="K240" s="242"/>
      <c r="L240" s="247"/>
      <c r="M240" s="248"/>
      <c r="N240" s="249"/>
      <c r="O240" s="249"/>
      <c r="P240" s="249"/>
      <c r="Q240" s="249"/>
      <c r="R240" s="249"/>
      <c r="S240" s="249"/>
      <c r="T240" s="250"/>
      <c r="AT240" s="251" t="s">
        <v>290</v>
      </c>
      <c r="AU240" s="251" t="s">
        <v>83</v>
      </c>
      <c r="AV240" s="13" t="s">
        <v>81</v>
      </c>
      <c r="AW240" s="13" t="s">
        <v>36</v>
      </c>
      <c r="AX240" s="13" t="s">
        <v>73</v>
      </c>
      <c r="AY240" s="251" t="s">
        <v>186</v>
      </c>
    </row>
    <row r="241" spans="2:51" s="11" customFormat="1" ht="13.5">
      <c r="B241" s="214"/>
      <c r="C241" s="215"/>
      <c r="D241" s="208" t="s">
        <v>290</v>
      </c>
      <c r="E241" s="225" t="s">
        <v>23</v>
      </c>
      <c r="F241" s="226" t="s">
        <v>2416</v>
      </c>
      <c r="G241" s="215"/>
      <c r="H241" s="227">
        <v>75</v>
      </c>
      <c r="I241" s="219"/>
      <c r="J241" s="215"/>
      <c r="K241" s="215"/>
      <c r="L241" s="220"/>
      <c r="M241" s="221"/>
      <c r="N241" s="222"/>
      <c r="O241" s="222"/>
      <c r="P241" s="222"/>
      <c r="Q241" s="222"/>
      <c r="R241" s="222"/>
      <c r="S241" s="222"/>
      <c r="T241" s="223"/>
      <c r="AT241" s="224" t="s">
        <v>290</v>
      </c>
      <c r="AU241" s="224" t="s">
        <v>83</v>
      </c>
      <c r="AV241" s="11" t="s">
        <v>83</v>
      </c>
      <c r="AW241" s="11" t="s">
        <v>36</v>
      </c>
      <c r="AX241" s="11" t="s">
        <v>73</v>
      </c>
      <c r="AY241" s="224" t="s">
        <v>186</v>
      </c>
    </row>
    <row r="242" spans="2:51" s="11" customFormat="1" ht="13.5">
      <c r="B242" s="214"/>
      <c r="C242" s="215"/>
      <c r="D242" s="208" t="s">
        <v>290</v>
      </c>
      <c r="E242" s="225" t="s">
        <v>23</v>
      </c>
      <c r="F242" s="226" t="s">
        <v>2417</v>
      </c>
      <c r="G242" s="215"/>
      <c r="H242" s="227">
        <v>93</v>
      </c>
      <c r="I242" s="219"/>
      <c r="J242" s="215"/>
      <c r="K242" s="215"/>
      <c r="L242" s="220"/>
      <c r="M242" s="221"/>
      <c r="N242" s="222"/>
      <c r="O242" s="222"/>
      <c r="P242" s="222"/>
      <c r="Q242" s="222"/>
      <c r="R242" s="222"/>
      <c r="S242" s="222"/>
      <c r="T242" s="223"/>
      <c r="AT242" s="224" t="s">
        <v>290</v>
      </c>
      <c r="AU242" s="224" t="s">
        <v>83</v>
      </c>
      <c r="AV242" s="11" t="s">
        <v>83</v>
      </c>
      <c r="AW242" s="11" t="s">
        <v>36</v>
      </c>
      <c r="AX242" s="11" t="s">
        <v>73</v>
      </c>
      <c r="AY242" s="224" t="s">
        <v>186</v>
      </c>
    </row>
    <row r="243" spans="2:51" s="13" customFormat="1" ht="13.5">
      <c r="B243" s="241"/>
      <c r="C243" s="242"/>
      <c r="D243" s="208" t="s">
        <v>290</v>
      </c>
      <c r="E243" s="243" t="s">
        <v>23</v>
      </c>
      <c r="F243" s="244" t="s">
        <v>2418</v>
      </c>
      <c r="G243" s="242"/>
      <c r="H243" s="245" t="s">
        <v>23</v>
      </c>
      <c r="I243" s="246"/>
      <c r="J243" s="242"/>
      <c r="K243" s="242"/>
      <c r="L243" s="247"/>
      <c r="M243" s="248"/>
      <c r="N243" s="249"/>
      <c r="O243" s="249"/>
      <c r="P243" s="249"/>
      <c r="Q243" s="249"/>
      <c r="R243" s="249"/>
      <c r="S243" s="249"/>
      <c r="T243" s="250"/>
      <c r="AT243" s="251" t="s">
        <v>290</v>
      </c>
      <c r="AU243" s="251" t="s">
        <v>83</v>
      </c>
      <c r="AV243" s="13" t="s">
        <v>81</v>
      </c>
      <c r="AW243" s="13" t="s">
        <v>36</v>
      </c>
      <c r="AX243" s="13" t="s">
        <v>73</v>
      </c>
      <c r="AY243" s="251" t="s">
        <v>186</v>
      </c>
    </row>
    <row r="244" spans="2:51" s="11" customFormat="1" ht="13.5">
      <c r="B244" s="214"/>
      <c r="C244" s="215"/>
      <c r="D244" s="208" t="s">
        <v>290</v>
      </c>
      <c r="E244" s="225" t="s">
        <v>23</v>
      </c>
      <c r="F244" s="226" t="s">
        <v>2419</v>
      </c>
      <c r="G244" s="215"/>
      <c r="H244" s="227">
        <v>152</v>
      </c>
      <c r="I244" s="219"/>
      <c r="J244" s="215"/>
      <c r="K244" s="215"/>
      <c r="L244" s="220"/>
      <c r="M244" s="221"/>
      <c r="N244" s="222"/>
      <c r="O244" s="222"/>
      <c r="P244" s="222"/>
      <c r="Q244" s="222"/>
      <c r="R244" s="222"/>
      <c r="S244" s="222"/>
      <c r="T244" s="223"/>
      <c r="AT244" s="224" t="s">
        <v>290</v>
      </c>
      <c r="AU244" s="224" t="s">
        <v>83</v>
      </c>
      <c r="AV244" s="11" t="s">
        <v>83</v>
      </c>
      <c r="AW244" s="11" t="s">
        <v>36</v>
      </c>
      <c r="AX244" s="11" t="s">
        <v>73</v>
      </c>
      <c r="AY244" s="224" t="s">
        <v>186</v>
      </c>
    </row>
    <row r="245" spans="2:51" s="11" customFormat="1" ht="13.5">
      <c r="B245" s="214"/>
      <c r="C245" s="215"/>
      <c r="D245" s="208" t="s">
        <v>290</v>
      </c>
      <c r="E245" s="225" t="s">
        <v>23</v>
      </c>
      <c r="F245" s="226" t="s">
        <v>2420</v>
      </c>
      <c r="G245" s="215"/>
      <c r="H245" s="227">
        <v>185</v>
      </c>
      <c r="I245" s="219"/>
      <c r="J245" s="215"/>
      <c r="K245" s="215"/>
      <c r="L245" s="220"/>
      <c r="M245" s="221"/>
      <c r="N245" s="222"/>
      <c r="O245" s="222"/>
      <c r="P245" s="222"/>
      <c r="Q245" s="222"/>
      <c r="R245" s="222"/>
      <c r="S245" s="222"/>
      <c r="T245" s="223"/>
      <c r="AT245" s="224" t="s">
        <v>290</v>
      </c>
      <c r="AU245" s="224" t="s">
        <v>83</v>
      </c>
      <c r="AV245" s="11" t="s">
        <v>83</v>
      </c>
      <c r="AW245" s="11" t="s">
        <v>36</v>
      </c>
      <c r="AX245" s="11" t="s">
        <v>73</v>
      </c>
      <c r="AY245" s="224" t="s">
        <v>186</v>
      </c>
    </row>
    <row r="246" spans="2:51" s="12" customFormat="1" ht="13.5">
      <c r="B246" s="230"/>
      <c r="C246" s="231"/>
      <c r="D246" s="205" t="s">
        <v>290</v>
      </c>
      <c r="E246" s="232" t="s">
        <v>23</v>
      </c>
      <c r="F246" s="233" t="s">
        <v>650</v>
      </c>
      <c r="G246" s="231"/>
      <c r="H246" s="234">
        <v>505</v>
      </c>
      <c r="I246" s="235"/>
      <c r="J246" s="231"/>
      <c r="K246" s="231"/>
      <c r="L246" s="236"/>
      <c r="M246" s="237"/>
      <c r="N246" s="238"/>
      <c r="O246" s="238"/>
      <c r="P246" s="238"/>
      <c r="Q246" s="238"/>
      <c r="R246" s="238"/>
      <c r="S246" s="238"/>
      <c r="T246" s="239"/>
      <c r="AT246" s="240" t="s">
        <v>290</v>
      </c>
      <c r="AU246" s="240" t="s">
        <v>83</v>
      </c>
      <c r="AV246" s="12" t="s">
        <v>206</v>
      </c>
      <c r="AW246" s="12" t="s">
        <v>36</v>
      </c>
      <c r="AX246" s="12" t="s">
        <v>81</v>
      </c>
      <c r="AY246" s="240" t="s">
        <v>186</v>
      </c>
    </row>
    <row r="247" spans="2:65" s="1" customFormat="1" ht="22.5" customHeight="1">
      <c r="B247" s="41"/>
      <c r="C247" s="254" t="s">
        <v>9</v>
      </c>
      <c r="D247" s="254" t="s">
        <v>1059</v>
      </c>
      <c r="E247" s="255" t="s">
        <v>1182</v>
      </c>
      <c r="F247" s="256" t="s">
        <v>1183</v>
      </c>
      <c r="G247" s="257" t="s">
        <v>1177</v>
      </c>
      <c r="H247" s="258">
        <v>16.833</v>
      </c>
      <c r="I247" s="259"/>
      <c r="J247" s="260">
        <f>ROUND(I247*H247,2)</f>
        <v>0</v>
      </c>
      <c r="K247" s="256" t="s">
        <v>193</v>
      </c>
      <c r="L247" s="261"/>
      <c r="M247" s="262" t="s">
        <v>23</v>
      </c>
      <c r="N247" s="263" t="s">
        <v>44</v>
      </c>
      <c r="O247" s="42"/>
      <c r="P247" s="202">
        <f>O247*H247</f>
        <v>0</v>
      </c>
      <c r="Q247" s="202">
        <v>0.001</v>
      </c>
      <c r="R247" s="202">
        <f>Q247*H247</f>
        <v>0.016832999999999997</v>
      </c>
      <c r="S247" s="202">
        <v>0</v>
      </c>
      <c r="T247" s="203">
        <f>S247*H247</f>
        <v>0</v>
      </c>
      <c r="AR247" s="24" t="s">
        <v>227</v>
      </c>
      <c r="AT247" s="24" t="s">
        <v>1059</v>
      </c>
      <c r="AU247" s="24" t="s">
        <v>83</v>
      </c>
      <c r="AY247" s="24" t="s">
        <v>186</v>
      </c>
      <c r="BE247" s="204">
        <f>IF(N247="základní",J247,0)</f>
        <v>0</v>
      </c>
      <c r="BF247" s="204">
        <f>IF(N247="snížená",J247,0)</f>
        <v>0</v>
      </c>
      <c r="BG247" s="204">
        <f>IF(N247="zákl. přenesená",J247,0)</f>
        <v>0</v>
      </c>
      <c r="BH247" s="204">
        <f>IF(N247="sníž. přenesená",J247,0)</f>
        <v>0</v>
      </c>
      <c r="BI247" s="204">
        <f>IF(N247="nulová",J247,0)</f>
        <v>0</v>
      </c>
      <c r="BJ247" s="24" t="s">
        <v>81</v>
      </c>
      <c r="BK247" s="204">
        <f>ROUND(I247*H247,2)</f>
        <v>0</v>
      </c>
      <c r="BL247" s="24" t="s">
        <v>206</v>
      </c>
      <c r="BM247" s="24" t="s">
        <v>2431</v>
      </c>
    </row>
    <row r="248" spans="2:51" s="11" customFormat="1" ht="13.5">
      <c r="B248" s="214"/>
      <c r="C248" s="215"/>
      <c r="D248" s="205" t="s">
        <v>290</v>
      </c>
      <c r="E248" s="216" t="s">
        <v>23</v>
      </c>
      <c r="F248" s="217" t="s">
        <v>2432</v>
      </c>
      <c r="G248" s="215"/>
      <c r="H248" s="218">
        <v>16.833</v>
      </c>
      <c r="I248" s="219"/>
      <c r="J248" s="215"/>
      <c r="K248" s="215"/>
      <c r="L248" s="220"/>
      <c r="M248" s="221"/>
      <c r="N248" s="222"/>
      <c r="O248" s="222"/>
      <c r="P248" s="222"/>
      <c r="Q248" s="222"/>
      <c r="R248" s="222"/>
      <c r="S248" s="222"/>
      <c r="T248" s="223"/>
      <c r="AT248" s="224" t="s">
        <v>290</v>
      </c>
      <c r="AU248" s="224" t="s">
        <v>83</v>
      </c>
      <c r="AV248" s="11" t="s">
        <v>83</v>
      </c>
      <c r="AW248" s="11" t="s">
        <v>36</v>
      </c>
      <c r="AX248" s="11" t="s">
        <v>81</v>
      </c>
      <c r="AY248" s="224" t="s">
        <v>186</v>
      </c>
    </row>
    <row r="249" spans="2:65" s="1" customFormat="1" ht="22.5" customHeight="1">
      <c r="B249" s="41"/>
      <c r="C249" s="254" t="s">
        <v>369</v>
      </c>
      <c r="D249" s="254" t="s">
        <v>1059</v>
      </c>
      <c r="E249" s="255" t="s">
        <v>1175</v>
      </c>
      <c r="F249" s="256" t="s">
        <v>1176</v>
      </c>
      <c r="G249" s="257" t="s">
        <v>1177</v>
      </c>
      <c r="H249" s="258">
        <v>8.733</v>
      </c>
      <c r="I249" s="259"/>
      <c r="J249" s="260">
        <f>ROUND(I249*H249,2)</f>
        <v>0</v>
      </c>
      <c r="K249" s="256" t="s">
        <v>193</v>
      </c>
      <c r="L249" s="261"/>
      <c r="M249" s="262" t="s">
        <v>23</v>
      </c>
      <c r="N249" s="263" t="s">
        <v>44</v>
      </c>
      <c r="O249" s="42"/>
      <c r="P249" s="202">
        <f>O249*H249</f>
        <v>0</v>
      </c>
      <c r="Q249" s="202">
        <v>0.001</v>
      </c>
      <c r="R249" s="202">
        <f>Q249*H249</f>
        <v>0.008733000000000001</v>
      </c>
      <c r="S249" s="202">
        <v>0</v>
      </c>
      <c r="T249" s="203">
        <f>S249*H249</f>
        <v>0</v>
      </c>
      <c r="AR249" s="24" t="s">
        <v>227</v>
      </c>
      <c r="AT249" s="24" t="s">
        <v>1059</v>
      </c>
      <c r="AU249" s="24" t="s">
        <v>83</v>
      </c>
      <c r="AY249" s="24" t="s">
        <v>186</v>
      </c>
      <c r="BE249" s="204">
        <f>IF(N249="základní",J249,0)</f>
        <v>0</v>
      </c>
      <c r="BF249" s="204">
        <f>IF(N249="snížená",J249,0)</f>
        <v>0</v>
      </c>
      <c r="BG249" s="204">
        <f>IF(N249="zákl. přenesená",J249,0)</f>
        <v>0</v>
      </c>
      <c r="BH249" s="204">
        <f>IF(N249="sníž. přenesená",J249,0)</f>
        <v>0</v>
      </c>
      <c r="BI249" s="204">
        <f>IF(N249="nulová",J249,0)</f>
        <v>0</v>
      </c>
      <c r="BJ249" s="24" t="s">
        <v>81</v>
      </c>
      <c r="BK249" s="204">
        <f>ROUND(I249*H249,2)</f>
        <v>0</v>
      </c>
      <c r="BL249" s="24" t="s">
        <v>206</v>
      </c>
      <c r="BM249" s="24" t="s">
        <v>2433</v>
      </c>
    </row>
    <row r="250" spans="2:51" s="11" customFormat="1" ht="13.5">
      <c r="B250" s="214"/>
      <c r="C250" s="215"/>
      <c r="D250" s="205" t="s">
        <v>290</v>
      </c>
      <c r="E250" s="216" t="s">
        <v>23</v>
      </c>
      <c r="F250" s="217" t="s">
        <v>2434</v>
      </c>
      <c r="G250" s="215"/>
      <c r="H250" s="218">
        <v>8.733</v>
      </c>
      <c r="I250" s="219"/>
      <c r="J250" s="215"/>
      <c r="K250" s="215"/>
      <c r="L250" s="220"/>
      <c r="M250" s="221"/>
      <c r="N250" s="222"/>
      <c r="O250" s="222"/>
      <c r="P250" s="222"/>
      <c r="Q250" s="222"/>
      <c r="R250" s="222"/>
      <c r="S250" s="222"/>
      <c r="T250" s="223"/>
      <c r="AT250" s="224" t="s">
        <v>290</v>
      </c>
      <c r="AU250" s="224" t="s">
        <v>83</v>
      </c>
      <c r="AV250" s="11" t="s">
        <v>83</v>
      </c>
      <c r="AW250" s="11" t="s">
        <v>36</v>
      </c>
      <c r="AX250" s="11" t="s">
        <v>81</v>
      </c>
      <c r="AY250" s="224" t="s">
        <v>186</v>
      </c>
    </row>
    <row r="251" spans="2:65" s="1" customFormat="1" ht="31.5" customHeight="1">
      <c r="B251" s="41"/>
      <c r="C251" s="193" t="s">
        <v>373</v>
      </c>
      <c r="D251" s="193" t="s">
        <v>189</v>
      </c>
      <c r="E251" s="194" t="s">
        <v>2435</v>
      </c>
      <c r="F251" s="195" t="s">
        <v>2436</v>
      </c>
      <c r="G251" s="196" t="s">
        <v>285</v>
      </c>
      <c r="H251" s="197">
        <v>767</v>
      </c>
      <c r="I251" s="198"/>
      <c r="J251" s="199">
        <f>ROUND(I251*H251,2)</f>
        <v>0</v>
      </c>
      <c r="K251" s="195" t="s">
        <v>193</v>
      </c>
      <c r="L251" s="61"/>
      <c r="M251" s="200" t="s">
        <v>23</v>
      </c>
      <c r="N251" s="201" t="s">
        <v>44</v>
      </c>
      <c r="O251" s="42"/>
      <c r="P251" s="202">
        <f>O251*H251</f>
        <v>0</v>
      </c>
      <c r="Q251" s="202">
        <v>0</v>
      </c>
      <c r="R251" s="202">
        <f>Q251*H251</f>
        <v>0</v>
      </c>
      <c r="S251" s="202">
        <v>0</v>
      </c>
      <c r="T251" s="203">
        <f>S251*H251</f>
        <v>0</v>
      </c>
      <c r="AR251" s="24" t="s">
        <v>206</v>
      </c>
      <c r="AT251" s="24" t="s">
        <v>189</v>
      </c>
      <c r="AU251" s="24" t="s">
        <v>83</v>
      </c>
      <c r="AY251" s="24" t="s">
        <v>186</v>
      </c>
      <c r="BE251" s="204">
        <f>IF(N251="základní",J251,0)</f>
        <v>0</v>
      </c>
      <c r="BF251" s="204">
        <f>IF(N251="snížená",J251,0)</f>
        <v>0</v>
      </c>
      <c r="BG251" s="204">
        <f>IF(N251="zákl. přenesená",J251,0)</f>
        <v>0</v>
      </c>
      <c r="BH251" s="204">
        <f>IF(N251="sníž. přenesená",J251,0)</f>
        <v>0</v>
      </c>
      <c r="BI251" s="204">
        <f>IF(N251="nulová",J251,0)</f>
        <v>0</v>
      </c>
      <c r="BJ251" s="24" t="s">
        <v>81</v>
      </c>
      <c r="BK251" s="204">
        <f>ROUND(I251*H251,2)</f>
        <v>0</v>
      </c>
      <c r="BL251" s="24" t="s">
        <v>206</v>
      </c>
      <c r="BM251" s="24" t="s">
        <v>2437</v>
      </c>
    </row>
    <row r="252" spans="2:47" s="1" customFormat="1" ht="148.5">
      <c r="B252" s="41"/>
      <c r="C252" s="63"/>
      <c r="D252" s="208" t="s">
        <v>287</v>
      </c>
      <c r="E252" s="63"/>
      <c r="F252" s="209" t="s">
        <v>2438</v>
      </c>
      <c r="G252" s="63"/>
      <c r="H252" s="63"/>
      <c r="I252" s="163"/>
      <c r="J252" s="63"/>
      <c r="K252" s="63"/>
      <c r="L252" s="61"/>
      <c r="M252" s="207"/>
      <c r="N252" s="42"/>
      <c r="O252" s="42"/>
      <c r="P252" s="42"/>
      <c r="Q252" s="42"/>
      <c r="R252" s="42"/>
      <c r="S252" s="42"/>
      <c r="T252" s="78"/>
      <c r="AT252" s="24" t="s">
        <v>287</v>
      </c>
      <c r="AU252" s="24" t="s">
        <v>83</v>
      </c>
    </row>
    <row r="253" spans="2:51" s="11" customFormat="1" ht="13.5">
      <c r="B253" s="214"/>
      <c r="C253" s="215"/>
      <c r="D253" s="208" t="s">
        <v>290</v>
      </c>
      <c r="E253" s="225" t="s">
        <v>23</v>
      </c>
      <c r="F253" s="226" t="s">
        <v>2439</v>
      </c>
      <c r="G253" s="215"/>
      <c r="H253" s="227">
        <v>767</v>
      </c>
      <c r="I253" s="219"/>
      <c r="J253" s="215"/>
      <c r="K253" s="215"/>
      <c r="L253" s="220"/>
      <c r="M253" s="221"/>
      <c r="N253" s="222"/>
      <c r="O253" s="222"/>
      <c r="P253" s="222"/>
      <c r="Q253" s="222"/>
      <c r="R253" s="222"/>
      <c r="S253" s="222"/>
      <c r="T253" s="223"/>
      <c r="AT253" s="224" t="s">
        <v>290</v>
      </c>
      <c r="AU253" s="224" t="s">
        <v>83</v>
      </c>
      <c r="AV253" s="11" t="s">
        <v>83</v>
      </c>
      <c r="AW253" s="11" t="s">
        <v>36</v>
      </c>
      <c r="AX253" s="11" t="s">
        <v>81</v>
      </c>
      <c r="AY253" s="224" t="s">
        <v>186</v>
      </c>
    </row>
    <row r="254" spans="2:63" s="10" customFormat="1" ht="29.85" customHeight="1">
      <c r="B254" s="176"/>
      <c r="C254" s="177"/>
      <c r="D254" s="190" t="s">
        <v>72</v>
      </c>
      <c r="E254" s="191" t="s">
        <v>83</v>
      </c>
      <c r="F254" s="191" t="s">
        <v>601</v>
      </c>
      <c r="G254" s="177"/>
      <c r="H254" s="177"/>
      <c r="I254" s="180"/>
      <c r="J254" s="192">
        <f>BK254</f>
        <v>0</v>
      </c>
      <c r="K254" s="177"/>
      <c r="L254" s="182"/>
      <c r="M254" s="183"/>
      <c r="N254" s="184"/>
      <c r="O254" s="184"/>
      <c r="P254" s="185">
        <f>SUM(P255:P333)</f>
        <v>0</v>
      </c>
      <c r="Q254" s="184"/>
      <c r="R254" s="185">
        <f>SUM(R255:R333)</f>
        <v>373.31727994000005</v>
      </c>
      <c r="S254" s="184"/>
      <c r="T254" s="186">
        <f>SUM(T255:T333)</f>
        <v>11.0435</v>
      </c>
      <c r="AR254" s="187" t="s">
        <v>81</v>
      </c>
      <c r="AT254" s="188" t="s">
        <v>72</v>
      </c>
      <c r="AU254" s="188" t="s">
        <v>81</v>
      </c>
      <c r="AY254" s="187" t="s">
        <v>186</v>
      </c>
      <c r="BK254" s="189">
        <f>SUM(BK255:BK333)</f>
        <v>0</v>
      </c>
    </row>
    <row r="255" spans="2:65" s="1" customFormat="1" ht="22.5" customHeight="1">
      <c r="B255" s="41"/>
      <c r="C255" s="193" t="s">
        <v>377</v>
      </c>
      <c r="D255" s="193" t="s">
        <v>189</v>
      </c>
      <c r="E255" s="194" t="s">
        <v>2440</v>
      </c>
      <c r="F255" s="195" t="s">
        <v>2441</v>
      </c>
      <c r="G255" s="196" t="s">
        <v>295</v>
      </c>
      <c r="H255" s="197">
        <v>1.944</v>
      </c>
      <c r="I255" s="198"/>
      <c r="J255" s="199">
        <f>ROUND(I255*H255,2)</f>
        <v>0</v>
      </c>
      <c r="K255" s="195" t="s">
        <v>193</v>
      </c>
      <c r="L255" s="61"/>
      <c r="M255" s="200" t="s">
        <v>23</v>
      </c>
      <c r="N255" s="201" t="s">
        <v>44</v>
      </c>
      <c r="O255" s="42"/>
      <c r="P255" s="202">
        <f>O255*H255</f>
        <v>0</v>
      </c>
      <c r="Q255" s="202">
        <v>0</v>
      </c>
      <c r="R255" s="202">
        <f>Q255*H255</f>
        <v>0</v>
      </c>
      <c r="S255" s="202">
        <v>0</v>
      </c>
      <c r="T255" s="203">
        <f>S255*H255</f>
        <v>0</v>
      </c>
      <c r="AR255" s="24" t="s">
        <v>206</v>
      </c>
      <c r="AT255" s="24" t="s">
        <v>189</v>
      </c>
      <c r="AU255" s="24" t="s">
        <v>83</v>
      </c>
      <c r="AY255" s="24" t="s">
        <v>186</v>
      </c>
      <c r="BE255" s="204">
        <f>IF(N255="základní",J255,0)</f>
        <v>0</v>
      </c>
      <c r="BF255" s="204">
        <f>IF(N255="snížená",J255,0)</f>
        <v>0</v>
      </c>
      <c r="BG255" s="204">
        <f>IF(N255="zákl. přenesená",J255,0)</f>
        <v>0</v>
      </c>
      <c r="BH255" s="204">
        <f>IF(N255="sníž. přenesená",J255,0)</f>
        <v>0</v>
      </c>
      <c r="BI255" s="204">
        <f>IF(N255="nulová",J255,0)</f>
        <v>0</v>
      </c>
      <c r="BJ255" s="24" t="s">
        <v>81</v>
      </c>
      <c r="BK255" s="204">
        <f>ROUND(I255*H255,2)</f>
        <v>0</v>
      </c>
      <c r="BL255" s="24" t="s">
        <v>206</v>
      </c>
      <c r="BM255" s="24" t="s">
        <v>2442</v>
      </c>
    </row>
    <row r="256" spans="2:51" s="11" customFormat="1" ht="13.5">
      <c r="B256" s="214"/>
      <c r="C256" s="215"/>
      <c r="D256" s="205" t="s">
        <v>290</v>
      </c>
      <c r="E256" s="216" t="s">
        <v>23</v>
      </c>
      <c r="F256" s="217" t="s">
        <v>2443</v>
      </c>
      <c r="G256" s="215"/>
      <c r="H256" s="218">
        <v>1.944</v>
      </c>
      <c r="I256" s="219"/>
      <c r="J256" s="215"/>
      <c r="K256" s="215"/>
      <c r="L256" s="220"/>
      <c r="M256" s="221"/>
      <c r="N256" s="222"/>
      <c r="O256" s="222"/>
      <c r="P256" s="222"/>
      <c r="Q256" s="222"/>
      <c r="R256" s="222"/>
      <c r="S256" s="222"/>
      <c r="T256" s="223"/>
      <c r="AT256" s="224" t="s">
        <v>290</v>
      </c>
      <c r="AU256" s="224" t="s">
        <v>83</v>
      </c>
      <c r="AV256" s="11" t="s">
        <v>83</v>
      </c>
      <c r="AW256" s="11" t="s">
        <v>36</v>
      </c>
      <c r="AX256" s="11" t="s">
        <v>81</v>
      </c>
      <c r="AY256" s="224" t="s">
        <v>186</v>
      </c>
    </row>
    <row r="257" spans="2:65" s="1" customFormat="1" ht="22.5" customHeight="1">
      <c r="B257" s="41"/>
      <c r="C257" s="193" t="s">
        <v>292</v>
      </c>
      <c r="D257" s="193" t="s">
        <v>189</v>
      </c>
      <c r="E257" s="194" t="s">
        <v>2444</v>
      </c>
      <c r="F257" s="195" t="s">
        <v>2445</v>
      </c>
      <c r="G257" s="196" t="s">
        <v>444</v>
      </c>
      <c r="H257" s="197">
        <v>21.2</v>
      </c>
      <c r="I257" s="198"/>
      <c r="J257" s="199">
        <f>ROUND(I257*H257,2)</f>
        <v>0</v>
      </c>
      <c r="K257" s="195" t="s">
        <v>193</v>
      </c>
      <c r="L257" s="61"/>
      <c r="M257" s="200" t="s">
        <v>23</v>
      </c>
      <c r="N257" s="201" t="s">
        <v>44</v>
      </c>
      <c r="O257" s="42"/>
      <c r="P257" s="202">
        <f>O257*H257</f>
        <v>0</v>
      </c>
      <c r="Q257" s="202">
        <v>0.00114</v>
      </c>
      <c r="R257" s="202">
        <f>Q257*H257</f>
        <v>0.024168</v>
      </c>
      <c r="S257" s="202">
        <v>0</v>
      </c>
      <c r="T257" s="203">
        <f>S257*H257</f>
        <v>0</v>
      </c>
      <c r="AR257" s="24" t="s">
        <v>206</v>
      </c>
      <c r="AT257" s="24" t="s">
        <v>189</v>
      </c>
      <c r="AU257" s="24" t="s">
        <v>83</v>
      </c>
      <c r="AY257" s="24" t="s">
        <v>186</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206</v>
      </c>
      <c r="BM257" s="24" t="s">
        <v>2446</v>
      </c>
    </row>
    <row r="258" spans="2:47" s="1" customFormat="1" ht="108">
      <c r="B258" s="41"/>
      <c r="C258" s="63"/>
      <c r="D258" s="208" t="s">
        <v>287</v>
      </c>
      <c r="E258" s="63"/>
      <c r="F258" s="209" t="s">
        <v>2447</v>
      </c>
      <c r="G258" s="63"/>
      <c r="H258" s="63"/>
      <c r="I258" s="163"/>
      <c r="J258" s="63"/>
      <c r="K258" s="63"/>
      <c r="L258" s="61"/>
      <c r="M258" s="207"/>
      <c r="N258" s="42"/>
      <c r="O258" s="42"/>
      <c r="P258" s="42"/>
      <c r="Q258" s="42"/>
      <c r="R258" s="42"/>
      <c r="S258" s="42"/>
      <c r="T258" s="78"/>
      <c r="AT258" s="24" t="s">
        <v>287</v>
      </c>
      <c r="AU258" s="24" t="s">
        <v>83</v>
      </c>
    </row>
    <row r="259" spans="2:51" s="11" customFormat="1" ht="13.5">
      <c r="B259" s="214"/>
      <c r="C259" s="215"/>
      <c r="D259" s="205" t="s">
        <v>290</v>
      </c>
      <c r="E259" s="216" t="s">
        <v>23</v>
      </c>
      <c r="F259" s="217" t="s">
        <v>2448</v>
      </c>
      <c r="G259" s="215"/>
      <c r="H259" s="218">
        <v>21.2</v>
      </c>
      <c r="I259" s="219"/>
      <c r="J259" s="215"/>
      <c r="K259" s="215"/>
      <c r="L259" s="220"/>
      <c r="M259" s="221"/>
      <c r="N259" s="222"/>
      <c r="O259" s="222"/>
      <c r="P259" s="222"/>
      <c r="Q259" s="222"/>
      <c r="R259" s="222"/>
      <c r="S259" s="222"/>
      <c r="T259" s="223"/>
      <c r="AT259" s="224" t="s">
        <v>290</v>
      </c>
      <c r="AU259" s="224" t="s">
        <v>83</v>
      </c>
      <c r="AV259" s="11" t="s">
        <v>83</v>
      </c>
      <c r="AW259" s="11" t="s">
        <v>36</v>
      </c>
      <c r="AX259" s="11" t="s">
        <v>81</v>
      </c>
      <c r="AY259" s="224" t="s">
        <v>186</v>
      </c>
    </row>
    <row r="260" spans="2:65" s="1" customFormat="1" ht="22.5" customHeight="1">
      <c r="B260" s="41"/>
      <c r="C260" s="193" t="s">
        <v>387</v>
      </c>
      <c r="D260" s="193" t="s">
        <v>189</v>
      </c>
      <c r="E260" s="194" t="s">
        <v>2449</v>
      </c>
      <c r="F260" s="195" t="s">
        <v>2450</v>
      </c>
      <c r="G260" s="196" t="s">
        <v>444</v>
      </c>
      <c r="H260" s="197">
        <v>21.2</v>
      </c>
      <c r="I260" s="198"/>
      <c r="J260" s="199">
        <f>ROUND(I260*H260,2)</f>
        <v>0</v>
      </c>
      <c r="K260" s="195" t="s">
        <v>193</v>
      </c>
      <c r="L260" s="61"/>
      <c r="M260" s="200" t="s">
        <v>23</v>
      </c>
      <c r="N260" s="201" t="s">
        <v>44</v>
      </c>
      <c r="O260" s="42"/>
      <c r="P260" s="202">
        <f>O260*H260</f>
        <v>0</v>
      </c>
      <c r="Q260" s="202">
        <v>8E-05</v>
      </c>
      <c r="R260" s="202">
        <f>Q260*H260</f>
        <v>0.001696</v>
      </c>
      <c r="S260" s="202">
        <v>0</v>
      </c>
      <c r="T260" s="203">
        <f>S260*H260</f>
        <v>0</v>
      </c>
      <c r="AR260" s="24" t="s">
        <v>206</v>
      </c>
      <c r="AT260" s="24" t="s">
        <v>189</v>
      </c>
      <c r="AU260" s="24" t="s">
        <v>83</v>
      </c>
      <c r="AY260" s="24" t="s">
        <v>186</v>
      </c>
      <c r="BE260" s="204">
        <f>IF(N260="základní",J260,0)</f>
        <v>0</v>
      </c>
      <c r="BF260" s="204">
        <f>IF(N260="snížená",J260,0)</f>
        <v>0</v>
      </c>
      <c r="BG260" s="204">
        <f>IF(N260="zákl. přenesená",J260,0)</f>
        <v>0</v>
      </c>
      <c r="BH260" s="204">
        <f>IF(N260="sníž. přenesená",J260,0)</f>
        <v>0</v>
      </c>
      <c r="BI260" s="204">
        <f>IF(N260="nulová",J260,0)</f>
        <v>0</v>
      </c>
      <c r="BJ260" s="24" t="s">
        <v>81</v>
      </c>
      <c r="BK260" s="204">
        <f>ROUND(I260*H260,2)</f>
        <v>0</v>
      </c>
      <c r="BL260" s="24" t="s">
        <v>206</v>
      </c>
      <c r="BM260" s="24" t="s">
        <v>2451</v>
      </c>
    </row>
    <row r="261" spans="2:47" s="1" customFormat="1" ht="54">
      <c r="B261" s="41"/>
      <c r="C261" s="63"/>
      <c r="D261" s="208" t="s">
        <v>287</v>
      </c>
      <c r="E261" s="63"/>
      <c r="F261" s="209" t="s">
        <v>2452</v>
      </c>
      <c r="G261" s="63"/>
      <c r="H261" s="63"/>
      <c r="I261" s="163"/>
      <c r="J261" s="63"/>
      <c r="K261" s="63"/>
      <c r="L261" s="61"/>
      <c r="M261" s="207"/>
      <c r="N261" s="42"/>
      <c r="O261" s="42"/>
      <c r="P261" s="42"/>
      <c r="Q261" s="42"/>
      <c r="R261" s="42"/>
      <c r="S261" s="42"/>
      <c r="T261" s="78"/>
      <c r="AT261" s="24" t="s">
        <v>287</v>
      </c>
      <c r="AU261" s="24" t="s">
        <v>83</v>
      </c>
    </row>
    <row r="262" spans="2:51" s="11" customFormat="1" ht="13.5">
      <c r="B262" s="214"/>
      <c r="C262" s="215"/>
      <c r="D262" s="205" t="s">
        <v>290</v>
      </c>
      <c r="E262" s="216" t="s">
        <v>23</v>
      </c>
      <c r="F262" s="217" t="s">
        <v>2448</v>
      </c>
      <c r="G262" s="215"/>
      <c r="H262" s="218">
        <v>21.2</v>
      </c>
      <c r="I262" s="219"/>
      <c r="J262" s="215"/>
      <c r="K262" s="215"/>
      <c r="L262" s="220"/>
      <c r="M262" s="221"/>
      <c r="N262" s="222"/>
      <c r="O262" s="222"/>
      <c r="P262" s="222"/>
      <c r="Q262" s="222"/>
      <c r="R262" s="222"/>
      <c r="S262" s="222"/>
      <c r="T262" s="223"/>
      <c r="AT262" s="224" t="s">
        <v>290</v>
      </c>
      <c r="AU262" s="224" t="s">
        <v>83</v>
      </c>
      <c r="AV262" s="11" t="s">
        <v>83</v>
      </c>
      <c r="AW262" s="11" t="s">
        <v>36</v>
      </c>
      <c r="AX262" s="11" t="s">
        <v>81</v>
      </c>
      <c r="AY262" s="224" t="s">
        <v>186</v>
      </c>
    </row>
    <row r="263" spans="2:65" s="1" customFormat="1" ht="31.5" customHeight="1">
      <c r="B263" s="41"/>
      <c r="C263" s="193" t="s">
        <v>392</v>
      </c>
      <c r="D263" s="193" t="s">
        <v>189</v>
      </c>
      <c r="E263" s="194" t="s">
        <v>2453</v>
      </c>
      <c r="F263" s="195" t="s">
        <v>2454</v>
      </c>
      <c r="G263" s="196" t="s">
        <v>444</v>
      </c>
      <c r="H263" s="197">
        <v>239.53</v>
      </c>
      <c r="I263" s="198"/>
      <c r="J263" s="199">
        <f>ROUND(I263*H263,2)</f>
        <v>0</v>
      </c>
      <c r="K263" s="195" t="s">
        <v>193</v>
      </c>
      <c r="L263" s="61"/>
      <c r="M263" s="200" t="s">
        <v>23</v>
      </c>
      <c r="N263" s="201" t="s">
        <v>44</v>
      </c>
      <c r="O263" s="42"/>
      <c r="P263" s="202">
        <f>O263*H263</f>
        <v>0</v>
      </c>
      <c r="Q263" s="202">
        <v>4E-05</v>
      </c>
      <c r="R263" s="202">
        <f>Q263*H263</f>
        <v>0.009581200000000002</v>
      </c>
      <c r="S263" s="202">
        <v>0</v>
      </c>
      <c r="T263" s="203">
        <f>S263*H263</f>
        <v>0</v>
      </c>
      <c r="AR263" s="24" t="s">
        <v>206</v>
      </c>
      <c r="AT263" s="24" t="s">
        <v>189</v>
      </c>
      <c r="AU263" s="24" t="s">
        <v>83</v>
      </c>
      <c r="AY263" s="24" t="s">
        <v>186</v>
      </c>
      <c r="BE263" s="204">
        <f>IF(N263="základní",J263,0)</f>
        <v>0</v>
      </c>
      <c r="BF263" s="204">
        <f>IF(N263="snížená",J263,0)</f>
        <v>0</v>
      </c>
      <c r="BG263" s="204">
        <f>IF(N263="zákl. přenesená",J263,0)</f>
        <v>0</v>
      </c>
      <c r="BH263" s="204">
        <f>IF(N263="sníž. přenesená",J263,0)</f>
        <v>0</v>
      </c>
      <c r="BI263" s="204">
        <f>IF(N263="nulová",J263,0)</f>
        <v>0</v>
      </c>
      <c r="BJ263" s="24" t="s">
        <v>81</v>
      </c>
      <c r="BK263" s="204">
        <f>ROUND(I263*H263,2)</f>
        <v>0</v>
      </c>
      <c r="BL263" s="24" t="s">
        <v>206</v>
      </c>
      <c r="BM263" s="24" t="s">
        <v>2455</v>
      </c>
    </row>
    <row r="264" spans="2:51" s="11" customFormat="1" ht="13.5">
      <c r="B264" s="214"/>
      <c r="C264" s="215"/>
      <c r="D264" s="205" t="s">
        <v>290</v>
      </c>
      <c r="E264" s="216" t="s">
        <v>23</v>
      </c>
      <c r="F264" s="217" t="s">
        <v>2456</v>
      </c>
      <c r="G264" s="215"/>
      <c r="H264" s="218">
        <v>239.53</v>
      </c>
      <c r="I264" s="219"/>
      <c r="J264" s="215"/>
      <c r="K264" s="215"/>
      <c r="L264" s="220"/>
      <c r="M264" s="221"/>
      <c r="N264" s="222"/>
      <c r="O264" s="222"/>
      <c r="P264" s="222"/>
      <c r="Q264" s="222"/>
      <c r="R264" s="222"/>
      <c r="S264" s="222"/>
      <c r="T264" s="223"/>
      <c r="AT264" s="224" t="s">
        <v>290</v>
      </c>
      <c r="AU264" s="224" t="s">
        <v>83</v>
      </c>
      <c r="AV264" s="11" t="s">
        <v>83</v>
      </c>
      <c r="AW264" s="11" t="s">
        <v>36</v>
      </c>
      <c r="AX264" s="11" t="s">
        <v>81</v>
      </c>
      <c r="AY264" s="224" t="s">
        <v>186</v>
      </c>
    </row>
    <row r="265" spans="2:65" s="1" customFormat="1" ht="31.5" customHeight="1">
      <c r="B265" s="41"/>
      <c r="C265" s="193" t="s">
        <v>381</v>
      </c>
      <c r="D265" s="193" t="s">
        <v>189</v>
      </c>
      <c r="E265" s="194" t="s">
        <v>2457</v>
      </c>
      <c r="F265" s="195" t="s">
        <v>2458</v>
      </c>
      <c r="G265" s="196" t="s">
        <v>444</v>
      </c>
      <c r="H265" s="197">
        <v>227.5</v>
      </c>
      <c r="I265" s="198"/>
      <c r="J265" s="199">
        <f>ROUND(I265*H265,2)</f>
        <v>0</v>
      </c>
      <c r="K265" s="195" t="s">
        <v>193</v>
      </c>
      <c r="L265" s="61"/>
      <c r="M265" s="200" t="s">
        <v>23</v>
      </c>
      <c r="N265" s="201" t="s">
        <v>44</v>
      </c>
      <c r="O265" s="42"/>
      <c r="P265" s="202">
        <f>O265*H265</f>
        <v>0</v>
      </c>
      <c r="Q265" s="202">
        <v>0</v>
      </c>
      <c r="R265" s="202">
        <f>Q265*H265</f>
        <v>0</v>
      </c>
      <c r="S265" s="202">
        <v>0</v>
      </c>
      <c r="T265" s="203">
        <f>S265*H265</f>
        <v>0</v>
      </c>
      <c r="AR265" s="24" t="s">
        <v>206</v>
      </c>
      <c r="AT265" s="24" t="s">
        <v>189</v>
      </c>
      <c r="AU265" s="24" t="s">
        <v>83</v>
      </c>
      <c r="AY265" s="24" t="s">
        <v>186</v>
      </c>
      <c r="BE265" s="204">
        <f>IF(N265="základní",J265,0)</f>
        <v>0</v>
      </c>
      <c r="BF265" s="204">
        <f>IF(N265="snížená",J265,0)</f>
        <v>0</v>
      </c>
      <c r="BG265" s="204">
        <f>IF(N265="zákl. přenesená",J265,0)</f>
        <v>0</v>
      </c>
      <c r="BH265" s="204">
        <f>IF(N265="sníž. přenesená",J265,0)</f>
        <v>0</v>
      </c>
      <c r="BI265" s="204">
        <f>IF(N265="nulová",J265,0)</f>
        <v>0</v>
      </c>
      <c r="BJ265" s="24" t="s">
        <v>81</v>
      </c>
      <c r="BK265" s="204">
        <f>ROUND(I265*H265,2)</f>
        <v>0</v>
      </c>
      <c r="BL265" s="24" t="s">
        <v>206</v>
      </c>
      <c r="BM265" s="24" t="s">
        <v>2459</v>
      </c>
    </row>
    <row r="266" spans="2:47" s="1" customFormat="1" ht="81">
      <c r="B266" s="41"/>
      <c r="C266" s="63"/>
      <c r="D266" s="208" t="s">
        <v>287</v>
      </c>
      <c r="E266" s="63"/>
      <c r="F266" s="209" t="s">
        <v>2460</v>
      </c>
      <c r="G266" s="63"/>
      <c r="H266" s="63"/>
      <c r="I266" s="163"/>
      <c r="J266" s="63"/>
      <c r="K266" s="63"/>
      <c r="L266" s="61"/>
      <c r="M266" s="207"/>
      <c r="N266" s="42"/>
      <c r="O266" s="42"/>
      <c r="P266" s="42"/>
      <c r="Q266" s="42"/>
      <c r="R266" s="42"/>
      <c r="S266" s="42"/>
      <c r="T266" s="78"/>
      <c r="AT266" s="24" t="s">
        <v>287</v>
      </c>
      <c r="AU266" s="24" t="s">
        <v>83</v>
      </c>
    </row>
    <row r="267" spans="2:51" s="11" customFormat="1" ht="13.5">
      <c r="B267" s="214"/>
      <c r="C267" s="215"/>
      <c r="D267" s="208" t="s">
        <v>290</v>
      </c>
      <c r="E267" s="225" t="s">
        <v>23</v>
      </c>
      <c r="F267" s="226" t="s">
        <v>2461</v>
      </c>
      <c r="G267" s="215"/>
      <c r="H267" s="227">
        <v>73.5</v>
      </c>
      <c r="I267" s="219"/>
      <c r="J267" s="215"/>
      <c r="K267" s="215"/>
      <c r="L267" s="220"/>
      <c r="M267" s="221"/>
      <c r="N267" s="222"/>
      <c r="O267" s="222"/>
      <c r="P267" s="222"/>
      <c r="Q267" s="222"/>
      <c r="R267" s="222"/>
      <c r="S267" s="222"/>
      <c r="T267" s="223"/>
      <c r="AT267" s="224" t="s">
        <v>290</v>
      </c>
      <c r="AU267" s="224" t="s">
        <v>83</v>
      </c>
      <c r="AV267" s="11" t="s">
        <v>83</v>
      </c>
      <c r="AW267" s="11" t="s">
        <v>36</v>
      </c>
      <c r="AX267" s="11" t="s">
        <v>73</v>
      </c>
      <c r="AY267" s="224" t="s">
        <v>186</v>
      </c>
    </row>
    <row r="268" spans="2:51" s="11" customFormat="1" ht="13.5">
      <c r="B268" s="214"/>
      <c r="C268" s="215"/>
      <c r="D268" s="208" t="s">
        <v>290</v>
      </c>
      <c r="E268" s="225" t="s">
        <v>23</v>
      </c>
      <c r="F268" s="226" t="s">
        <v>2462</v>
      </c>
      <c r="G268" s="215"/>
      <c r="H268" s="227">
        <v>63</v>
      </c>
      <c r="I268" s="219"/>
      <c r="J268" s="215"/>
      <c r="K268" s="215"/>
      <c r="L268" s="220"/>
      <c r="M268" s="221"/>
      <c r="N268" s="222"/>
      <c r="O268" s="222"/>
      <c r="P268" s="222"/>
      <c r="Q268" s="222"/>
      <c r="R268" s="222"/>
      <c r="S268" s="222"/>
      <c r="T268" s="223"/>
      <c r="AT268" s="224" t="s">
        <v>290</v>
      </c>
      <c r="AU268" s="224" t="s">
        <v>83</v>
      </c>
      <c r="AV268" s="11" t="s">
        <v>83</v>
      </c>
      <c r="AW268" s="11" t="s">
        <v>36</v>
      </c>
      <c r="AX268" s="11" t="s">
        <v>73</v>
      </c>
      <c r="AY268" s="224" t="s">
        <v>186</v>
      </c>
    </row>
    <row r="269" spans="2:51" s="11" customFormat="1" ht="13.5">
      <c r="B269" s="214"/>
      <c r="C269" s="215"/>
      <c r="D269" s="208" t="s">
        <v>290</v>
      </c>
      <c r="E269" s="225" t="s">
        <v>23</v>
      </c>
      <c r="F269" s="226" t="s">
        <v>2463</v>
      </c>
      <c r="G269" s="215"/>
      <c r="H269" s="227">
        <v>91</v>
      </c>
      <c r="I269" s="219"/>
      <c r="J269" s="215"/>
      <c r="K269" s="215"/>
      <c r="L269" s="220"/>
      <c r="M269" s="221"/>
      <c r="N269" s="222"/>
      <c r="O269" s="222"/>
      <c r="P269" s="222"/>
      <c r="Q269" s="222"/>
      <c r="R269" s="222"/>
      <c r="S269" s="222"/>
      <c r="T269" s="223"/>
      <c r="AT269" s="224" t="s">
        <v>290</v>
      </c>
      <c r="AU269" s="224" t="s">
        <v>83</v>
      </c>
      <c r="AV269" s="11" t="s">
        <v>83</v>
      </c>
      <c r="AW269" s="11" t="s">
        <v>36</v>
      </c>
      <c r="AX269" s="11" t="s">
        <v>73</v>
      </c>
      <c r="AY269" s="224" t="s">
        <v>186</v>
      </c>
    </row>
    <row r="270" spans="2:51" s="12" customFormat="1" ht="13.5">
      <c r="B270" s="230"/>
      <c r="C270" s="231"/>
      <c r="D270" s="205" t="s">
        <v>290</v>
      </c>
      <c r="E270" s="232" t="s">
        <v>23</v>
      </c>
      <c r="F270" s="233" t="s">
        <v>650</v>
      </c>
      <c r="G270" s="231"/>
      <c r="H270" s="234">
        <v>227.5</v>
      </c>
      <c r="I270" s="235"/>
      <c r="J270" s="231"/>
      <c r="K270" s="231"/>
      <c r="L270" s="236"/>
      <c r="M270" s="237"/>
      <c r="N270" s="238"/>
      <c r="O270" s="238"/>
      <c r="P270" s="238"/>
      <c r="Q270" s="238"/>
      <c r="R270" s="238"/>
      <c r="S270" s="238"/>
      <c r="T270" s="239"/>
      <c r="AT270" s="240" t="s">
        <v>290</v>
      </c>
      <c r="AU270" s="240" t="s">
        <v>83</v>
      </c>
      <c r="AV270" s="12" t="s">
        <v>206</v>
      </c>
      <c r="AW270" s="12" t="s">
        <v>36</v>
      </c>
      <c r="AX270" s="12" t="s">
        <v>81</v>
      </c>
      <c r="AY270" s="240" t="s">
        <v>186</v>
      </c>
    </row>
    <row r="271" spans="2:65" s="1" customFormat="1" ht="22.5" customHeight="1">
      <c r="B271" s="41"/>
      <c r="C271" s="254" t="s">
        <v>418</v>
      </c>
      <c r="D271" s="254" t="s">
        <v>1059</v>
      </c>
      <c r="E271" s="255" t="s">
        <v>2464</v>
      </c>
      <c r="F271" s="256" t="s">
        <v>2465</v>
      </c>
      <c r="G271" s="257" t="s">
        <v>295</v>
      </c>
      <c r="H271" s="258">
        <v>144.656</v>
      </c>
      <c r="I271" s="259"/>
      <c r="J271" s="260">
        <f>ROUND(I271*H271,2)</f>
        <v>0</v>
      </c>
      <c r="K271" s="256" t="s">
        <v>193</v>
      </c>
      <c r="L271" s="261"/>
      <c r="M271" s="262" t="s">
        <v>23</v>
      </c>
      <c r="N271" s="263" t="s">
        <v>44</v>
      </c>
      <c r="O271" s="42"/>
      <c r="P271" s="202">
        <f>O271*H271</f>
        <v>0</v>
      </c>
      <c r="Q271" s="202">
        <v>2.429</v>
      </c>
      <c r="R271" s="202">
        <f>Q271*H271</f>
        <v>351.369424</v>
      </c>
      <c r="S271" s="202">
        <v>0</v>
      </c>
      <c r="T271" s="203">
        <f>S271*H271</f>
        <v>0</v>
      </c>
      <c r="AR271" s="24" t="s">
        <v>227</v>
      </c>
      <c r="AT271" s="24" t="s">
        <v>1059</v>
      </c>
      <c r="AU271" s="24" t="s">
        <v>83</v>
      </c>
      <c r="AY271" s="24" t="s">
        <v>186</v>
      </c>
      <c r="BE271" s="204">
        <f>IF(N271="základní",J271,0)</f>
        <v>0</v>
      </c>
      <c r="BF271" s="204">
        <f>IF(N271="snížená",J271,0)</f>
        <v>0</v>
      </c>
      <c r="BG271" s="204">
        <f>IF(N271="zákl. přenesená",J271,0)</f>
        <v>0</v>
      </c>
      <c r="BH271" s="204">
        <f>IF(N271="sníž. přenesená",J271,0)</f>
        <v>0</v>
      </c>
      <c r="BI271" s="204">
        <f>IF(N271="nulová",J271,0)</f>
        <v>0</v>
      </c>
      <c r="BJ271" s="24" t="s">
        <v>81</v>
      </c>
      <c r="BK271" s="204">
        <f>ROUND(I271*H271,2)</f>
        <v>0</v>
      </c>
      <c r="BL271" s="24" t="s">
        <v>206</v>
      </c>
      <c r="BM271" s="24" t="s">
        <v>2466</v>
      </c>
    </row>
    <row r="272" spans="2:51" s="11" customFormat="1" ht="13.5">
      <c r="B272" s="214"/>
      <c r="C272" s="215"/>
      <c r="D272" s="208" t="s">
        <v>290</v>
      </c>
      <c r="E272" s="225" t="s">
        <v>23</v>
      </c>
      <c r="F272" s="226" t="s">
        <v>2467</v>
      </c>
      <c r="G272" s="215"/>
      <c r="H272" s="227">
        <v>46.735</v>
      </c>
      <c r="I272" s="219"/>
      <c r="J272" s="215"/>
      <c r="K272" s="215"/>
      <c r="L272" s="220"/>
      <c r="M272" s="221"/>
      <c r="N272" s="222"/>
      <c r="O272" s="222"/>
      <c r="P272" s="222"/>
      <c r="Q272" s="222"/>
      <c r="R272" s="222"/>
      <c r="S272" s="222"/>
      <c r="T272" s="223"/>
      <c r="AT272" s="224" t="s">
        <v>290</v>
      </c>
      <c r="AU272" s="224" t="s">
        <v>83</v>
      </c>
      <c r="AV272" s="11" t="s">
        <v>83</v>
      </c>
      <c r="AW272" s="11" t="s">
        <v>36</v>
      </c>
      <c r="AX272" s="11" t="s">
        <v>73</v>
      </c>
      <c r="AY272" s="224" t="s">
        <v>186</v>
      </c>
    </row>
    <row r="273" spans="2:51" s="11" customFormat="1" ht="13.5">
      <c r="B273" s="214"/>
      <c r="C273" s="215"/>
      <c r="D273" s="208" t="s">
        <v>290</v>
      </c>
      <c r="E273" s="225" t="s">
        <v>23</v>
      </c>
      <c r="F273" s="226" t="s">
        <v>2468</v>
      </c>
      <c r="G273" s="215"/>
      <c r="H273" s="227">
        <v>40.059</v>
      </c>
      <c r="I273" s="219"/>
      <c r="J273" s="215"/>
      <c r="K273" s="215"/>
      <c r="L273" s="220"/>
      <c r="M273" s="221"/>
      <c r="N273" s="222"/>
      <c r="O273" s="222"/>
      <c r="P273" s="222"/>
      <c r="Q273" s="222"/>
      <c r="R273" s="222"/>
      <c r="S273" s="222"/>
      <c r="T273" s="223"/>
      <c r="AT273" s="224" t="s">
        <v>290</v>
      </c>
      <c r="AU273" s="224" t="s">
        <v>83</v>
      </c>
      <c r="AV273" s="11" t="s">
        <v>83</v>
      </c>
      <c r="AW273" s="11" t="s">
        <v>36</v>
      </c>
      <c r="AX273" s="11" t="s">
        <v>73</v>
      </c>
      <c r="AY273" s="224" t="s">
        <v>186</v>
      </c>
    </row>
    <row r="274" spans="2:51" s="11" customFormat="1" ht="13.5">
      <c r="B274" s="214"/>
      <c r="C274" s="215"/>
      <c r="D274" s="208" t="s">
        <v>290</v>
      </c>
      <c r="E274" s="225" t="s">
        <v>23</v>
      </c>
      <c r="F274" s="226" t="s">
        <v>2469</v>
      </c>
      <c r="G274" s="215"/>
      <c r="H274" s="227">
        <v>57.862</v>
      </c>
      <c r="I274" s="219"/>
      <c r="J274" s="215"/>
      <c r="K274" s="215"/>
      <c r="L274" s="220"/>
      <c r="M274" s="221"/>
      <c r="N274" s="222"/>
      <c r="O274" s="222"/>
      <c r="P274" s="222"/>
      <c r="Q274" s="222"/>
      <c r="R274" s="222"/>
      <c r="S274" s="222"/>
      <c r="T274" s="223"/>
      <c r="AT274" s="224" t="s">
        <v>290</v>
      </c>
      <c r="AU274" s="224" t="s">
        <v>83</v>
      </c>
      <c r="AV274" s="11" t="s">
        <v>83</v>
      </c>
      <c r="AW274" s="11" t="s">
        <v>36</v>
      </c>
      <c r="AX274" s="11" t="s">
        <v>73</v>
      </c>
      <c r="AY274" s="224" t="s">
        <v>186</v>
      </c>
    </row>
    <row r="275" spans="2:51" s="12" customFormat="1" ht="13.5">
      <c r="B275" s="230"/>
      <c r="C275" s="231"/>
      <c r="D275" s="205" t="s">
        <v>290</v>
      </c>
      <c r="E275" s="232" t="s">
        <v>23</v>
      </c>
      <c r="F275" s="233" t="s">
        <v>650</v>
      </c>
      <c r="G275" s="231"/>
      <c r="H275" s="234">
        <v>144.656</v>
      </c>
      <c r="I275" s="235"/>
      <c r="J275" s="231"/>
      <c r="K275" s="231"/>
      <c r="L275" s="236"/>
      <c r="M275" s="237"/>
      <c r="N275" s="238"/>
      <c r="O275" s="238"/>
      <c r="P275" s="238"/>
      <c r="Q275" s="238"/>
      <c r="R275" s="238"/>
      <c r="S275" s="238"/>
      <c r="T275" s="239"/>
      <c r="AT275" s="240" t="s">
        <v>290</v>
      </c>
      <c r="AU275" s="240" t="s">
        <v>83</v>
      </c>
      <c r="AV275" s="12" t="s">
        <v>206</v>
      </c>
      <c r="AW275" s="12" t="s">
        <v>36</v>
      </c>
      <c r="AX275" s="12" t="s">
        <v>81</v>
      </c>
      <c r="AY275" s="240" t="s">
        <v>186</v>
      </c>
    </row>
    <row r="276" spans="2:65" s="1" customFormat="1" ht="22.5" customHeight="1">
      <c r="B276" s="41"/>
      <c r="C276" s="193" t="s">
        <v>398</v>
      </c>
      <c r="D276" s="193" t="s">
        <v>189</v>
      </c>
      <c r="E276" s="194" t="s">
        <v>2470</v>
      </c>
      <c r="F276" s="195" t="s">
        <v>2471</v>
      </c>
      <c r="G276" s="196" t="s">
        <v>401</v>
      </c>
      <c r="H276" s="197">
        <v>0.724</v>
      </c>
      <c r="I276" s="198"/>
      <c r="J276" s="199">
        <f>ROUND(I276*H276,2)</f>
        <v>0</v>
      </c>
      <c r="K276" s="195" t="s">
        <v>193</v>
      </c>
      <c r="L276" s="61"/>
      <c r="M276" s="200" t="s">
        <v>23</v>
      </c>
      <c r="N276" s="201" t="s">
        <v>44</v>
      </c>
      <c r="O276" s="42"/>
      <c r="P276" s="202">
        <f>O276*H276</f>
        <v>0</v>
      </c>
      <c r="Q276" s="202">
        <v>1.10971</v>
      </c>
      <c r="R276" s="202">
        <f>Q276*H276</f>
        <v>0.80343004</v>
      </c>
      <c r="S276" s="202">
        <v>0</v>
      </c>
      <c r="T276" s="203">
        <f>S276*H276</f>
        <v>0</v>
      </c>
      <c r="AR276" s="24" t="s">
        <v>206</v>
      </c>
      <c r="AT276" s="24" t="s">
        <v>189</v>
      </c>
      <c r="AU276" s="24" t="s">
        <v>83</v>
      </c>
      <c r="AY276" s="24" t="s">
        <v>186</v>
      </c>
      <c r="BE276" s="204">
        <f>IF(N276="základní",J276,0)</f>
        <v>0</v>
      </c>
      <c r="BF276" s="204">
        <f>IF(N276="snížená",J276,0)</f>
        <v>0</v>
      </c>
      <c r="BG276" s="204">
        <f>IF(N276="zákl. přenesená",J276,0)</f>
        <v>0</v>
      </c>
      <c r="BH276" s="204">
        <f>IF(N276="sníž. přenesená",J276,0)</f>
        <v>0</v>
      </c>
      <c r="BI276" s="204">
        <f>IF(N276="nulová",J276,0)</f>
        <v>0</v>
      </c>
      <c r="BJ276" s="24" t="s">
        <v>81</v>
      </c>
      <c r="BK276" s="204">
        <f>ROUND(I276*H276,2)</f>
        <v>0</v>
      </c>
      <c r="BL276" s="24" t="s">
        <v>206</v>
      </c>
      <c r="BM276" s="24" t="s">
        <v>2472</v>
      </c>
    </row>
    <row r="277" spans="2:47" s="1" customFormat="1" ht="54">
      <c r="B277" s="41"/>
      <c r="C277" s="63"/>
      <c r="D277" s="208" t="s">
        <v>287</v>
      </c>
      <c r="E277" s="63"/>
      <c r="F277" s="209" t="s">
        <v>2473</v>
      </c>
      <c r="G277" s="63"/>
      <c r="H277" s="63"/>
      <c r="I277" s="163"/>
      <c r="J277" s="63"/>
      <c r="K277" s="63"/>
      <c r="L277" s="61"/>
      <c r="M277" s="207"/>
      <c r="N277" s="42"/>
      <c r="O277" s="42"/>
      <c r="P277" s="42"/>
      <c r="Q277" s="42"/>
      <c r="R277" s="42"/>
      <c r="S277" s="42"/>
      <c r="T277" s="78"/>
      <c r="AT277" s="24" t="s">
        <v>287</v>
      </c>
      <c r="AU277" s="24" t="s">
        <v>83</v>
      </c>
    </row>
    <row r="278" spans="2:51" s="13" customFormat="1" ht="13.5">
      <c r="B278" s="241"/>
      <c r="C278" s="242"/>
      <c r="D278" s="208" t="s">
        <v>290</v>
      </c>
      <c r="E278" s="243" t="s">
        <v>23</v>
      </c>
      <c r="F278" s="244" t="s">
        <v>2474</v>
      </c>
      <c r="G278" s="242"/>
      <c r="H278" s="245" t="s">
        <v>23</v>
      </c>
      <c r="I278" s="246"/>
      <c r="J278" s="242"/>
      <c r="K278" s="242"/>
      <c r="L278" s="247"/>
      <c r="M278" s="248"/>
      <c r="N278" s="249"/>
      <c r="O278" s="249"/>
      <c r="P278" s="249"/>
      <c r="Q278" s="249"/>
      <c r="R278" s="249"/>
      <c r="S278" s="249"/>
      <c r="T278" s="250"/>
      <c r="AT278" s="251" t="s">
        <v>290</v>
      </c>
      <c r="AU278" s="251" t="s">
        <v>83</v>
      </c>
      <c r="AV278" s="13" t="s">
        <v>81</v>
      </c>
      <c r="AW278" s="13" t="s">
        <v>36</v>
      </c>
      <c r="AX278" s="13" t="s">
        <v>73</v>
      </c>
      <c r="AY278" s="251" t="s">
        <v>186</v>
      </c>
    </row>
    <row r="279" spans="2:51" s="11" customFormat="1" ht="13.5">
      <c r="B279" s="214"/>
      <c r="C279" s="215"/>
      <c r="D279" s="208" t="s">
        <v>290</v>
      </c>
      <c r="E279" s="225" t="s">
        <v>23</v>
      </c>
      <c r="F279" s="226" t="s">
        <v>2475</v>
      </c>
      <c r="G279" s="215"/>
      <c r="H279" s="227">
        <v>0.018</v>
      </c>
      <c r="I279" s="219"/>
      <c r="J279" s="215"/>
      <c r="K279" s="215"/>
      <c r="L279" s="220"/>
      <c r="M279" s="221"/>
      <c r="N279" s="222"/>
      <c r="O279" s="222"/>
      <c r="P279" s="222"/>
      <c r="Q279" s="222"/>
      <c r="R279" s="222"/>
      <c r="S279" s="222"/>
      <c r="T279" s="223"/>
      <c r="AT279" s="224" t="s">
        <v>290</v>
      </c>
      <c r="AU279" s="224" t="s">
        <v>83</v>
      </c>
      <c r="AV279" s="11" t="s">
        <v>83</v>
      </c>
      <c r="AW279" s="11" t="s">
        <v>36</v>
      </c>
      <c r="AX279" s="11" t="s">
        <v>73</v>
      </c>
      <c r="AY279" s="224" t="s">
        <v>186</v>
      </c>
    </row>
    <row r="280" spans="2:51" s="13" customFormat="1" ht="13.5">
      <c r="B280" s="241"/>
      <c r="C280" s="242"/>
      <c r="D280" s="208" t="s">
        <v>290</v>
      </c>
      <c r="E280" s="243" t="s">
        <v>23</v>
      </c>
      <c r="F280" s="244" t="s">
        <v>2476</v>
      </c>
      <c r="G280" s="242"/>
      <c r="H280" s="245" t="s">
        <v>23</v>
      </c>
      <c r="I280" s="246"/>
      <c r="J280" s="242"/>
      <c r="K280" s="242"/>
      <c r="L280" s="247"/>
      <c r="M280" s="248"/>
      <c r="N280" s="249"/>
      <c r="O280" s="249"/>
      <c r="P280" s="249"/>
      <c r="Q280" s="249"/>
      <c r="R280" s="249"/>
      <c r="S280" s="249"/>
      <c r="T280" s="250"/>
      <c r="AT280" s="251" t="s">
        <v>290</v>
      </c>
      <c r="AU280" s="251" t="s">
        <v>83</v>
      </c>
      <c r="AV280" s="13" t="s">
        <v>81</v>
      </c>
      <c r="AW280" s="13" t="s">
        <v>36</v>
      </c>
      <c r="AX280" s="13" t="s">
        <v>73</v>
      </c>
      <c r="AY280" s="251" t="s">
        <v>186</v>
      </c>
    </row>
    <row r="281" spans="2:51" s="11" customFormat="1" ht="13.5">
      <c r="B281" s="214"/>
      <c r="C281" s="215"/>
      <c r="D281" s="208" t="s">
        <v>290</v>
      </c>
      <c r="E281" s="225" t="s">
        <v>23</v>
      </c>
      <c r="F281" s="226" t="s">
        <v>2477</v>
      </c>
      <c r="G281" s="215"/>
      <c r="H281" s="227">
        <v>0.706</v>
      </c>
      <c r="I281" s="219"/>
      <c r="J281" s="215"/>
      <c r="K281" s="215"/>
      <c r="L281" s="220"/>
      <c r="M281" s="221"/>
      <c r="N281" s="222"/>
      <c r="O281" s="222"/>
      <c r="P281" s="222"/>
      <c r="Q281" s="222"/>
      <c r="R281" s="222"/>
      <c r="S281" s="222"/>
      <c r="T281" s="223"/>
      <c r="AT281" s="224" t="s">
        <v>290</v>
      </c>
      <c r="AU281" s="224" t="s">
        <v>83</v>
      </c>
      <c r="AV281" s="11" t="s">
        <v>83</v>
      </c>
      <c r="AW281" s="11" t="s">
        <v>36</v>
      </c>
      <c r="AX281" s="11" t="s">
        <v>73</v>
      </c>
      <c r="AY281" s="224" t="s">
        <v>186</v>
      </c>
    </row>
    <row r="282" spans="2:51" s="12" customFormat="1" ht="13.5">
      <c r="B282" s="230"/>
      <c r="C282" s="231"/>
      <c r="D282" s="205" t="s">
        <v>290</v>
      </c>
      <c r="E282" s="232" t="s">
        <v>23</v>
      </c>
      <c r="F282" s="233" t="s">
        <v>650</v>
      </c>
      <c r="G282" s="231"/>
      <c r="H282" s="234">
        <v>0.724</v>
      </c>
      <c r="I282" s="235"/>
      <c r="J282" s="231"/>
      <c r="K282" s="231"/>
      <c r="L282" s="236"/>
      <c r="M282" s="237"/>
      <c r="N282" s="238"/>
      <c r="O282" s="238"/>
      <c r="P282" s="238"/>
      <c r="Q282" s="238"/>
      <c r="R282" s="238"/>
      <c r="S282" s="238"/>
      <c r="T282" s="239"/>
      <c r="AT282" s="240" t="s">
        <v>290</v>
      </c>
      <c r="AU282" s="240" t="s">
        <v>83</v>
      </c>
      <c r="AV282" s="12" t="s">
        <v>206</v>
      </c>
      <c r="AW282" s="12" t="s">
        <v>36</v>
      </c>
      <c r="AX282" s="12" t="s">
        <v>81</v>
      </c>
      <c r="AY282" s="240" t="s">
        <v>186</v>
      </c>
    </row>
    <row r="283" spans="2:65" s="1" customFormat="1" ht="22.5" customHeight="1">
      <c r="B283" s="41"/>
      <c r="C283" s="193" t="s">
        <v>405</v>
      </c>
      <c r="D283" s="193" t="s">
        <v>189</v>
      </c>
      <c r="E283" s="194" t="s">
        <v>2478</v>
      </c>
      <c r="F283" s="195" t="s">
        <v>2479</v>
      </c>
      <c r="G283" s="196" t="s">
        <v>401</v>
      </c>
      <c r="H283" s="197">
        <v>12.647</v>
      </c>
      <c r="I283" s="198"/>
      <c r="J283" s="199">
        <f>ROUND(I283*H283,2)</f>
        <v>0</v>
      </c>
      <c r="K283" s="195" t="s">
        <v>193</v>
      </c>
      <c r="L283" s="61"/>
      <c r="M283" s="200" t="s">
        <v>23</v>
      </c>
      <c r="N283" s="201" t="s">
        <v>44</v>
      </c>
      <c r="O283" s="42"/>
      <c r="P283" s="202">
        <f>O283*H283</f>
        <v>0</v>
      </c>
      <c r="Q283" s="202">
        <v>1.11332</v>
      </c>
      <c r="R283" s="202">
        <f>Q283*H283</f>
        <v>14.08015804</v>
      </c>
      <c r="S283" s="202">
        <v>0</v>
      </c>
      <c r="T283" s="203">
        <f>S283*H283</f>
        <v>0</v>
      </c>
      <c r="AR283" s="24" t="s">
        <v>206</v>
      </c>
      <c r="AT283" s="24" t="s">
        <v>189</v>
      </c>
      <c r="AU283" s="24" t="s">
        <v>83</v>
      </c>
      <c r="AY283" s="24" t="s">
        <v>186</v>
      </c>
      <c r="BE283" s="204">
        <f>IF(N283="základní",J283,0)</f>
        <v>0</v>
      </c>
      <c r="BF283" s="204">
        <f>IF(N283="snížená",J283,0)</f>
        <v>0</v>
      </c>
      <c r="BG283" s="204">
        <f>IF(N283="zákl. přenesená",J283,0)</f>
        <v>0</v>
      </c>
      <c r="BH283" s="204">
        <f>IF(N283="sníž. přenesená",J283,0)</f>
        <v>0</v>
      </c>
      <c r="BI283" s="204">
        <f>IF(N283="nulová",J283,0)</f>
        <v>0</v>
      </c>
      <c r="BJ283" s="24" t="s">
        <v>81</v>
      </c>
      <c r="BK283" s="204">
        <f>ROUND(I283*H283,2)</f>
        <v>0</v>
      </c>
      <c r="BL283" s="24" t="s">
        <v>206</v>
      </c>
      <c r="BM283" s="24" t="s">
        <v>2480</v>
      </c>
    </row>
    <row r="284" spans="2:47" s="1" customFormat="1" ht="54">
      <c r="B284" s="41"/>
      <c r="C284" s="63"/>
      <c r="D284" s="208" t="s">
        <v>287</v>
      </c>
      <c r="E284" s="63"/>
      <c r="F284" s="209" t="s">
        <v>2473</v>
      </c>
      <c r="G284" s="63"/>
      <c r="H284" s="63"/>
      <c r="I284" s="163"/>
      <c r="J284" s="63"/>
      <c r="K284" s="63"/>
      <c r="L284" s="61"/>
      <c r="M284" s="207"/>
      <c r="N284" s="42"/>
      <c r="O284" s="42"/>
      <c r="P284" s="42"/>
      <c r="Q284" s="42"/>
      <c r="R284" s="42"/>
      <c r="S284" s="42"/>
      <c r="T284" s="78"/>
      <c r="AT284" s="24" t="s">
        <v>287</v>
      </c>
      <c r="AU284" s="24" t="s">
        <v>83</v>
      </c>
    </row>
    <row r="285" spans="2:51" s="13" customFormat="1" ht="13.5">
      <c r="B285" s="241"/>
      <c r="C285" s="242"/>
      <c r="D285" s="208" t="s">
        <v>290</v>
      </c>
      <c r="E285" s="243" t="s">
        <v>23</v>
      </c>
      <c r="F285" s="244" t="s">
        <v>2481</v>
      </c>
      <c r="G285" s="242"/>
      <c r="H285" s="245" t="s">
        <v>23</v>
      </c>
      <c r="I285" s="246"/>
      <c r="J285" s="242"/>
      <c r="K285" s="242"/>
      <c r="L285" s="247"/>
      <c r="M285" s="248"/>
      <c r="N285" s="249"/>
      <c r="O285" s="249"/>
      <c r="P285" s="249"/>
      <c r="Q285" s="249"/>
      <c r="R285" s="249"/>
      <c r="S285" s="249"/>
      <c r="T285" s="250"/>
      <c r="AT285" s="251" t="s">
        <v>290</v>
      </c>
      <c r="AU285" s="251" t="s">
        <v>83</v>
      </c>
      <c r="AV285" s="13" t="s">
        <v>81</v>
      </c>
      <c r="AW285" s="13" t="s">
        <v>36</v>
      </c>
      <c r="AX285" s="13" t="s">
        <v>73</v>
      </c>
      <c r="AY285" s="251" t="s">
        <v>186</v>
      </c>
    </row>
    <row r="286" spans="2:51" s="11" customFormat="1" ht="13.5">
      <c r="B286" s="214"/>
      <c r="C286" s="215"/>
      <c r="D286" s="205" t="s">
        <v>290</v>
      </c>
      <c r="E286" s="216" t="s">
        <v>23</v>
      </c>
      <c r="F286" s="217" t="s">
        <v>2482</v>
      </c>
      <c r="G286" s="215"/>
      <c r="H286" s="218">
        <v>12.647</v>
      </c>
      <c r="I286" s="219"/>
      <c r="J286" s="215"/>
      <c r="K286" s="215"/>
      <c r="L286" s="220"/>
      <c r="M286" s="221"/>
      <c r="N286" s="222"/>
      <c r="O286" s="222"/>
      <c r="P286" s="222"/>
      <c r="Q286" s="222"/>
      <c r="R286" s="222"/>
      <c r="S286" s="222"/>
      <c r="T286" s="223"/>
      <c r="AT286" s="224" t="s">
        <v>290</v>
      </c>
      <c r="AU286" s="224" t="s">
        <v>83</v>
      </c>
      <c r="AV286" s="11" t="s">
        <v>83</v>
      </c>
      <c r="AW286" s="11" t="s">
        <v>36</v>
      </c>
      <c r="AX286" s="11" t="s">
        <v>81</v>
      </c>
      <c r="AY286" s="224" t="s">
        <v>186</v>
      </c>
    </row>
    <row r="287" spans="2:65" s="1" customFormat="1" ht="31.5" customHeight="1">
      <c r="B287" s="41"/>
      <c r="C287" s="193" t="s">
        <v>411</v>
      </c>
      <c r="D287" s="193" t="s">
        <v>189</v>
      </c>
      <c r="E287" s="194" t="s">
        <v>2483</v>
      </c>
      <c r="F287" s="195" t="s">
        <v>2484</v>
      </c>
      <c r="G287" s="196" t="s">
        <v>444</v>
      </c>
      <c r="H287" s="197">
        <v>6.5</v>
      </c>
      <c r="I287" s="198"/>
      <c r="J287" s="199">
        <f>ROUND(I287*H287,2)</f>
        <v>0</v>
      </c>
      <c r="K287" s="195" t="s">
        <v>193</v>
      </c>
      <c r="L287" s="61"/>
      <c r="M287" s="200" t="s">
        <v>23</v>
      </c>
      <c r="N287" s="201" t="s">
        <v>44</v>
      </c>
      <c r="O287" s="42"/>
      <c r="P287" s="202">
        <f>O287*H287</f>
        <v>0</v>
      </c>
      <c r="Q287" s="202">
        <v>0</v>
      </c>
      <c r="R287" s="202">
        <f>Q287*H287</f>
        <v>0</v>
      </c>
      <c r="S287" s="202">
        <v>1.699</v>
      </c>
      <c r="T287" s="203">
        <f>S287*H287</f>
        <v>11.0435</v>
      </c>
      <c r="AR287" s="24" t="s">
        <v>206</v>
      </c>
      <c r="AT287" s="24" t="s">
        <v>189</v>
      </c>
      <c r="AU287" s="24" t="s">
        <v>83</v>
      </c>
      <c r="AY287" s="24" t="s">
        <v>186</v>
      </c>
      <c r="BE287" s="204">
        <f>IF(N287="základní",J287,0)</f>
        <v>0</v>
      </c>
      <c r="BF287" s="204">
        <f>IF(N287="snížená",J287,0)</f>
        <v>0</v>
      </c>
      <c r="BG287" s="204">
        <f>IF(N287="zákl. přenesená",J287,0)</f>
        <v>0</v>
      </c>
      <c r="BH287" s="204">
        <f>IF(N287="sníž. přenesená",J287,0)</f>
        <v>0</v>
      </c>
      <c r="BI287" s="204">
        <f>IF(N287="nulová",J287,0)</f>
        <v>0</v>
      </c>
      <c r="BJ287" s="24" t="s">
        <v>81</v>
      </c>
      <c r="BK287" s="204">
        <f>ROUND(I287*H287,2)</f>
        <v>0</v>
      </c>
      <c r="BL287" s="24" t="s">
        <v>206</v>
      </c>
      <c r="BM287" s="24" t="s">
        <v>2485</v>
      </c>
    </row>
    <row r="288" spans="2:47" s="1" customFormat="1" ht="27">
      <c r="B288" s="41"/>
      <c r="C288" s="63"/>
      <c r="D288" s="208" t="s">
        <v>287</v>
      </c>
      <c r="E288" s="63"/>
      <c r="F288" s="209" t="s">
        <v>2486</v>
      </c>
      <c r="G288" s="63"/>
      <c r="H288" s="63"/>
      <c r="I288" s="163"/>
      <c r="J288" s="63"/>
      <c r="K288" s="63"/>
      <c r="L288" s="61"/>
      <c r="M288" s="207"/>
      <c r="N288" s="42"/>
      <c r="O288" s="42"/>
      <c r="P288" s="42"/>
      <c r="Q288" s="42"/>
      <c r="R288" s="42"/>
      <c r="S288" s="42"/>
      <c r="T288" s="78"/>
      <c r="AT288" s="24" t="s">
        <v>287</v>
      </c>
      <c r="AU288" s="24" t="s">
        <v>83</v>
      </c>
    </row>
    <row r="289" spans="2:51" s="11" customFormat="1" ht="13.5">
      <c r="B289" s="214"/>
      <c r="C289" s="215"/>
      <c r="D289" s="208" t="s">
        <v>290</v>
      </c>
      <c r="E289" s="225" t="s">
        <v>23</v>
      </c>
      <c r="F289" s="226" t="s">
        <v>2487</v>
      </c>
      <c r="G289" s="215"/>
      <c r="H289" s="227">
        <v>3.5</v>
      </c>
      <c r="I289" s="219"/>
      <c r="J289" s="215"/>
      <c r="K289" s="215"/>
      <c r="L289" s="220"/>
      <c r="M289" s="221"/>
      <c r="N289" s="222"/>
      <c r="O289" s="222"/>
      <c r="P289" s="222"/>
      <c r="Q289" s="222"/>
      <c r="R289" s="222"/>
      <c r="S289" s="222"/>
      <c r="T289" s="223"/>
      <c r="AT289" s="224" t="s">
        <v>290</v>
      </c>
      <c r="AU289" s="224" t="s">
        <v>83</v>
      </c>
      <c r="AV289" s="11" t="s">
        <v>83</v>
      </c>
      <c r="AW289" s="11" t="s">
        <v>36</v>
      </c>
      <c r="AX289" s="11" t="s">
        <v>73</v>
      </c>
      <c r="AY289" s="224" t="s">
        <v>186</v>
      </c>
    </row>
    <row r="290" spans="2:51" s="11" customFormat="1" ht="13.5">
      <c r="B290" s="214"/>
      <c r="C290" s="215"/>
      <c r="D290" s="208" t="s">
        <v>290</v>
      </c>
      <c r="E290" s="225" t="s">
        <v>23</v>
      </c>
      <c r="F290" s="226" t="s">
        <v>2488</v>
      </c>
      <c r="G290" s="215"/>
      <c r="H290" s="227">
        <v>3</v>
      </c>
      <c r="I290" s="219"/>
      <c r="J290" s="215"/>
      <c r="K290" s="215"/>
      <c r="L290" s="220"/>
      <c r="M290" s="221"/>
      <c r="N290" s="222"/>
      <c r="O290" s="222"/>
      <c r="P290" s="222"/>
      <c r="Q290" s="222"/>
      <c r="R290" s="222"/>
      <c r="S290" s="222"/>
      <c r="T290" s="223"/>
      <c r="AT290" s="224" t="s">
        <v>290</v>
      </c>
      <c r="AU290" s="224" t="s">
        <v>83</v>
      </c>
      <c r="AV290" s="11" t="s">
        <v>83</v>
      </c>
      <c r="AW290" s="11" t="s">
        <v>36</v>
      </c>
      <c r="AX290" s="11" t="s">
        <v>73</v>
      </c>
      <c r="AY290" s="224" t="s">
        <v>186</v>
      </c>
    </row>
    <row r="291" spans="2:51" s="11" customFormat="1" ht="13.5">
      <c r="B291" s="214"/>
      <c r="C291" s="215"/>
      <c r="D291" s="208" t="s">
        <v>290</v>
      </c>
      <c r="E291" s="225" t="s">
        <v>23</v>
      </c>
      <c r="F291" s="226" t="s">
        <v>23</v>
      </c>
      <c r="G291" s="215"/>
      <c r="H291" s="227">
        <v>0</v>
      </c>
      <c r="I291" s="219"/>
      <c r="J291" s="215"/>
      <c r="K291" s="215"/>
      <c r="L291" s="220"/>
      <c r="M291" s="221"/>
      <c r="N291" s="222"/>
      <c r="O291" s="222"/>
      <c r="P291" s="222"/>
      <c r="Q291" s="222"/>
      <c r="R291" s="222"/>
      <c r="S291" s="222"/>
      <c r="T291" s="223"/>
      <c r="AT291" s="224" t="s">
        <v>290</v>
      </c>
      <c r="AU291" s="224" t="s">
        <v>83</v>
      </c>
      <c r="AV291" s="11" t="s">
        <v>83</v>
      </c>
      <c r="AW291" s="11" t="s">
        <v>36</v>
      </c>
      <c r="AX291" s="11" t="s">
        <v>73</v>
      </c>
      <c r="AY291" s="224" t="s">
        <v>186</v>
      </c>
    </row>
    <row r="292" spans="2:51" s="12" customFormat="1" ht="13.5">
      <c r="B292" s="230"/>
      <c r="C292" s="231"/>
      <c r="D292" s="205" t="s">
        <v>290</v>
      </c>
      <c r="E292" s="232" t="s">
        <v>23</v>
      </c>
      <c r="F292" s="233" t="s">
        <v>650</v>
      </c>
      <c r="G292" s="231"/>
      <c r="H292" s="234">
        <v>6.5</v>
      </c>
      <c r="I292" s="235"/>
      <c r="J292" s="231"/>
      <c r="K292" s="231"/>
      <c r="L292" s="236"/>
      <c r="M292" s="237"/>
      <c r="N292" s="238"/>
      <c r="O292" s="238"/>
      <c r="P292" s="238"/>
      <c r="Q292" s="238"/>
      <c r="R292" s="238"/>
      <c r="S292" s="238"/>
      <c r="T292" s="239"/>
      <c r="AT292" s="240" t="s">
        <v>290</v>
      </c>
      <c r="AU292" s="240" t="s">
        <v>83</v>
      </c>
      <c r="AV292" s="12" t="s">
        <v>206</v>
      </c>
      <c r="AW292" s="12" t="s">
        <v>36</v>
      </c>
      <c r="AX292" s="12" t="s">
        <v>81</v>
      </c>
      <c r="AY292" s="240" t="s">
        <v>186</v>
      </c>
    </row>
    <row r="293" spans="2:65" s="1" customFormat="1" ht="31.5" customHeight="1">
      <c r="B293" s="41"/>
      <c r="C293" s="193" t="s">
        <v>550</v>
      </c>
      <c r="D293" s="193" t="s">
        <v>189</v>
      </c>
      <c r="E293" s="194" t="s">
        <v>2489</v>
      </c>
      <c r="F293" s="195" t="s">
        <v>2490</v>
      </c>
      <c r="G293" s="196" t="s">
        <v>295</v>
      </c>
      <c r="H293" s="197">
        <v>13.014</v>
      </c>
      <c r="I293" s="198"/>
      <c r="J293" s="199">
        <f>ROUND(I293*H293,2)</f>
        <v>0</v>
      </c>
      <c r="K293" s="195" t="s">
        <v>193</v>
      </c>
      <c r="L293" s="61"/>
      <c r="M293" s="200" t="s">
        <v>23</v>
      </c>
      <c r="N293" s="201" t="s">
        <v>44</v>
      </c>
      <c r="O293" s="42"/>
      <c r="P293" s="202">
        <f>O293*H293</f>
        <v>0</v>
      </c>
      <c r="Q293" s="202">
        <v>0</v>
      </c>
      <c r="R293" s="202">
        <f>Q293*H293</f>
        <v>0</v>
      </c>
      <c r="S293" s="202">
        <v>0</v>
      </c>
      <c r="T293" s="203">
        <f>S293*H293</f>
        <v>0</v>
      </c>
      <c r="AR293" s="24" t="s">
        <v>206</v>
      </c>
      <c r="AT293" s="24" t="s">
        <v>189</v>
      </c>
      <c r="AU293" s="24" t="s">
        <v>83</v>
      </c>
      <c r="AY293" s="24" t="s">
        <v>186</v>
      </c>
      <c r="BE293" s="204">
        <f>IF(N293="základní",J293,0)</f>
        <v>0</v>
      </c>
      <c r="BF293" s="204">
        <f>IF(N293="snížená",J293,0)</f>
        <v>0</v>
      </c>
      <c r="BG293" s="204">
        <f>IF(N293="zákl. přenesená",J293,0)</f>
        <v>0</v>
      </c>
      <c r="BH293" s="204">
        <f>IF(N293="sníž. přenesená",J293,0)</f>
        <v>0</v>
      </c>
      <c r="BI293" s="204">
        <f>IF(N293="nulová",J293,0)</f>
        <v>0</v>
      </c>
      <c r="BJ293" s="24" t="s">
        <v>81</v>
      </c>
      <c r="BK293" s="204">
        <f>ROUND(I293*H293,2)</f>
        <v>0</v>
      </c>
      <c r="BL293" s="24" t="s">
        <v>206</v>
      </c>
      <c r="BM293" s="24" t="s">
        <v>2491</v>
      </c>
    </row>
    <row r="294" spans="2:47" s="1" customFormat="1" ht="94.5">
      <c r="B294" s="41"/>
      <c r="C294" s="63"/>
      <c r="D294" s="208" t="s">
        <v>287</v>
      </c>
      <c r="E294" s="63"/>
      <c r="F294" s="209" t="s">
        <v>1941</v>
      </c>
      <c r="G294" s="63"/>
      <c r="H294" s="63"/>
      <c r="I294" s="163"/>
      <c r="J294" s="63"/>
      <c r="K294" s="63"/>
      <c r="L294" s="61"/>
      <c r="M294" s="207"/>
      <c r="N294" s="42"/>
      <c r="O294" s="42"/>
      <c r="P294" s="42"/>
      <c r="Q294" s="42"/>
      <c r="R294" s="42"/>
      <c r="S294" s="42"/>
      <c r="T294" s="78"/>
      <c r="AT294" s="24" t="s">
        <v>287</v>
      </c>
      <c r="AU294" s="24" t="s">
        <v>83</v>
      </c>
    </row>
    <row r="295" spans="2:51" s="13" customFormat="1" ht="13.5">
      <c r="B295" s="241"/>
      <c r="C295" s="242"/>
      <c r="D295" s="208" t="s">
        <v>290</v>
      </c>
      <c r="E295" s="243" t="s">
        <v>23</v>
      </c>
      <c r="F295" s="244" t="s">
        <v>2492</v>
      </c>
      <c r="G295" s="242"/>
      <c r="H295" s="245" t="s">
        <v>23</v>
      </c>
      <c r="I295" s="246"/>
      <c r="J295" s="242"/>
      <c r="K295" s="242"/>
      <c r="L295" s="247"/>
      <c r="M295" s="248"/>
      <c r="N295" s="249"/>
      <c r="O295" s="249"/>
      <c r="P295" s="249"/>
      <c r="Q295" s="249"/>
      <c r="R295" s="249"/>
      <c r="S295" s="249"/>
      <c r="T295" s="250"/>
      <c r="AT295" s="251" t="s">
        <v>290</v>
      </c>
      <c r="AU295" s="251" t="s">
        <v>83</v>
      </c>
      <c r="AV295" s="13" t="s">
        <v>81</v>
      </c>
      <c r="AW295" s="13" t="s">
        <v>36</v>
      </c>
      <c r="AX295" s="13" t="s">
        <v>73</v>
      </c>
      <c r="AY295" s="251" t="s">
        <v>186</v>
      </c>
    </row>
    <row r="296" spans="2:51" s="11" customFormat="1" ht="13.5">
      <c r="B296" s="214"/>
      <c r="C296" s="215"/>
      <c r="D296" s="205" t="s">
        <v>290</v>
      </c>
      <c r="E296" s="216" t="s">
        <v>23</v>
      </c>
      <c r="F296" s="217" t="s">
        <v>2493</v>
      </c>
      <c r="G296" s="215"/>
      <c r="H296" s="218">
        <v>13.014</v>
      </c>
      <c r="I296" s="219"/>
      <c r="J296" s="215"/>
      <c r="K296" s="215"/>
      <c r="L296" s="220"/>
      <c r="M296" s="221"/>
      <c r="N296" s="222"/>
      <c r="O296" s="222"/>
      <c r="P296" s="222"/>
      <c r="Q296" s="222"/>
      <c r="R296" s="222"/>
      <c r="S296" s="222"/>
      <c r="T296" s="223"/>
      <c r="AT296" s="224" t="s">
        <v>290</v>
      </c>
      <c r="AU296" s="224" t="s">
        <v>83</v>
      </c>
      <c r="AV296" s="11" t="s">
        <v>83</v>
      </c>
      <c r="AW296" s="11" t="s">
        <v>36</v>
      </c>
      <c r="AX296" s="11" t="s">
        <v>81</v>
      </c>
      <c r="AY296" s="224" t="s">
        <v>186</v>
      </c>
    </row>
    <row r="297" spans="2:65" s="1" customFormat="1" ht="31.5" customHeight="1">
      <c r="B297" s="41"/>
      <c r="C297" s="193" t="s">
        <v>441</v>
      </c>
      <c r="D297" s="193" t="s">
        <v>189</v>
      </c>
      <c r="E297" s="194" t="s">
        <v>2494</v>
      </c>
      <c r="F297" s="195" t="s">
        <v>2495</v>
      </c>
      <c r="G297" s="196" t="s">
        <v>295</v>
      </c>
      <c r="H297" s="197">
        <v>22.84</v>
      </c>
      <c r="I297" s="198"/>
      <c r="J297" s="199">
        <f>ROUND(I297*H297,2)</f>
        <v>0</v>
      </c>
      <c r="K297" s="195" t="s">
        <v>193</v>
      </c>
      <c r="L297" s="61"/>
      <c r="M297" s="200" t="s">
        <v>23</v>
      </c>
      <c r="N297" s="201" t="s">
        <v>44</v>
      </c>
      <c r="O297" s="42"/>
      <c r="P297" s="202">
        <f>O297*H297</f>
        <v>0</v>
      </c>
      <c r="Q297" s="202">
        <v>0</v>
      </c>
      <c r="R297" s="202">
        <f>Q297*H297</f>
        <v>0</v>
      </c>
      <c r="S297" s="202">
        <v>0</v>
      </c>
      <c r="T297" s="203">
        <f>S297*H297</f>
        <v>0</v>
      </c>
      <c r="AR297" s="24" t="s">
        <v>206</v>
      </c>
      <c r="AT297" s="24" t="s">
        <v>189</v>
      </c>
      <c r="AU297" s="24" t="s">
        <v>83</v>
      </c>
      <c r="AY297" s="24" t="s">
        <v>186</v>
      </c>
      <c r="BE297" s="204">
        <f>IF(N297="základní",J297,0)</f>
        <v>0</v>
      </c>
      <c r="BF297" s="204">
        <f>IF(N297="snížená",J297,0)</f>
        <v>0</v>
      </c>
      <c r="BG297" s="204">
        <f>IF(N297="zákl. přenesená",J297,0)</f>
        <v>0</v>
      </c>
      <c r="BH297" s="204">
        <f>IF(N297="sníž. přenesená",J297,0)</f>
        <v>0</v>
      </c>
      <c r="BI297" s="204">
        <f>IF(N297="nulová",J297,0)</f>
        <v>0</v>
      </c>
      <c r="BJ297" s="24" t="s">
        <v>81</v>
      </c>
      <c r="BK297" s="204">
        <f>ROUND(I297*H297,2)</f>
        <v>0</v>
      </c>
      <c r="BL297" s="24" t="s">
        <v>206</v>
      </c>
      <c r="BM297" s="24" t="s">
        <v>2496</v>
      </c>
    </row>
    <row r="298" spans="2:47" s="1" customFormat="1" ht="94.5">
      <c r="B298" s="41"/>
      <c r="C298" s="63"/>
      <c r="D298" s="208" t="s">
        <v>287</v>
      </c>
      <c r="E298" s="63"/>
      <c r="F298" s="209" t="s">
        <v>1941</v>
      </c>
      <c r="G298" s="63"/>
      <c r="H298" s="63"/>
      <c r="I298" s="163"/>
      <c r="J298" s="63"/>
      <c r="K298" s="63"/>
      <c r="L298" s="61"/>
      <c r="M298" s="207"/>
      <c r="N298" s="42"/>
      <c r="O298" s="42"/>
      <c r="P298" s="42"/>
      <c r="Q298" s="42"/>
      <c r="R298" s="42"/>
      <c r="S298" s="42"/>
      <c r="T298" s="78"/>
      <c r="AT298" s="24" t="s">
        <v>287</v>
      </c>
      <c r="AU298" s="24" t="s">
        <v>83</v>
      </c>
    </row>
    <row r="299" spans="2:51" s="13" customFormat="1" ht="13.5">
      <c r="B299" s="241"/>
      <c r="C299" s="242"/>
      <c r="D299" s="208" t="s">
        <v>290</v>
      </c>
      <c r="E299" s="243" t="s">
        <v>23</v>
      </c>
      <c r="F299" s="244" t="s">
        <v>2497</v>
      </c>
      <c r="G299" s="242"/>
      <c r="H299" s="245" t="s">
        <v>23</v>
      </c>
      <c r="I299" s="246"/>
      <c r="J299" s="242"/>
      <c r="K299" s="242"/>
      <c r="L299" s="247"/>
      <c r="M299" s="248"/>
      <c r="N299" s="249"/>
      <c r="O299" s="249"/>
      <c r="P299" s="249"/>
      <c r="Q299" s="249"/>
      <c r="R299" s="249"/>
      <c r="S299" s="249"/>
      <c r="T299" s="250"/>
      <c r="AT299" s="251" t="s">
        <v>290</v>
      </c>
      <c r="AU299" s="251" t="s">
        <v>83</v>
      </c>
      <c r="AV299" s="13" t="s">
        <v>81</v>
      </c>
      <c r="AW299" s="13" t="s">
        <v>36</v>
      </c>
      <c r="AX299" s="13" t="s">
        <v>73</v>
      </c>
      <c r="AY299" s="251" t="s">
        <v>186</v>
      </c>
    </row>
    <row r="300" spans="2:51" s="11" customFormat="1" ht="13.5">
      <c r="B300" s="214"/>
      <c r="C300" s="215"/>
      <c r="D300" s="205" t="s">
        <v>290</v>
      </c>
      <c r="E300" s="216" t="s">
        <v>23</v>
      </c>
      <c r="F300" s="217" t="s">
        <v>2498</v>
      </c>
      <c r="G300" s="215"/>
      <c r="H300" s="218">
        <v>22.84</v>
      </c>
      <c r="I300" s="219"/>
      <c r="J300" s="215"/>
      <c r="K300" s="215"/>
      <c r="L300" s="220"/>
      <c r="M300" s="221"/>
      <c r="N300" s="222"/>
      <c r="O300" s="222"/>
      <c r="P300" s="222"/>
      <c r="Q300" s="222"/>
      <c r="R300" s="222"/>
      <c r="S300" s="222"/>
      <c r="T300" s="223"/>
      <c r="AT300" s="224" t="s">
        <v>290</v>
      </c>
      <c r="AU300" s="224" t="s">
        <v>83</v>
      </c>
      <c r="AV300" s="11" t="s">
        <v>83</v>
      </c>
      <c r="AW300" s="11" t="s">
        <v>36</v>
      </c>
      <c r="AX300" s="11" t="s">
        <v>81</v>
      </c>
      <c r="AY300" s="224" t="s">
        <v>186</v>
      </c>
    </row>
    <row r="301" spans="2:65" s="1" customFormat="1" ht="22.5" customHeight="1">
      <c r="B301" s="41"/>
      <c r="C301" s="193" t="s">
        <v>447</v>
      </c>
      <c r="D301" s="193" t="s">
        <v>189</v>
      </c>
      <c r="E301" s="194" t="s">
        <v>2499</v>
      </c>
      <c r="F301" s="195" t="s">
        <v>2500</v>
      </c>
      <c r="G301" s="196" t="s">
        <v>285</v>
      </c>
      <c r="H301" s="197">
        <v>111.588</v>
      </c>
      <c r="I301" s="198"/>
      <c r="J301" s="199">
        <f>ROUND(I301*H301,2)</f>
        <v>0</v>
      </c>
      <c r="K301" s="195" t="s">
        <v>193</v>
      </c>
      <c r="L301" s="61"/>
      <c r="M301" s="200" t="s">
        <v>23</v>
      </c>
      <c r="N301" s="201" t="s">
        <v>44</v>
      </c>
      <c r="O301" s="42"/>
      <c r="P301" s="202">
        <f>O301*H301</f>
        <v>0</v>
      </c>
      <c r="Q301" s="202">
        <v>0.00144</v>
      </c>
      <c r="R301" s="202">
        <f>Q301*H301</f>
        <v>0.16068672</v>
      </c>
      <c r="S301" s="202">
        <v>0</v>
      </c>
      <c r="T301" s="203">
        <f>S301*H301</f>
        <v>0</v>
      </c>
      <c r="AR301" s="24" t="s">
        <v>206</v>
      </c>
      <c r="AT301" s="24" t="s">
        <v>189</v>
      </c>
      <c r="AU301" s="24" t="s">
        <v>83</v>
      </c>
      <c r="AY301" s="24" t="s">
        <v>186</v>
      </c>
      <c r="BE301" s="204">
        <f>IF(N301="základní",J301,0)</f>
        <v>0</v>
      </c>
      <c r="BF301" s="204">
        <f>IF(N301="snížená",J301,0)</f>
        <v>0</v>
      </c>
      <c r="BG301" s="204">
        <f>IF(N301="zákl. přenesená",J301,0)</f>
        <v>0</v>
      </c>
      <c r="BH301" s="204">
        <f>IF(N301="sníž. přenesená",J301,0)</f>
        <v>0</v>
      </c>
      <c r="BI301" s="204">
        <f>IF(N301="nulová",J301,0)</f>
        <v>0</v>
      </c>
      <c r="BJ301" s="24" t="s">
        <v>81</v>
      </c>
      <c r="BK301" s="204">
        <f>ROUND(I301*H301,2)</f>
        <v>0</v>
      </c>
      <c r="BL301" s="24" t="s">
        <v>206</v>
      </c>
      <c r="BM301" s="24" t="s">
        <v>2501</v>
      </c>
    </row>
    <row r="302" spans="2:47" s="1" customFormat="1" ht="121.5">
      <c r="B302" s="41"/>
      <c r="C302" s="63"/>
      <c r="D302" s="208" t="s">
        <v>287</v>
      </c>
      <c r="E302" s="63"/>
      <c r="F302" s="209" t="s">
        <v>2502</v>
      </c>
      <c r="G302" s="63"/>
      <c r="H302" s="63"/>
      <c r="I302" s="163"/>
      <c r="J302" s="63"/>
      <c r="K302" s="63"/>
      <c r="L302" s="61"/>
      <c r="M302" s="207"/>
      <c r="N302" s="42"/>
      <c r="O302" s="42"/>
      <c r="P302" s="42"/>
      <c r="Q302" s="42"/>
      <c r="R302" s="42"/>
      <c r="S302" s="42"/>
      <c r="T302" s="78"/>
      <c r="AT302" s="24" t="s">
        <v>287</v>
      </c>
      <c r="AU302" s="24" t="s">
        <v>83</v>
      </c>
    </row>
    <row r="303" spans="2:51" s="13" customFormat="1" ht="13.5">
      <c r="B303" s="241"/>
      <c r="C303" s="242"/>
      <c r="D303" s="208" t="s">
        <v>290</v>
      </c>
      <c r="E303" s="243" t="s">
        <v>23</v>
      </c>
      <c r="F303" s="244" t="s">
        <v>2497</v>
      </c>
      <c r="G303" s="242"/>
      <c r="H303" s="245" t="s">
        <v>23</v>
      </c>
      <c r="I303" s="246"/>
      <c r="J303" s="242"/>
      <c r="K303" s="242"/>
      <c r="L303" s="247"/>
      <c r="M303" s="248"/>
      <c r="N303" s="249"/>
      <c r="O303" s="249"/>
      <c r="P303" s="249"/>
      <c r="Q303" s="249"/>
      <c r="R303" s="249"/>
      <c r="S303" s="249"/>
      <c r="T303" s="250"/>
      <c r="AT303" s="251" t="s">
        <v>290</v>
      </c>
      <c r="AU303" s="251" t="s">
        <v>83</v>
      </c>
      <c r="AV303" s="13" t="s">
        <v>81</v>
      </c>
      <c r="AW303" s="13" t="s">
        <v>36</v>
      </c>
      <c r="AX303" s="13" t="s">
        <v>73</v>
      </c>
      <c r="AY303" s="251" t="s">
        <v>186</v>
      </c>
    </row>
    <row r="304" spans="2:51" s="11" customFormat="1" ht="13.5">
      <c r="B304" s="214"/>
      <c r="C304" s="215"/>
      <c r="D304" s="208" t="s">
        <v>290</v>
      </c>
      <c r="E304" s="225" t="s">
        <v>23</v>
      </c>
      <c r="F304" s="226" t="s">
        <v>2503</v>
      </c>
      <c r="G304" s="215"/>
      <c r="H304" s="227">
        <v>26.96</v>
      </c>
      <c r="I304" s="219"/>
      <c r="J304" s="215"/>
      <c r="K304" s="215"/>
      <c r="L304" s="220"/>
      <c r="M304" s="221"/>
      <c r="N304" s="222"/>
      <c r="O304" s="222"/>
      <c r="P304" s="222"/>
      <c r="Q304" s="222"/>
      <c r="R304" s="222"/>
      <c r="S304" s="222"/>
      <c r="T304" s="223"/>
      <c r="AT304" s="224" t="s">
        <v>290</v>
      </c>
      <c r="AU304" s="224" t="s">
        <v>83</v>
      </c>
      <c r="AV304" s="11" t="s">
        <v>83</v>
      </c>
      <c r="AW304" s="11" t="s">
        <v>36</v>
      </c>
      <c r="AX304" s="11" t="s">
        <v>73</v>
      </c>
      <c r="AY304" s="224" t="s">
        <v>186</v>
      </c>
    </row>
    <row r="305" spans="2:51" s="11" customFormat="1" ht="13.5">
      <c r="B305" s="214"/>
      <c r="C305" s="215"/>
      <c r="D305" s="208" t="s">
        <v>290</v>
      </c>
      <c r="E305" s="225" t="s">
        <v>23</v>
      </c>
      <c r="F305" s="226" t="s">
        <v>2504</v>
      </c>
      <c r="G305" s="215"/>
      <c r="H305" s="227">
        <v>18.64</v>
      </c>
      <c r="I305" s="219"/>
      <c r="J305" s="215"/>
      <c r="K305" s="215"/>
      <c r="L305" s="220"/>
      <c r="M305" s="221"/>
      <c r="N305" s="222"/>
      <c r="O305" s="222"/>
      <c r="P305" s="222"/>
      <c r="Q305" s="222"/>
      <c r="R305" s="222"/>
      <c r="S305" s="222"/>
      <c r="T305" s="223"/>
      <c r="AT305" s="224" t="s">
        <v>290</v>
      </c>
      <c r="AU305" s="224" t="s">
        <v>83</v>
      </c>
      <c r="AV305" s="11" t="s">
        <v>83</v>
      </c>
      <c r="AW305" s="11" t="s">
        <v>36</v>
      </c>
      <c r="AX305" s="11" t="s">
        <v>73</v>
      </c>
      <c r="AY305" s="224" t="s">
        <v>186</v>
      </c>
    </row>
    <row r="306" spans="2:51" s="11" customFormat="1" ht="13.5">
      <c r="B306" s="214"/>
      <c r="C306" s="215"/>
      <c r="D306" s="208" t="s">
        <v>290</v>
      </c>
      <c r="E306" s="225" t="s">
        <v>23</v>
      </c>
      <c r="F306" s="226" t="s">
        <v>2505</v>
      </c>
      <c r="G306" s="215"/>
      <c r="H306" s="227">
        <v>15.04</v>
      </c>
      <c r="I306" s="219"/>
      <c r="J306" s="215"/>
      <c r="K306" s="215"/>
      <c r="L306" s="220"/>
      <c r="M306" s="221"/>
      <c r="N306" s="222"/>
      <c r="O306" s="222"/>
      <c r="P306" s="222"/>
      <c r="Q306" s="222"/>
      <c r="R306" s="222"/>
      <c r="S306" s="222"/>
      <c r="T306" s="223"/>
      <c r="AT306" s="224" t="s">
        <v>290</v>
      </c>
      <c r="AU306" s="224" t="s">
        <v>83</v>
      </c>
      <c r="AV306" s="11" t="s">
        <v>83</v>
      </c>
      <c r="AW306" s="11" t="s">
        <v>36</v>
      </c>
      <c r="AX306" s="11" t="s">
        <v>73</v>
      </c>
      <c r="AY306" s="224" t="s">
        <v>186</v>
      </c>
    </row>
    <row r="307" spans="2:51" s="11" customFormat="1" ht="13.5">
      <c r="B307" s="214"/>
      <c r="C307" s="215"/>
      <c r="D307" s="208" t="s">
        <v>290</v>
      </c>
      <c r="E307" s="225" t="s">
        <v>23</v>
      </c>
      <c r="F307" s="226" t="s">
        <v>2506</v>
      </c>
      <c r="G307" s="215"/>
      <c r="H307" s="227">
        <v>16.32</v>
      </c>
      <c r="I307" s="219"/>
      <c r="J307" s="215"/>
      <c r="K307" s="215"/>
      <c r="L307" s="220"/>
      <c r="M307" s="221"/>
      <c r="N307" s="222"/>
      <c r="O307" s="222"/>
      <c r="P307" s="222"/>
      <c r="Q307" s="222"/>
      <c r="R307" s="222"/>
      <c r="S307" s="222"/>
      <c r="T307" s="223"/>
      <c r="AT307" s="224" t="s">
        <v>290</v>
      </c>
      <c r="AU307" s="224" t="s">
        <v>83</v>
      </c>
      <c r="AV307" s="11" t="s">
        <v>83</v>
      </c>
      <c r="AW307" s="11" t="s">
        <v>36</v>
      </c>
      <c r="AX307" s="11" t="s">
        <v>73</v>
      </c>
      <c r="AY307" s="224" t="s">
        <v>186</v>
      </c>
    </row>
    <row r="308" spans="2:51" s="11" customFormat="1" ht="13.5">
      <c r="B308" s="214"/>
      <c r="C308" s="215"/>
      <c r="D308" s="208" t="s">
        <v>290</v>
      </c>
      <c r="E308" s="225" t="s">
        <v>23</v>
      </c>
      <c r="F308" s="226" t="s">
        <v>2507</v>
      </c>
      <c r="G308" s="215"/>
      <c r="H308" s="227">
        <v>18.24</v>
      </c>
      <c r="I308" s="219"/>
      <c r="J308" s="215"/>
      <c r="K308" s="215"/>
      <c r="L308" s="220"/>
      <c r="M308" s="221"/>
      <c r="N308" s="222"/>
      <c r="O308" s="222"/>
      <c r="P308" s="222"/>
      <c r="Q308" s="222"/>
      <c r="R308" s="222"/>
      <c r="S308" s="222"/>
      <c r="T308" s="223"/>
      <c r="AT308" s="224" t="s">
        <v>290</v>
      </c>
      <c r="AU308" s="224" t="s">
        <v>83</v>
      </c>
      <c r="AV308" s="11" t="s">
        <v>83</v>
      </c>
      <c r="AW308" s="11" t="s">
        <v>36</v>
      </c>
      <c r="AX308" s="11" t="s">
        <v>73</v>
      </c>
      <c r="AY308" s="224" t="s">
        <v>186</v>
      </c>
    </row>
    <row r="309" spans="2:51" s="11" customFormat="1" ht="13.5">
      <c r="B309" s="214"/>
      <c r="C309" s="215"/>
      <c r="D309" s="208" t="s">
        <v>290</v>
      </c>
      <c r="E309" s="225" t="s">
        <v>23</v>
      </c>
      <c r="F309" s="226" t="s">
        <v>2508</v>
      </c>
      <c r="G309" s="215"/>
      <c r="H309" s="227">
        <v>2.208</v>
      </c>
      <c r="I309" s="219"/>
      <c r="J309" s="215"/>
      <c r="K309" s="215"/>
      <c r="L309" s="220"/>
      <c r="M309" s="221"/>
      <c r="N309" s="222"/>
      <c r="O309" s="222"/>
      <c r="P309" s="222"/>
      <c r="Q309" s="222"/>
      <c r="R309" s="222"/>
      <c r="S309" s="222"/>
      <c r="T309" s="223"/>
      <c r="AT309" s="224" t="s">
        <v>290</v>
      </c>
      <c r="AU309" s="224" t="s">
        <v>83</v>
      </c>
      <c r="AV309" s="11" t="s">
        <v>83</v>
      </c>
      <c r="AW309" s="11" t="s">
        <v>36</v>
      </c>
      <c r="AX309" s="11" t="s">
        <v>73</v>
      </c>
      <c r="AY309" s="224" t="s">
        <v>186</v>
      </c>
    </row>
    <row r="310" spans="2:51" s="13" customFormat="1" ht="13.5">
      <c r="B310" s="241"/>
      <c r="C310" s="242"/>
      <c r="D310" s="208" t="s">
        <v>290</v>
      </c>
      <c r="E310" s="243" t="s">
        <v>23</v>
      </c>
      <c r="F310" s="244" t="s">
        <v>2509</v>
      </c>
      <c r="G310" s="242"/>
      <c r="H310" s="245" t="s">
        <v>23</v>
      </c>
      <c r="I310" s="246"/>
      <c r="J310" s="242"/>
      <c r="K310" s="242"/>
      <c r="L310" s="247"/>
      <c r="M310" s="248"/>
      <c r="N310" s="249"/>
      <c r="O310" s="249"/>
      <c r="P310" s="249"/>
      <c r="Q310" s="249"/>
      <c r="R310" s="249"/>
      <c r="S310" s="249"/>
      <c r="T310" s="250"/>
      <c r="AT310" s="251" t="s">
        <v>290</v>
      </c>
      <c r="AU310" s="251" t="s">
        <v>83</v>
      </c>
      <c r="AV310" s="13" t="s">
        <v>81</v>
      </c>
      <c r="AW310" s="13" t="s">
        <v>36</v>
      </c>
      <c r="AX310" s="13" t="s">
        <v>73</v>
      </c>
      <c r="AY310" s="251" t="s">
        <v>186</v>
      </c>
    </row>
    <row r="311" spans="2:51" s="11" customFormat="1" ht="13.5">
      <c r="B311" s="214"/>
      <c r="C311" s="215"/>
      <c r="D311" s="208" t="s">
        <v>290</v>
      </c>
      <c r="E311" s="225" t="s">
        <v>23</v>
      </c>
      <c r="F311" s="226" t="s">
        <v>2510</v>
      </c>
      <c r="G311" s="215"/>
      <c r="H311" s="227">
        <v>14.18</v>
      </c>
      <c r="I311" s="219"/>
      <c r="J311" s="215"/>
      <c r="K311" s="215"/>
      <c r="L311" s="220"/>
      <c r="M311" s="221"/>
      <c r="N311" s="222"/>
      <c r="O311" s="222"/>
      <c r="P311" s="222"/>
      <c r="Q311" s="222"/>
      <c r="R311" s="222"/>
      <c r="S311" s="222"/>
      <c r="T311" s="223"/>
      <c r="AT311" s="224" t="s">
        <v>290</v>
      </c>
      <c r="AU311" s="224" t="s">
        <v>83</v>
      </c>
      <c r="AV311" s="11" t="s">
        <v>83</v>
      </c>
      <c r="AW311" s="11" t="s">
        <v>36</v>
      </c>
      <c r="AX311" s="11" t="s">
        <v>73</v>
      </c>
      <c r="AY311" s="224" t="s">
        <v>186</v>
      </c>
    </row>
    <row r="312" spans="2:51" s="12" customFormat="1" ht="13.5">
      <c r="B312" s="230"/>
      <c r="C312" s="231"/>
      <c r="D312" s="205" t="s">
        <v>290</v>
      </c>
      <c r="E312" s="232" t="s">
        <v>23</v>
      </c>
      <c r="F312" s="233" t="s">
        <v>650</v>
      </c>
      <c r="G312" s="231"/>
      <c r="H312" s="234">
        <v>111.588</v>
      </c>
      <c r="I312" s="235"/>
      <c r="J312" s="231"/>
      <c r="K312" s="231"/>
      <c r="L312" s="236"/>
      <c r="M312" s="237"/>
      <c r="N312" s="238"/>
      <c r="O312" s="238"/>
      <c r="P312" s="238"/>
      <c r="Q312" s="238"/>
      <c r="R312" s="238"/>
      <c r="S312" s="238"/>
      <c r="T312" s="239"/>
      <c r="AT312" s="240" t="s">
        <v>290</v>
      </c>
      <c r="AU312" s="240" t="s">
        <v>83</v>
      </c>
      <c r="AV312" s="12" t="s">
        <v>206</v>
      </c>
      <c r="AW312" s="12" t="s">
        <v>36</v>
      </c>
      <c r="AX312" s="12" t="s">
        <v>81</v>
      </c>
      <c r="AY312" s="240" t="s">
        <v>186</v>
      </c>
    </row>
    <row r="313" spans="2:65" s="1" customFormat="1" ht="22.5" customHeight="1">
      <c r="B313" s="41"/>
      <c r="C313" s="193" t="s">
        <v>451</v>
      </c>
      <c r="D313" s="193" t="s">
        <v>189</v>
      </c>
      <c r="E313" s="194" t="s">
        <v>2511</v>
      </c>
      <c r="F313" s="195" t="s">
        <v>2512</v>
      </c>
      <c r="G313" s="196" t="s">
        <v>285</v>
      </c>
      <c r="H313" s="197">
        <v>111.588</v>
      </c>
      <c r="I313" s="198"/>
      <c r="J313" s="199">
        <f>ROUND(I313*H313,2)</f>
        <v>0</v>
      </c>
      <c r="K313" s="195" t="s">
        <v>193</v>
      </c>
      <c r="L313" s="61"/>
      <c r="M313" s="200" t="s">
        <v>23</v>
      </c>
      <c r="N313" s="201" t="s">
        <v>44</v>
      </c>
      <c r="O313" s="42"/>
      <c r="P313" s="202">
        <f>O313*H313</f>
        <v>0</v>
      </c>
      <c r="Q313" s="202">
        <v>4E-05</v>
      </c>
      <c r="R313" s="202">
        <f>Q313*H313</f>
        <v>0.00446352</v>
      </c>
      <c r="S313" s="202">
        <v>0</v>
      </c>
      <c r="T313" s="203">
        <f>S313*H313</f>
        <v>0</v>
      </c>
      <c r="AR313" s="24" t="s">
        <v>206</v>
      </c>
      <c r="AT313" s="24" t="s">
        <v>189</v>
      </c>
      <c r="AU313" s="24" t="s">
        <v>83</v>
      </c>
      <c r="AY313" s="24" t="s">
        <v>186</v>
      </c>
      <c r="BE313" s="204">
        <f>IF(N313="základní",J313,0)</f>
        <v>0</v>
      </c>
      <c r="BF313" s="204">
        <f>IF(N313="snížená",J313,0)</f>
        <v>0</v>
      </c>
      <c r="BG313" s="204">
        <f>IF(N313="zákl. přenesená",J313,0)</f>
        <v>0</v>
      </c>
      <c r="BH313" s="204">
        <f>IF(N313="sníž. přenesená",J313,0)</f>
        <v>0</v>
      </c>
      <c r="BI313" s="204">
        <f>IF(N313="nulová",J313,0)</f>
        <v>0</v>
      </c>
      <c r="BJ313" s="24" t="s">
        <v>81</v>
      </c>
      <c r="BK313" s="204">
        <f>ROUND(I313*H313,2)</f>
        <v>0</v>
      </c>
      <c r="BL313" s="24" t="s">
        <v>206</v>
      </c>
      <c r="BM313" s="24" t="s">
        <v>2513</v>
      </c>
    </row>
    <row r="314" spans="2:47" s="1" customFormat="1" ht="121.5">
      <c r="B314" s="41"/>
      <c r="C314" s="63"/>
      <c r="D314" s="208" t="s">
        <v>287</v>
      </c>
      <c r="E314" s="63"/>
      <c r="F314" s="209" t="s">
        <v>2502</v>
      </c>
      <c r="G314" s="63"/>
      <c r="H314" s="63"/>
      <c r="I314" s="163"/>
      <c r="J314" s="63"/>
      <c r="K314" s="63"/>
      <c r="L314" s="61"/>
      <c r="M314" s="207"/>
      <c r="N314" s="42"/>
      <c r="O314" s="42"/>
      <c r="P314" s="42"/>
      <c r="Q314" s="42"/>
      <c r="R314" s="42"/>
      <c r="S314" s="42"/>
      <c r="T314" s="78"/>
      <c r="AT314" s="24" t="s">
        <v>287</v>
      </c>
      <c r="AU314" s="24" t="s">
        <v>83</v>
      </c>
    </row>
    <row r="315" spans="2:51" s="13" customFormat="1" ht="13.5">
      <c r="B315" s="241"/>
      <c r="C315" s="242"/>
      <c r="D315" s="208" t="s">
        <v>290</v>
      </c>
      <c r="E315" s="243" t="s">
        <v>23</v>
      </c>
      <c r="F315" s="244" t="s">
        <v>2497</v>
      </c>
      <c r="G315" s="242"/>
      <c r="H315" s="245" t="s">
        <v>23</v>
      </c>
      <c r="I315" s="246"/>
      <c r="J315" s="242"/>
      <c r="K315" s="242"/>
      <c r="L315" s="247"/>
      <c r="M315" s="248"/>
      <c r="N315" s="249"/>
      <c r="O315" s="249"/>
      <c r="P315" s="249"/>
      <c r="Q315" s="249"/>
      <c r="R315" s="249"/>
      <c r="S315" s="249"/>
      <c r="T315" s="250"/>
      <c r="AT315" s="251" t="s">
        <v>290</v>
      </c>
      <c r="AU315" s="251" t="s">
        <v>83</v>
      </c>
      <c r="AV315" s="13" t="s">
        <v>81</v>
      </c>
      <c r="AW315" s="13" t="s">
        <v>36</v>
      </c>
      <c r="AX315" s="13" t="s">
        <v>73</v>
      </c>
      <c r="AY315" s="251" t="s">
        <v>186</v>
      </c>
    </row>
    <row r="316" spans="2:51" s="11" customFormat="1" ht="13.5">
      <c r="B316" s="214"/>
      <c r="C316" s="215"/>
      <c r="D316" s="208" t="s">
        <v>290</v>
      </c>
      <c r="E316" s="225" t="s">
        <v>23</v>
      </c>
      <c r="F316" s="226" t="s">
        <v>2503</v>
      </c>
      <c r="G316" s="215"/>
      <c r="H316" s="227">
        <v>26.96</v>
      </c>
      <c r="I316" s="219"/>
      <c r="J316" s="215"/>
      <c r="K316" s="215"/>
      <c r="L316" s="220"/>
      <c r="M316" s="221"/>
      <c r="N316" s="222"/>
      <c r="O316" s="222"/>
      <c r="P316" s="222"/>
      <c r="Q316" s="222"/>
      <c r="R316" s="222"/>
      <c r="S316" s="222"/>
      <c r="T316" s="223"/>
      <c r="AT316" s="224" t="s">
        <v>290</v>
      </c>
      <c r="AU316" s="224" t="s">
        <v>83</v>
      </c>
      <c r="AV316" s="11" t="s">
        <v>83</v>
      </c>
      <c r="AW316" s="11" t="s">
        <v>36</v>
      </c>
      <c r="AX316" s="11" t="s">
        <v>73</v>
      </c>
      <c r="AY316" s="224" t="s">
        <v>186</v>
      </c>
    </row>
    <row r="317" spans="2:51" s="11" customFormat="1" ht="13.5">
      <c r="B317" s="214"/>
      <c r="C317" s="215"/>
      <c r="D317" s="208" t="s">
        <v>290</v>
      </c>
      <c r="E317" s="225" t="s">
        <v>23</v>
      </c>
      <c r="F317" s="226" t="s">
        <v>2504</v>
      </c>
      <c r="G317" s="215"/>
      <c r="H317" s="227">
        <v>18.64</v>
      </c>
      <c r="I317" s="219"/>
      <c r="J317" s="215"/>
      <c r="K317" s="215"/>
      <c r="L317" s="220"/>
      <c r="M317" s="221"/>
      <c r="N317" s="222"/>
      <c r="O317" s="222"/>
      <c r="P317" s="222"/>
      <c r="Q317" s="222"/>
      <c r="R317" s="222"/>
      <c r="S317" s="222"/>
      <c r="T317" s="223"/>
      <c r="AT317" s="224" t="s">
        <v>290</v>
      </c>
      <c r="AU317" s="224" t="s">
        <v>83</v>
      </c>
      <c r="AV317" s="11" t="s">
        <v>83</v>
      </c>
      <c r="AW317" s="11" t="s">
        <v>36</v>
      </c>
      <c r="AX317" s="11" t="s">
        <v>73</v>
      </c>
      <c r="AY317" s="224" t="s">
        <v>186</v>
      </c>
    </row>
    <row r="318" spans="2:51" s="11" customFormat="1" ht="13.5">
      <c r="B318" s="214"/>
      <c r="C318" s="215"/>
      <c r="D318" s="208" t="s">
        <v>290</v>
      </c>
      <c r="E318" s="225" t="s">
        <v>23</v>
      </c>
      <c r="F318" s="226" t="s">
        <v>2505</v>
      </c>
      <c r="G318" s="215"/>
      <c r="H318" s="227">
        <v>15.04</v>
      </c>
      <c r="I318" s="219"/>
      <c r="J318" s="215"/>
      <c r="K318" s="215"/>
      <c r="L318" s="220"/>
      <c r="M318" s="221"/>
      <c r="N318" s="222"/>
      <c r="O318" s="222"/>
      <c r="P318" s="222"/>
      <c r="Q318" s="222"/>
      <c r="R318" s="222"/>
      <c r="S318" s="222"/>
      <c r="T318" s="223"/>
      <c r="AT318" s="224" t="s">
        <v>290</v>
      </c>
      <c r="AU318" s="224" t="s">
        <v>83</v>
      </c>
      <c r="AV318" s="11" t="s">
        <v>83</v>
      </c>
      <c r="AW318" s="11" t="s">
        <v>36</v>
      </c>
      <c r="AX318" s="11" t="s">
        <v>73</v>
      </c>
      <c r="AY318" s="224" t="s">
        <v>186</v>
      </c>
    </row>
    <row r="319" spans="2:51" s="11" customFormat="1" ht="13.5">
      <c r="B319" s="214"/>
      <c r="C319" s="215"/>
      <c r="D319" s="208" t="s">
        <v>290</v>
      </c>
      <c r="E319" s="225" t="s">
        <v>23</v>
      </c>
      <c r="F319" s="226" t="s">
        <v>2506</v>
      </c>
      <c r="G319" s="215"/>
      <c r="H319" s="227">
        <v>16.32</v>
      </c>
      <c r="I319" s="219"/>
      <c r="J319" s="215"/>
      <c r="K319" s="215"/>
      <c r="L319" s="220"/>
      <c r="M319" s="221"/>
      <c r="N319" s="222"/>
      <c r="O319" s="222"/>
      <c r="P319" s="222"/>
      <c r="Q319" s="222"/>
      <c r="R319" s="222"/>
      <c r="S319" s="222"/>
      <c r="T319" s="223"/>
      <c r="AT319" s="224" t="s">
        <v>290</v>
      </c>
      <c r="AU319" s="224" t="s">
        <v>83</v>
      </c>
      <c r="AV319" s="11" t="s">
        <v>83</v>
      </c>
      <c r="AW319" s="11" t="s">
        <v>36</v>
      </c>
      <c r="AX319" s="11" t="s">
        <v>73</v>
      </c>
      <c r="AY319" s="224" t="s">
        <v>186</v>
      </c>
    </row>
    <row r="320" spans="2:51" s="11" customFormat="1" ht="13.5">
      <c r="B320" s="214"/>
      <c r="C320" s="215"/>
      <c r="D320" s="208" t="s">
        <v>290</v>
      </c>
      <c r="E320" s="225" t="s">
        <v>23</v>
      </c>
      <c r="F320" s="226" t="s">
        <v>2507</v>
      </c>
      <c r="G320" s="215"/>
      <c r="H320" s="227">
        <v>18.24</v>
      </c>
      <c r="I320" s="219"/>
      <c r="J320" s="215"/>
      <c r="K320" s="215"/>
      <c r="L320" s="220"/>
      <c r="M320" s="221"/>
      <c r="N320" s="222"/>
      <c r="O320" s="222"/>
      <c r="P320" s="222"/>
      <c r="Q320" s="222"/>
      <c r="R320" s="222"/>
      <c r="S320" s="222"/>
      <c r="T320" s="223"/>
      <c r="AT320" s="224" t="s">
        <v>290</v>
      </c>
      <c r="AU320" s="224" t="s">
        <v>83</v>
      </c>
      <c r="AV320" s="11" t="s">
        <v>83</v>
      </c>
      <c r="AW320" s="11" t="s">
        <v>36</v>
      </c>
      <c r="AX320" s="11" t="s">
        <v>73</v>
      </c>
      <c r="AY320" s="224" t="s">
        <v>186</v>
      </c>
    </row>
    <row r="321" spans="2:51" s="11" customFormat="1" ht="13.5">
      <c r="B321" s="214"/>
      <c r="C321" s="215"/>
      <c r="D321" s="208" t="s">
        <v>290</v>
      </c>
      <c r="E321" s="225" t="s">
        <v>23</v>
      </c>
      <c r="F321" s="226" t="s">
        <v>2508</v>
      </c>
      <c r="G321" s="215"/>
      <c r="H321" s="227">
        <v>2.208</v>
      </c>
      <c r="I321" s="219"/>
      <c r="J321" s="215"/>
      <c r="K321" s="215"/>
      <c r="L321" s="220"/>
      <c r="M321" s="221"/>
      <c r="N321" s="222"/>
      <c r="O321" s="222"/>
      <c r="P321" s="222"/>
      <c r="Q321" s="222"/>
      <c r="R321" s="222"/>
      <c r="S321" s="222"/>
      <c r="T321" s="223"/>
      <c r="AT321" s="224" t="s">
        <v>290</v>
      </c>
      <c r="AU321" s="224" t="s">
        <v>83</v>
      </c>
      <c r="AV321" s="11" t="s">
        <v>83</v>
      </c>
      <c r="AW321" s="11" t="s">
        <v>36</v>
      </c>
      <c r="AX321" s="11" t="s">
        <v>73</v>
      </c>
      <c r="AY321" s="224" t="s">
        <v>186</v>
      </c>
    </row>
    <row r="322" spans="2:51" s="13" customFormat="1" ht="13.5">
      <c r="B322" s="241"/>
      <c r="C322" s="242"/>
      <c r="D322" s="208" t="s">
        <v>290</v>
      </c>
      <c r="E322" s="243" t="s">
        <v>23</v>
      </c>
      <c r="F322" s="244" t="s">
        <v>2509</v>
      </c>
      <c r="G322" s="242"/>
      <c r="H322" s="245" t="s">
        <v>23</v>
      </c>
      <c r="I322" s="246"/>
      <c r="J322" s="242"/>
      <c r="K322" s="242"/>
      <c r="L322" s="247"/>
      <c r="M322" s="248"/>
      <c r="N322" s="249"/>
      <c r="O322" s="249"/>
      <c r="P322" s="249"/>
      <c r="Q322" s="249"/>
      <c r="R322" s="249"/>
      <c r="S322" s="249"/>
      <c r="T322" s="250"/>
      <c r="AT322" s="251" t="s">
        <v>290</v>
      </c>
      <c r="AU322" s="251" t="s">
        <v>83</v>
      </c>
      <c r="AV322" s="13" t="s">
        <v>81</v>
      </c>
      <c r="AW322" s="13" t="s">
        <v>36</v>
      </c>
      <c r="AX322" s="13" t="s">
        <v>73</v>
      </c>
      <c r="AY322" s="251" t="s">
        <v>186</v>
      </c>
    </row>
    <row r="323" spans="2:51" s="11" customFormat="1" ht="13.5">
      <c r="B323" s="214"/>
      <c r="C323" s="215"/>
      <c r="D323" s="208" t="s">
        <v>290</v>
      </c>
      <c r="E323" s="225" t="s">
        <v>23</v>
      </c>
      <c r="F323" s="226" t="s">
        <v>2510</v>
      </c>
      <c r="G323" s="215"/>
      <c r="H323" s="227">
        <v>14.18</v>
      </c>
      <c r="I323" s="219"/>
      <c r="J323" s="215"/>
      <c r="K323" s="215"/>
      <c r="L323" s="220"/>
      <c r="M323" s="221"/>
      <c r="N323" s="222"/>
      <c r="O323" s="222"/>
      <c r="P323" s="222"/>
      <c r="Q323" s="222"/>
      <c r="R323" s="222"/>
      <c r="S323" s="222"/>
      <c r="T323" s="223"/>
      <c r="AT323" s="224" t="s">
        <v>290</v>
      </c>
      <c r="AU323" s="224" t="s">
        <v>83</v>
      </c>
      <c r="AV323" s="11" t="s">
        <v>83</v>
      </c>
      <c r="AW323" s="11" t="s">
        <v>36</v>
      </c>
      <c r="AX323" s="11" t="s">
        <v>73</v>
      </c>
      <c r="AY323" s="224" t="s">
        <v>186</v>
      </c>
    </row>
    <row r="324" spans="2:51" s="12" customFormat="1" ht="13.5">
      <c r="B324" s="230"/>
      <c r="C324" s="231"/>
      <c r="D324" s="205" t="s">
        <v>290</v>
      </c>
      <c r="E324" s="232" t="s">
        <v>23</v>
      </c>
      <c r="F324" s="233" t="s">
        <v>650</v>
      </c>
      <c r="G324" s="231"/>
      <c r="H324" s="234">
        <v>111.588</v>
      </c>
      <c r="I324" s="235"/>
      <c r="J324" s="231"/>
      <c r="K324" s="231"/>
      <c r="L324" s="236"/>
      <c r="M324" s="237"/>
      <c r="N324" s="238"/>
      <c r="O324" s="238"/>
      <c r="P324" s="238"/>
      <c r="Q324" s="238"/>
      <c r="R324" s="238"/>
      <c r="S324" s="238"/>
      <c r="T324" s="239"/>
      <c r="AT324" s="240" t="s">
        <v>290</v>
      </c>
      <c r="AU324" s="240" t="s">
        <v>83</v>
      </c>
      <c r="AV324" s="12" t="s">
        <v>206</v>
      </c>
      <c r="AW324" s="12" t="s">
        <v>36</v>
      </c>
      <c r="AX324" s="12" t="s">
        <v>81</v>
      </c>
      <c r="AY324" s="240" t="s">
        <v>186</v>
      </c>
    </row>
    <row r="325" spans="2:65" s="1" customFormat="1" ht="31.5" customHeight="1">
      <c r="B325" s="41"/>
      <c r="C325" s="193" t="s">
        <v>614</v>
      </c>
      <c r="D325" s="193" t="s">
        <v>189</v>
      </c>
      <c r="E325" s="194" t="s">
        <v>2514</v>
      </c>
      <c r="F325" s="195" t="s">
        <v>2515</v>
      </c>
      <c r="G325" s="196" t="s">
        <v>295</v>
      </c>
      <c r="H325" s="197">
        <v>55.088</v>
      </c>
      <c r="I325" s="198"/>
      <c r="J325" s="199">
        <f>ROUND(I325*H325,2)</f>
        <v>0</v>
      </c>
      <c r="K325" s="195" t="s">
        <v>193</v>
      </c>
      <c r="L325" s="61"/>
      <c r="M325" s="200" t="s">
        <v>23</v>
      </c>
      <c r="N325" s="201" t="s">
        <v>44</v>
      </c>
      <c r="O325" s="42"/>
      <c r="P325" s="202">
        <f>O325*H325</f>
        <v>0</v>
      </c>
      <c r="Q325" s="202">
        <v>0</v>
      </c>
      <c r="R325" s="202">
        <f>Q325*H325</f>
        <v>0</v>
      </c>
      <c r="S325" s="202">
        <v>0</v>
      </c>
      <c r="T325" s="203">
        <f>S325*H325</f>
        <v>0</v>
      </c>
      <c r="AR325" s="24" t="s">
        <v>206</v>
      </c>
      <c r="AT325" s="24" t="s">
        <v>189</v>
      </c>
      <c r="AU325" s="24" t="s">
        <v>83</v>
      </c>
      <c r="AY325" s="24" t="s">
        <v>186</v>
      </c>
      <c r="BE325" s="204">
        <f>IF(N325="základní",J325,0)</f>
        <v>0</v>
      </c>
      <c r="BF325" s="204">
        <f>IF(N325="snížená",J325,0)</f>
        <v>0</v>
      </c>
      <c r="BG325" s="204">
        <f>IF(N325="zákl. přenesená",J325,0)</f>
        <v>0</v>
      </c>
      <c r="BH325" s="204">
        <f>IF(N325="sníž. přenesená",J325,0)</f>
        <v>0</v>
      </c>
      <c r="BI325" s="204">
        <f>IF(N325="nulová",J325,0)</f>
        <v>0</v>
      </c>
      <c r="BJ325" s="24" t="s">
        <v>81</v>
      </c>
      <c r="BK325" s="204">
        <f>ROUND(I325*H325,2)</f>
        <v>0</v>
      </c>
      <c r="BL325" s="24" t="s">
        <v>206</v>
      </c>
      <c r="BM325" s="24" t="s">
        <v>2516</v>
      </c>
    </row>
    <row r="326" spans="2:47" s="1" customFormat="1" ht="108">
      <c r="B326" s="41"/>
      <c r="C326" s="63"/>
      <c r="D326" s="208" t="s">
        <v>287</v>
      </c>
      <c r="E326" s="63"/>
      <c r="F326" s="209" t="s">
        <v>2517</v>
      </c>
      <c r="G326" s="63"/>
      <c r="H326" s="63"/>
      <c r="I326" s="163"/>
      <c r="J326" s="63"/>
      <c r="K326" s="63"/>
      <c r="L326" s="61"/>
      <c r="M326" s="207"/>
      <c r="N326" s="42"/>
      <c r="O326" s="42"/>
      <c r="P326" s="42"/>
      <c r="Q326" s="42"/>
      <c r="R326" s="42"/>
      <c r="S326" s="42"/>
      <c r="T326" s="78"/>
      <c r="AT326" s="24" t="s">
        <v>287</v>
      </c>
      <c r="AU326" s="24" t="s">
        <v>83</v>
      </c>
    </row>
    <row r="327" spans="2:51" s="11" customFormat="1" ht="13.5">
      <c r="B327" s="214"/>
      <c r="C327" s="215"/>
      <c r="D327" s="208" t="s">
        <v>290</v>
      </c>
      <c r="E327" s="225" t="s">
        <v>23</v>
      </c>
      <c r="F327" s="226" t="s">
        <v>2518</v>
      </c>
      <c r="G327" s="215"/>
      <c r="H327" s="227">
        <v>39.6</v>
      </c>
      <c r="I327" s="219"/>
      <c r="J327" s="215"/>
      <c r="K327" s="215"/>
      <c r="L327" s="220"/>
      <c r="M327" s="221"/>
      <c r="N327" s="222"/>
      <c r="O327" s="222"/>
      <c r="P327" s="222"/>
      <c r="Q327" s="222"/>
      <c r="R327" s="222"/>
      <c r="S327" s="222"/>
      <c r="T327" s="223"/>
      <c r="AT327" s="224" t="s">
        <v>290</v>
      </c>
      <c r="AU327" s="224" t="s">
        <v>83</v>
      </c>
      <c r="AV327" s="11" t="s">
        <v>83</v>
      </c>
      <c r="AW327" s="11" t="s">
        <v>36</v>
      </c>
      <c r="AX327" s="11" t="s">
        <v>73</v>
      </c>
      <c r="AY327" s="224" t="s">
        <v>186</v>
      </c>
    </row>
    <row r="328" spans="2:51" s="11" customFormat="1" ht="13.5">
      <c r="B328" s="214"/>
      <c r="C328" s="215"/>
      <c r="D328" s="208" t="s">
        <v>290</v>
      </c>
      <c r="E328" s="225" t="s">
        <v>23</v>
      </c>
      <c r="F328" s="226" t="s">
        <v>2519</v>
      </c>
      <c r="G328" s="215"/>
      <c r="H328" s="227">
        <v>15.488</v>
      </c>
      <c r="I328" s="219"/>
      <c r="J328" s="215"/>
      <c r="K328" s="215"/>
      <c r="L328" s="220"/>
      <c r="M328" s="221"/>
      <c r="N328" s="222"/>
      <c r="O328" s="222"/>
      <c r="P328" s="222"/>
      <c r="Q328" s="222"/>
      <c r="R328" s="222"/>
      <c r="S328" s="222"/>
      <c r="T328" s="223"/>
      <c r="AT328" s="224" t="s">
        <v>290</v>
      </c>
      <c r="AU328" s="224" t="s">
        <v>83</v>
      </c>
      <c r="AV328" s="11" t="s">
        <v>83</v>
      </c>
      <c r="AW328" s="11" t="s">
        <v>36</v>
      </c>
      <c r="AX328" s="11" t="s">
        <v>73</v>
      </c>
      <c r="AY328" s="224" t="s">
        <v>186</v>
      </c>
    </row>
    <row r="329" spans="2:51" s="12" customFormat="1" ht="13.5">
      <c r="B329" s="230"/>
      <c r="C329" s="231"/>
      <c r="D329" s="205" t="s">
        <v>290</v>
      </c>
      <c r="E329" s="232" t="s">
        <v>23</v>
      </c>
      <c r="F329" s="233" t="s">
        <v>650</v>
      </c>
      <c r="G329" s="231"/>
      <c r="H329" s="234">
        <v>55.088</v>
      </c>
      <c r="I329" s="235"/>
      <c r="J329" s="231"/>
      <c r="K329" s="231"/>
      <c r="L329" s="236"/>
      <c r="M329" s="237"/>
      <c r="N329" s="238"/>
      <c r="O329" s="238"/>
      <c r="P329" s="238"/>
      <c r="Q329" s="238"/>
      <c r="R329" s="238"/>
      <c r="S329" s="238"/>
      <c r="T329" s="239"/>
      <c r="AT329" s="240" t="s">
        <v>290</v>
      </c>
      <c r="AU329" s="240" t="s">
        <v>83</v>
      </c>
      <c r="AV329" s="12" t="s">
        <v>206</v>
      </c>
      <c r="AW329" s="12" t="s">
        <v>36</v>
      </c>
      <c r="AX329" s="12" t="s">
        <v>81</v>
      </c>
      <c r="AY329" s="240" t="s">
        <v>186</v>
      </c>
    </row>
    <row r="330" spans="2:65" s="1" customFormat="1" ht="22.5" customHeight="1">
      <c r="B330" s="41"/>
      <c r="C330" s="193" t="s">
        <v>608</v>
      </c>
      <c r="D330" s="193" t="s">
        <v>189</v>
      </c>
      <c r="E330" s="194" t="s">
        <v>2520</v>
      </c>
      <c r="F330" s="195" t="s">
        <v>2521</v>
      </c>
      <c r="G330" s="196" t="s">
        <v>401</v>
      </c>
      <c r="H330" s="197">
        <v>6.611</v>
      </c>
      <c r="I330" s="198"/>
      <c r="J330" s="199">
        <f>ROUND(I330*H330,2)</f>
        <v>0</v>
      </c>
      <c r="K330" s="195" t="s">
        <v>193</v>
      </c>
      <c r="L330" s="61"/>
      <c r="M330" s="200" t="s">
        <v>23</v>
      </c>
      <c r="N330" s="201" t="s">
        <v>44</v>
      </c>
      <c r="O330" s="42"/>
      <c r="P330" s="202">
        <f>O330*H330</f>
        <v>0</v>
      </c>
      <c r="Q330" s="202">
        <v>1.03822</v>
      </c>
      <c r="R330" s="202">
        <f>Q330*H330</f>
        <v>6.863672419999999</v>
      </c>
      <c r="S330" s="202">
        <v>0</v>
      </c>
      <c r="T330" s="203">
        <f>S330*H330</f>
        <v>0</v>
      </c>
      <c r="AR330" s="24" t="s">
        <v>206</v>
      </c>
      <c r="AT330" s="24" t="s">
        <v>189</v>
      </c>
      <c r="AU330" s="24" t="s">
        <v>83</v>
      </c>
      <c r="AY330" s="24" t="s">
        <v>186</v>
      </c>
      <c r="BE330" s="204">
        <f>IF(N330="základní",J330,0)</f>
        <v>0</v>
      </c>
      <c r="BF330" s="204">
        <f>IF(N330="snížená",J330,0)</f>
        <v>0</v>
      </c>
      <c r="BG330" s="204">
        <f>IF(N330="zákl. přenesená",J330,0)</f>
        <v>0</v>
      </c>
      <c r="BH330" s="204">
        <f>IF(N330="sníž. přenesená",J330,0)</f>
        <v>0</v>
      </c>
      <c r="BI330" s="204">
        <f>IF(N330="nulová",J330,0)</f>
        <v>0</v>
      </c>
      <c r="BJ330" s="24" t="s">
        <v>81</v>
      </c>
      <c r="BK330" s="204">
        <f>ROUND(I330*H330,2)</f>
        <v>0</v>
      </c>
      <c r="BL330" s="24" t="s">
        <v>206</v>
      </c>
      <c r="BM330" s="24" t="s">
        <v>2522</v>
      </c>
    </row>
    <row r="331" spans="2:47" s="1" customFormat="1" ht="94.5">
      <c r="B331" s="41"/>
      <c r="C331" s="63"/>
      <c r="D331" s="208" t="s">
        <v>287</v>
      </c>
      <c r="E331" s="63"/>
      <c r="F331" s="209" t="s">
        <v>2523</v>
      </c>
      <c r="G331" s="63"/>
      <c r="H331" s="63"/>
      <c r="I331" s="163"/>
      <c r="J331" s="63"/>
      <c r="K331" s="63"/>
      <c r="L331" s="61"/>
      <c r="M331" s="207"/>
      <c r="N331" s="42"/>
      <c r="O331" s="42"/>
      <c r="P331" s="42"/>
      <c r="Q331" s="42"/>
      <c r="R331" s="42"/>
      <c r="S331" s="42"/>
      <c r="T331" s="78"/>
      <c r="AT331" s="24" t="s">
        <v>287</v>
      </c>
      <c r="AU331" s="24" t="s">
        <v>83</v>
      </c>
    </row>
    <row r="332" spans="2:51" s="13" customFormat="1" ht="13.5">
      <c r="B332" s="241"/>
      <c r="C332" s="242"/>
      <c r="D332" s="208" t="s">
        <v>290</v>
      </c>
      <c r="E332" s="243" t="s">
        <v>23</v>
      </c>
      <c r="F332" s="244" t="s">
        <v>2524</v>
      </c>
      <c r="G332" s="242"/>
      <c r="H332" s="245" t="s">
        <v>23</v>
      </c>
      <c r="I332" s="246"/>
      <c r="J332" s="242"/>
      <c r="K332" s="242"/>
      <c r="L332" s="247"/>
      <c r="M332" s="248"/>
      <c r="N332" s="249"/>
      <c r="O332" s="249"/>
      <c r="P332" s="249"/>
      <c r="Q332" s="249"/>
      <c r="R332" s="249"/>
      <c r="S332" s="249"/>
      <c r="T332" s="250"/>
      <c r="AT332" s="251" t="s">
        <v>290</v>
      </c>
      <c r="AU332" s="251" t="s">
        <v>83</v>
      </c>
      <c r="AV332" s="13" t="s">
        <v>81</v>
      </c>
      <c r="AW332" s="13" t="s">
        <v>36</v>
      </c>
      <c r="AX332" s="13" t="s">
        <v>73</v>
      </c>
      <c r="AY332" s="251" t="s">
        <v>186</v>
      </c>
    </row>
    <row r="333" spans="2:51" s="11" customFormat="1" ht="13.5">
      <c r="B333" s="214"/>
      <c r="C333" s="215"/>
      <c r="D333" s="208" t="s">
        <v>290</v>
      </c>
      <c r="E333" s="225" t="s">
        <v>23</v>
      </c>
      <c r="F333" s="226" t="s">
        <v>2525</v>
      </c>
      <c r="G333" s="215"/>
      <c r="H333" s="227">
        <v>6.611</v>
      </c>
      <c r="I333" s="219"/>
      <c r="J333" s="215"/>
      <c r="K333" s="215"/>
      <c r="L333" s="220"/>
      <c r="M333" s="221"/>
      <c r="N333" s="222"/>
      <c r="O333" s="222"/>
      <c r="P333" s="222"/>
      <c r="Q333" s="222"/>
      <c r="R333" s="222"/>
      <c r="S333" s="222"/>
      <c r="T333" s="223"/>
      <c r="AT333" s="224" t="s">
        <v>290</v>
      </c>
      <c r="AU333" s="224" t="s">
        <v>83</v>
      </c>
      <c r="AV333" s="11" t="s">
        <v>83</v>
      </c>
      <c r="AW333" s="11" t="s">
        <v>36</v>
      </c>
      <c r="AX333" s="11" t="s">
        <v>81</v>
      </c>
      <c r="AY333" s="224" t="s">
        <v>186</v>
      </c>
    </row>
    <row r="334" spans="2:63" s="10" customFormat="1" ht="29.85" customHeight="1">
      <c r="B334" s="176"/>
      <c r="C334" s="177"/>
      <c r="D334" s="190" t="s">
        <v>72</v>
      </c>
      <c r="E334" s="191" t="s">
        <v>202</v>
      </c>
      <c r="F334" s="191" t="s">
        <v>642</v>
      </c>
      <c r="G334" s="177"/>
      <c r="H334" s="177"/>
      <c r="I334" s="180"/>
      <c r="J334" s="192">
        <f>BK334</f>
        <v>0</v>
      </c>
      <c r="K334" s="177"/>
      <c r="L334" s="182"/>
      <c r="M334" s="183"/>
      <c r="N334" s="184"/>
      <c r="O334" s="184"/>
      <c r="P334" s="185">
        <f>SUM(P335:P435)</f>
        <v>0</v>
      </c>
      <c r="Q334" s="184"/>
      <c r="R334" s="185">
        <f>SUM(R335:R435)</f>
        <v>27.601935170000004</v>
      </c>
      <c r="S334" s="184"/>
      <c r="T334" s="186">
        <f>SUM(T335:T435)</f>
        <v>0</v>
      </c>
      <c r="AR334" s="187" t="s">
        <v>81</v>
      </c>
      <c r="AT334" s="188" t="s">
        <v>72</v>
      </c>
      <c r="AU334" s="188" t="s">
        <v>81</v>
      </c>
      <c r="AY334" s="187" t="s">
        <v>186</v>
      </c>
      <c r="BK334" s="189">
        <f>SUM(BK335:BK435)</f>
        <v>0</v>
      </c>
    </row>
    <row r="335" spans="2:65" s="1" customFormat="1" ht="22.5" customHeight="1">
      <c r="B335" s="41"/>
      <c r="C335" s="193" t="s">
        <v>1058</v>
      </c>
      <c r="D335" s="193" t="s">
        <v>189</v>
      </c>
      <c r="E335" s="194" t="s">
        <v>2526</v>
      </c>
      <c r="F335" s="195" t="s">
        <v>2527</v>
      </c>
      <c r="G335" s="196" t="s">
        <v>300</v>
      </c>
      <c r="H335" s="197">
        <v>84</v>
      </c>
      <c r="I335" s="198"/>
      <c r="J335" s="199">
        <f>ROUND(I335*H335,2)</f>
        <v>0</v>
      </c>
      <c r="K335" s="195" t="s">
        <v>193</v>
      </c>
      <c r="L335" s="61"/>
      <c r="M335" s="200" t="s">
        <v>23</v>
      </c>
      <c r="N335" s="201" t="s">
        <v>44</v>
      </c>
      <c r="O335" s="42"/>
      <c r="P335" s="202">
        <f>O335*H335</f>
        <v>0</v>
      </c>
      <c r="Q335" s="202">
        <v>0.0007</v>
      </c>
      <c r="R335" s="202">
        <f>Q335*H335</f>
        <v>0.0588</v>
      </c>
      <c r="S335" s="202">
        <v>0</v>
      </c>
      <c r="T335" s="203">
        <f>S335*H335</f>
        <v>0</v>
      </c>
      <c r="AR335" s="24" t="s">
        <v>206</v>
      </c>
      <c r="AT335" s="24" t="s">
        <v>189</v>
      </c>
      <c r="AU335" s="24" t="s">
        <v>83</v>
      </c>
      <c r="AY335" s="24" t="s">
        <v>186</v>
      </c>
      <c r="BE335" s="204">
        <f>IF(N335="základní",J335,0)</f>
        <v>0</v>
      </c>
      <c r="BF335" s="204">
        <f>IF(N335="snížená",J335,0)</f>
        <v>0</v>
      </c>
      <c r="BG335" s="204">
        <f>IF(N335="zákl. přenesená",J335,0)</f>
        <v>0</v>
      </c>
      <c r="BH335" s="204">
        <f>IF(N335="sníž. přenesená",J335,0)</f>
        <v>0</v>
      </c>
      <c r="BI335" s="204">
        <f>IF(N335="nulová",J335,0)</f>
        <v>0</v>
      </c>
      <c r="BJ335" s="24" t="s">
        <v>81</v>
      </c>
      <c r="BK335" s="204">
        <f>ROUND(I335*H335,2)</f>
        <v>0</v>
      </c>
      <c r="BL335" s="24" t="s">
        <v>206</v>
      </c>
      <c r="BM335" s="24" t="s">
        <v>2528</v>
      </c>
    </row>
    <row r="336" spans="2:47" s="1" customFormat="1" ht="67.5">
      <c r="B336" s="41"/>
      <c r="C336" s="63"/>
      <c r="D336" s="208" t="s">
        <v>287</v>
      </c>
      <c r="E336" s="63"/>
      <c r="F336" s="209" t="s">
        <v>2529</v>
      </c>
      <c r="G336" s="63"/>
      <c r="H336" s="63"/>
      <c r="I336" s="163"/>
      <c r="J336" s="63"/>
      <c r="K336" s="63"/>
      <c r="L336" s="61"/>
      <c r="M336" s="207"/>
      <c r="N336" s="42"/>
      <c r="O336" s="42"/>
      <c r="P336" s="42"/>
      <c r="Q336" s="42"/>
      <c r="R336" s="42"/>
      <c r="S336" s="42"/>
      <c r="T336" s="78"/>
      <c r="AT336" s="24" t="s">
        <v>287</v>
      </c>
      <c r="AU336" s="24" t="s">
        <v>83</v>
      </c>
    </row>
    <row r="337" spans="2:51" s="11" customFormat="1" ht="13.5">
      <c r="B337" s="214"/>
      <c r="C337" s="215"/>
      <c r="D337" s="205" t="s">
        <v>290</v>
      </c>
      <c r="E337" s="216" t="s">
        <v>23</v>
      </c>
      <c r="F337" s="217" t="s">
        <v>2530</v>
      </c>
      <c r="G337" s="215"/>
      <c r="H337" s="218">
        <v>84</v>
      </c>
      <c r="I337" s="219"/>
      <c r="J337" s="215"/>
      <c r="K337" s="215"/>
      <c r="L337" s="220"/>
      <c r="M337" s="221"/>
      <c r="N337" s="222"/>
      <c r="O337" s="222"/>
      <c r="P337" s="222"/>
      <c r="Q337" s="222"/>
      <c r="R337" s="222"/>
      <c r="S337" s="222"/>
      <c r="T337" s="223"/>
      <c r="AT337" s="224" t="s">
        <v>290</v>
      </c>
      <c r="AU337" s="224" t="s">
        <v>83</v>
      </c>
      <c r="AV337" s="11" t="s">
        <v>83</v>
      </c>
      <c r="AW337" s="11" t="s">
        <v>36</v>
      </c>
      <c r="AX337" s="11" t="s">
        <v>81</v>
      </c>
      <c r="AY337" s="224" t="s">
        <v>186</v>
      </c>
    </row>
    <row r="338" spans="2:65" s="1" customFormat="1" ht="22.5" customHeight="1">
      <c r="B338" s="41"/>
      <c r="C338" s="254" t="s">
        <v>602</v>
      </c>
      <c r="D338" s="254" t="s">
        <v>1059</v>
      </c>
      <c r="E338" s="255" t="s">
        <v>2531</v>
      </c>
      <c r="F338" s="256" t="s">
        <v>2532</v>
      </c>
      <c r="G338" s="257" t="s">
        <v>300</v>
      </c>
      <c r="H338" s="258">
        <v>84</v>
      </c>
      <c r="I338" s="259"/>
      <c r="J338" s="260">
        <f>ROUND(I338*H338,2)</f>
        <v>0</v>
      </c>
      <c r="K338" s="256" t="s">
        <v>23</v>
      </c>
      <c r="L338" s="261"/>
      <c r="M338" s="262" t="s">
        <v>23</v>
      </c>
      <c r="N338" s="263" t="s">
        <v>44</v>
      </c>
      <c r="O338" s="42"/>
      <c r="P338" s="202">
        <f>O338*H338</f>
        <v>0</v>
      </c>
      <c r="Q338" s="202">
        <v>0.00487</v>
      </c>
      <c r="R338" s="202">
        <f>Q338*H338</f>
        <v>0.40908</v>
      </c>
      <c r="S338" s="202">
        <v>0</v>
      </c>
      <c r="T338" s="203">
        <f>S338*H338</f>
        <v>0</v>
      </c>
      <c r="AR338" s="24" t="s">
        <v>227</v>
      </c>
      <c r="AT338" s="24" t="s">
        <v>1059</v>
      </c>
      <c r="AU338" s="24" t="s">
        <v>83</v>
      </c>
      <c r="AY338" s="24" t="s">
        <v>186</v>
      </c>
      <c r="BE338" s="204">
        <f>IF(N338="základní",J338,0)</f>
        <v>0</v>
      </c>
      <c r="BF338" s="204">
        <f>IF(N338="snížená",J338,0)</f>
        <v>0</v>
      </c>
      <c r="BG338" s="204">
        <f>IF(N338="zákl. přenesená",J338,0)</f>
        <v>0</v>
      </c>
      <c r="BH338" s="204">
        <f>IF(N338="sníž. přenesená",J338,0)</f>
        <v>0</v>
      </c>
      <c r="BI338" s="204">
        <f>IF(N338="nulová",J338,0)</f>
        <v>0</v>
      </c>
      <c r="BJ338" s="24" t="s">
        <v>81</v>
      </c>
      <c r="BK338" s="204">
        <f>ROUND(I338*H338,2)</f>
        <v>0</v>
      </c>
      <c r="BL338" s="24" t="s">
        <v>206</v>
      </c>
      <c r="BM338" s="24" t="s">
        <v>2533</v>
      </c>
    </row>
    <row r="339" spans="2:51" s="11" customFormat="1" ht="13.5">
      <c r="B339" s="214"/>
      <c r="C339" s="215"/>
      <c r="D339" s="205" t="s">
        <v>290</v>
      </c>
      <c r="E339" s="216" t="s">
        <v>23</v>
      </c>
      <c r="F339" s="217" t="s">
        <v>2530</v>
      </c>
      <c r="G339" s="215"/>
      <c r="H339" s="218">
        <v>84</v>
      </c>
      <c r="I339" s="219"/>
      <c r="J339" s="215"/>
      <c r="K339" s="215"/>
      <c r="L339" s="220"/>
      <c r="M339" s="221"/>
      <c r="N339" s="222"/>
      <c r="O339" s="222"/>
      <c r="P339" s="222"/>
      <c r="Q339" s="222"/>
      <c r="R339" s="222"/>
      <c r="S339" s="222"/>
      <c r="T339" s="223"/>
      <c r="AT339" s="224" t="s">
        <v>290</v>
      </c>
      <c r="AU339" s="224" t="s">
        <v>83</v>
      </c>
      <c r="AV339" s="11" t="s">
        <v>83</v>
      </c>
      <c r="AW339" s="11" t="s">
        <v>36</v>
      </c>
      <c r="AX339" s="11" t="s">
        <v>81</v>
      </c>
      <c r="AY339" s="224" t="s">
        <v>186</v>
      </c>
    </row>
    <row r="340" spans="2:65" s="1" customFormat="1" ht="22.5" customHeight="1">
      <c r="B340" s="41"/>
      <c r="C340" s="193" t="s">
        <v>836</v>
      </c>
      <c r="D340" s="193" t="s">
        <v>189</v>
      </c>
      <c r="E340" s="194" t="s">
        <v>2534</v>
      </c>
      <c r="F340" s="195" t="s">
        <v>2535</v>
      </c>
      <c r="G340" s="196" t="s">
        <v>295</v>
      </c>
      <c r="H340" s="197">
        <v>35.64</v>
      </c>
      <c r="I340" s="198"/>
      <c r="J340" s="199">
        <f>ROUND(I340*H340,2)</f>
        <v>0</v>
      </c>
      <c r="K340" s="195" t="s">
        <v>193</v>
      </c>
      <c r="L340" s="61"/>
      <c r="M340" s="200" t="s">
        <v>23</v>
      </c>
      <c r="N340" s="201" t="s">
        <v>44</v>
      </c>
      <c r="O340" s="42"/>
      <c r="P340" s="202">
        <f>O340*H340</f>
        <v>0</v>
      </c>
      <c r="Q340" s="202">
        <v>0</v>
      </c>
      <c r="R340" s="202">
        <f>Q340*H340</f>
        <v>0</v>
      </c>
      <c r="S340" s="202">
        <v>0</v>
      </c>
      <c r="T340" s="203">
        <f>S340*H340</f>
        <v>0</v>
      </c>
      <c r="AR340" s="24" t="s">
        <v>206</v>
      </c>
      <c r="AT340" s="24" t="s">
        <v>189</v>
      </c>
      <c r="AU340" s="24" t="s">
        <v>83</v>
      </c>
      <c r="AY340" s="24" t="s">
        <v>186</v>
      </c>
      <c r="BE340" s="204">
        <f>IF(N340="základní",J340,0)</f>
        <v>0</v>
      </c>
      <c r="BF340" s="204">
        <f>IF(N340="snížená",J340,0)</f>
        <v>0</v>
      </c>
      <c r="BG340" s="204">
        <f>IF(N340="zákl. přenesená",J340,0)</f>
        <v>0</v>
      </c>
      <c r="BH340" s="204">
        <f>IF(N340="sníž. přenesená",J340,0)</f>
        <v>0</v>
      </c>
      <c r="BI340" s="204">
        <f>IF(N340="nulová",J340,0)</f>
        <v>0</v>
      </c>
      <c r="BJ340" s="24" t="s">
        <v>81</v>
      </c>
      <c r="BK340" s="204">
        <f>ROUND(I340*H340,2)</f>
        <v>0</v>
      </c>
      <c r="BL340" s="24" t="s">
        <v>206</v>
      </c>
      <c r="BM340" s="24" t="s">
        <v>2536</v>
      </c>
    </row>
    <row r="341" spans="2:47" s="1" customFormat="1" ht="54">
      <c r="B341" s="41"/>
      <c r="C341" s="63"/>
      <c r="D341" s="208" t="s">
        <v>287</v>
      </c>
      <c r="E341" s="63"/>
      <c r="F341" s="209" t="s">
        <v>2537</v>
      </c>
      <c r="G341" s="63"/>
      <c r="H341" s="63"/>
      <c r="I341" s="163"/>
      <c r="J341" s="63"/>
      <c r="K341" s="63"/>
      <c r="L341" s="61"/>
      <c r="M341" s="207"/>
      <c r="N341" s="42"/>
      <c r="O341" s="42"/>
      <c r="P341" s="42"/>
      <c r="Q341" s="42"/>
      <c r="R341" s="42"/>
      <c r="S341" s="42"/>
      <c r="T341" s="78"/>
      <c r="AT341" s="24" t="s">
        <v>287</v>
      </c>
      <c r="AU341" s="24" t="s">
        <v>83</v>
      </c>
    </row>
    <row r="342" spans="2:51" s="11" customFormat="1" ht="13.5">
      <c r="B342" s="214"/>
      <c r="C342" s="215"/>
      <c r="D342" s="208" t="s">
        <v>290</v>
      </c>
      <c r="E342" s="225" t="s">
        <v>23</v>
      </c>
      <c r="F342" s="226" t="s">
        <v>2538</v>
      </c>
      <c r="G342" s="215"/>
      <c r="H342" s="227">
        <v>21.074</v>
      </c>
      <c r="I342" s="219"/>
      <c r="J342" s="215"/>
      <c r="K342" s="215"/>
      <c r="L342" s="220"/>
      <c r="M342" s="221"/>
      <c r="N342" s="222"/>
      <c r="O342" s="222"/>
      <c r="P342" s="222"/>
      <c r="Q342" s="222"/>
      <c r="R342" s="222"/>
      <c r="S342" s="222"/>
      <c r="T342" s="223"/>
      <c r="AT342" s="224" t="s">
        <v>290</v>
      </c>
      <c r="AU342" s="224" t="s">
        <v>83</v>
      </c>
      <c r="AV342" s="11" t="s">
        <v>83</v>
      </c>
      <c r="AW342" s="11" t="s">
        <v>36</v>
      </c>
      <c r="AX342" s="11" t="s">
        <v>73</v>
      </c>
      <c r="AY342" s="224" t="s">
        <v>186</v>
      </c>
    </row>
    <row r="343" spans="2:51" s="11" customFormat="1" ht="13.5">
      <c r="B343" s="214"/>
      <c r="C343" s="215"/>
      <c r="D343" s="208" t="s">
        <v>290</v>
      </c>
      <c r="E343" s="225" t="s">
        <v>23</v>
      </c>
      <c r="F343" s="226" t="s">
        <v>2539</v>
      </c>
      <c r="G343" s="215"/>
      <c r="H343" s="227">
        <v>14.566</v>
      </c>
      <c r="I343" s="219"/>
      <c r="J343" s="215"/>
      <c r="K343" s="215"/>
      <c r="L343" s="220"/>
      <c r="M343" s="221"/>
      <c r="N343" s="222"/>
      <c r="O343" s="222"/>
      <c r="P343" s="222"/>
      <c r="Q343" s="222"/>
      <c r="R343" s="222"/>
      <c r="S343" s="222"/>
      <c r="T343" s="223"/>
      <c r="AT343" s="224" t="s">
        <v>290</v>
      </c>
      <c r="AU343" s="224" t="s">
        <v>83</v>
      </c>
      <c r="AV343" s="11" t="s">
        <v>83</v>
      </c>
      <c r="AW343" s="11" t="s">
        <v>36</v>
      </c>
      <c r="AX343" s="11" t="s">
        <v>73</v>
      </c>
      <c r="AY343" s="224" t="s">
        <v>186</v>
      </c>
    </row>
    <row r="344" spans="2:51" s="12" customFormat="1" ht="13.5">
      <c r="B344" s="230"/>
      <c r="C344" s="231"/>
      <c r="D344" s="205" t="s">
        <v>290</v>
      </c>
      <c r="E344" s="232" t="s">
        <v>23</v>
      </c>
      <c r="F344" s="233" t="s">
        <v>650</v>
      </c>
      <c r="G344" s="231"/>
      <c r="H344" s="234">
        <v>35.64</v>
      </c>
      <c r="I344" s="235"/>
      <c r="J344" s="231"/>
      <c r="K344" s="231"/>
      <c r="L344" s="236"/>
      <c r="M344" s="237"/>
      <c r="N344" s="238"/>
      <c r="O344" s="238"/>
      <c r="P344" s="238"/>
      <c r="Q344" s="238"/>
      <c r="R344" s="238"/>
      <c r="S344" s="238"/>
      <c r="T344" s="239"/>
      <c r="AT344" s="240" t="s">
        <v>290</v>
      </c>
      <c r="AU344" s="240" t="s">
        <v>83</v>
      </c>
      <c r="AV344" s="12" t="s">
        <v>206</v>
      </c>
      <c r="AW344" s="12" t="s">
        <v>36</v>
      </c>
      <c r="AX344" s="12" t="s">
        <v>81</v>
      </c>
      <c r="AY344" s="240" t="s">
        <v>186</v>
      </c>
    </row>
    <row r="345" spans="2:65" s="1" customFormat="1" ht="22.5" customHeight="1">
      <c r="B345" s="41"/>
      <c r="C345" s="193" t="s">
        <v>841</v>
      </c>
      <c r="D345" s="193" t="s">
        <v>189</v>
      </c>
      <c r="E345" s="194" t="s">
        <v>2540</v>
      </c>
      <c r="F345" s="195" t="s">
        <v>2541</v>
      </c>
      <c r="G345" s="196" t="s">
        <v>285</v>
      </c>
      <c r="H345" s="197">
        <v>122.55</v>
      </c>
      <c r="I345" s="198"/>
      <c r="J345" s="199">
        <f>ROUND(I345*H345,2)</f>
        <v>0</v>
      </c>
      <c r="K345" s="195" t="s">
        <v>193</v>
      </c>
      <c r="L345" s="61"/>
      <c r="M345" s="200" t="s">
        <v>23</v>
      </c>
      <c r="N345" s="201" t="s">
        <v>44</v>
      </c>
      <c r="O345" s="42"/>
      <c r="P345" s="202">
        <f>O345*H345</f>
        <v>0</v>
      </c>
      <c r="Q345" s="202">
        <v>0.04174</v>
      </c>
      <c r="R345" s="202">
        <f>Q345*H345</f>
        <v>5.115237</v>
      </c>
      <c r="S345" s="202">
        <v>0</v>
      </c>
      <c r="T345" s="203">
        <f>S345*H345</f>
        <v>0</v>
      </c>
      <c r="AR345" s="24" t="s">
        <v>206</v>
      </c>
      <c r="AT345" s="24" t="s">
        <v>189</v>
      </c>
      <c r="AU345" s="24" t="s">
        <v>83</v>
      </c>
      <c r="AY345" s="24" t="s">
        <v>186</v>
      </c>
      <c r="BE345" s="204">
        <f>IF(N345="základní",J345,0)</f>
        <v>0</v>
      </c>
      <c r="BF345" s="204">
        <f>IF(N345="snížená",J345,0)</f>
        <v>0</v>
      </c>
      <c r="BG345" s="204">
        <f>IF(N345="zákl. přenesená",J345,0)</f>
        <v>0</v>
      </c>
      <c r="BH345" s="204">
        <f>IF(N345="sníž. přenesená",J345,0)</f>
        <v>0</v>
      </c>
      <c r="BI345" s="204">
        <f>IF(N345="nulová",J345,0)</f>
        <v>0</v>
      </c>
      <c r="BJ345" s="24" t="s">
        <v>81</v>
      </c>
      <c r="BK345" s="204">
        <f>ROUND(I345*H345,2)</f>
        <v>0</v>
      </c>
      <c r="BL345" s="24" t="s">
        <v>206</v>
      </c>
      <c r="BM345" s="24" t="s">
        <v>2542</v>
      </c>
    </row>
    <row r="346" spans="2:47" s="1" customFormat="1" ht="283.5">
      <c r="B346" s="41"/>
      <c r="C346" s="63"/>
      <c r="D346" s="208" t="s">
        <v>287</v>
      </c>
      <c r="E346" s="63"/>
      <c r="F346" s="209" t="s">
        <v>2543</v>
      </c>
      <c r="G346" s="63"/>
      <c r="H346" s="63"/>
      <c r="I346" s="163"/>
      <c r="J346" s="63"/>
      <c r="K346" s="63"/>
      <c r="L346" s="61"/>
      <c r="M346" s="207"/>
      <c r="N346" s="42"/>
      <c r="O346" s="42"/>
      <c r="P346" s="42"/>
      <c r="Q346" s="42"/>
      <c r="R346" s="42"/>
      <c r="S346" s="42"/>
      <c r="T346" s="78"/>
      <c r="AT346" s="24" t="s">
        <v>287</v>
      </c>
      <c r="AU346" s="24" t="s">
        <v>83</v>
      </c>
    </row>
    <row r="347" spans="2:51" s="11" customFormat="1" ht="13.5">
      <c r="B347" s="214"/>
      <c r="C347" s="215"/>
      <c r="D347" s="205" t="s">
        <v>290</v>
      </c>
      <c r="E347" s="216" t="s">
        <v>23</v>
      </c>
      <c r="F347" s="217" t="s">
        <v>2544</v>
      </c>
      <c r="G347" s="215"/>
      <c r="H347" s="218">
        <v>122.55</v>
      </c>
      <c r="I347" s="219"/>
      <c r="J347" s="215"/>
      <c r="K347" s="215"/>
      <c r="L347" s="220"/>
      <c r="M347" s="221"/>
      <c r="N347" s="222"/>
      <c r="O347" s="222"/>
      <c r="P347" s="222"/>
      <c r="Q347" s="222"/>
      <c r="R347" s="222"/>
      <c r="S347" s="222"/>
      <c r="T347" s="223"/>
      <c r="AT347" s="224" t="s">
        <v>290</v>
      </c>
      <c r="AU347" s="224" t="s">
        <v>83</v>
      </c>
      <c r="AV347" s="11" t="s">
        <v>83</v>
      </c>
      <c r="AW347" s="11" t="s">
        <v>36</v>
      </c>
      <c r="AX347" s="11" t="s">
        <v>81</v>
      </c>
      <c r="AY347" s="224" t="s">
        <v>186</v>
      </c>
    </row>
    <row r="348" spans="2:65" s="1" customFormat="1" ht="22.5" customHeight="1">
      <c r="B348" s="41"/>
      <c r="C348" s="193" t="s">
        <v>852</v>
      </c>
      <c r="D348" s="193" t="s">
        <v>189</v>
      </c>
      <c r="E348" s="194" t="s">
        <v>2545</v>
      </c>
      <c r="F348" s="195" t="s">
        <v>2546</v>
      </c>
      <c r="G348" s="196" t="s">
        <v>285</v>
      </c>
      <c r="H348" s="197">
        <v>122.55</v>
      </c>
      <c r="I348" s="198"/>
      <c r="J348" s="199">
        <f>ROUND(I348*H348,2)</f>
        <v>0</v>
      </c>
      <c r="K348" s="195" t="s">
        <v>193</v>
      </c>
      <c r="L348" s="61"/>
      <c r="M348" s="200" t="s">
        <v>23</v>
      </c>
      <c r="N348" s="201" t="s">
        <v>44</v>
      </c>
      <c r="O348" s="42"/>
      <c r="P348" s="202">
        <f>O348*H348</f>
        <v>0</v>
      </c>
      <c r="Q348" s="202">
        <v>2E-05</v>
      </c>
      <c r="R348" s="202">
        <f>Q348*H348</f>
        <v>0.002451</v>
      </c>
      <c r="S348" s="202">
        <v>0</v>
      </c>
      <c r="T348" s="203">
        <f>S348*H348</f>
        <v>0</v>
      </c>
      <c r="AR348" s="24" t="s">
        <v>206</v>
      </c>
      <c r="AT348" s="24" t="s">
        <v>189</v>
      </c>
      <c r="AU348" s="24" t="s">
        <v>83</v>
      </c>
      <c r="AY348" s="24" t="s">
        <v>186</v>
      </c>
      <c r="BE348" s="204">
        <f>IF(N348="základní",J348,0)</f>
        <v>0</v>
      </c>
      <c r="BF348" s="204">
        <f>IF(N348="snížená",J348,0)</f>
        <v>0</v>
      </c>
      <c r="BG348" s="204">
        <f>IF(N348="zákl. přenesená",J348,0)</f>
        <v>0</v>
      </c>
      <c r="BH348" s="204">
        <f>IF(N348="sníž. přenesená",J348,0)</f>
        <v>0</v>
      </c>
      <c r="BI348" s="204">
        <f>IF(N348="nulová",J348,0)</f>
        <v>0</v>
      </c>
      <c r="BJ348" s="24" t="s">
        <v>81</v>
      </c>
      <c r="BK348" s="204">
        <f>ROUND(I348*H348,2)</f>
        <v>0</v>
      </c>
      <c r="BL348" s="24" t="s">
        <v>206</v>
      </c>
      <c r="BM348" s="24" t="s">
        <v>2547</v>
      </c>
    </row>
    <row r="349" spans="2:47" s="1" customFormat="1" ht="283.5">
      <c r="B349" s="41"/>
      <c r="C349" s="63"/>
      <c r="D349" s="208" t="s">
        <v>287</v>
      </c>
      <c r="E349" s="63"/>
      <c r="F349" s="209" t="s">
        <v>2543</v>
      </c>
      <c r="G349" s="63"/>
      <c r="H349" s="63"/>
      <c r="I349" s="163"/>
      <c r="J349" s="63"/>
      <c r="K349" s="63"/>
      <c r="L349" s="61"/>
      <c r="M349" s="207"/>
      <c r="N349" s="42"/>
      <c r="O349" s="42"/>
      <c r="P349" s="42"/>
      <c r="Q349" s="42"/>
      <c r="R349" s="42"/>
      <c r="S349" s="42"/>
      <c r="T349" s="78"/>
      <c r="AT349" s="24" t="s">
        <v>287</v>
      </c>
      <c r="AU349" s="24" t="s">
        <v>83</v>
      </c>
    </row>
    <row r="350" spans="2:51" s="11" customFormat="1" ht="13.5">
      <c r="B350" s="214"/>
      <c r="C350" s="215"/>
      <c r="D350" s="205" t="s">
        <v>290</v>
      </c>
      <c r="E350" s="216" t="s">
        <v>23</v>
      </c>
      <c r="F350" s="217" t="s">
        <v>2544</v>
      </c>
      <c r="G350" s="215"/>
      <c r="H350" s="218">
        <v>122.55</v>
      </c>
      <c r="I350" s="219"/>
      <c r="J350" s="215"/>
      <c r="K350" s="215"/>
      <c r="L350" s="220"/>
      <c r="M350" s="221"/>
      <c r="N350" s="222"/>
      <c r="O350" s="222"/>
      <c r="P350" s="222"/>
      <c r="Q350" s="222"/>
      <c r="R350" s="222"/>
      <c r="S350" s="222"/>
      <c r="T350" s="223"/>
      <c r="AT350" s="224" t="s">
        <v>290</v>
      </c>
      <c r="AU350" s="224" t="s">
        <v>83</v>
      </c>
      <c r="AV350" s="11" t="s">
        <v>83</v>
      </c>
      <c r="AW350" s="11" t="s">
        <v>36</v>
      </c>
      <c r="AX350" s="11" t="s">
        <v>81</v>
      </c>
      <c r="AY350" s="224" t="s">
        <v>186</v>
      </c>
    </row>
    <row r="351" spans="2:65" s="1" customFormat="1" ht="22.5" customHeight="1">
      <c r="B351" s="41"/>
      <c r="C351" s="193" t="s">
        <v>678</v>
      </c>
      <c r="D351" s="193" t="s">
        <v>189</v>
      </c>
      <c r="E351" s="194" t="s">
        <v>2548</v>
      </c>
      <c r="F351" s="195" t="s">
        <v>2549</v>
      </c>
      <c r="G351" s="196" t="s">
        <v>401</v>
      </c>
      <c r="H351" s="197">
        <v>4.811</v>
      </c>
      <c r="I351" s="198"/>
      <c r="J351" s="199">
        <f>ROUND(I351*H351,2)</f>
        <v>0</v>
      </c>
      <c r="K351" s="195" t="s">
        <v>193</v>
      </c>
      <c r="L351" s="61"/>
      <c r="M351" s="200" t="s">
        <v>23</v>
      </c>
      <c r="N351" s="201" t="s">
        <v>44</v>
      </c>
      <c r="O351" s="42"/>
      <c r="P351" s="202">
        <f>O351*H351</f>
        <v>0</v>
      </c>
      <c r="Q351" s="202">
        <v>1.04877</v>
      </c>
      <c r="R351" s="202">
        <f>Q351*H351</f>
        <v>5.04563247</v>
      </c>
      <c r="S351" s="202">
        <v>0</v>
      </c>
      <c r="T351" s="203">
        <f>S351*H351</f>
        <v>0</v>
      </c>
      <c r="AR351" s="24" t="s">
        <v>206</v>
      </c>
      <c r="AT351" s="24" t="s">
        <v>189</v>
      </c>
      <c r="AU351" s="24" t="s">
        <v>83</v>
      </c>
      <c r="AY351" s="24" t="s">
        <v>186</v>
      </c>
      <c r="BE351" s="204">
        <f>IF(N351="základní",J351,0)</f>
        <v>0</v>
      </c>
      <c r="BF351" s="204">
        <f>IF(N351="snížená",J351,0)</f>
        <v>0</v>
      </c>
      <c r="BG351" s="204">
        <f>IF(N351="zákl. přenesená",J351,0)</f>
        <v>0</v>
      </c>
      <c r="BH351" s="204">
        <f>IF(N351="sníž. přenesená",J351,0)</f>
        <v>0</v>
      </c>
      <c r="BI351" s="204">
        <f>IF(N351="nulová",J351,0)</f>
        <v>0</v>
      </c>
      <c r="BJ351" s="24" t="s">
        <v>81</v>
      </c>
      <c r="BK351" s="204">
        <f>ROUND(I351*H351,2)</f>
        <v>0</v>
      </c>
      <c r="BL351" s="24" t="s">
        <v>206</v>
      </c>
      <c r="BM351" s="24" t="s">
        <v>2550</v>
      </c>
    </row>
    <row r="352" spans="2:47" s="1" customFormat="1" ht="148.5">
      <c r="B352" s="41"/>
      <c r="C352" s="63"/>
      <c r="D352" s="208" t="s">
        <v>287</v>
      </c>
      <c r="E352" s="63"/>
      <c r="F352" s="209" t="s">
        <v>2551</v>
      </c>
      <c r="G352" s="63"/>
      <c r="H352" s="63"/>
      <c r="I352" s="163"/>
      <c r="J352" s="63"/>
      <c r="K352" s="63"/>
      <c r="L352" s="61"/>
      <c r="M352" s="207"/>
      <c r="N352" s="42"/>
      <c r="O352" s="42"/>
      <c r="P352" s="42"/>
      <c r="Q352" s="42"/>
      <c r="R352" s="42"/>
      <c r="S352" s="42"/>
      <c r="T352" s="78"/>
      <c r="AT352" s="24" t="s">
        <v>287</v>
      </c>
      <c r="AU352" s="24" t="s">
        <v>83</v>
      </c>
    </row>
    <row r="353" spans="2:51" s="13" customFormat="1" ht="13.5">
      <c r="B353" s="241"/>
      <c r="C353" s="242"/>
      <c r="D353" s="208" t="s">
        <v>290</v>
      </c>
      <c r="E353" s="243" t="s">
        <v>23</v>
      </c>
      <c r="F353" s="244" t="s">
        <v>2552</v>
      </c>
      <c r="G353" s="242"/>
      <c r="H353" s="245" t="s">
        <v>23</v>
      </c>
      <c r="I353" s="246"/>
      <c r="J353" s="242"/>
      <c r="K353" s="242"/>
      <c r="L353" s="247"/>
      <c r="M353" s="248"/>
      <c r="N353" s="249"/>
      <c r="O353" s="249"/>
      <c r="P353" s="249"/>
      <c r="Q353" s="249"/>
      <c r="R353" s="249"/>
      <c r="S353" s="249"/>
      <c r="T353" s="250"/>
      <c r="AT353" s="251" t="s">
        <v>290</v>
      </c>
      <c r="AU353" s="251" t="s">
        <v>83</v>
      </c>
      <c r="AV353" s="13" t="s">
        <v>81</v>
      </c>
      <c r="AW353" s="13" t="s">
        <v>36</v>
      </c>
      <c r="AX353" s="13" t="s">
        <v>73</v>
      </c>
      <c r="AY353" s="251" t="s">
        <v>186</v>
      </c>
    </row>
    <row r="354" spans="2:51" s="11" customFormat="1" ht="13.5">
      <c r="B354" s="214"/>
      <c r="C354" s="215"/>
      <c r="D354" s="205" t="s">
        <v>290</v>
      </c>
      <c r="E354" s="216" t="s">
        <v>23</v>
      </c>
      <c r="F354" s="217" t="s">
        <v>2553</v>
      </c>
      <c r="G354" s="215"/>
      <c r="H354" s="218">
        <v>4.811</v>
      </c>
      <c r="I354" s="219"/>
      <c r="J354" s="215"/>
      <c r="K354" s="215"/>
      <c r="L354" s="220"/>
      <c r="M354" s="221"/>
      <c r="N354" s="222"/>
      <c r="O354" s="222"/>
      <c r="P354" s="222"/>
      <c r="Q354" s="222"/>
      <c r="R354" s="222"/>
      <c r="S354" s="222"/>
      <c r="T354" s="223"/>
      <c r="AT354" s="224" t="s">
        <v>290</v>
      </c>
      <c r="AU354" s="224" t="s">
        <v>83</v>
      </c>
      <c r="AV354" s="11" t="s">
        <v>83</v>
      </c>
      <c r="AW354" s="11" t="s">
        <v>36</v>
      </c>
      <c r="AX354" s="11" t="s">
        <v>81</v>
      </c>
      <c r="AY354" s="224" t="s">
        <v>186</v>
      </c>
    </row>
    <row r="355" spans="2:65" s="1" customFormat="1" ht="22.5" customHeight="1">
      <c r="B355" s="41"/>
      <c r="C355" s="193" t="s">
        <v>692</v>
      </c>
      <c r="D355" s="193" t="s">
        <v>189</v>
      </c>
      <c r="E355" s="194" t="s">
        <v>2554</v>
      </c>
      <c r="F355" s="195" t="s">
        <v>2555</v>
      </c>
      <c r="G355" s="196" t="s">
        <v>444</v>
      </c>
      <c r="H355" s="197">
        <v>27.65</v>
      </c>
      <c r="I355" s="198"/>
      <c r="J355" s="199">
        <f>ROUND(I355*H355,2)</f>
        <v>0</v>
      </c>
      <c r="K355" s="195" t="s">
        <v>193</v>
      </c>
      <c r="L355" s="61"/>
      <c r="M355" s="200" t="s">
        <v>23</v>
      </c>
      <c r="N355" s="201" t="s">
        <v>44</v>
      </c>
      <c r="O355" s="42"/>
      <c r="P355" s="202">
        <f>O355*H355</f>
        <v>0</v>
      </c>
      <c r="Q355" s="202">
        <v>6E-05</v>
      </c>
      <c r="R355" s="202">
        <f>Q355*H355</f>
        <v>0.0016589999999999999</v>
      </c>
      <c r="S355" s="202">
        <v>0</v>
      </c>
      <c r="T355" s="203">
        <f>S355*H355</f>
        <v>0</v>
      </c>
      <c r="AR355" s="24" t="s">
        <v>206</v>
      </c>
      <c r="AT355" s="24" t="s">
        <v>189</v>
      </c>
      <c r="AU355" s="24" t="s">
        <v>83</v>
      </c>
      <c r="AY355" s="24" t="s">
        <v>186</v>
      </c>
      <c r="BE355" s="204">
        <f>IF(N355="základní",J355,0)</f>
        <v>0</v>
      </c>
      <c r="BF355" s="204">
        <f>IF(N355="snížená",J355,0)</f>
        <v>0</v>
      </c>
      <c r="BG355" s="204">
        <f>IF(N355="zákl. přenesená",J355,0)</f>
        <v>0</v>
      </c>
      <c r="BH355" s="204">
        <f>IF(N355="sníž. přenesená",J355,0)</f>
        <v>0</v>
      </c>
      <c r="BI355" s="204">
        <f>IF(N355="nulová",J355,0)</f>
        <v>0</v>
      </c>
      <c r="BJ355" s="24" t="s">
        <v>81</v>
      </c>
      <c r="BK355" s="204">
        <f>ROUND(I355*H355,2)</f>
        <v>0</v>
      </c>
      <c r="BL355" s="24" t="s">
        <v>206</v>
      </c>
      <c r="BM355" s="24" t="s">
        <v>2556</v>
      </c>
    </row>
    <row r="356" spans="2:47" s="1" customFormat="1" ht="54">
      <c r="B356" s="41"/>
      <c r="C356" s="63"/>
      <c r="D356" s="208" t="s">
        <v>287</v>
      </c>
      <c r="E356" s="63"/>
      <c r="F356" s="209" t="s">
        <v>2557</v>
      </c>
      <c r="G356" s="63"/>
      <c r="H356" s="63"/>
      <c r="I356" s="163"/>
      <c r="J356" s="63"/>
      <c r="K356" s="63"/>
      <c r="L356" s="61"/>
      <c r="M356" s="207"/>
      <c r="N356" s="42"/>
      <c r="O356" s="42"/>
      <c r="P356" s="42"/>
      <c r="Q356" s="42"/>
      <c r="R356" s="42"/>
      <c r="S356" s="42"/>
      <c r="T356" s="78"/>
      <c r="AT356" s="24" t="s">
        <v>287</v>
      </c>
      <c r="AU356" s="24" t="s">
        <v>83</v>
      </c>
    </row>
    <row r="357" spans="2:51" s="11" customFormat="1" ht="13.5">
      <c r="B357" s="214"/>
      <c r="C357" s="215"/>
      <c r="D357" s="205" t="s">
        <v>290</v>
      </c>
      <c r="E357" s="216" t="s">
        <v>23</v>
      </c>
      <c r="F357" s="217" t="s">
        <v>2558</v>
      </c>
      <c r="G357" s="215"/>
      <c r="H357" s="218">
        <v>27.65</v>
      </c>
      <c r="I357" s="219"/>
      <c r="J357" s="215"/>
      <c r="K357" s="215"/>
      <c r="L357" s="220"/>
      <c r="M357" s="221"/>
      <c r="N357" s="222"/>
      <c r="O357" s="222"/>
      <c r="P357" s="222"/>
      <c r="Q357" s="222"/>
      <c r="R357" s="222"/>
      <c r="S357" s="222"/>
      <c r="T357" s="223"/>
      <c r="AT357" s="224" t="s">
        <v>290</v>
      </c>
      <c r="AU357" s="224" t="s">
        <v>83</v>
      </c>
      <c r="AV357" s="11" t="s">
        <v>83</v>
      </c>
      <c r="AW357" s="11" t="s">
        <v>36</v>
      </c>
      <c r="AX357" s="11" t="s">
        <v>81</v>
      </c>
      <c r="AY357" s="224" t="s">
        <v>186</v>
      </c>
    </row>
    <row r="358" spans="2:65" s="1" customFormat="1" ht="57" customHeight="1">
      <c r="B358" s="41"/>
      <c r="C358" s="193" t="s">
        <v>1063</v>
      </c>
      <c r="D358" s="193" t="s">
        <v>189</v>
      </c>
      <c r="E358" s="194" t="s">
        <v>2559</v>
      </c>
      <c r="F358" s="195" t="s">
        <v>2560</v>
      </c>
      <c r="G358" s="196" t="s">
        <v>295</v>
      </c>
      <c r="H358" s="197">
        <v>6.6</v>
      </c>
      <c r="I358" s="198"/>
      <c r="J358" s="199">
        <f>ROUND(I358*H358,2)</f>
        <v>0</v>
      </c>
      <c r="K358" s="195" t="s">
        <v>193</v>
      </c>
      <c r="L358" s="61"/>
      <c r="M358" s="200" t="s">
        <v>23</v>
      </c>
      <c r="N358" s="201" t="s">
        <v>44</v>
      </c>
      <c r="O358" s="42"/>
      <c r="P358" s="202">
        <f>O358*H358</f>
        <v>0</v>
      </c>
      <c r="Q358" s="202">
        <v>0</v>
      </c>
      <c r="R358" s="202">
        <f>Q358*H358</f>
        <v>0</v>
      </c>
      <c r="S358" s="202">
        <v>0</v>
      </c>
      <c r="T358" s="203">
        <f>S358*H358</f>
        <v>0</v>
      </c>
      <c r="AR358" s="24" t="s">
        <v>206</v>
      </c>
      <c r="AT358" s="24" t="s">
        <v>189</v>
      </c>
      <c r="AU358" s="24" t="s">
        <v>83</v>
      </c>
      <c r="AY358" s="24" t="s">
        <v>186</v>
      </c>
      <c r="BE358" s="204">
        <f>IF(N358="základní",J358,0)</f>
        <v>0</v>
      </c>
      <c r="BF358" s="204">
        <f>IF(N358="snížená",J358,0)</f>
        <v>0</v>
      </c>
      <c r="BG358" s="204">
        <f>IF(N358="zákl. přenesená",J358,0)</f>
        <v>0</v>
      </c>
      <c r="BH358" s="204">
        <f>IF(N358="sníž. přenesená",J358,0)</f>
        <v>0</v>
      </c>
      <c r="BI358" s="204">
        <f>IF(N358="nulová",J358,0)</f>
        <v>0</v>
      </c>
      <c r="BJ358" s="24" t="s">
        <v>81</v>
      </c>
      <c r="BK358" s="204">
        <f>ROUND(I358*H358,2)</f>
        <v>0</v>
      </c>
      <c r="BL358" s="24" t="s">
        <v>206</v>
      </c>
      <c r="BM358" s="24" t="s">
        <v>2561</v>
      </c>
    </row>
    <row r="359" spans="2:47" s="1" customFormat="1" ht="243">
      <c r="B359" s="41"/>
      <c r="C359" s="63"/>
      <c r="D359" s="208" t="s">
        <v>287</v>
      </c>
      <c r="E359" s="63"/>
      <c r="F359" s="209" t="s">
        <v>2562</v>
      </c>
      <c r="G359" s="63"/>
      <c r="H359" s="63"/>
      <c r="I359" s="163"/>
      <c r="J359" s="63"/>
      <c r="K359" s="63"/>
      <c r="L359" s="61"/>
      <c r="M359" s="207"/>
      <c r="N359" s="42"/>
      <c r="O359" s="42"/>
      <c r="P359" s="42"/>
      <c r="Q359" s="42"/>
      <c r="R359" s="42"/>
      <c r="S359" s="42"/>
      <c r="T359" s="78"/>
      <c r="AT359" s="24" t="s">
        <v>287</v>
      </c>
      <c r="AU359" s="24" t="s">
        <v>83</v>
      </c>
    </row>
    <row r="360" spans="2:51" s="13" customFormat="1" ht="13.5">
      <c r="B360" s="241"/>
      <c r="C360" s="242"/>
      <c r="D360" s="208" t="s">
        <v>290</v>
      </c>
      <c r="E360" s="243" t="s">
        <v>23</v>
      </c>
      <c r="F360" s="244" t="s">
        <v>2563</v>
      </c>
      <c r="G360" s="242"/>
      <c r="H360" s="245" t="s">
        <v>23</v>
      </c>
      <c r="I360" s="246"/>
      <c r="J360" s="242"/>
      <c r="K360" s="242"/>
      <c r="L360" s="247"/>
      <c r="M360" s="248"/>
      <c r="N360" s="249"/>
      <c r="O360" s="249"/>
      <c r="P360" s="249"/>
      <c r="Q360" s="249"/>
      <c r="R360" s="249"/>
      <c r="S360" s="249"/>
      <c r="T360" s="250"/>
      <c r="AT360" s="251" t="s">
        <v>290</v>
      </c>
      <c r="AU360" s="251" t="s">
        <v>83</v>
      </c>
      <c r="AV360" s="13" t="s">
        <v>81</v>
      </c>
      <c r="AW360" s="13" t="s">
        <v>36</v>
      </c>
      <c r="AX360" s="13" t="s">
        <v>73</v>
      </c>
      <c r="AY360" s="251" t="s">
        <v>186</v>
      </c>
    </row>
    <row r="361" spans="2:51" s="11" customFormat="1" ht="13.5">
      <c r="B361" s="214"/>
      <c r="C361" s="215"/>
      <c r="D361" s="205" t="s">
        <v>290</v>
      </c>
      <c r="E361" s="216" t="s">
        <v>23</v>
      </c>
      <c r="F361" s="217" t="s">
        <v>2564</v>
      </c>
      <c r="G361" s="215"/>
      <c r="H361" s="218">
        <v>6.6</v>
      </c>
      <c r="I361" s="219"/>
      <c r="J361" s="215"/>
      <c r="K361" s="215"/>
      <c r="L361" s="220"/>
      <c r="M361" s="221"/>
      <c r="N361" s="222"/>
      <c r="O361" s="222"/>
      <c r="P361" s="222"/>
      <c r="Q361" s="222"/>
      <c r="R361" s="222"/>
      <c r="S361" s="222"/>
      <c r="T361" s="223"/>
      <c r="AT361" s="224" t="s">
        <v>290</v>
      </c>
      <c r="AU361" s="224" t="s">
        <v>83</v>
      </c>
      <c r="AV361" s="11" t="s">
        <v>83</v>
      </c>
      <c r="AW361" s="11" t="s">
        <v>36</v>
      </c>
      <c r="AX361" s="11" t="s">
        <v>81</v>
      </c>
      <c r="AY361" s="224" t="s">
        <v>186</v>
      </c>
    </row>
    <row r="362" spans="2:65" s="1" customFormat="1" ht="57" customHeight="1">
      <c r="B362" s="41"/>
      <c r="C362" s="193" t="s">
        <v>1067</v>
      </c>
      <c r="D362" s="193" t="s">
        <v>189</v>
      </c>
      <c r="E362" s="194" t="s">
        <v>2565</v>
      </c>
      <c r="F362" s="195" t="s">
        <v>2566</v>
      </c>
      <c r="G362" s="196" t="s">
        <v>285</v>
      </c>
      <c r="H362" s="197">
        <v>24</v>
      </c>
      <c r="I362" s="198"/>
      <c r="J362" s="199">
        <f>ROUND(I362*H362,2)</f>
        <v>0</v>
      </c>
      <c r="K362" s="195" t="s">
        <v>193</v>
      </c>
      <c r="L362" s="61"/>
      <c r="M362" s="200" t="s">
        <v>23</v>
      </c>
      <c r="N362" s="201" t="s">
        <v>44</v>
      </c>
      <c r="O362" s="42"/>
      <c r="P362" s="202">
        <f>O362*H362</f>
        <v>0</v>
      </c>
      <c r="Q362" s="202">
        <v>0.00765</v>
      </c>
      <c r="R362" s="202">
        <f>Q362*H362</f>
        <v>0.18359999999999999</v>
      </c>
      <c r="S362" s="202">
        <v>0</v>
      </c>
      <c r="T362" s="203">
        <f>S362*H362</f>
        <v>0</v>
      </c>
      <c r="AR362" s="24" t="s">
        <v>206</v>
      </c>
      <c r="AT362" s="24" t="s">
        <v>189</v>
      </c>
      <c r="AU362" s="24" t="s">
        <v>83</v>
      </c>
      <c r="AY362" s="24" t="s">
        <v>186</v>
      </c>
      <c r="BE362" s="204">
        <f>IF(N362="základní",J362,0)</f>
        <v>0</v>
      </c>
      <c r="BF362" s="204">
        <f>IF(N362="snížená",J362,0)</f>
        <v>0</v>
      </c>
      <c r="BG362" s="204">
        <f>IF(N362="zákl. přenesená",J362,0)</f>
        <v>0</v>
      </c>
      <c r="BH362" s="204">
        <f>IF(N362="sníž. přenesená",J362,0)</f>
        <v>0</v>
      </c>
      <c r="BI362" s="204">
        <f>IF(N362="nulová",J362,0)</f>
        <v>0</v>
      </c>
      <c r="BJ362" s="24" t="s">
        <v>81</v>
      </c>
      <c r="BK362" s="204">
        <f>ROUND(I362*H362,2)</f>
        <v>0</v>
      </c>
      <c r="BL362" s="24" t="s">
        <v>206</v>
      </c>
      <c r="BM362" s="24" t="s">
        <v>2567</v>
      </c>
    </row>
    <row r="363" spans="2:47" s="1" customFormat="1" ht="189">
      <c r="B363" s="41"/>
      <c r="C363" s="63"/>
      <c r="D363" s="208" t="s">
        <v>287</v>
      </c>
      <c r="E363" s="63"/>
      <c r="F363" s="209" t="s">
        <v>2568</v>
      </c>
      <c r="G363" s="63"/>
      <c r="H363" s="63"/>
      <c r="I363" s="163"/>
      <c r="J363" s="63"/>
      <c r="K363" s="63"/>
      <c r="L363" s="61"/>
      <c r="M363" s="207"/>
      <c r="N363" s="42"/>
      <c r="O363" s="42"/>
      <c r="P363" s="42"/>
      <c r="Q363" s="42"/>
      <c r="R363" s="42"/>
      <c r="S363" s="42"/>
      <c r="T363" s="78"/>
      <c r="AT363" s="24" t="s">
        <v>287</v>
      </c>
      <c r="AU363" s="24" t="s">
        <v>83</v>
      </c>
    </row>
    <row r="364" spans="2:51" s="13" customFormat="1" ht="13.5">
      <c r="B364" s="241"/>
      <c r="C364" s="242"/>
      <c r="D364" s="208" t="s">
        <v>290</v>
      </c>
      <c r="E364" s="243" t="s">
        <v>23</v>
      </c>
      <c r="F364" s="244" t="s">
        <v>2563</v>
      </c>
      <c r="G364" s="242"/>
      <c r="H364" s="245" t="s">
        <v>23</v>
      </c>
      <c r="I364" s="246"/>
      <c r="J364" s="242"/>
      <c r="K364" s="242"/>
      <c r="L364" s="247"/>
      <c r="M364" s="248"/>
      <c r="N364" s="249"/>
      <c r="O364" s="249"/>
      <c r="P364" s="249"/>
      <c r="Q364" s="249"/>
      <c r="R364" s="249"/>
      <c r="S364" s="249"/>
      <c r="T364" s="250"/>
      <c r="AT364" s="251" t="s">
        <v>290</v>
      </c>
      <c r="AU364" s="251" t="s">
        <v>83</v>
      </c>
      <c r="AV364" s="13" t="s">
        <v>81</v>
      </c>
      <c r="AW364" s="13" t="s">
        <v>36</v>
      </c>
      <c r="AX364" s="13" t="s">
        <v>73</v>
      </c>
      <c r="AY364" s="251" t="s">
        <v>186</v>
      </c>
    </row>
    <row r="365" spans="2:51" s="11" customFormat="1" ht="13.5">
      <c r="B365" s="214"/>
      <c r="C365" s="215"/>
      <c r="D365" s="205" t="s">
        <v>290</v>
      </c>
      <c r="E365" s="216" t="s">
        <v>23</v>
      </c>
      <c r="F365" s="217" t="s">
        <v>2569</v>
      </c>
      <c r="G365" s="215"/>
      <c r="H365" s="218">
        <v>24</v>
      </c>
      <c r="I365" s="219"/>
      <c r="J365" s="215"/>
      <c r="K365" s="215"/>
      <c r="L365" s="220"/>
      <c r="M365" s="221"/>
      <c r="N365" s="222"/>
      <c r="O365" s="222"/>
      <c r="P365" s="222"/>
      <c r="Q365" s="222"/>
      <c r="R365" s="222"/>
      <c r="S365" s="222"/>
      <c r="T365" s="223"/>
      <c r="AT365" s="224" t="s">
        <v>290</v>
      </c>
      <c r="AU365" s="224" t="s">
        <v>83</v>
      </c>
      <c r="AV365" s="11" t="s">
        <v>83</v>
      </c>
      <c r="AW365" s="11" t="s">
        <v>36</v>
      </c>
      <c r="AX365" s="11" t="s">
        <v>81</v>
      </c>
      <c r="AY365" s="224" t="s">
        <v>186</v>
      </c>
    </row>
    <row r="366" spans="2:65" s="1" customFormat="1" ht="57" customHeight="1">
      <c r="B366" s="41"/>
      <c r="C366" s="193" t="s">
        <v>1091</v>
      </c>
      <c r="D366" s="193" t="s">
        <v>189</v>
      </c>
      <c r="E366" s="194" t="s">
        <v>2570</v>
      </c>
      <c r="F366" s="195" t="s">
        <v>2571</v>
      </c>
      <c r="G366" s="196" t="s">
        <v>285</v>
      </c>
      <c r="H366" s="197">
        <v>24</v>
      </c>
      <c r="I366" s="198"/>
      <c r="J366" s="199">
        <f>ROUND(I366*H366,2)</f>
        <v>0</v>
      </c>
      <c r="K366" s="195" t="s">
        <v>193</v>
      </c>
      <c r="L366" s="61"/>
      <c r="M366" s="200" t="s">
        <v>23</v>
      </c>
      <c r="N366" s="201" t="s">
        <v>44</v>
      </c>
      <c r="O366" s="42"/>
      <c r="P366" s="202">
        <f>O366*H366</f>
        <v>0</v>
      </c>
      <c r="Q366" s="202">
        <v>0.00086</v>
      </c>
      <c r="R366" s="202">
        <f>Q366*H366</f>
        <v>0.02064</v>
      </c>
      <c r="S366" s="202">
        <v>0</v>
      </c>
      <c r="T366" s="203">
        <f>S366*H366</f>
        <v>0</v>
      </c>
      <c r="AR366" s="24" t="s">
        <v>206</v>
      </c>
      <c r="AT366" s="24" t="s">
        <v>189</v>
      </c>
      <c r="AU366" s="24" t="s">
        <v>83</v>
      </c>
      <c r="AY366" s="24" t="s">
        <v>186</v>
      </c>
      <c r="BE366" s="204">
        <f>IF(N366="základní",J366,0)</f>
        <v>0</v>
      </c>
      <c r="BF366" s="204">
        <f>IF(N366="snížená",J366,0)</f>
        <v>0</v>
      </c>
      <c r="BG366" s="204">
        <f>IF(N366="zákl. přenesená",J366,0)</f>
        <v>0</v>
      </c>
      <c r="BH366" s="204">
        <f>IF(N366="sníž. přenesená",J366,0)</f>
        <v>0</v>
      </c>
      <c r="BI366" s="204">
        <f>IF(N366="nulová",J366,0)</f>
        <v>0</v>
      </c>
      <c r="BJ366" s="24" t="s">
        <v>81</v>
      </c>
      <c r="BK366" s="204">
        <f>ROUND(I366*H366,2)</f>
        <v>0</v>
      </c>
      <c r="BL366" s="24" t="s">
        <v>206</v>
      </c>
      <c r="BM366" s="24" t="s">
        <v>2572</v>
      </c>
    </row>
    <row r="367" spans="2:47" s="1" customFormat="1" ht="189">
      <c r="B367" s="41"/>
      <c r="C367" s="63"/>
      <c r="D367" s="208" t="s">
        <v>287</v>
      </c>
      <c r="E367" s="63"/>
      <c r="F367" s="209" t="s">
        <v>2568</v>
      </c>
      <c r="G367" s="63"/>
      <c r="H367" s="63"/>
      <c r="I367" s="163"/>
      <c r="J367" s="63"/>
      <c r="K367" s="63"/>
      <c r="L367" s="61"/>
      <c r="M367" s="207"/>
      <c r="N367" s="42"/>
      <c r="O367" s="42"/>
      <c r="P367" s="42"/>
      <c r="Q367" s="42"/>
      <c r="R367" s="42"/>
      <c r="S367" s="42"/>
      <c r="T367" s="78"/>
      <c r="AT367" s="24" t="s">
        <v>287</v>
      </c>
      <c r="AU367" s="24" t="s">
        <v>83</v>
      </c>
    </row>
    <row r="368" spans="2:51" s="13" customFormat="1" ht="13.5">
      <c r="B368" s="241"/>
      <c r="C368" s="242"/>
      <c r="D368" s="208" t="s">
        <v>290</v>
      </c>
      <c r="E368" s="243" t="s">
        <v>23</v>
      </c>
      <c r="F368" s="244" t="s">
        <v>2563</v>
      </c>
      <c r="G368" s="242"/>
      <c r="H368" s="245" t="s">
        <v>23</v>
      </c>
      <c r="I368" s="246"/>
      <c r="J368" s="242"/>
      <c r="K368" s="242"/>
      <c r="L368" s="247"/>
      <c r="M368" s="248"/>
      <c r="N368" s="249"/>
      <c r="O368" s="249"/>
      <c r="P368" s="249"/>
      <c r="Q368" s="249"/>
      <c r="R368" s="249"/>
      <c r="S368" s="249"/>
      <c r="T368" s="250"/>
      <c r="AT368" s="251" t="s">
        <v>290</v>
      </c>
      <c r="AU368" s="251" t="s">
        <v>83</v>
      </c>
      <c r="AV368" s="13" t="s">
        <v>81</v>
      </c>
      <c r="AW368" s="13" t="s">
        <v>36</v>
      </c>
      <c r="AX368" s="13" t="s">
        <v>73</v>
      </c>
      <c r="AY368" s="251" t="s">
        <v>186</v>
      </c>
    </row>
    <row r="369" spans="2:51" s="11" customFormat="1" ht="13.5">
      <c r="B369" s="214"/>
      <c r="C369" s="215"/>
      <c r="D369" s="205" t="s">
        <v>290</v>
      </c>
      <c r="E369" s="216" t="s">
        <v>23</v>
      </c>
      <c r="F369" s="217" t="s">
        <v>2569</v>
      </c>
      <c r="G369" s="215"/>
      <c r="H369" s="218">
        <v>24</v>
      </c>
      <c r="I369" s="219"/>
      <c r="J369" s="215"/>
      <c r="K369" s="215"/>
      <c r="L369" s="220"/>
      <c r="M369" s="221"/>
      <c r="N369" s="222"/>
      <c r="O369" s="222"/>
      <c r="P369" s="222"/>
      <c r="Q369" s="222"/>
      <c r="R369" s="222"/>
      <c r="S369" s="222"/>
      <c r="T369" s="223"/>
      <c r="AT369" s="224" t="s">
        <v>290</v>
      </c>
      <c r="AU369" s="224" t="s">
        <v>83</v>
      </c>
      <c r="AV369" s="11" t="s">
        <v>83</v>
      </c>
      <c r="AW369" s="11" t="s">
        <v>36</v>
      </c>
      <c r="AX369" s="11" t="s">
        <v>81</v>
      </c>
      <c r="AY369" s="224" t="s">
        <v>186</v>
      </c>
    </row>
    <row r="370" spans="2:65" s="1" customFormat="1" ht="69.75" customHeight="1">
      <c r="B370" s="41"/>
      <c r="C370" s="193" t="s">
        <v>1071</v>
      </c>
      <c r="D370" s="193" t="s">
        <v>189</v>
      </c>
      <c r="E370" s="194" t="s">
        <v>2573</v>
      </c>
      <c r="F370" s="195" t="s">
        <v>2574</v>
      </c>
      <c r="G370" s="196" t="s">
        <v>401</v>
      </c>
      <c r="H370" s="197">
        <v>0.54</v>
      </c>
      <c r="I370" s="198"/>
      <c r="J370" s="199">
        <f>ROUND(I370*H370,2)</f>
        <v>0</v>
      </c>
      <c r="K370" s="195" t="s">
        <v>193</v>
      </c>
      <c r="L370" s="61"/>
      <c r="M370" s="200" t="s">
        <v>23</v>
      </c>
      <c r="N370" s="201" t="s">
        <v>44</v>
      </c>
      <c r="O370" s="42"/>
      <c r="P370" s="202">
        <f>O370*H370</f>
        <v>0</v>
      </c>
      <c r="Q370" s="202">
        <v>1.03003</v>
      </c>
      <c r="R370" s="202">
        <f>Q370*H370</f>
        <v>0.5562162</v>
      </c>
      <c r="S370" s="202">
        <v>0</v>
      </c>
      <c r="T370" s="203">
        <f>S370*H370</f>
        <v>0</v>
      </c>
      <c r="AR370" s="24" t="s">
        <v>206</v>
      </c>
      <c r="AT370" s="24" t="s">
        <v>189</v>
      </c>
      <c r="AU370" s="24" t="s">
        <v>83</v>
      </c>
      <c r="AY370" s="24" t="s">
        <v>186</v>
      </c>
      <c r="BE370" s="204">
        <f>IF(N370="základní",J370,0)</f>
        <v>0</v>
      </c>
      <c r="BF370" s="204">
        <f>IF(N370="snížená",J370,0)</f>
        <v>0</v>
      </c>
      <c r="BG370" s="204">
        <f>IF(N370="zákl. přenesená",J370,0)</f>
        <v>0</v>
      </c>
      <c r="BH370" s="204">
        <f>IF(N370="sníž. přenesená",J370,0)</f>
        <v>0</v>
      </c>
      <c r="BI370" s="204">
        <f>IF(N370="nulová",J370,0)</f>
        <v>0</v>
      </c>
      <c r="BJ370" s="24" t="s">
        <v>81</v>
      </c>
      <c r="BK370" s="204">
        <f>ROUND(I370*H370,2)</f>
        <v>0</v>
      </c>
      <c r="BL370" s="24" t="s">
        <v>206</v>
      </c>
      <c r="BM370" s="24" t="s">
        <v>2575</v>
      </c>
    </row>
    <row r="371" spans="2:47" s="1" customFormat="1" ht="94.5">
      <c r="B371" s="41"/>
      <c r="C371" s="63"/>
      <c r="D371" s="208" t="s">
        <v>287</v>
      </c>
      <c r="E371" s="63"/>
      <c r="F371" s="209" t="s">
        <v>2576</v>
      </c>
      <c r="G371" s="63"/>
      <c r="H371" s="63"/>
      <c r="I371" s="163"/>
      <c r="J371" s="63"/>
      <c r="K371" s="63"/>
      <c r="L371" s="61"/>
      <c r="M371" s="207"/>
      <c r="N371" s="42"/>
      <c r="O371" s="42"/>
      <c r="P371" s="42"/>
      <c r="Q371" s="42"/>
      <c r="R371" s="42"/>
      <c r="S371" s="42"/>
      <c r="T371" s="78"/>
      <c r="AT371" s="24" t="s">
        <v>287</v>
      </c>
      <c r="AU371" s="24" t="s">
        <v>83</v>
      </c>
    </row>
    <row r="372" spans="2:51" s="13" customFormat="1" ht="13.5">
      <c r="B372" s="241"/>
      <c r="C372" s="242"/>
      <c r="D372" s="208" t="s">
        <v>290</v>
      </c>
      <c r="E372" s="243" t="s">
        <v>23</v>
      </c>
      <c r="F372" s="244" t="s">
        <v>2577</v>
      </c>
      <c r="G372" s="242"/>
      <c r="H372" s="245" t="s">
        <v>23</v>
      </c>
      <c r="I372" s="246"/>
      <c r="J372" s="242"/>
      <c r="K372" s="242"/>
      <c r="L372" s="247"/>
      <c r="M372" s="248"/>
      <c r="N372" s="249"/>
      <c r="O372" s="249"/>
      <c r="P372" s="249"/>
      <c r="Q372" s="249"/>
      <c r="R372" s="249"/>
      <c r="S372" s="249"/>
      <c r="T372" s="250"/>
      <c r="AT372" s="251" t="s">
        <v>290</v>
      </c>
      <c r="AU372" s="251" t="s">
        <v>83</v>
      </c>
      <c r="AV372" s="13" t="s">
        <v>81</v>
      </c>
      <c r="AW372" s="13" t="s">
        <v>36</v>
      </c>
      <c r="AX372" s="13" t="s">
        <v>73</v>
      </c>
      <c r="AY372" s="251" t="s">
        <v>186</v>
      </c>
    </row>
    <row r="373" spans="2:51" s="11" customFormat="1" ht="13.5">
      <c r="B373" s="214"/>
      <c r="C373" s="215"/>
      <c r="D373" s="205" t="s">
        <v>290</v>
      </c>
      <c r="E373" s="216" t="s">
        <v>23</v>
      </c>
      <c r="F373" s="217" t="s">
        <v>2578</v>
      </c>
      <c r="G373" s="215"/>
      <c r="H373" s="218">
        <v>0.54</v>
      </c>
      <c r="I373" s="219"/>
      <c r="J373" s="215"/>
      <c r="K373" s="215"/>
      <c r="L373" s="220"/>
      <c r="M373" s="221"/>
      <c r="N373" s="222"/>
      <c r="O373" s="222"/>
      <c r="P373" s="222"/>
      <c r="Q373" s="222"/>
      <c r="R373" s="222"/>
      <c r="S373" s="222"/>
      <c r="T373" s="223"/>
      <c r="AT373" s="224" t="s">
        <v>290</v>
      </c>
      <c r="AU373" s="224" t="s">
        <v>83</v>
      </c>
      <c r="AV373" s="11" t="s">
        <v>83</v>
      </c>
      <c r="AW373" s="11" t="s">
        <v>36</v>
      </c>
      <c r="AX373" s="11" t="s">
        <v>81</v>
      </c>
      <c r="AY373" s="224" t="s">
        <v>186</v>
      </c>
    </row>
    <row r="374" spans="2:65" s="1" customFormat="1" ht="22.5" customHeight="1">
      <c r="B374" s="41"/>
      <c r="C374" s="193" t="s">
        <v>1075</v>
      </c>
      <c r="D374" s="193" t="s">
        <v>189</v>
      </c>
      <c r="E374" s="194" t="s">
        <v>2579</v>
      </c>
      <c r="F374" s="195" t="s">
        <v>2580</v>
      </c>
      <c r="G374" s="196" t="s">
        <v>295</v>
      </c>
      <c r="H374" s="197">
        <v>122.854</v>
      </c>
      <c r="I374" s="198"/>
      <c r="J374" s="199">
        <f>ROUND(I374*H374,2)</f>
        <v>0</v>
      </c>
      <c r="K374" s="195" t="s">
        <v>193</v>
      </c>
      <c r="L374" s="61"/>
      <c r="M374" s="200" t="s">
        <v>23</v>
      </c>
      <c r="N374" s="201" t="s">
        <v>44</v>
      </c>
      <c r="O374" s="42"/>
      <c r="P374" s="202">
        <f>O374*H374</f>
        <v>0</v>
      </c>
      <c r="Q374" s="202">
        <v>0</v>
      </c>
      <c r="R374" s="202">
        <f>Q374*H374</f>
        <v>0</v>
      </c>
      <c r="S374" s="202">
        <v>0</v>
      </c>
      <c r="T374" s="203">
        <f>S374*H374</f>
        <v>0</v>
      </c>
      <c r="AR374" s="24" t="s">
        <v>206</v>
      </c>
      <c r="AT374" s="24" t="s">
        <v>189</v>
      </c>
      <c r="AU374" s="24" t="s">
        <v>83</v>
      </c>
      <c r="AY374" s="24" t="s">
        <v>186</v>
      </c>
      <c r="BE374" s="204">
        <f>IF(N374="základní",J374,0)</f>
        <v>0</v>
      </c>
      <c r="BF374" s="204">
        <f>IF(N374="snížená",J374,0)</f>
        <v>0</v>
      </c>
      <c r="BG374" s="204">
        <f>IF(N374="zákl. přenesená",J374,0)</f>
        <v>0</v>
      </c>
      <c r="BH374" s="204">
        <f>IF(N374="sníž. přenesená",J374,0)</f>
        <v>0</v>
      </c>
      <c r="BI374" s="204">
        <f>IF(N374="nulová",J374,0)</f>
        <v>0</v>
      </c>
      <c r="BJ374" s="24" t="s">
        <v>81</v>
      </c>
      <c r="BK374" s="204">
        <f>ROUND(I374*H374,2)</f>
        <v>0</v>
      </c>
      <c r="BL374" s="24" t="s">
        <v>206</v>
      </c>
      <c r="BM374" s="24" t="s">
        <v>2581</v>
      </c>
    </row>
    <row r="375" spans="2:47" s="1" customFormat="1" ht="189">
      <c r="B375" s="41"/>
      <c r="C375" s="63"/>
      <c r="D375" s="208" t="s">
        <v>287</v>
      </c>
      <c r="E375" s="63"/>
      <c r="F375" s="209" t="s">
        <v>2582</v>
      </c>
      <c r="G375" s="63"/>
      <c r="H375" s="63"/>
      <c r="I375" s="163"/>
      <c r="J375" s="63"/>
      <c r="K375" s="63"/>
      <c r="L375" s="61"/>
      <c r="M375" s="207"/>
      <c r="N375" s="42"/>
      <c r="O375" s="42"/>
      <c r="P375" s="42"/>
      <c r="Q375" s="42"/>
      <c r="R375" s="42"/>
      <c r="S375" s="42"/>
      <c r="T375" s="78"/>
      <c r="AT375" s="24" t="s">
        <v>287</v>
      </c>
      <c r="AU375" s="24" t="s">
        <v>83</v>
      </c>
    </row>
    <row r="376" spans="2:51" s="13" customFormat="1" ht="13.5">
      <c r="B376" s="241"/>
      <c r="C376" s="242"/>
      <c r="D376" s="208" t="s">
        <v>290</v>
      </c>
      <c r="E376" s="243" t="s">
        <v>23</v>
      </c>
      <c r="F376" s="244" t="s">
        <v>2583</v>
      </c>
      <c r="G376" s="242"/>
      <c r="H376" s="245" t="s">
        <v>23</v>
      </c>
      <c r="I376" s="246"/>
      <c r="J376" s="242"/>
      <c r="K376" s="242"/>
      <c r="L376" s="247"/>
      <c r="M376" s="248"/>
      <c r="N376" s="249"/>
      <c r="O376" s="249"/>
      <c r="P376" s="249"/>
      <c r="Q376" s="249"/>
      <c r="R376" s="249"/>
      <c r="S376" s="249"/>
      <c r="T376" s="250"/>
      <c r="AT376" s="251" t="s">
        <v>290</v>
      </c>
      <c r="AU376" s="251" t="s">
        <v>83</v>
      </c>
      <c r="AV376" s="13" t="s">
        <v>81</v>
      </c>
      <c r="AW376" s="13" t="s">
        <v>36</v>
      </c>
      <c r="AX376" s="13" t="s">
        <v>73</v>
      </c>
      <c r="AY376" s="251" t="s">
        <v>186</v>
      </c>
    </row>
    <row r="377" spans="2:51" s="11" customFormat="1" ht="13.5">
      <c r="B377" s="214"/>
      <c r="C377" s="215"/>
      <c r="D377" s="208" t="s">
        <v>290</v>
      </c>
      <c r="E377" s="225" t="s">
        <v>23</v>
      </c>
      <c r="F377" s="226" t="s">
        <v>2584</v>
      </c>
      <c r="G377" s="215"/>
      <c r="H377" s="227">
        <v>48.37</v>
      </c>
      <c r="I377" s="219"/>
      <c r="J377" s="215"/>
      <c r="K377" s="215"/>
      <c r="L377" s="220"/>
      <c r="M377" s="221"/>
      <c r="N377" s="222"/>
      <c r="O377" s="222"/>
      <c r="P377" s="222"/>
      <c r="Q377" s="222"/>
      <c r="R377" s="222"/>
      <c r="S377" s="222"/>
      <c r="T377" s="223"/>
      <c r="AT377" s="224" t="s">
        <v>290</v>
      </c>
      <c r="AU377" s="224" t="s">
        <v>83</v>
      </c>
      <c r="AV377" s="11" t="s">
        <v>83</v>
      </c>
      <c r="AW377" s="11" t="s">
        <v>36</v>
      </c>
      <c r="AX377" s="11" t="s">
        <v>73</v>
      </c>
      <c r="AY377" s="224" t="s">
        <v>186</v>
      </c>
    </row>
    <row r="378" spans="2:51" s="13" customFormat="1" ht="13.5">
      <c r="B378" s="241"/>
      <c r="C378" s="242"/>
      <c r="D378" s="208" t="s">
        <v>290</v>
      </c>
      <c r="E378" s="243" t="s">
        <v>23</v>
      </c>
      <c r="F378" s="244" t="s">
        <v>2585</v>
      </c>
      <c r="G378" s="242"/>
      <c r="H378" s="245" t="s">
        <v>23</v>
      </c>
      <c r="I378" s="246"/>
      <c r="J378" s="242"/>
      <c r="K378" s="242"/>
      <c r="L378" s="247"/>
      <c r="M378" s="248"/>
      <c r="N378" s="249"/>
      <c r="O378" s="249"/>
      <c r="P378" s="249"/>
      <c r="Q378" s="249"/>
      <c r="R378" s="249"/>
      <c r="S378" s="249"/>
      <c r="T378" s="250"/>
      <c r="AT378" s="251" t="s">
        <v>290</v>
      </c>
      <c r="AU378" s="251" t="s">
        <v>83</v>
      </c>
      <c r="AV378" s="13" t="s">
        <v>81</v>
      </c>
      <c r="AW378" s="13" t="s">
        <v>36</v>
      </c>
      <c r="AX378" s="13" t="s">
        <v>73</v>
      </c>
      <c r="AY378" s="251" t="s">
        <v>186</v>
      </c>
    </row>
    <row r="379" spans="2:51" s="11" customFormat="1" ht="13.5">
      <c r="B379" s="214"/>
      <c r="C379" s="215"/>
      <c r="D379" s="208" t="s">
        <v>290</v>
      </c>
      <c r="E379" s="225" t="s">
        <v>23</v>
      </c>
      <c r="F379" s="226" t="s">
        <v>2586</v>
      </c>
      <c r="G379" s="215"/>
      <c r="H379" s="227">
        <v>37.392</v>
      </c>
      <c r="I379" s="219"/>
      <c r="J379" s="215"/>
      <c r="K379" s="215"/>
      <c r="L379" s="220"/>
      <c r="M379" s="221"/>
      <c r="N379" s="222"/>
      <c r="O379" s="222"/>
      <c r="P379" s="222"/>
      <c r="Q379" s="222"/>
      <c r="R379" s="222"/>
      <c r="S379" s="222"/>
      <c r="T379" s="223"/>
      <c r="AT379" s="224" t="s">
        <v>290</v>
      </c>
      <c r="AU379" s="224" t="s">
        <v>83</v>
      </c>
      <c r="AV379" s="11" t="s">
        <v>83</v>
      </c>
      <c r="AW379" s="11" t="s">
        <v>36</v>
      </c>
      <c r="AX379" s="11" t="s">
        <v>73</v>
      </c>
      <c r="AY379" s="224" t="s">
        <v>186</v>
      </c>
    </row>
    <row r="380" spans="2:51" s="11" customFormat="1" ht="13.5">
      <c r="B380" s="214"/>
      <c r="C380" s="215"/>
      <c r="D380" s="208" t="s">
        <v>290</v>
      </c>
      <c r="E380" s="225" t="s">
        <v>23</v>
      </c>
      <c r="F380" s="226" t="s">
        <v>2587</v>
      </c>
      <c r="G380" s="215"/>
      <c r="H380" s="227">
        <v>37.092</v>
      </c>
      <c r="I380" s="219"/>
      <c r="J380" s="215"/>
      <c r="K380" s="215"/>
      <c r="L380" s="220"/>
      <c r="M380" s="221"/>
      <c r="N380" s="222"/>
      <c r="O380" s="222"/>
      <c r="P380" s="222"/>
      <c r="Q380" s="222"/>
      <c r="R380" s="222"/>
      <c r="S380" s="222"/>
      <c r="T380" s="223"/>
      <c r="AT380" s="224" t="s">
        <v>290</v>
      </c>
      <c r="AU380" s="224" t="s">
        <v>83</v>
      </c>
      <c r="AV380" s="11" t="s">
        <v>83</v>
      </c>
      <c r="AW380" s="11" t="s">
        <v>36</v>
      </c>
      <c r="AX380" s="11" t="s">
        <v>73</v>
      </c>
      <c r="AY380" s="224" t="s">
        <v>186</v>
      </c>
    </row>
    <row r="381" spans="2:51" s="12" customFormat="1" ht="13.5">
      <c r="B381" s="230"/>
      <c r="C381" s="231"/>
      <c r="D381" s="205" t="s">
        <v>290</v>
      </c>
      <c r="E381" s="232" t="s">
        <v>23</v>
      </c>
      <c r="F381" s="233" t="s">
        <v>650</v>
      </c>
      <c r="G381" s="231"/>
      <c r="H381" s="234">
        <v>122.854</v>
      </c>
      <c r="I381" s="235"/>
      <c r="J381" s="231"/>
      <c r="K381" s="231"/>
      <c r="L381" s="236"/>
      <c r="M381" s="237"/>
      <c r="N381" s="238"/>
      <c r="O381" s="238"/>
      <c r="P381" s="238"/>
      <c r="Q381" s="238"/>
      <c r="R381" s="238"/>
      <c r="S381" s="238"/>
      <c r="T381" s="239"/>
      <c r="AT381" s="240" t="s">
        <v>290</v>
      </c>
      <c r="AU381" s="240" t="s">
        <v>83</v>
      </c>
      <c r="AV381" s="12" t="s">
        <v>206</v>
      </c>
      <c r="AW381" s="12" t="s">
        <v>36</v>
      </c>
      <c r="AX381" s="12" t="s">
        <v>81</v>
      </c>
      <c r="AY381" s="240" t="s">
        <v>186</v>
      </c>
    </row>
    <row r="382" spans="2:65" s="1" customFormat="1" ht="22.5" customHeight="1">
      <c r="B382" s="41"/>
      <c r="C382" s="193" t="s">
        <v>1079</v>
      </c>
      <c r="D382" s="193" t="s">
        <v>189</v>
      </c>
      <c r="E382" s="194" t="s">
        <v>2588</v>
      </c>
      <c r="F382" s="195" t="s">
        <v>2589</v>
      </c>
      <c r="G382" s="196" t="s">
        <v>295</v>
      </c>
      <c r="H382" s="197">
        <v>10.494</v>
      </c>
      <c r="I382" s="198"/>
      <c r="J382" s="199">
        <f>ROUND(I382*H382,2)</f>
        <v>0</v>
      </c>
      <c r="K382" s="195" t="s">
        <v>193</v>
      </c>
      <c r="L382" s="61"/>
      <c r="M382" s="200" t="s">
        <v>23</v>
      </c>
      <c r="N382" s="201" t="s">
        <v>44</v>
      </c>
      <c r="O382" s="42"/>
      <c r="P382" s="202">
        <f>O382*H382</f>
        <v>0</v>
      </c>
      <c r="Q382" s="202">
        <v>0</v>
      </c>
      <c r="R382" s="202">
        <f>Q382*H382</f>
        <v>0</v>
      </c>
      <c r="S382" s="202">
        <v>0</v>
      </c>
      <c r="T382" s="203">
        <f>S382*H382</f>
        <v>0</v>
      </c>
      <c r="AR382" s="24" t="s">
        <v>206</v>
      </c>
      <c r="AT382" s="24" t="s">
        <v>189</v>
      </c>
      <c r="AU382" s="24" t="s">
        <v>83</v>
      </c>
      <c r="AY382" s="24" t="s">
        <v>186</v>
      </c>
      <c r="BE382" s="204">
        <f>IF(N382="základní",J382,0)</f>
        <v>0</v>
      </c>
      <c r="BF382" s="204">
        <f>IF(N382="snížená",J382,0)</f>
        <v>0</v>
      </c>
      <c r="BG382" s="204">
        <f>IF(N382="zákl. přenesená",J382,0)</f>
        <v>0</v>
      </c>
      <c r="BH382" s="204">
        <f>IF(N382="sníž. přenesená",J382,0)</f>
        <v>0</v>
      </c>
      <c r="BI382" s="204">
        <f>IF(N382="nulová",J382,0)</f>
        <v>0</v>
      </c>
      <c r="BJ382" s="24" t="s">
        <v>81</v>
      </c>
      <c r="BK382" s="204">
        <f>ROUND(I382*H382,2)</f>
        <v>0</v>
      </c>
      <c r="BL382" s="24" t="s">
        <v>206</v>
      </c>
      <c r="BM382" s="24" t="s">
        <v>2590</v>
      </c>
    </row>
    <row r="383" spans="2:47" s="1" customFormat="1" ht="108">
      <c r="B383" s="41"/>
      <c r="C383" s="63"/>
      <c r="D383" s="208" t="s">
        <v>287</v>
      </c>
      <c r="E383" s="63"/>
      <c r="F383" s="209" t="s">
        <v>2591</v>
      </c>
      <c r="G383" s="63"/>
      <c r="H383" s="63"/>
      <c r="I383" s="163"/>
      <c r="J383" s="63"/>
      <c r="K383" s="63"/>
      <c r="L383" s="61"/>
      <c r="M383" s="207"/>
      <c r="N383" s="42"/>
      <c r="O383" s="42"/>
      <c r="P383" s="42"/>
      <c r="Q383" s="42"/>
      <c r="R383" s="42"/>
      <c r="S383" s="42"/>
      <c r="T383" s="78"/>
      <c r="AT383" s="24" t="s">
        <v>287</v>
      </c>
      <c r="AU383" s="24" t="s">
        <v>83</v>
      </c>
    </row>
    <row r="384" spans="2:51" s="11" customFormat="1" ht="13.5">
      <c r="B384" s="214"/>
      <c r="C384" s="215"/>
      <c r="D384" s="205" t="s">
        <v>290</v>
      </c>
      <c r="E384" s="216" t="s">
        <v>23</v>
      </c>
      <c r="F384" s="217" t="s">
        <v>2592</v>
      </c>
      <c r="G384" s="215"/>
      <c r="H384" s="218">
        <v>10.494</v>
      </c>
      <c r="I384" s="219"/>
      <c r="J384" s="215"/>
      <c r="K384" s="215"/>
      <c r="L384" s="220"/>
      <c r="M384" s="221"/>
      <c r="N384" s="222"/>
      <c r="O384" s="222"/>
      <c r="P384" s="222"/>
      <c r="Q384" s="222"/>
      <c r="R384" s="222"/>
      <c r="S384" s="222"/>
      <c r="T384" s="223"/>
      <c r="AT384" s="224" t="s">
        <v>290</v>
      </c>
      <c r="AU384" s="224" t="s">
        <v>83</v>
      </c>
      <c r="AV384" s="11" t="s">
        <v>83</v>
      </c>
      <c r="AW384" s="11" t="s">
        <v>36</v>
      </c>
      <c r="AX384" s="11" t="s">
        <v>81</v>
      </c>
      <c r="AY384" s="224" t="s">
        <v>186</v>
      </c>
    </row>
    <row r="385" spans="2:65" s="1" customFormat="1" ht="31.5" customHeight="1">
      <c r="B385" s="41"/>
      <c r="C385" s="193" t="s">
        <v>1083</v>
      </c>
      <c r="D385" s="193" t="s">
        <v>189</v>
      </c>
      <c r="E385" s="194" t="s">
        <v>2593</v>
      </c>
      <c r="F385" s="195" t="s">
        <v>2594</v>
      </c>
      <c r="G385" s="196" t="s">
        <v>285</v>
      </c>
      <c r="H385" s="197">
        <v>287.66</v>
      </c>
      <c r="I385" s="198"/>
      <c r="J385" s="199">
        <f>ROUND(I385*H385,2)</f>
        <v>0</v>
      </c>
      <c r="K385" s="195" t="s">
        <v>193</v>
      </c>
      <c r="L385" s="61"/>
      <c r="M385" s="200" t="s">
        <v>23</v>
      </c>
      <c r="N385" s="201" t="s">
        <v>44</v>
      </c>
      <c r="O385" s="42"/>
      <c r="P385" s="202">
        <f>O385*H385</f>
        <v>0</v>
      </c>
      <c r="Q385" s="202">
        <v>0.00182</v>
      </c>
      <c r="R385" s="202">
        <f>Q385*H385</f>
        <v>0.5235412</v>
      </c>
      <c r="S385" s="202">
        <v>0</v>
      </c>
      <c r="T385" s="203">
        <f>S385*H385</f>
        <v>0</v>
      </c>
      <c r="AR385" s="24" t="s">
        <v>206</v>
      </c>
      <c r="AT385" s="24" t="s">
        <v>189</v>
      </c>
      <c r="AU385" s="24" t="s">
        <v>83</v>
      </c>
      <c r="AY385" s="24" t="s">
        <v>186</v>
      </c>
      <c r="BE385" s="204">
        <f>IF(N385="základní",J385,0)</f>
        <v>0</v>
      </c>
      <c r="BF385" s="204">
        <f>IF(N385="snížená",J385,0)</f>
        <v>0</v>
      </c>
      <c r="BG385" s="204">
        <f>IF(N385="zákl. přenesená",J385,0)</f>
        <v>0</v>
      </c>
      <c r="BH385" s="204">
        <f>IF(N385="sníž. přenesená",J385,0)</f>
        <v>0</v>
      </c>
      <c r="BI385" s="204">
        <f>IF(N385="nulová",J385,0)</f>
        <v>0</v>
      </c>
      <c r="BJ385" s="24" t="s">
        <v>81</v>
      </c>
      <c r="BK385" s="204">
        <f>ROUND(I385*H385,2)</f>
        <v>0</v>
      </c>
      <c r="BL385" s="24" t="s">
        <v>206</v>
      </c>
      <c r="BM385" s="24" t="s">
        <v>2595</v>
      </c>
    </row>
    <row r="386" spans="2:47" s="1" customFormat="1" ht="283.5">
      <c r="B386" s="41"/>
      <c r="C386" s="63"/>
      <c r="D386" s="208" t="s">
        <v>287</v>
      </c>
      <c r="E386" s="63"/>
      <c r="F386" s="209" t="s">
        <v>2596</v>
      </c>
      <c r="G386" s="63"/>
      <c r="H386" s="63"/>
      <c r="I386" s="163"/>
      <c r="J386" s="63"/>
      <c r="K386" s="63"/>
      <c r="L386" s="61"/>
      <c r="M386" s="207"/>
      <c r="N386" s="42"/>
      <c r="O386" s="42"/>
      <c r="P386" s="42"/>
      <c r="Q386" s="42"/>
      <c r="R386" s="42"/>
      <c r="S386" s="42"/>
      <c r="T386" s="78"/>
      <c r="AT386" s="24" t="s">
        <v>287</v>
      </c>
      <c r="AU386" s="24" t="s">
        <v>83</v>
      </c>
    </row>
    <row r="387" spans="2:47" s="1" customFormat="1" ht="27">
      <c r="B387" s="41"/>
      <c r="C387" s="63"/>
      <c r="D387" s="208" t="s">
        <v>196</v>
      </c>
      <c r="E387" s="63"/>
      <c r="F387" s="209" t="s">
        <v>2597</v>
      </c>
      <c r="G387" s="63"/>
      <c r="H387" s="63"/>
      <c r="I387" s="163"/>
      <c r="J387" s="63"/>
      <c r="K387" s="63"/>
      <c r="L387" s="61"/>
      <c r="M387" s="207"/>
      <c r="N387" s="42"/>
      <c r="O387" s="42"/>
      <c r="P387" s="42"/>
      <c r="Q387" s="42"/>
      <c r="R387" s="42"/>
      <c r="S387" s="42"/>
      <c r="T387" s="78"/>
      <c r="AT387" s="24" t="s">
        <v>196</v>
      </c>
      <c r="AU387" s="24" t="s">
        <v>83</v>
      </c>
    </row>
    <row r="388" spans="2:51" s="13" customFormat="1" ht="13.5">
      <c r="B388" s="241"/>
      <c r="C388" s="242"/>
      <c r="D388" s="208" t="s">
        <v>290</v>
      </c>
      <c r="E388" s="243" t="s">
        <v>23</v>
      </c>
      <c r="F388" s="244" t="s">
        <v>2415</v>
      </c>
      <c r="G388" s="242"/>
      <c r="H388" s="245" t="s">
        <v>23</v>
      </c>
      <c r="I388" s="246"/>
      <c r="J388" s="242"/>
      <c r="K388" s="242"/>
      <c r="L388" s="247"/>
      <c r="M388" s="248"/>
      <c r="N388" s="249"/>
      <c r="O388" s="249"/>
      <c r="P388" s="249"/>
      <c r="Q388" s="249"/>
      <c r="R388" s="249"/>
      <c r="S388" s="249"/>
      <c r="T388" s="250"/>
      <c r="AT388" s="251" t="s">
        <v>290</v>
      </c>
      <c r="AU388" s="251" t="s">
        <v>83</v>
      </c>
      <c r="AV388" s="13" t="s">
        <v>81</v>
      </c>
      <c r="AW388" s="13" t="s">
        <v>36</v>
      </c>
      <c r="AX388" s="13" t="s">
        <v>73</v>
      </c>
      <c r="AY388" s="251" t="s">
        <v>186</v>
      </c>
    </row>
    <row r="389" spans="2:51" s="11" customFormat="1" ht="27">
      <c r="B389" s="214"/>
      <c r="C389" s="215"/>
      <c r="D389" s="208" t="s">
        <v>290</v>
      </c>
      <c r="E389" s="225" t="s">
        <v>23</v>
      </c>
      <c r="F389" s="226" t="s">
        <v>2598</v>
      </c>
      <c r="G389" s="215"/>
      <c r="H389" s="227">
        <v>156.72</v>
      </c>
      <c r="I389" s="219"/>
      <c r="J389" s="215"/>
      <c r="K389" s="215"/>
      <c r="L389" s="220"/>
      <c r="M389" s="221"/>
      <c r="N389" s="222"/>
      <c r="O389" s="222"/>
      <c r="P389" s="222"/>
      <c r="Q389" s="222"/>
      <c r="R389" s="222"/>
      <c r="S389" s="222"/>
      <c r="T389" s="223"/>
      <c r="AT389" s="224" t="s">
        <v>290</v>
      </c>
      <c r="AU389" s="224" t="s">
        <v>83</v>
      </c>
      <c r="AV389" s="11" t="s">
        <v>83</v>
      </c>
      <c r="AW389" s="11" t="s">
        <v>36</v>
      </c>
      <c r="AX389" s="11" t="s">
        <v>73</v>
      </c>
      <c r="AY389" s="224" t="s">
        <v>186</v>
      </c>
    </row>
    <row r="390" spans="2:51" s="13" customFormat="1" ht="13.5">
      <c r="B390" s="241"/>
      <c r="C390" s="242"/>
      <c r="D390" s="208" t="s">
        <v>290</v>
      </c>
      <c r="E390" s="243" t="s">
        <v>23</v>
      </c>
      <c r="F390" s="244" t="s">
        <v>2418</v>
      </c>
      <c r="G390" s="242"/>
      <c r="H390" s="245" t="s">
        <v>23</v>
      </c>
      <c r="I390" s="246"/>
      <c r="J390" s="242"/>
      <c r="K390" s="242"/>
      <c r="L390" s="247"/>
      <c r="M390" s="248"/>
      <c r="N390" s="249"/>
      <c r="O390" s="249"/>
      <c r="P390" s="249"/>
      <c r="Q390" s="249"/>
      <c r="R390" s="249"/>
      <c r="S390" s="249"/>
      <c r="T390" s="250"/>
      <c r="AT390" s="251" t="s">
        <v>290</v>
      </c>
      <c r="AU390" s="251" t="s">
        <v>83</v>
      </c>
      <c r="AV390" s="13" t="s">
        <v>81</v>
      </c>
      <c r="AW390" s="13" t="s">
        <v>36</v>
      </c>
      <c r="AX390" s="13" t="s">
        <v>73</v>
      </c>
      <c r="AY390" s="251" t="s">
        <v>186</v>
      </c>
    </row>
    <row r="391" spans="2:51" s="11" customFormat="1" ht="13.5">
      <c r="B391" s="214"/>
      <c r="C391" s="215"/>
      <c r="D391" s="208" t="s">
        <v>290</v>
      </c>
      <c r="E391" s="225" t="s">
        <v>23</v>
      </c>
      <c r="F391" s="226" t="s">
        <v>2599</v>
      </c>
      <c r="G391" s="215"/>
      <c r="H391" s="227">
        <v>130.94</v>
      </c>
      <c r="I391" s="219"/>
      <c r="J391" s="215"/>
      <c r="K391" s="215"/>
      <c r="L391" s="220"/>
      <c r="M391" s="221"/>
      <c r="N391" s="222"/>
      <c r="O391" s="222"/>
      <c r="P391" s="222"/>
      <c r="Q391" s="222"/>
      <c r="R391" s="222"/>
      <c r="S391" s="222"/>
      <c r="T391" s="223"/>
      <c r="AT391" s="224" t="s">
        <v>290</v>
      </c>
      <c r="AU391" s="224" t="s">
        <v>83</v>
      </c>
      <c r="AV391" s="11" t="s">
        <v>83</v>
      </c>
      <c r="AW391" s="11" t="s">
        <v>36</v>
      </c>
      <c r="AX391" s="11" t="s">
        <v>73</v>
      </c>
      <c r="AY391" s="224" t="s">
        <v>186</v>
      </c>
    </row>
    <row r="392" spans="2:51" s="12" customFormat="1" ht="13.5">
      <c r="B392" s="230"/>
      <c r="C392" s="231"/>
      <c r="D392" s="205" t="s">
        <v>290</v>
      </c>
      <c r="E392" s="232" t="s">
        <v>23</v>
      </c>
      <c r="F392" s="233" t="s">
        <v>650</v>
      </c>
      <c r="G392" s="231"/>
      <c r="H392" s="234">
        <v>287.66</v>
      </c>
      <c r="I392" s="235"/>
      <c r="J392" s="231"/>
      <c r="K392" s="231"/>
      <c r="L392" s="236"/>
      <c r="M392" s="237"/>
      <c r="N392" s="238"/>
      <c r="O392" s="238"/>
      <c r="P392" s="238"/>
      <c r="Q392" s="238"/>
      <c r="R392" s="238"/>
      <c r="S392" s="238"/>
      <c r="T392" s="239"/>
      <c r="AT392" s="240" t="s">
        <v>290</v>
      </c>
      <c r="AU392" s="240" t="s">
        <v>83</v>
      </c>
      <c r="AV392" s="12" t="s">
        <v>206</v>
      </c>
      <c r="AW392" s="12" t="s">
        <v>36</v>
      </c>
      <c r="AX392" s="12" t="s">
        <v>81</v>
      </c>
      <c r="AY392" s="240" t="s">
        <v>186</v>
      </c>
    </row>
    <row r="393" spans="2:65" s="1" customFormat="1" ht="22.5" customHeight="1">
      <c r="B393" s="41"/>
      <c r="C393" s="193" t="s">
        <v>1087</v>
      </c>
      <c r="D393" s="193" t="s">
        <v>189</v>
      </c>
      <c r="E393" s="194" t="s">
        <v>2600</v>
      </c>
      <c r="F393" s="195" t="s">
        <v>2601</v>
      </c>
      <c r="G393" s="196" t="s">
        <v>285</v>
      </c>
      <c r="H393" s="197">
        <v>287.66</v>
      </c>
      <c r="I393" s="198"/>
      <c r="J393" s="199">
        <f>ROUND(I393*H393,2)</f>
        <v>0</v>
      </c>
      <c r="K393" s="195" t="s">
        <v>193</v>
      </c>
      <c r="L393" s="61"/>
      <c r="M393" s="200" t="s">
        <v>23</v>
      </c>
      <c r="N393" s="201" t="s">
        <v>44</v>
      </c>
      <c r="O393" s="42"/>
      <c r="P393" s="202">
        <f>O393*H393</f>
        <v>0</v>
      </c>
      <c r="Q393" s="202">
        <v>4E-05</v>
      </c>
      <c r="R393" s="202">
        <f>Q393*H393</f>
        <v>0.011506400000000002</v>
      </c>
      <c r="S393" s="202">
        <v>0</v>
      </c>
      <c r="T393" s="203">
        <f>S393*H393</f>
        <v>0</v>
      </c>
      <c r="AR393" s="24" t="s">
        <v>206</v>
      </c>
      <c r="AT393" s="24" t="s">
        <v>189</v>
      </c>
      <c r="AU393" s="24" t="s">
        <v>83</v>
      </c>
      <c r="AY393" s="24" t="s">
        <v>186</v>
      </c>
      <c r="BE393" s="204">
        <f>IF(N393="základní",J393,0)</f>
        <v>0</v>
      </c>
      <c r="BF393" s="204">
        <f>IF(N393="snížená",J393,0)</f>
        <v>0</v>
      </c>
      <c r="BG393" s="204">
        <f>IF(N393="zákl. přenesená",J393,0)</f>
        <v>0</v>
      </c>
      <c r="BH393" s="204">
        <f>IF(N393="sníž. přenesená",J393,0)</f>
        <v>0</v>
      </c>
      <c r="BI393" s="204">
        <f>IF(N393="nulová",J393,0)</f>
        <v>0</v>
      </c>
      <c r="BJ393" s="24" t="s">
        <v>81</v>
      </c>
      <c r="BK393" s="204">
        <f>ROUND(I393*H393,2)</f>
        <v>0</v>
      </c>
      <c r="BL393" s="24" t="s">
        <v>206</v>
      </c>
      <c r="BM393" s="24" t="s">
        <v>2602</v>
      </c>
    </row>
    <row r="394" spans="2:47" s="1" customFormat="1" ht="283.5">
      <c r="B394" s="41"/>
      <c r="C394" s="63"/>
      <c r="D394" s="208" t="s">
        <v>287</v>
      </c>
      <c r="E394" s="63"/>
      <c r="F394" s="209" t="s">
        <v>2596</v>
      </c>
      <c r="G394" s="63"/>
      <c r="H394" s="63"/>
      <c r="I394" s="163"/>
      <c r="J394" s="63"/>
      <c r="K394" s="63"/>
      <c r="L394" s="61"/>
      <c r="M394" s="207"/>
      <c r="N394" s="42"/>
      <c r="O394" s="42"/>
      <c r="P394" s="42"/>
      <c r="Q394" s="42"/>
      <c r="R394" s="42"/>
      <c r="S394" s="42"/>
      <c r="T394" s="78"/>
      <c r="AT394" s="24" t="s">
        <v>287</v>
      </c>
      <c r="AU394" s="24" t="s">
        <v>83</v>
      </c>
    </row>
    <row r="395" spans="2:47" s="1" customFormat="1" ht="27">
      <c r="B395" s="41"/>
      <c r="C395" s="63"/>
      <c r="D395" s="208" t="s">
        <v>196</v>
      </c>
      <c r="E395" s="63"/>
      <c r="F395" s="209" t="s">
        <v>2603</v>
      </c>
      <c r="G395" s="63"/>
      <c r="H395" s="63"/>
      <c r="I395" s="163"/>
      <c r="J395" s="63"/>
      <c r="K395" s="63"/>
      <c r="L395" s="61"/>
      <c r="M395" s="207"/>
      <c r="N395" s="42"/>
      <c r="O395" s="42"/>
      <c r="P395" s="42"/>
      <c r="Q395" s="42"/>
      <c r="R395" s="42"/>
      <c r="S395" s="42"/>
      <c r="T395" s="78"/>
      <c r="AT395" s="24" t="s">
        <v>196</v>
      </c>
      <c r="AU395" s="24" t="s">
        <v>83</v>
      </c>
    </row>
    <row r="396" spans="2:51" s="13" customFormat="1" ht="13.5">
      <c r="B396" s="241"/>
      <c r="C396" s="242"/>
      <c r="D396" s="208" t="s">
        <v>290</v>
      </c>
      <c r="E396" s="243" t="s">
        <v>23</v>
      </c>
      <c r="F396" s="244" t="s">
        <v>2415</v>
      </c>
      <c r="G396" s="242"/>
      <c r="H396" s="245" t="s">
        <v>23</v>
      </c>
      <c r="I396" s="246"/>
      <c r="J396" s="242"/>
      <c r="K396" s="242"/>
      <c r="L396" s="247"/>
      <c r="M396" s="248"/>
      <c r="N396" s="249"/>
      <c r="O396" s="249"/>
      <c r="P396" s="249"/>
      <c r="Q396" s="249"/>
      <c r="R396" s="249"/>
      <c r="S396" s="249"/>
      <c r="T396" s="250"/>
      <c r="AT396" s="251" t="s">
        <v>290</v>
      </c>
      <c r="AU396" s="251" t="s">
        <v>83</v>
      </c>
      <c r="AV396" s="13" t="s">
        <v>81</v>
      </c>
      <c r="AW396" s="13" t="s">
        <v>36</v>
      </c>
      <c r="AX396" s="13" t="s">
        <v>73</v>
      </c>
      <c r="AY396" s="251" t="s">
        <v>186</v>
      </c>
    </row>
    <row r="397" spans="2:51" s="11" customFormat="1" ht="27">
      <c r="B397" s="214"/>
      <c r="C397" s="215"/>
      <c r="D397" s="208" t="s">
        <v>290</v>
      </c>
      <c r="E397" s="225" t="s">
        <v>23</v>
      </c>
      <c r="F397" s="226" t="s">
        <v>2598</v>
      </c>
      <c r="G397" s="215"/>
      <c r="H397" s="227">
        <v>156.72</v>
      </c>
      <c r="I397" s="219"/>
      <c r="J397" s="215"/>
      <c r="K397" s="215"/>
      <c r="L397" s="220"/>
      <c r="M397" s="221"/>
      <c r="N397" s="222"/>
      <c r="O397" s="222"/>
      <c r="P397" s="222"/>
      <c r="Q397" s="222"/>
      <c r="R397" s="222"/>
      <c r="S397" s="222"/>
      <c r="T397" s="223"/>
      <c r="AT397" s="224" t="s">
        <v>290</v>
      </c>
      <c r="AU397" s="224" t="s">
        <v>83</v>
      </c>
      <c r="AV397" s="11" t="s">
        <v>83</v>
      </c>
      <c r="AW397" s="11" t="s">
        <v>36</v>
      </c>
      <c r="AX397" s="11" t="s">
        <v>73</v>
      </c>
      <c r="AY397" s="224" t="s">
        <v>186</v>
      </c>
    </row>
    <row r="398" spans="2:51" s="13" customFormat="1" ht="13.5">
      <c r="B398" s="241"/>
      <c r="C398" s="242"/>
      <c r="D398" s="208" t="s">
        <v>290</v>
      </c>
      <c r="E398" s="243" t="s">
        <v>23</v>
      </c>
      <c r="F398" s="244" t="s">
        <v>2418</v>
      </c>
      <c r="G398" s="242"/>
      <c r="H398" s="245" t="s">
        <v>23</v>
      </c>
      <c r="I398" s="246"/>
      <c r="J398" s="242"/>
      <c r="K398" s="242"/>
      <c r="L398" s="247"/>
      <c r="M398" s="248"/>
      <c r="N398" s="249"/>
      <c r="O398" s="249"/>
      <c r="P398" s="249"/>
      <c r="Q398" s="249"/>
      <c r="R398" s="249"/>
      <c r="S398" s="249"/>
      <c r="T398" s="250"/>
      <c r="AT398" s="251" t="s">
        <v>290</v>
      </c>
      <c r="AU398" s="251" t="s">
        <v>83</v>
      </c>
      <c r="AV398" s="13" t="s">
        <v>81</v>
      </c>
      <c r="AW398" s="13" t="s">
        <v>36</v>
      </c>
      <c r="AX398" s="13" t="s">
        <v>73</v>
      </c>
      <c r="AY398" s="251" t="s">
        <v>186</v>
      </c>
    </row>
    <row r="399" spans="2:51" s="11" customFormat="1" ht="13.5">
      <c r="B399" s="214"/>
      <c r="C399" s="215"/>
      <c r="D399" s="208" t="s">
        <v>290</v>
      </c>
      <c r="E399" s="225" t="s">
        <v>23</v>
      </c>
      <c r="F399" s="226" t="s">
        <v>2599</v>
      </c>
      <c r="G399" s="215"/>
      <c r="H399" s="227">
        <v>130.94</v>
      </c>
      <c r="I399" s="219"/>
      <c r="J399" s="215"/>
      <c r="K399" s="215"/>
      <c r="L399" s="220"/>
      <c r="M399" s="221"/>
      <c r="N399" s="222"/>
      <c r="O399" s="222"/>
      <c r="P399" s="222"/>
      <c r="Q399" s="222"/>
      <c r="R399" s="222"/>
      <c r="S399" s="222"/>
      <c r="T399" s="223"/>
      <c r="AT399" s="224" t="s">
        <v>290</v>
      </c>
      <c r="AU399" s="224" t="s">
        <v>83</v>
      </c>
      <c r="AV399" s="11" t="s">
        <v>83</v>
      </c>
      <c r="AW399" s="11" t="s">
        <v>36</v>
      </c>
      <c r="AX399" s="11" t="s">
        <v>73</v>
      </c>
      <c r="AY399" s="224" t="s">
        <v>186</v>
      </c>
    </row>
    <row r="400" spans="2:51" s="12" customFormat="1" ht="13.5">
      <c r="B400" s="230"/>
      <c r="C400" s="231"/>
      <c r="D400" s="205" t="s">
        <v>290</v>
      </c>
      <c r="E400" s="232" t="s">
        <v>23</v>
      </c>
      <c r="F400" s="233" t="s">
        <v>650</v>
      </c>
      <c r="G400" s="231"/>
      <c r="H400" s="234">
        <v>287.66</v>
      </c>
      <c r="I400" s="235"/>
      <c r="J400" s="231"/>
      <c r="K400" s="231"/>
      <c r="L400" s="236"/>
      <c r="M400" s="237"/>
      <c r="N400" s="238"/>
      <c r="O400" s="238"/>
      <c r="P400" s="238"/>
      <c r="Q400" s="238"/>
      <c r="R400" s="238"/>
      <c r="S400" s="238"/>
      <c r="T400" s="239"/>
      <c r="AT400" s="240" t="s">
        <v>290</v>
      </c>
      <c r="AU400" s="240" t="s">
        <v>83</v>
      </c>
      <c r="AV400" s="12" t="s">
        <v>206</v>
      </c>
      <c r="AW400" s="12" t="s">
        <v>36</v>
      </c>
      <c r="AX400" s="12" t="s">
        <v>81</v>
      </c>
      <c r="AY400" s="240" t="s">
        <v>186</v>
      </c>
    </row>
    <row r="401" spans="2:65" s="1" customFormat="1" ht="31.5" customHeight="1">
      <c r="B401" s="41"/>
      <c r="C401" s="193" t="s">
        <v>862</v>
      </c>
      <c r="D401" s="193" t="s">
        <v>189</v>
      </c>
      <c r="E401" s="194" t="s">
        <v>2604</v>
      </c>
      <c r="F401" s="195" t="s">
        <v>2605</v>
      </c>
      <c r="G401" s="196" t="s">
        <v>285</v>
      </c>
      <c r="H401" s="197">
        <v>51.51</v>
      </c>
      <c r="I401" s="198"/>
      <c r="J401" s="199">
        <f>ROUND(I401*H401,2)</f>
        <v>0</v>
      </c>
      <c r="K401" s="195" t="s">
        <v>193</v>
      </c>
      <c r="L401" s="61"/>
      <c r="M401" s="200" t="s">
        <v>23</v>
      </c>
      <c r="N401" s="201" t="s">
        <v>44</v>
      </c>
      <c r="O401" s="42"/>
      <c r="P401" s="202">
        <f>O401*H401</f>
        <v>0</v>
      </c>
      <c r="Q401" s="202">
        <v>0.00228</v>
      </c>
      <c r="R401" s="202">
        <f>Q401*H401</f>
        <v>0.11744279999999999</v>
      </c>
      <c r="S401" s="202">
        <v>0</v>
      </c>
      <c r="T401" s="203">
        <f>S401*H401</f>
        <v>0</v>
      </c>
      <c r="AR401" s="24" t="s">
        <v>206</v>
      </c>
      <c r="AT401" s="24" t="s">
        <v>189</v>
      </c>
      <c r="AU401" s="24" t="s">
        <v>83</v>
      </c>
      <c r="AY401" s="24" t="s">
        <v>186</v>
      </c>
      <c r="BE401" s="204">
        <f>IF(N401="základní",J401,0)</f>
        <v>0</v>
      </c>
      <c r="BF401" s="204">
        <f>IF(N401="snížená",J401,0)</f>
        <v>0</v>
      </c>
      <c r="BG401" s="204">
        <f>IF(N401="zákl. přenesená",J401,0)</f>
        <v>0</v>
      </c>
      <c r="BH401" s="204">
        <f>IF(N401="sníž. přenesená",J401,0)</f>
        <v>0</v>
      </c>
      <c r="BI401" s="204">
        <f>IF(N401="nulová",J401,0)</f>
        <v>0</v>
      </c>
      <c r="BJ401" s="24" t="s">
        <v>81</v>
      </c>
      <c r="BK401" s="204">
        <f>ROUND(I401*H401,2)</f>
        <v>0</v>
      </c>
      <c r="BL401" s="24" t="s">
        <v>206</v>
      </c>
      <c r="BM401" s="24" t="s">
        <v>2606</v>
      </c>
    </row>
    <row r="402" spans="2:47" s="1" customFormat="1" ht="283.5">
      <c r="B402" s="41"/>
      <c r="C402" s="63"/>
      <c r="D402" s="208" t="s">
        <v>287</v>
      </c>
      <c r="E402" s="63"/>
      <c r="F402" s="209" t="s">
        <v>2607</v>
      </c>
      <c r="G402" s="63"/>
      <c r="H402" s="63"/>
      <c r="I402" s="163"/>
      <c r="J402" s="63"/>
      <c r="K402" s="63"/>
      <c r="L402" s="61"/>
      <c r="M402" s="207"/>
      <c r="N402" s="42"/>
      <c r="O402" s="42"/>
      <c r="P402" s="42"/>
      <c r="Q402" s="42"/>
      <c r="R402" s="42"/>
      <c r="S402" s="42"/>
      <c r="T402" s="78"/>
      <c r="AT402" s="24" t="s">
        <v>287</v>
      </c>
      <c r="AU402" s="24" t="s">
        <v>83</v>
      </c>
    </row>
    <row r="403" spans="2:47" s="1" customFormat="1" ht="27">
      <c r="B403" s="41"/>
      <c r="C403" s="63"/>
      <c r="D403" s="208" t="s">
        <v>196</v>
      </c>
      <c r="E403" s="63"/>
      <c r="F403" s="209" t="s">
        <v>2597</v>
      </c>
      <c r="G403" s="63"/>
      <c r="H403" s="63"/>
      <c r="I403" s="163"/>
      <c r="J403" s="63"/>
      <c r="K403" s="63"/>
      <c r="L403" s="61"/>
      <c r="M403" s="207"/>
      <c r="N403" s="42"/>
      <c r="O403" s="42"/>
      <c r="P403" s="42"/>
      <c r="Q403" s="42"/>
      <c r="R403" s="42"/>
      <c r="S403" s="42"/>
      <c r="T403" s="78"/>
      <c r="AT403" s="24" t="s">
        <v>196</v>
      </c>
      <c r="AU403" s="24" t="s">
        <v>83</v>
      </c>
    </row>
    <row r="404" spans="2:51" s="11" customFormat="1" ht="13.5">
      <c r="B404" s="214"/>
      <c r="C404" s="215"/>
      <c r="D404" s="205" t="s">
        <v>290</v>
      </c>
      <c r="E404" s="216" t="s">
        <v>23</v>
      </c>
      <c r="F404" s="217" t="s">
        <v>2608</v>
      </c>
      <c r="G404" s="215"/>
      <c r="H404" s="218">
        <v>51.51</v>
      </c>
      <c r="I404" s="219"/>
      <c r="J404" s="215"/>
      <c r="K404" s="215"/>
      <c r="L404" s="220"/>
      <c r="M404" s="221"/>
      <c r="N404" s="222"/>
      <c r="O404" s="222"/>
      <c r="P404" s="222"/>
      <c r="Q404" s="222"/>
      <c r="R404" s="222"/>
      <c r="S404" s="222"/>
      <c r="T404" s="223"/>
      <c r="AT404" s="224" t="s">
        <v>290</v>
      </c>
      <c r="AU404" s="224" t="s">
        <v>83</v>
      </c>
      <c r="AV404" s="11" t="s">
        <v>83</v>
      </c>
      <c r="AW404" s="11" t="s">
        <v>36</v>
      </c>
      <c r="AX404" s="11" t="s">
        <v>81</v>
      </c>
      <c r="AY404" s="224" t="s">
        <v>186</v>
      </c>
    </row>
    <row r="405" spans="2:65" s="1" customFormat="1" ht="31.5" customHeight="1">
      <c r="B405" s="41"/>
      <c r="C405" s="193" t="s">
        <v>806</v>
      </c>
      <c r="D405" s="193" t="s">
        <v>189</v>
      </c>
      <c r="E405" s="194" t="s">
        <v>2609</v>
      </c>
      <c r="F405" s="195" t="s">
        <v>2610</v>
      </c>
      <c r="G405" s="196" t="s">
        <v>285</v>
      </c>
      <c r="H405" s="197">
        <v>51.51</v>
      </c>
      <c r="I405" s="198"/>
      <c r="J405" s="199">
        <f>ROUND(I405*H405,2)</f>
        <v>0</v>
      </c>
      <c r="K405" s="195" t="s">
        <v>193</v>
      </c>
      <c r="L405" s="61"/>
      <c r="M405" s="200" t="s">
        <v>23</v>
      </c>
      <c r="N405" s="201" t="s">
        <v>44</v>
      </c>
      <c r="O405" s="42"/>
      <c r="P405" s="202">
        <f>O405*H405</f>
        <v>0</v>
      </c>
      <c r="Q405" s="202">
        <v>4E-05</v>
      </c>
      <c r="R405" s="202">
        <f>Q405*H405</f>
        <v>0.0020604</v>
      </c>
      <c r="S405" s="202">
        <v>0</v>
      </c>
      <c r="T405" s="203">
        <f>S405*H405</f>
        <v>0</v>
      </c>
      <c r="AR405" s="24" t="s">
        <v>206</v>
      </c>
      <c r="AT405" s="24" t="s">
        <v>189</v>
      </c>
      <c r="AU405" s="24" t="s">
        <v>83</v>
      </c>
      <c r="AY405" s="24" t="s">
        <v>186</v>
      </c>
      <c r="BE405" s="204">
        <f>IF(N405="základní",J405,0)</f>
        <v>0</v>
      </c>
      <c r="BF405" s="204">
        <f>IF(N405="snížená",J405,0)</f>
        <v>0</v>
      </c>
      <c r="BG405" s="204">
        <f>IF(N405="zákl. přenesená",J405,0)</f>
        <v>0</v>
      </c>
      <c r="BH405" s="204">
        <f>IF(N405="sníž. přenesená",J405,0)</f>
        <v>0</v>
      </c>
      <c r="BI405" s="204">
        <f>IF(N405="nulová",J405,0)</f>
        <v>0</v>
      </c>
      <c r="BJ405" s="24" t="s">
        <v>81</v>
      </c>
      <c r="BK405" s="204">
        <f>ROUND(I405*H405,2)</f>
        <v>0</v>
      </c>
      <c r="BL405" s="24" t="s">
        <v>206</v>
      </c>
      <c r="BM405" s="24" t="s">
        <v>2611</v>
      </c>
    </row>
    <row r="406" spans="2:47" s="1" customFormat="1" ht="283.5">
      <c r="B406" s="41"/>
      <c r="C406" s="63"/>
      <c r="D406" s="208" t="s">
        <v>287</v>
      </c>
      <c r="E406" s="63"/>
      <c r="F406" s="209" t="s">
        <v>2607</v>
      </c>
      <c r="G406" s="63"/>
      <c r="H406" s="63"/>
      <c r="I406" s="163"/>
      <c r="J406" s="63"/>
      <c r="K406" s="63"/>
      <c r="L406" s="61"/>
      <c r="M406" s="207"/>
      <c r="N406" s="42"/>
      <c r="O406" s="42"/>
      <c r="P406" s="42"/>
      <c r="Q406" s="42"/>
      <c r="R406" s="42"/>
      <c r="S406" s="42"/>
      <c r="T406" s="78"/>
      <c r="AT406" s="24" t="s">
        <v>287</v>
      </c>
      <c r="AU406" s="24" t="s">
        <v>83</v>
      </c>
    </row>
    <row r="407" spans="2:47" s="1" customFormat="1" ht="27">
      <c r="B407" s="41"/>
      <c r="C407" s="63"/>
      <c r="D407" s="208" t="s">
        <v>196</v>
      </c>
      <c r="E407" s="63"/>
      <c r="F407" s="209" t="s">
        <v>2597</v>
      </c>
      <c r="G407" s="63"/>
      <c r="H407" s="63"/>
      <c r="I407" s="163"/>
      <c r="J407" s="63"/>
      <c r="K407" s="63"/>
      <c r="L407" s="61"/>
      <c r="M407" s="207"/>
      <c r="N407" s="42"/>
      <c r="O407" s="42"/>
      <c r="P407" s="42"/>
      <c r="Q407" s="42"/>
      <c r="R407" s="42"/>
      <c r="S407" s="42"/>
      <c r="T407" s="78"/>
      <c r="AT407" s="24" t="s">
        <v>196</v>
      </c>
      <c r="AU407" s="24" t="s">
        <v>83</v>
      </c>
    </row>
    <row r="408" spans="2:51" s="11" customFormat="1" ht="13.5">
      <c r="B408" s="214"/>
      <c r="C408" s="215"/>
      <c r="D408" s="205" t="s">
        <v>290</v>
      </c>
      <c r="E408" s="216" t="s">
        <v>23</v>
      </c>
      <c r="F408" s="217" t="s">
        <v>2608</v>
      </c>
      <c r="G408" s="215"/>
      <c r="H408" s="218">
        <v>51.51</v>
      </c>
      <c r="I408" s="219"/>
      <c r="J408" s="215"/>
      <c r="K408" s="215"/>
      <c r="L408" s="220"/>
      <c r="M408" s="221"/>
      <c r="N408" s="222"/>
      <c r="O408" s="222"/>
      <c r="P408" s="222"/>
      <c r="Q408" s="222"/>
      <c r="R408" s="222"/>
      <c r="S408" s="222"/>
      <c r="T408" s="223"/>
      <c r="AT408" s="224" t="s">
        <v>290</v>
      </c>
      <c r="AU408" s="224" t="s">
        <v>83</v>
      </c>
      <c r="AV408" s="11" t="s">
        <v>83</v>
      </c>
      <c r="AW408" s="11" t="s">
        <v>36</v>
      </c>
      <c r="AX408" s="11" t="s">
        <v>81</v>
      </c>
      <c r="AY408" s="224" t="s">
        <v>186</v>
      </c>
    </row>
    <row r="409" spans="2:65" s="1" customFormat="1" ht="22.5" customHeight="1">
      <c r="B409" s="41"/>
      <c r="C409" s="193" t="s">
        <v>684</v>
      </c>
      <c r="D409" s="193" t="s">
        <v>189</v>
      </c>
      <c r="E409" s="194" t="s">
        <v>2612</v>
      </c>
      <c r="F409" s="195" t="s">
        <v>2613</v>
      </c>
      <c r="G409" s="196" t="s">
        <v>300</v>
      </c>
      <c r="H409" s="197">
        <v>6</v>
      </c>
      <c r="I409" s="198"/>
      <c r="J409" s="199">
        <f>ROUND(I409*H409,2)</f>
        <v>0</v>
      </c>
      <c r="K409" s="195" t="s">
        <v>193</v>
      </c>
      <c r="L409" s="61"/>
      <c r="M409" s="200" t="s">
        <v>23</v>
      </c>
      <c r="N409" s="201" t="s">
        <v>44</v>
      </c>
      <c r="O409" s="42"/>
      <c r="P409" s="202">
        <f>O409*H409</f>
        <v>0</v>
      </c>
      <c r="Q409" s="202">
        <v>0.0084</v>
      </c>
      <c r="R409" s="202">
        <f>Q409*H409</f>
        <v>0.0504</v>
      </c>
      <c r="S409" s="202">
        <v>0</v>
      </c>
      <c r="T409" s="203">
        <f>S409*H409</f>
        <v>0</v>
      </c>
      <c r="AR409" s="24" t="s">
        <v>206</v>
      </c>
      <c r="AT409" s="24" t="s">
        <v>189</v>
      </c>
      <c r="AU409" s="24" t="s">
        <v>83</v>
      </c>
      <c r="AY409" s="24" t="s">
        <v>186</v>
      </c>
      <c r="BE409" s="204">
        <f>IF(N409="základní",J409,0)</f>
        <v>0</v>
      </c>
      <c r="BF409" s="204">
        <f>IF(N409="snížená",J409,0)</f>
        <v>0</v>
      </c>
      <c r="BG409" s="204">
        <f>IF(N409="zákl. přenesená",J409,0)</f>
        <v>0</v>
      </c>
      <c r="BH409" s="204">
        <f>IF(N409="sníž. přenesená",J409,0)</f>
        <v>0</v>
      </c>
      <c r="BI409" s="204">
        <f>IF(N409="nulová",J409,0)</f>
        <v>0</v>
      </c>
      <c r="BJ409" s="24" t="s">
        <v>81</v>
      </c>
      <c r="BK409" s="204">
        <f>ROUND(I409*H409,2)</f>
        <v>0</v>
      </c>
      <c r="BL409" s="24" t="s">
        <v>206</v>
      </c>
      <c r="BM409" s="24" t="s">
        <v>2614</v>
      </c>
    </row>
    <row r="410" spans="2:51" s="13" customFormat="1" ht="13.5">
      <c r="B410" s="241"/>
      <c r="C410" s="242"/>
      <c r="D410" s="208" t="s">
        <v>290</v>
      </c>
      <c r="E410" s="243" t="s">
        <v>23</v>
      </c>
      <c r="F410" s="244" t="s">
        <v>2615</v>
      </c>
      <c r="G410" s="242"/>
      <c r="H410" s="245" t="s">
        <v>23</v>
      </c>
      <c r="I410" s="246"/>
      <c r="J410" s="242"/>
      <c r="K410" s="242"/>
      <c r="L410" s="247"/>
      <c r="M410" s="248"/>
      <c r="N410" s="249"/>
      <c r="O410" s="249"/>
      <c r="P410" s="249"/>
      <c r="Q410" s="249"/>
      <c r="R410" s="249"/>
      <c r="S410" s="249"/>
      <c r="T410" s="250"/>
      <c r="AT410" s="251" t="s">
        <v>290</v>
      </c>
      <c r="AU410" s="251" t="s">
        <v>83</v>
      </c>
      <c r="AV410" s="13" t="s">
        <v>81</v>
      </c>
      <c r="AW410" s="13" t="s">
        <v>36</v>
      </c>
      <c r="AX410" s="13" t="s">
        <v>73</v>
      </c>
      <c r="AY410" s="251" t="s">
        <v>186</v>
      </c>
    </row>
    <row r="411" spans="2:51" s="11" customFormat="1" ht="13.5">
      <c r="B411" s="214"/>
      <c r="C411" s="215"/>
      <c r="D411" s="208" t="s">
        <v>290</v>
      </c>
      <c r="E411" s="225" t="s">
        <v>23</v>
      </c>
      <c r="F411" s="226" t="s">
        <v>723</v>
      </c>
      <c r="G411" s="215"/>
      <c r="H411" s="227">
        <v>4</v>
      </c>
      <c r="I411" s="219"/>
      <c r="J411" s="215"/>
      <c r="K411" s="215"/>
      <c r="L411" s="220"/>
      <c r="M411" s="221"/>
      <c r="N411" s="222"/>
      <c r="O411" s="222"/>
      <c r="P411" s="222"/>
      <c r="Q411" s="222"/>
      <c r="R411" s="222"/>
      <c r="S411" s="222"/>
      <c r="T411" s="223"/>
      <c r="AT411" s="224" t="s">
        <v>290</v>
      </c>
      <c r="AU411" s="224" t="s">
        <v>83</v>
      </c>
      <c r="AV411" s="11" t="s">
        <v>83</v>
      </c>
      <c r="AW411" s="11" t="s">
        <v>36</v>
      </c>
      <c r="AX411" s="11" t="s">
        <v>73</v>
      </c>
      <c r="AY411" s="224" t="s">
        <v>186</v>
      </c>
    </row>
    <row r="412" spans="2:51" s="13" customFormat="1" ht="13.5">
      <c r="B412" s="241"/>
      <c r="C412" s="242"/>
      <c r="D412" s="208" t="s">
        <v>290</v>
      </c>
      <c r="E412" s="243" t="s">
        <v>23</v>
      </c>
      <c r="F412" s="244" t="s">
        <v>2616</v>
      </c>
      <c r="G412" s="242"/>
      <c r="H412" s="245" t="s">
        <v>23</v>
      </c>
      <c r="I412" s="246"/>
      <c r="J412" s="242"/>
      <c r="K412" s="242"/>
      <c r="L412" s="247"/>
      <c r="M412" s="248"/>
      <c r="N412" s="249"/>
      <c r="O412" s="249"/>
      <c r="P412" s="249"/>
      <c r="Q412" s="249"/>
      <c r="R412" s="249"/>
      <c r="S412" s="249"/>
      <c r="T412" s="250"/>
      <c r="AT412" s="251" t="s">
        <v>290</v>
      </c>
      <c r="AU412" s="251" t="s">
        <v>83</v>
      </c>
      <c r="AV412" s="13" t="s">
        <v>81</v>
      </c>
      <c r="AW412" s="13" t="s">
        <v>36</v>
      </c>
      <c r="AX412" s="13" t="s">
        <v>73</v>
      </c>
      <c r="AY412" s="251" t="s">
        <v>186</v>
      </c>
    </row>
    <row r="413" spans="2:51" s="11" customFormat="1" ht="13.5">
      <c r="B413" s="214"/>
      <c r="C413" s="215"/>
      <c r="D413" s="208" t="s">
        <v>290</v>
      </c>
      <c r="E413" s="225" t="s">
        <v>23</v>
      </c>
      <c r="F413" s="226" t="s">
        <v>83</v>
      </c>
      <c r="G413" s="215"/>
      <c r="H413" s="227">
        <v>2</v>
      </c>
      <c r="I413" s="219"/>
      <c r="J413" s="215"/>
      <c r="K413" s="215"/>
      <c r="L413" s="220"/>
      <c r="M413" s="221"/>
      <c r="N413" s="222"/>
      <c r="O413" s="222"/>
      <c r="P413" s="222"/>
      <c r="Q413" s="222"/>
      <c r="R413" s="222"/>
      <c r="S413" s="222"/>
      <c r="T413" s="223"/>
      <c r="AT413" s="224" t="s">
        <v>290</v>
      </c>
      <c r="AU413" s="224" t="s">
        <v>83</v>
      </c>
      <c r="AV413" s="11" t="s">
        <v>83</v>
      </c>
      <c r="AW413" s="11" t="s">
        <v>36</v>
      </c>
      <c r="AX413" s="11" t="s">
        <v>73</v>
      </c>
      <c r="AY413" s="224" t="s">
        <v>186</v>
      </c>
    </row>
    <row r="414" spans="2:51" s="12" customFormat="1" ht="13.5">
      <c r="B414" s="230"/>
      <c r="C414" s="231"/>
      <c r="D414" s="205" t="s">
        <v>290</v>
      </c>
      <c r="E414" s="232" t="s">
        <v>23</v>
      </c>
      <c r="F414" s="233" t="s">
        <v>650</v>
      </c>
      <c r="G414" s="231"/>
      <c r="H414" s="234">
        <v>6</v>
      </c>
      <c r="I414" s="235"/>
      <c r="J414" s="231"/>
      <c r="K414" s="231"/>
      <c r="L414" s="236"/>
      <c r="M414" s="237"/>
      <c r="N414" s="238"/>
      <c r="O414" s="238"/>
      <c r="P414" s="238"/>
      <c r="Q414" s="238"/>
      <c r="R414" s="238"/>
      <c r="S414" s="238"/>
      <c r="T414" s="239"/>
      <c r="AT414" s="240" t="s">
        <v>290</v>
      </c>
      <c r="AU414" s="240" t="s">
        <v>83</v>
      </c>
      <c r="AV414" s="12" t="s">
        <v>206</v>
      </c>
      <c r="AW414" s="12" t="s">
        <v>36</v>
      </c>
      <c r="AX414" s="12" t="s">
        <v>81</v>
      </c>
      <c r="AY414" s="240" t="s">
        <v>186</v>
      </c>
    </row>
    <row r="415" spans="2:65" s="1" customFormat="1" ht="31.5" customHeight="1">
      <c r="B415" s="41"/>
      <c r="C415" s="193" t="s">
        <v>559</v>
      </c>
      <c r="D415" s="193" t="s">
        <v>189</v>
      </c>
      <c r="E415" s="194" t="s">
        <v>2617</v>
      </c>
      <c r="F415" s="195" t="s">
        <v>2618</v>
      </c>
      <c r="G415" s="196" t="s">
        <v>401</v>
      </c>
      <c r="H415" s="197">
        <v>12.285</v>
      </c>
      <c r="I415" s="198"/>
      <c r="J415" s="199">
        <f>ROUND(I415*H415,2)</f>
        <v>0</v>
      </c>
      <c r="K415" s="195" t="s">
        <v>193</v>
      </c>
      <c r="L415" s="61"/>
      <c r="M415" s="200" t="s">
        <v>23</v>
      </c>
      <c r="N415" s="201" t="s">
        <v>44</v>
      </c>
      <c r="O415" s="42"/>
      <c r="P415" s="202">
        <f>O415*H415</f>
        <v>0</v>
      </c>
      <c r="Q415" s="202">
        <v>1.0383</v>
      </c>
      <c r="R415" s="202">
        <f>Q415*H415</f>
        <v>12.7555155</v>
      </c>
      <c r="S415" s="202">
        <v>0</v>
      </c>
      <c r="T415" s="203">
        <f>S415*H415</f>
        <v>0</v>
      </c>
      <c r="AR415" s="24" t="s">
        <v>206</v>
      </c>
      <c r="AT415" s="24" t="s">
        <v>189</v>
      </c>
      <c r="AU415" s="24" t="s">
        <v>83</v>
      </c>
      <c r="AY415" s="24" t="s">
        <v>186</v>
      </c>
      <c r="BE415" s="204">
        <f>IF(N415="základní",J415,0)</f>
        <v>0</v>
      </c>
      <c r="BF415" s="204">
        <f>IF(N415="snížená",J415,0)</f>
        <v>0</v>
      </c>
      <c r="BG415" s="204">
        <f>IF(N415="zákl. přenesená",J415,0)</f>
        <v>0</v>
      </c>
      <c r="BH415" s="204">
        <f>IF(N415="sníž. přenesená",J415,0)</f>
        <v>0</v>
      </c>
      <c r="BI415" s="204">
        <f>IF(N415="nulová",J415,0)</f>
        <v>0</v>
      </c>
      <c r="BJ415" s="24" t="s">
        <v>81</v>
      </c>
      <c r="BK415" s="204">
        <f>ROUND(I415*H415,2)</f>
        <v>0</v>
      </c>
      <c r="BL415" s="24" t="s">
        <v>206</v>
      </c>
      <c r="BM415" s="24" t="s">
        <v>2619</v>
      </c>
    </row>
    <row r="416" spans="2:47" s="1" customFormat="1" ht="108">
      <c r="B416" s="41"/>
      <c r="C416" s="63"/>
      <c r="D416" s="208" t="s">
        <v>287</v>
      </c>
      <c r="E416" s="63"/>
      <c r="F416" s="209" t="s">
        <v>2620</v>
      </c>
      <c r="G416" s="63"/>
      <c r="H416" s="63"/>
      <c r="I416" s="163"/>
      <c r="J416" s="63"/>
      <c r="K416" s="63"/>
      <c r="L416" s="61"/>
      <c r="M416" s="207"/>
      <c r="N416" s="42"/>
      <c r="O416" s="42"/>
      <c r="P416" s="42"/>
      <c r="Q416" s="42"/>
      <c r="R416" s="42"/>
      <c r="S416" s="42"/>
      <c r="T416" s="78"/>
      <c r="AT416" s="24" t="s">
        <v>287</v>
      </c>
      <c r="AU416" s="24" t="s">
        <v>83</v>
      </c>
    </row>
    <row r="417" spans="2:51" s="13" customFormat="1" ht="13.5">
      <c r="B417" s="241"/>
      <c r="C417" s="242"/>
      <c r="D417" s="208" t="s">
        <v>290</v>
      </c>
      <c r="E417" s="243" t="s">
        <v>23</v>
      </c>
      <c r="F417" s="244" t="s">
        <v>2621</v>
      </c>
      <c r="G417" s="242"/>
      <c r="H417" s="245" t="s">
        <v>23</v>
      </c>
      <c r="I417" s="246"/>
      <c r="J417" s="242"/>
      <c r="K417" s="242"/>
      <c r="L417" s="247"/>
      <c r="M417" s="248"/>
      <c r="N417" s="249"/>
      <c r="O417" s="249"/>
      <c r="P417" s="249"/>
      <c r="Q417" s="249"/>
      <c r="R417" s="249"/>
      <c r="S417" s="249"/>
      <c r="T417" s="250"/>
      <c r="AT417" s="251" t="s">
        <v>290</v>
      </c>
      <c r="AU417" s="251" t="s">
        <v>83</v>
      </c>
      <c r="AV417" s="13" t="s">
        <v>81</v>
      </c>
      <c r="AW417" s="13" t="s">
        <v>36</v>
      </c>
      <c r="AX417" s="13" t="s">
        <v>73</v>
      </c>
      <c r="AY417" s="251" t="s">
        <v>186</v>
      </c>
    </row>
    <row r="418" spans="2:51" s="11" customFormat="1" ht="13.5">
      <c r="B418" s="214"/>
      <c r="C418" s="215"/>
      <c r="D418" s="205" t="s">
        <v>290</v>
      </c>
      <c r="E418" s="216" t="s">
        <v>23</v>
      </c>
      <c r="F418" s="217" t="s">
        <v>2622</v>
      </c>
      <c r="G418" s="215"/>
      <c r="H418" s="218">
        <v>12.285</v>
      </c>
      <c r="I418" s="219"/>
      <c r="J418" s="215"/>
      <c r="K418" s="215"/>
      <c r="L418" s="220"/>
      <c r="M418" s="221"/>
      <c r="N418" s="222"/>
      <c r="O418" s="222"/>
      <c r="P418" s="222"/>
      <c r="Q418" s="222"/>
      <c r="R418" s="222"/>
      <c r="S418" s="222"/>
      <c r="T418" s="223"/>
      <c r="AT418" s="224" t="s">
        <v>290</v>
      </c>
      <c r="AU418" s="224" t="s">
        <v>83</v>
      </c>
      <c r="AV418" s="11" t="s">
        <v>83</v>
      </c>
      <c r="AW418" s="11" t="s">
        <v>36</v>
      </c>
      <c r="AX418" s="11" t="s">
        <v>81</v>
      </c>
      <c r="AY418" s="224" t="s">
        <v>186</v>
      </c>
    </row>
    <row r="419" spans="2:65" s="1" customFormat="1" ht="31.5" customHeight="1">
      <c r="B419" s="41"/>
      <c r="C419" s="193" t="s">
        <v>1095</v>
      </c>
      <c r="D419" s="193" t="s">
        <v>189</v>
      </c>
      <c r="E419" s="194" t="s">
        <v>2623</v>
      </c>
      <c r="F419" s="195" t="s">
        <v>2624</v>
      </c>
      <c r="G419" s="196" t="s">
        <v>401</v>
      </c>
      <c r="H419" s="197">
        <v>1.574</v>
      </c>
      <c r="I419" s="198"/>
      <c r="J419" s="199">
        <f>ROUND(I419*H419,2)</f>
        <v>0</v>
      </c>
      <c r="K419" s="195" t="s">
        <v>193</v>
      </c>
      <c r="L419" s="61"/>
      <c r="M419" s="200" t="s">
        <v>23</v>
      </c>
      <c r="N419" s="201" t="s">
        <v>44</v>
      </c>
      <c r="O419" s="42"/>
      <c r="P419" s="202">
        <f>O419*H419</f>
        <v>0</v>
      </c>
      <c r="Q419" s="202">
        <v>1.0378</v>
      </c>
      <c r="R419" s="202">
        <f>Q419*H419</f>
        <v>1.6334972</v>
      </c>
      <c r="S419" s="202">
        <v>0</v>
      </c>
      <c r="T419" s="203">
        <f>S419*H419</f>
        <v>0</v>
      </c>
      <c r="AR419" s="24" t="s">
        <v>206</v>
      </c>
      <c r="AT419" s="24" t="s">
        <v>189</v>
      </c>
      <c r="AU419" s="24" t="s">
        <v>83</v>
      </c>
      <c r="AY419" s="24" t="s">
        <v>186</v>
      </c>
      <c r="BE419" s="204">
        <f>IF(N419="základní",J419,0)</f>
        <v>0</v>
      </c>
      <c r="BF419" s="204">
        <f>IF(N419="snížená",J419,0)</f>
        <v>0</v>
      </c>
      <c r="BG419" s="204">
        <f>IF(N419="zákl. přenesená",J419,0)</f>
        <v>0</v>
      </c>
      <c r="BH419" s="204">
        <f>IF(N419="sníž. přenesená",J419,0)</f>
        <v>0</v>
      </c>
      <c r="BI419" s="204">
        <f>IF(N419="nulová",J419,0)</f>
        <v>0</v>
      </c>
      <c r="BJ419" s="24" t="s">
        <v>81</v>
      </c>
      <c r="BK419" s="204">
        <f>ROUND(I419*H419,2)</f>
        <v>0</v>
      </c>
      <c r="BL419" s="24" t="s">
        <v>206</v>
      </c>
      <c r="BM419" s="24" t="s">
        <v>2625</v>
      </c>
    </row>
    <row r="420" spans="2:47" s="1" customFormat="1" ht="108">
      <c r="B420" s="41"/>
      <c r="C420" s="63"/>
      <c r="D420" s="208" t="s">
        <v>287</v>
      </c>
      <c r="E420" s="63"/>
      <c r="F420" s="209" t="s">
        <v>2620</v>
      </c>
      <c r="G420" s="63"/>
      <c r="H420" s="63"/>
      <c r="I420" s="163"/>
      <c r="J420" s="63"/>
      <c r="K420" s="63"/>
      <c r="L420" s="61"/>
      <c r="M420" s="207"/>
      <c r="N420" s="42"/>
      <c r="O420" s="42"/>
      <c r="P420" s="42"/>
      <c r="Q420" s="42"/>
      <c r="R420" s="42"/>
      <c r="S420" s="42"/>
      <c r="T420" s="78"/>
      <c r="AT420" s="24" t="s">
        <v>287</v>
      </c>
      <c r="AU420" s="24" t="s">
        <v>83</v>
      </c>
    </row>
    <row r="421" spans="2:51" s="13" customFormat="1" ht="13.5">
      <c r="B421" s="241"/>
      <c r="C421" s="242"/>
      <c r="D421" s="208" t="s">
        <v>290</v>
      </c>
      <c r="E421" s="243" t="s">
        <v>23</v>
      </c>
      <c r="F421" s="244" t="s">
        <v>2626</v>
      </c>
      <c r="G421" s="242"/>
      <c r="H421" s="245" t="s">
        <v>23</v>
      </c>
      <c r="I421" s="246"/>
      <c r="J421" s="242"/>
      <c r="K421" s="242"/>
      <c r="L421" s="247"/>
      <c r="M421" s="248"/>
      <c r="N421" s="249"/>
      <c r="O421" s="249"/>
      <c r="P421" s="249"/>
      <c r="Q421" s="249"/>
      <c r="R421" s="249"/>
      <c r="S421" s="249"/>
      <c r="T421" s="250"/>
      <c r="AT421" s="251" t="s">
        <v>290</v>
      </c>
      <c r="AU421" s="251" t="s">
        <v>83</v>
      </c>
      <c r="AV421" s="13" t="s">
        <v>81</v>
      </c>
      <c r="AW421" s="13" t="s">
        <v>36</v>
      </c>
      <c r="AX421" s="13" t="s">
        <v>73</v>
      </c>
      <c r="AY421" s="251" t="s">
        <v>186</v>
      </c>
    </row>
    <row r="422" spans="2:51" s="11" customFormat="1" ht="13.5">
      <c r="B422" s="214"/>
      <c r="C422" s="215"/>
      <c r="D422" s="205" t="s">
        <v>290</v>
      </c>
      <c r="E422" s="216" t="s">
        <v>23</v>
      </c>
      <c r="F422" s="217" t="s">
        <v>2627</v>
      </c>
      <c r="G422" s="215"/>
      <c r="H422" s="218">
        <v>1.574</v>
      </c>
      <c r="I422" s="219"/>
      <c r="J422" s="215"/>
      <c r="K422" s="215"/>
      <c r="L422" s="220"/>
      <c r="M422" s="221"/>
      <c r="N422" s="222"/>
      <c r="O422" s="222"/>
      <c r="P422" s="222"/>
      <c r="Q422" s="222"/>
      <c r="R422" s="222"/>
      <c r="S422" s="222"/>
      <c r="T422" s="223"/>
      <c r="AT422" s="224" t="s">
        <v>290</v>
      </c>
      <c r="AU422" s="224" t="s">
        <v>83</v>
      </c>
      <c r="AV422" s="11" t="s">
        <v>83</v>
      </c>
      <c r="AW422" s="11" t="s">
        <v>36</v>
      </c>
      <c r="AX422" s="11" t="s">
        <v>81</v>
      </c>
      <c r="AY422" s="224" t="s">
        <v>186</v>
      </c>
    </row>
    <row r="423" spans="2:65" s="1" customFormat="1" ht="22.5" customHeight="1">
      <c r="B423" s="41"/>
      <c r="C423" s="193" t="s">
        <v>1101</v>
      </c>
      <c r="D423" s="193" t="s">
        <v>189</v>
      </c>
      <c r="E423" s="194" t="s">
        <v>2628</v>
      </c>
      <c r="F423" s="195" t="s">
        <v>2629</v>
      </c>
      <c r="G423" s="196" t="s">
        <v>444</v>
      </c>
      <c r="H423" s="197">
        <v>5</v>
      </c>
      <c r="I423" s="198"/>
      <c r="J423" s="199">
        <f>ROUND(I423*H423,2)</f>
        <v>0</v>
      </c>
      <c r="K423" s="195" t="s">
        <v>193</v>
      </c>
      <c r="L423" s="61"/>
      <c r="M423" s="200" t="s">
        <v>23</v>
      </c>
      <c r="N423" s="201" t="s">
        <v>44</v>
      </c>
      <c r="O423" s="42"/>
      <c r="P423" s="202">
        <f>O423*H423</f>
        <v>0</v>
      </c>
      <c r="Q423" s="202">
        <v>0.00444</v>
      </c>
      <c r="R423" s="202">
        <f>Q423*H423</f>
        <v>0.0222</v>
      </c>
      <c r="S423" s="202">
        <v>0</v>
      </c>
      <c r="T423" s="203">
        <f>S423*H423</f>
        <v>0</v>
      </c>
      <c r="AR423" s="24" t="s">
        <v>206</v>
      </c>
      <c r="AT423" s="24" t="s">
        <v>189</v>
      </c>
      <c r="AU423" s="24" t="s">
        <v>83</v>
      </c>
      <c r="AY423" s="24" t="s">
        <v>186</v>
      </c>
      <c r="BE423" s="204">
        <f>IF(N423="základní",J423,0)</f>
        <v>0</v>
      </c>
      <c r="BF423" s="204">
        <f>IF(N423="snížená",J423,0)</f>
        <v>0</v>
      </c>
      <c r="BG423" s="204">
        <f>IF(N423="zákl. přenesená",J423,0)</f>
        <v>0</v>
      </c>
      <c r="BH423" s="204">
        <f>IF(N423="sníž. přenesená",J423,0)</f>
        <v>0</v>
      </c>
      <c r="BI423" s="204">
        <f>IF(N423="nulová",J423,0)</f>
        <v>0</v>
      </c>
      <c r="BJ423" s="24" t="s">
        <v>81</v>
      </c>
      <c r="BK423" s="204">
        <f>ROUND(I423*H423,2)</f>
        <v>0</v>
      </c>
      <c r="BL423" s="24" t="s">
        <v>206</v>
      </c>
      <c r="BM423" s="24" t="s">
        <v>2630</v>
      </c>
    </row>
    <row r="424" spans="2:47" s="1" customFormat="1" ht="40.5">
      <c r="B424" s="41"/>
      <c r="C424" s="63"/>
      <c r="D424" s="208" t="s">
        <v>287</v>
      </c>
      <c r="E424" s="63"/>
      <c r="F424" s="209" t="s">
        <v>2631</v>
      </c>
      <c r="G424" s="63"/>
      <c r="H424" s="63"/>
      <c r="I424" s="163"/>
      <c r="J424" s="63"/>
      <c r="K424" s="63"/>
      <c r="L424" s="61"/>
      <c r="M424" s="207"/>
      <c r="N424" s="42"/>
      <c r="O424" s="42"/>
      <c r="P424" s="42"/>
      <c r="Q424" s="42"/>
      <c r="R424" s="42"/>
      <c r="S424" s="42"/>
      <c r="T424" s="78"/>
      <c r="AT424" s="24" t="s">
        <v>287</v>
      </c>
      <c r="AU424" s="24" t="s">
        <v>83</v>
      </c>
    </row>
    <row r="425" spans="2:51" s="13" customFormat="1" ht="13.5">
      <c r="B425" s="241"/>
      <c r="C425" s="242"/>
      <c r="D425" s="208" t="s">
        <v>290</v>
      </c>
      <c r="E425" s="243" t="s">
        <v>23</v>
      </c>
      <c r="F425" s="244" t="s">
        <v>2632</v>
      </c>
      <c r="G425" s="242"/>
      <c r="H425" s="245" t="s">
        <v>23</v>
      </c>
      <c r="I425" s="246"/>
      <c r="J425" s="242"/>
      <c r="K425" s="242"/>
      <c r="L425" s="247"/>
      <c r="M425" s="248"/>
      <c r="N425" s="249"/>
      <c r="O425" s="249"/>
      <c r="P425" s="249"/>
      <c r="Q425" s="249"/>
      <c r="R425" s="249"/>
      <c r="S425" s="249"/>
      <c r="T425" s="250"/>
      <c r="AT425" s="251" t="s">
        <v>290</v>
      </c>
      <c r="AU425" s="251" t="s">
        <v>83</v>
      </c>
      <c r="AV425" s="13" t="s">
        <v>81</v>
      </c>
      <c r="AW425" s="13" t="s">
        <v>36</v>
      </c>
      <c r="AX425" s="13" t="s">
        <v>73</v>
      </c>
      <c r="AY425" s="251" t="s">
        <v>186</v>
      </c>
    </row>
    <row r="426" spans="2:51" s="11" customFormat="1" ht="13.5">
      <c r="B426" s="214"/>
      <c r="C426" s="215"/>
      <c r="D426" s="205" t="s">
        <v>290</v>
      </c>
      <c r="E426" s="216" t="s">
        <v>23</v>
      </c>
      <c r="F426" s="217" t="s">
        <v>2633</v>
      </c>
      <c r="G426" s="215"/>
      <c r="H426" s="218">
        <v>5</v>
      </c>
      <c r="I426" s="219"/>
      <c r="J426" s="215"/>
      <c r="K426" s="215"/>
      <c r="L426" s="220"/>
      <c r="M426" s="221"/>
      <c r="N426" s="222"/>
      <c r="O426" s="222"/>
      <c r="P426" s="222"/>
      <c r="Q426" s="222"/>
      <c r="R426" s="222"/>
      <c r="S426" s="222"/>
      <c r="T426" s="223"/>
      <c r="AT426" s="224" t="s">
        <v>290</v>
      </c>
      <c r="AU426" s="224" t="s">
        <v>83</v>
      </c>
      <c r="AV426" s="11" t="s">
        <v>83</v>
      </c>
      <c r="AW426" s="11" t="s">
        <v>36</v>
      </c>
      <c r="AX426" s="11" t="s">
        <v>81</v>
      </c>
      <c r="AY426" s="224" t="s">
        <v>186</v>
      </c>
    </row>
    <row r="427" spans="2:65" s="1" customFormat="1" ht="22.5" customHeight="1">
      <c r="B427" s="41"/>
      <c r="C427" s="193" t="s">
        <v>719</v>
      </c>
      <c r="D427" s="193" t="s">
        <v>189</v>
      </c>
      <c r="E427" s="194" t="s">
        <v>2634</v>
      </c>
      <c r="F427" s="195" t="s">
        <v>2635</v>
      </c>
      <c r="G427" s="196" t="s">
        <v>444</v>
      </c>
      <c r="H427" s="197">
        <v>51.7</v>
      </c>
      <c r="I427" s="198"/>
      <c r="J427" s="199">
        <f>ROUND(I427*H427,2)</f>
        <v>0</v>
      </c>
      <c r="K427" s="195" t="s">
        <v>193</v>
      </c>
      <c r="L427" s="61"/>
      <c r="M427" s="200" t="s">
        <v>23</v>
      </c>
      <c r="N427" s="201" t="s">
        <v>44</v>
      </c>
      <c r="O427" s="42"/>
      <c r="P427" s="202">
        <f>O427*H427</f>
        <v>0</v>
      </c>
      <c r="Q427" s="202">
        <v>0.00033</v>
      </c>
      <c r="R427" s="202">
        <f>Q427*H427</f>
        <v>0.017061</v>
      </c>
      <c r="S427" s="202">
        <v>0</v>
      </c>
      <c r="T427" s="203">
        <f>S427*H427</f>
        <v>0</v>
      </c>
      <c r="AR427" s="24" t="s">
        <v>206</v>
      </c>
      <c r="AT427" s="24" t="s">
        <v>189</v>
      </c>
      <c r="AU427" s="24" t="s">
        <v>83</v>
      </c>
      <c r="AY427" s="24" t="s">
        <v>186</v>
      </c>
      <c r="BE427" s="204">
        <f>IF(N427="základní",J427,0)</f>
        <v>0</v>
      </c>
      <c r="BF427" s="204">
        <f>IF(N427="snížená",J427,0)</f>
        <v>0</v>
      </c>
      <c r="BG427" s="204">
        <f>IF(N427="zákl. přenesená",J427,0)</f>
        <v>0</v>
      </c>
      <c r="BH427" s="204">
        <f>IF(N427="sníž. přenesená",J427,0)</f>
        <v>0</v>
      </c>
      <c r="BI427" s="204">
        <f>IF(N427="nulová",J427,0)</f>
        <v>0</v>
      </c>
      <c r="BJ427" s="24" t="s">
        <v>81</v>
      </c>
      <c r="BK427" s="204">
        <f>ROUND(I427*H427,2)</f>
        <v>0</v>
      </c>
      <c r="BL427" s="24" t="s">
        <v>206</v>
      </c>
      <c r="BM427" s="24" t="s">
        <v>2636</v>
      </c>
    </row>
    <row r="428" spans="2:47" s="1" customFormat="1" ht="162">
      <c r="B428" s="41"/>
      <c r="C428" s="63"/>
      <c r="D428" s="208" t="s">
        <v>287</v>
      </c>
      <c r="E428" s="63"/>
      <c r="F428" s="209" t="s">
        <v>2637</v>
      </c>
      <c r="G428" s="63"/>
      <c r="H428" s="63"/>
      <c r="I428" s="163"/>
      <c r="J428" s="63"/>
      <c r="K428" s="63"/>
      <c r="L428" s="61"/>
      <c r="M428" s="207"/>
      <c r="N428" s="42"/>
      <c r="O428" s="42"/>
      <c r="P428" s="42"/>
      <c r="Q428" s="42"/>
      <c r="R428" s="42"/>
      <c r="S428" s="42"/>
      <c r="T428" s="78"/>
      <c r="AT428" s="24" t="s">
        <v>287</v>
      </c>
      <c r="AU428" s="24" t="s">
        <v>83</v>
      </c>
    </row>
    <row r="429" spans="2:51" s="11" customFormat="1" ht="13.5">
      <c r="B429" s="214"/>
      <c r="C429" s="215"/>
      <c r="D429" s="205" t="s">
        <v>290</v>
      </c>
      <c r="E429" s="216" t="s">
        <v>23</v>
      </c>
      <c r="F429" s="217" t="s">
        <v>2638</v>
      </c>
      <c r="G429" s="215"/>
      <c r="H429" s="218">
        <v>51.7</v>
      </c>
      <c r="I429" s="219"/>
      <c r="J429" s="215"/>
      <c r="K429" s="215"/>
      <c r="L429" s="220"/>
      <c r="M429" s="221"/>
      <c r="N429" s="222"/>
      <c r="O429" s="222"/>
      <c r="P429" s="222"/>
      <c r="Q429" s="222"/>
      <c r="R429" s="222"/>
      <c r="S429" s="222"/>
      <c r="T429" s="223"/>
      <c r="AT429" s="224" t="s">
        <v>290</v>
      </c>
      <c r="AU429" s="224" t="s">
        <v>83</v>
      </c>
      <c r="AV429" s="11" t="s">
        <v>83</v>
      </c>
      <c r="AW429" s="11" t="s">
        <v>36</v>
      </c>
      <c r="AX429" s="11" t="s">
        <v>81</v>
      </c>
      <c r="AY429" s="224" t="s">
        <v>186</v>
      </c>
    </row>
    <row r="430" spans="2:65" s="1" customFormat="1" ht="22.5" customHeight="1">
      <c r="B430" s="41"/>
      <c r="C430" s="254" t="s">
        <v>821</v>
      </c>
      <c r="D430" s="254" t="s">
        <v>1059</v>
      </c>
      <c r="E430" s="255" t="s">
        <v>2639</v>
      </c>
      <c r="F430" s="256" t="s">
        <v>2640</v>
      </c>
      <c r="G430" s="257" t="s">
        <v>444</v>
      </c>
      <c r="H430" s="258">
        <v>51.7</v>
      </c>
      <c r="I430" s="259"/>
      <c r="J430" s="260">
        <f>ROUND(I430*H430,2)</f>
        <v>0</v>
      </c>
      <c r="K430" s="256" t="s">
        <v>23</v>
      </c>
      <c r="L430" s="261"/>
      <c r="M430" s="262" t="s">
        <v>23</v>
      </c>
      <c r="N430" s="263" t="s">
        <v>44</v>
      </c>
      <c r="O430" s="42"/>
      <c r="P430" s="202">
        <f>O430*H430</f>
        <v>0</v>
      </c>
      <c r="Q430" s="202">
        <v>0.01893</v>
      </c>
      <c r="R430" s="202">
        <f>Q430*H430</f>
        <v>0.978681</v>
      </c>
      <c r="S430" s="202">
        <v>0</v>
      </c>
      <c r="T430" s="203">
        <f>S430*H430</f>
        <v>0</v>
      </c>
      <c r="AR430" s="24" t="s">
        <v>227</v>
      </c>
      <c r="AT430" s="24" t="s">
        <v>1059</v>
      </c>
      <c r="AU430" s="24" t="s">
        <v>83</v>
      </c>
      <c r="AY430" s="24" t="s">
        <v>186</v>
      </c>
      <c r="BE430" s="204">
        <f>IF(N430="základní",J430,0)</f>
        <v>0</v>
      </c>
      <c r="BF430" s="204">
        <f>IF(N430="snížená",J430,0)</f>
        <v>0</v>
      </c>
      <c r="BG430" s="204">
        <f>IF(N430="zákl. přenesená",J430,0)</f>
        <v>0</v>
      </c>
      <c r="BH430" s="204">
        <f>IF(N430="sníž. přenesená",J430,0)</f>
        <v>0</v>
      </c>
      <c r="BI430" s="204">
        <f>IF(N430="nulová",J430,0)</f>
        <v>0</v>
      </c>
      <c r="BJ430" s="24" t="s">
        <v>81</v>
      </c>
      <c r="BK430" s="204">
        <f>ROUND(I430*H430,2)</f>
        <v>0</v>
      </c>
      <c r="BL430" s="24" t="s">
        <v>206</v>
      </c>
      <c r="BM430" s="24" t="s">
        <v>2641</v>
      </c>
    </row>
    <row r="431" spans="2:47" s="1" customFormat="1" ht="81">
      <c r="B431" s="41"/>
      <c r="C431" s="63"/>
      <c r="D431" s="208" t="s">
        <v>196</v>
      </c>
      <c r="E431" s="63"/>
      <c r="F431" s="209" t="s">
        <v>2642</v>
      </c>
      <c r="G431" s="63"/>
      <c r="H431" s="63"/>
      <c r="I431" s="163"/>
      <c r="J431" s="63"/>
      <c r="K431" s="63"/>
      <c r="L431" s="61"/>
      <c r="M431" s="207"/>
      <c r="N431" s="42"/>
      <c r="O431" s="42"/>
      <c r="P431" s="42"/>
      <c r="Q431" s="42"/>
      <c r="R431" s="42"/>
      <c r="S431" s="42"/>
      <c r="T431" s="78"/>
      <c r="AT431" s="24" t="s">
        <v>196</v>
      </c>
      <c r="AU431" s="24" t="s">
        <v>83</v>
      </c>
    </row>
    <row r="432" spans="2:51" s="11" customFormat="1" ht="13.5">
      <c r="B432" s="214"/>
      <c r="C432" s="215"/>
      <c r="D432" s="205" t="s">
        <v>290</v>
      </c>
      <c r="E432" s="216" t="s">
        <v>23</v>
      </c>
      <c r="F432" s="217" t="s">
        <v>2638</v>
      </c>
      <c r="G432" s="215"/>
      <c r="H432" s="218">
        <v>51.7</v>
      </c>
      <c r="I432" s="219"/>
      <c r="J432" s="215"/>
      <c r="K432" s="215"/>
      <c r="L432" s="220"/>
      <c r="M432" s="221"/>
      <c r="N432" s="222"/>
      <c r="O432" s="222"/>
      <c r="P432" s="222"/>
      <c r="Q432" s="222"/>
      <c r="R432" s="222"/>
      <c r="S432" s="222"/>
      <c r="T432" s="223"/>
      <c r="AT432" s="224" t="s">
        <v>290</v>
      </c>
      <c r="AU432" s="224" t="s">
        <v>83</v>
      </c>
      <c r="AV432" s="11" t="s">
        <v>83</v>
      </c>
      <c r="AW432" s="11" t="s">
        <v>36</v>
      </c>
      <c r="AX432" s="11" t="s">
        <v>81</v>
      </c>
      <c r="AY432" s="224" t="s">
        <v>186</v>
      </c>
    </row>
    <row r="433" spans="2:65" s="1" customFormat="1" ht="22.5" customHeight="1">
      <c r="B433" s="41"/>
      <c r="C433" s="193" t="s">
        <v>826</v>
      </c>
      <c r="D433" s="193" t="s">
        <v>189</v>
      </c>
      <c r="E433" s="194" t="s">
        <v>2643</v>
      </c>
      <c r="F433" s="195" t="s">
        <v>2644</v>
      </c>
      <c r="G433" s="196" t="s">
        <v>444</v>
      </c>
      <c r="H433" s="197">
        <v>119.4</v>
      </c>
      <c r="I433" s="198"/>
      <c r="J433" s="199">
        <f>ROUND(I433*H433,2)</f>
        <v>0</v>
      </c>
      <c r="K433" s="195" t="s">
        <v>23</v>
      </c>
      <c r="L433" s="61"/>
      <c r="M433" s="200" t="s">
        <v>23</v>
      </c>
      <c r="N433" s="201" t="s">
        <v>44</v>
      </c>
      <c r="O433" s="42"/>
      <c r="P433" s="202">
        <f>O433*H433</f>
        <v>0</v>
      </c>
      <c r="Q433" s="202">
        <v>0.00081</v>
      </c>
      <c r="R433" s="202">
        <f>Q433*H433</f>
        <v>0.096714</v>
      </c>
      <c r="S433" s="202">
        <v>0</v>
      </c>
      <c r="T433" s="203">
        <f>S433*H433</f>
        <v>0</v>
      </c>
      <c r="AR433" s="24" t="s">
        <v>206</v>
      </c>
      <c r="AT433" s="24" t="s">
        <v>189</v>
      </c>
      <c r="AU433" s="24" t="s">
        <v>83</v>
      </c>
      <c r="AY433" s="24" t="s">
        <v>186</v>
      </c>
      <c r="BE433" s="204">
        <f>IF(N433="základní",J433,0)</f>
        <v>0</v>
      </c>
      <c r="BF433" s="204">
        <f>IF(N433="snížená",J433,0)</f>
        <v>0</v>
      </c>
      <c r="BG433" s="204">
        <f>IF(N433="zákl. přenesená",J433,0)</f>
        <v>0</v>
      </c>
      <c r="BH433" s="204">
        <f>IF(N433="sníž. přenesená",J433,0)</f>
        <v>0</v>
      </c>
      <c r="BI433" s="204">
        <f>IF(N433="nulová",J433,0)</f>
        <v>0</v>
      </c>
      <c r="BJ433" s="24" t="s">
        <v>81</v>
      </c>
      <c r="BK433" s="204">
        <f>ROUND(I433*H433,2)</f>
        <v>0</v>
      </c>
      <c r="BL433" s="24" t="s">
        <v>206</v>
      </c>
      <c r="BM433" s="24" t="s">
        <v>2645</v>
      </c>
    </row>
    <row r="434" spans="2:47" s="1" customFormat="1" ht="40.5">
      <c r="B434" s="41"/>
      <c r="C434" s="63"/>
      <c r="D434" s="208" t="s">
        <v>196</v>
      </c>
      <c r="E434" s="63"/>
      <c r="F434" s="209" t="s">
        <v>2646</v>
      </c>
      <c r="G434" s="63"/>
      <c r="H434" s="63"/>
      <c r="I434" s="163"/>
      <c r="J434" s="63"/>
      <c r="K434" s="63"/>
      <c r="L434" s="61"/>
      <c r="M434" s="207"/>
      <c r="N434" s="42"/>
      <c r="O434" s="42"/>
      <c r="P434" s="42"/>
      <c r="Q434" s="42"/>
      <c r="R434" s="42"/>
      <c r="S434" s="42"/>
      <c r="T434" s="78"/>
      <c r="AT434" s="24" t="s">
        <v>196</v>
      </c>
      <c r="AU434" s="24" t="s">
        <v>83</v>
      </c>
    </row>
    <row r="435" spans="2:51" s="11" customFormat="1" ht="13.5">
      <c r="B435" s="214"/>
      <c r="C435" s="215"/>
      <c r="D435" s="208" t="s">
        <v>290</v>
      </c>
      <c r="E435" s="225" t="s">
        <v>23</v>
      </c>
      <c r="F435" s="226" t="s">
        <v>2647</v>
      </c>
      <c r="G435" s="215"/>
      <c r="H435" s="227">
        <v>119.4</v>
      </c>
      <c r="I435" s="219"/>
      <c r="J435" s="215"/>
      <c r="K435" s="215"/>
      <c r="L435" s="220"/>
      <c r="M435" s="221"/>
      <c r="N435" s="222"/>
      <c r="O435" s="222"/>
      <c r="P435" s="222"/>
      <c r="Q435" s="222"/>
      <c r="R435" s="222"/>
      <c r="S435" s="222"/>
      <c r="T435" s="223"/>
      <c r="AT435" s="224" t="s">
        <v>290</v>
      </c>
      <c r="AU435" s="224" t="s">
        <v>83</v>
      </c>
      <c r="AV435" s="11" t="s">
        <v>83</v>
      </c>
      <c r="AW435" s="11" t="s">
        <v>36</v>
      </c>
      <c r="AX435" s="11" t="s">
        <v>81</v>
      </c>
      <c r="AY435" s="224" t="s">
        <v>186</v>
      </c>
    </row>
    <row r="436" spans="2:63" s="10" customFormat="1" ht="29.85" customHeight="1">
      <c r="B436" s="176"/>
      <c r="C436" s="177"/>
      <c r="D436" s="190" t="s">
        <v>72</v>
      </c>
      <c r="E436" s="191" t="s">
        <v>206</v>
      </c>
      <c r="F436" s="191" t="s">
        <v>668</v>
      </c>
      <c r="G436" s="177"/>
      <c r="H436" s="177"/>
      <c r="I436" s="180"/>
      <c r="J436" s="192">
        <f>BK436</f>
        <v>0</v>
      </c>
      <c r="K436" s="177"/>
      <c r="L436" s="182"/>
      <c r="M436" s="183"/>
      <c r="N436" s="184"/>
      <c r="O436" s="184"/>
      <c r="P436" s="185">
        <f>SUM(P437:P617)</f>
        <v>0</v>
      </c>
      <c r="Q436" s="184"/>
      <c r="R436" s="185">
        <f>SUM(R437:R617)</f>
        <v>945.7135573599999</v>
      </c>
      <c r="S436" s="184"/>
      <c r="T436" s="186">
        <f>SUM(T437:T617)</f>
        <v>0</v>
      </c>
      <c r="AR436" s="187" t="s">
        <v>81</v>
      </c>
      <c r="AT436" s="188" t="s">
        <v>72</v>
      </c>
      <c r="AU436" s="188" t="s">
        <v>81</v>
      </c>
      <c r="AY436" s="187" t="s">
        <v>186</v>
      </c>
      <c r="BK436" s="189">
        <f>SUM(BK437:BK617)</f>
        <v>0</v>
      </c>
    </row>
    <row r="437" spans="2:65" s="1" customFormat="1" ht="31.5" customHeight="1">
      <c r="B437" s="41"/>
      <c r="C437" s="193" t="s">
        <v>801</v>
      </c>
      <c r="D437" s="193" t="s">
        <v>189</v>
      </c>
      <c r="E437" s="194" t="s">
        <v>2648</v>
      </c>
      <c r="F437" s="195" t="s">
        <v>2649</v>
      </c>
      <c r="G437" s="196" t="s">
        <v>295</v>
      </c>
      <c r="H437" s="197">
        <v>15.36</v>
      </c>
      <c r="I437" s="198"/>
      <c r="J437" s="199">
        <f>ROUND(I437*H437,2)</f>
        <v>0</v>
      </c>
      <c r="K437" s="195" t="s">
        <v>193</v>
      </c>
      <c r="L437" s="61"/>
      <c r="M437" s="200" t="s">
        <v>23</v>
      </c>
      <c r="N437" s="201" t="s">
        <v>44</v>
      </c>
      <c r="O437" s="42"/>
      <c r="P437" s="202">
        <f>O437*H437</f>
        <v>0</v>
      </c>
      <c r="Q437" s="202">
        <v>0</v>
      </c>
      <c r="R437" s="202">
        <f>Q437*H437</f>
        <v>0</v>
      </c>
      <c r="S437" s="202">
        <v>0</v>
      </c>
      <c r="T437" s="203">
        <f>S437*H437</f>
        <v>0</v>
      </c>
      <c r="AR437" s="24" t="s">
        <v>206</v>
      </c>
      <c r="AT437" s="24" t="s">
        <v>189</v>
      </c>
      <c r="AU437" s="24" t="s">
        <v>83</v>
      </c>
      <c r="AY437" s="24" t="s">
        <v>186</v>
      </c>
      <c r="BE437" s="204">
        <f>IF(N437="základní",J437,0)</f>
        <v>0</v>
      </c>
      <c r="BF437" s="204">
        <f>IF(N437="snížená",J437,0)</f>
        <v>0</v>
      </c>
      <c r="BG437" s="204">
        <f>IF(N437="zákl. přenesená",J437,0)</f>
        <v>0</v>
      </c>
      <c r="BH437" s="204">
        <f>IF(N437="sníž. přenesená",J437,0)</f>
        <v>0</v>
      </c>
      <c r="BI437" s="204">
        <f>IF(N437="nulová",J437,0)</f>
        <v>0</v>
      </c>
      <c r="BJ437" s="24" t="s">
        <v>81</v>
      </c>
      <c r="BK437" s="204">
        <f>ROUND(I437*H437,2)</f>
        <v>0</v>
      </c>
      <c r="BL437" s="24" t="s">
        <v>206</v>
      </c>
      <c r="BM437" s="24" t="s">
        <v>2650</v>
      </c>
    </row>
    <row r="438" spans="2:47" s="1" customFormat="1" ht="216">
      <c r="B438" s="41"/>
      <c r="C438" s="63"/>
      <c r="D438" s="208" t="s">
        <v>287</v>
      </c>
      <c r="E438" s="63"/>
      <c r="F438" s="209" t="s">
        <v>2651</v>
      </c>
      <c r="G438" s="63"/>
      <c r="H438" s="63"/>
      <c r="I438" s="163"/>
      <c r="J438" s="63"/>
      <c r="K438" s="63"/>
      <c r="L438" s="61"/>
      <c r="M438" s="207"/>
      <c r="N438" s="42"/>
      <c r="O438" s="42"/>
      <c r="P438" s="42"/>
      <c r="Q438" s="42"/>
      <c r="R438" s="42"/>
      <c r="S438" s="42"/>
      <c r="T438" s="78"/>
      <c r="AT438" s="24" t="s">
        <v>287</v>
      </c>
      <c r="AU438" s="24" t="s">
        <v>83</v>
      </c>
    </row>
    <row r="439" spans="2:51" s="11" customFormat="1" ht="13.5">
      <c r="B439" s="214"/>
      <c r="C439" s="215"/>
      <c r="D439" s="205" t="s">
        <v>290</v>
      </c>
      <c r="E439" s="216" t="s">
        <v>23</v>
      </c>
      <c r="F439" s="217" t="s">
        <v>2652</v>
      </c>
      <c r="G439" s="215"/>
      <c r="H439" s="218">
        <v>15.36</v>
      </c>
      <c r="I439" s="219"/>
      <c r="J439" s="215"/>
      <c r="K439" s="215"/>
      <c r="L439" s="220"/>
      <c r="M439" s="221"/>
      <c r="N439" s="222"/>
      <c r="O439" s="222"/>
      <c r="P439" s="222"/>
      <c r="Q439" s="222"/>
      <c r="R439" s="222"/>
      <c r="S439" s="222"/>
      <c r="T439" s="223"/>
      <c r="AT439" s="224" t="s">
        <v>290</v>
      </c>
      <c r="AU439" s="224" t="s">
        <v>83</v>
      </c>
      <c r="AV439" s="11" t="s">
        <v>83</v>
      </c>
      <c r="AW439" s="11" t="s">
        <v>36</v>
      </c>
      <c r="AX439" s="11" t="s">
        <v>81</v>
      </c>
      <c r="AY439" s="224" t="s">
        <v>186</v>
      </c>
    </row>
    <row r="440" spans="2:65" s="1" customFormat="1" ht="31.5" customHeight="1">
      <c r="B440" s="41"/>
      <c r="C440" s="193" t="s">
        <v>1105</v>
      </c>
      <c r="D440" s="193" t="s">
        <v>189</v>
      </c>
      <c r="E440" s="194" t="s">
        <v>2653</v>
      </c>
      <c r="F440" s="195" t="s">
        <v>2654</v>
      </c>
      <c r="G440" s="196" t="s">
        <v>285</v>
      </c>
      <c r="H440" s="197">
        <v>6.54</v>
      </c>
      <c r="I440" s="198"/>
      <c r="J440" s="199">
        <f>ROUND(I440*H440,2)</f>
        <v>0</v>
      </c>
      <c r="K440" s="195" t="s">
        <v>23</v>
      </c>
      <c r="L440" s="61"/>
      <c r="M440" s="200" t="s">
        <v>23</v>
      </c>
      <c r="N440" s="201" t="s">
        <v>44</v>
      </c>
      <c r="O440" s="42"/>
      <c r="P440" s="202">
        <f>O440*H440</f>
        <v>0</v>
      </c>
      <c r="Q440" s="202">
        <v>0.0075</v>
      </c>
      <c r="R440" s="202">
        <f>Q440*H440</f>
        <v>0.049049999999999996</v>
      </c>
      <c r="S440" s="202">
        <v>0</v>
      </c>
      <c r="T440" s="203">
        <f>S440*H440</f>
        <v>0</v>
      </c>
      <c r="AR440" s="24" t="s">
        <v>206</v>
      </c>
      <c r="AT440" s="24" t="s">
        <v>189</v>
      </c>
      <c r="AU440" s="24" t="s">
        <v>83</v>
      </c>
      <c r="AY440" s="24" t="s">
        <v>186</v>
      </c>
      <c r="BE440" s="204">
        <f>IF(N440="základní",J440,0)</f>
        <v>0</v>
      </c>
      <c r="BF440" s="204">
        <f>IF(N440="snížená",J440,0)</f>
        <v>0</v>
      </c>
      <c r="BG440" s="204">
        <f>IF(N440="zákl. přenesená",J440,0)</f>
        <v>0</v>
      </c>
      <c r="BH440" s="204">
        <f>IF(N440="sníž. přenesená",J440,0)</f>
        <v>0</v>
      </c>
      <c r="BI440" s="204">
        <f>IF(N440="nulová",J440,0)</f>
        <v>0</v>
      </c>
      <c r="BJ440" s="24" t="s">
        <v>81</v>
      </c>
      <c r="BK440" s="204">
        <f>ROUND(I440*H440,2)</f>
        <v>0</v>
      </c>
      <c r="BL440" s="24" t="s">
        <v>206</v>
      </c>
      <c r="BM440" s="24" t="s">
        <v>2655</v>
      </c>
    </row>
    <row r="441" spans="2:51" s="11" customFormat="1" ht="13.5">
      <c r="B441" s="214"/>
      <c r="C441" s="215"/>
      <c r="D441" s="205" t="s">
        <v>290</v>
      </c>
      <c r="E441" s="216" t="s">
        <v>23</v>
      </c>
      <c r="F441" s="217" t="s">
        <v>2656</v>
      </c>
      <c r="G441" s="215"/>
      <c r="H441" s="218">
        <v>6.54</v>
      </c>
      <c r="I441" s="219"/>
      <c r="J441" s="215"/>
      <c r="K441" s="215"/>
      <c r="L441" s="220"/>
      <c r="M441" s="221"/>
      <c r="N441" s="222"/>
      <c r="O441" s="222"/>
      <c r="P441" s="222"/>
      <c r="Q441" s="222"/>
      <c r="R441" s="222"/>
      <c r="S441" s="222"/>
      <c r="T441" s="223"/>
      <c r="AT441" s="224" t="s">
        <v>290</v>
      </c>
      <c r="AU441" s="224" t="s">
        <v>83</v>
      </c>
      <c r="AV441" s="11" t="s">
        <v>83</v>
      </c>
      <c r="AW441" s="11" t="s">
        <v>36</v>
      </c>
      <c r="AX441" s="11" t="s">
        <v>81</v>
      </c>
      <c r="AY441" s="224" t="s">
        <v>186</v>
      </c>
    </row>
    <row r="442" spans="2:65" s="1" customFormat="1" ht="31.5" customHeight="1">
      <c r="B442" s="41"/>
      <c r="C442" s="193" t="s">
        <v>689</v>
      </c>
      <c r="D442" s="193" t="s">
        <v>189</v>
      </c>
      <c r="E442" s="194" t="s">
        <v>2657</v>
      </c>
      <c r="F442" s="195" t="s">
        <v>2658</v>
      </c>
      <c r="G442" s="196" t="s">
        <v>285</v>
      </c>
      <c r="H442" s="197">
        <v>6.54</v>
      </c>
      <c r="I442" s="198"/>
      <c r="J442" s="199">
        <f>ROUND(I442*H442,2)</f>
        <v>0</v>
      </c>
      <c r="K442" s="195" t="s">
        <v>23</v>
      </c>
      <c r="L442" s="61"/>
      <c r="M442" s="200" t="s">
        <v>23</v>
      </c>
      <c r="N442" s="201" t="s">
        <v>44</v>
      </c>
      <c r="O442" s="42"/>
      <c r="P442" s="202">
        <f>O442*H442</f>
        <v>0</v>
      </c>
      <c r="Q442" s="202">
        <v>5E-05</v>
      </c>
      <c r="R442" s="202">
        <f>Q442*H442</f>
        <v>0.00032700000000000003</v>
      </c>
      <c r="S442" s="202">
        <v>0</v>
      </c>
      <c r="T442" s="203">
        <f>S442*H442</f>
        <v>0</v>
      </c>
      <c r="AR442" s="24" t="s">
        <v>206</v>
      </c>
      <c r="AT442" s="24" t="s">
        <v>189</v>
      </c>
      <c r="AU442" s="24" t="s">
        <v>83</v>
      </c>
      <c r="AY442" s="24" t="s">
        <v>186</v>
      </c>
      <c r="BE442" s="204">
        <f>IF(N442="základní",J442,0)</f>
        <v>0</v>
      </c>
      <c r="BF442" s="204">
        <f>IF(N442="snížená",J442,0)</f>
        <v>0</v>
      </c>
      <c r="BG442" s="204">
        <f>IF(N442="zákl. přenesená",J442,0)</f>
        <v>0</v>
      </c>
      <c r="BH442" s="204">
        <f>IF(N442="sníž. přenesená",J442,0)</f>
        <v>0</v>
      </c>
      <c r="BI442" s="204">
        <f>IF(N442="nulová",J442,0)</f>
        <v>0</v>
      </c>
      <c r="BJ442" s="24" t="s">
        <v>81</v>
      </c>
      <c r="BK442" s="204">
        <f>ROUND(I442*H442,2)</f>
        <v>0</v>
      </c>
      <c r="BL442" s="24" t="s">
        <v>206</v>
      </c>
      <c r="BM442" s="24" t="s">
        <v>2659</v>
      </c>
    </row>
    <row r="443" spans="2:51" s="11" customFormat="1" ht="13.5">
      <c r="B443" s="214"/>
      <c r="C443" s="215"/>
      <c r="D443" s="205" t="s">
        <v>290</v>
      </c>
      <c r="E443" s="216" t="s">
        <v>23</v>
      </c>
      <c r="F443" s="217" t="s">
        <v>2656</v>
      </c>
      <c r="G443" s="215"/>
      <c r="H443" s="218">
        <v>6.54</v>
      </c>
      <c r="I443" s="219"/>
      <c r="J443" s="215"/>
      <c r="K443" s="215"/>
      <c r="L443" s="220"/>
      <c r="M443" s="221"/>
      <c r="N443" s="222"/>
      <c r="O443" s="222"/>
      <c r="P443" s="222"/>
      <c r="Q443" s="222"/>
      <c r="R443" s="222"/>
      <c r="S443" s="222"/>
      <c r="T443" s="223"/>
      <c r="AT443" s="224" t="s">
        <v>290</v>
      </c>
      <c r="AU443" s="224" t="s">
        <v>83</v>
      </c>
      <c r="AV443" s="11" t="s">
        <v>83</v>
      </c>
      <c r="AW443" s="11" t="s">
        <v>36</v>
      </c>
      <c r="AX443" s="11" t="s">
        <v>81</v>
      </c>
      <c r="AY443" s="224" t="s">
        <v>186</v>
      </c>
    </row>
    <row r="444" spans="2:65" s="1" customFormat="1" ht="31.5" customHeight="1">
      <c r="B444" s="41"/>
      <c r="C444" s="193" t="s">
        <v>624</v>
      </c>
      <c r="D444" s="193" t="s">
        <v>189</v>
      </c>
      <c r="E444" s="194" t="s">
        <v>2660</v>
      </c>
      <c r="F444" s="195" t="s">
        <v>2661</v>
      </c>
      <c r="G444" s="196" t="s">
        <v>401</v>
      </c>
      <c r="H444" s="197">
        <v>1.997</v>
      </c>
      <c r="I444" s="198"/>
      <c r="J444" s="199">
        <f>ROUND(I444*H444,2)</f>
        <v>0</v>
      </c>
      <c r="K444" s="195" t="s">
        <v>193</v>
      </c>
      <c r="L444" s="61"/>
      <c r="M444" s="200" t="s">
        <v>23</v>
      </c>
      <c r="N444" s="201" t="s">
        <v>44</v>
      </c>
      <c r="O444" s="42"/>
      <c r="P444" s="202">
        <f>O444*H444</f>
        <v>0</v>
      </c>
      <c r="Q444" s="202">
        <v>1.04853</v>
      </c>
      <c r="R444" s="202">
        <f>Q444*H444</f>
        <v>2.09391441</v>
      </c>
      <c r="S444" s="202">
        <v>0</v>
      </c>
      <c r="T444" s="203">
        <f>S444*H444</f>
        <v>0</v>
      </c>
      <c r="AR444" s="24" t="s">
        <v>206</v>
      </c>
      <c r="AT444" s="24" t="s">
        <v>189</v>
      </c>
      <c r="AU444" s="24" t="s">
        <v>83</v>
      </c>
      <c r="AY444" s="24" t="s">
        <v>186</v>
      </c>
      <c r="BE444" s="204">
        <f>IF(N444="základní",J444,0)</f>
        <v>0</v>
      </c>
      <c r="BF444" s="204">
        <f>IF(N444="snížená",J444,0)</f>
        <v>0</v>
      </c>
      <c r="BG444" s="204">
        <f>IF(N444="zákl. přenesená",J444,0)</f>
        <v>0</v>
      </c>
      <c r="BH444" s="204">
        <f>IF(N444="sníž. přenesená",J444,0)</f>
        <v>0</v>
      </c>
      <c r="BI444" s="204">
        <f>IF(N444="nulová",J444,0)</f>
        <v>0</v>
      </c>
      <c r="BJ444" s="24" t="s">
        <v>81</v>
      </c>
      <c r="BK444" s="204">
        <f>ROUND(I444*H444,2)</f>
        <v>0</v>
      </c>
      <c r="BL444" s="24" t="s">
        <v>206</v>
      </c>
      <c r="BM444" s="24" t="s">
        <v>2662</v>
      </c>
    </row>
    <row r="445" spans="2:47" s="1" customFormat="1" ht="148.5">
      <c r="B445" s="41"/>
      <c r="C445" s="63"/>
      <c r="D445" s="208" t="s">
        <v>287</v>
      </c>
      <c r="E445" s="63"/>
      <c r="F445" s="209" t="s">
        <v>2663</v>
      </c>
      <c r="G445" s="63"/>
      <c r="H445" s="63"/>
      <c r="I445" s="163"/>
      <c r="J445" s="63"/>
      <c r="K445" s="63"/>
      <c r="L445" s="61"/>
      <c r="M445" s="207"/>
      <c r="N445" s="42"/>
      <c r="O445" s="42"/>
      <c r="P445" s="42"/>
      <c r="Q445" s="42"/>
      <c r="R445" s="42"/>
      <c r="S445" s="42"/>
      <c r="T445" s="78"/>
      <c r="AT445" s="24" t="s">
        <v>287</v>
      </c>
      <c r="AU445" s="24" t="s">
        <v>83</v>
      </c>
    </row>
    <row r="446" spans="2:51" s="13" customFormat="1" ht="13.5">
      <c r="B446" s="241"/>
      <c r="C446" s="242"/>
      <c r="D446" s="208" t="s">
        <v>290</v>
      </c>
      <c r="E446" s="243" t="s">
        <v>23</v>
      </c>
      <c r="F446" s="244" t="s">
        <v>2664</v>
      </c>
      <c r="G446" s="242"/>
      <c r="H446" s="245" t="s">
        <v>23</v>
      </c>
      <c r="I446" s="246"/>
      <c r="J446" s="242"/>
      <c r="K446" s="242"/>
      <c r="L446" s="247"/>
      <c r="M446" s="248"/>
      <c r="N446" s="249"/>
      <c r="O446" s="249"/>
      <c r="P446" s="249"/>
      <c r="Q446" s="249"/>
      <c r="R446" s="249"/>
      <c r="S446" s="249"/>
      <c r="T446" s="250"/>
      <c r="AT446" s="251" t="s">
        <v>290</v>
      </c>
      <c r="AU446" s="251" t="s">
        <v>83</v>
      </c>
      <c r="AV446" s="13" t="s">
        <v>81</v>
      </c>
      <c r="AW446" s="13" t="s">
        <v>36</v>
      </c>
      <c r="AX446" s="13" t="s">
        <v>73</v>
      </c>
      <c r="AY446" s="251" t="s">
        <v>186</v>
      </c>
    </row>
    <row r="447" spans="2:51" s="11" customFormat="1" ht="13.5">
      <c r="B447" s="214"/>
      <c r="C447" s="215"/>
      <c r="D447" s="205" t="s">
        <v>290</v>
      </c>
      <c r="E447" s="216" t="s">
        <v>23</v>
      </c>
      <c r="F447" s="217" t="s">
        <v>2665</v>
      </c>
      <c r="G447" s="215"/>
      <c r="H447" s="218">
        <v>1.997</v>
      </c>
      <c r="I447" s="219"/>
      <c r="J447" s="215"/>
      <c r="K447" s="215"/>
      <c r="L447" s="220"/>
      <c r="M447" s="221"/>
      <c r="N447" s="222"/>
      <c r="O447" s="222"/>
      <c r="P447" s="222"/>
      <c r="Q447" s="222"/>
      <c r="R447" s="222"/>
      <c r="S447" s="222"/>
      <c r="T447" s="223"/>
      <c r="AT447" s="224" t="s">
        <v>290</v>
      </c>
      <c r="AU447" s="224" t="s">
        <v>83</v>
      </c>
      <c r="AV447" s="11" t="s">
        <v>83</v>
      </c>
      <c r="AW447" s="11" t="s">
        <v>36</v>
      </c>
      <c r="AX447" s="11" t="s">
        <v>81</v>
      </c>
      <c r="AY447" s="224" t="s">
        <v>186</v>
      </c>
    </row>
    <row r="448" spans="2:65" s="1" customFormat="1" ht="31.5" customHeight="1">
      <c r="B448" s="41"/>
      <c r="C448" s="193" t="s">
        <v>810</v>
      </c>
      <c r="D448" s="193" t="s">
        <v>189</v>
      </c>
      <c r="E448" s="194" t="s">
        <v>2666</v>
      </c>
      <c r="F448" s="195" t="s">
        <v>2667</v>
      </c>
      <c r="G448" s="196" t="s">
        <v>401</v>
      </c>
      <c r="H448" s="197">
        <v>36.985</v>
      </c>
      <c r="I448" s="198"/>
      <c r="J448" s="199">
        <f>ROUND(I448*H448,2)</f>
        <v>0</v>
      </c>
      <c r="K448" s="195" t="s">
        <v>193</v>
      </c>
      <c r="L448" s="61"/>
      <c r="M448" s="200" t="s">
        <v>23</v>
      </c>
      <c r="N448" s="201" t="s">
        <v>44</v>
      </c>
      <c r="O448" s="42"/>
      <c r="P448" s="202">
        <f>O448*H448</f>
        <v>0</v>
      </c>
      <c r="Q448" s="202">
        <v>1.04909</v>
      </c>
      <c r="R448" s="202">
        <f>Q448*H448</f>
        <v>38.80059365</v>
      </c>
      <c r="S448" s="202">
        <v>0</v>
      </c>
      <c r="T448" s="203">
        <f>S448*H448</f>
        <v>0</v>
      </c>
      <c r="AR448" s="24" t="s">
        <v>206</v>
      </c>
      <c r="AT448" s="24" t="s">
        <v>189</v>
      </c>
      <c r="AU448" s="24" t="s">
        <v>83</v>
      </c>
      <c r="AY448" s="24" t="s">
        <v>186</v>
      </c>
      <c r="BE448" s="204">
        <f>IF(N448="základní",J448,0)</f>
        <v>0</v>
      </c>
      <c r="BF448" s="204">
        <f>IF(N448="snížená",J448,0)</f>
        <v>0</v>
      </c>
      <c r="BG448" s="204">
        <f>IF(N448="zákl. přenesená",J448,0)</f>
        <v>0</v>
      </c>
      <c r="BH448" s="204">
        <f>IF(N448="sníž. přenesená",J448,0)</f>
        <v>0</v>
      </c>
      <c r="BI448" s="204">
        <f>IF(N448="nulová",J448,0)</f>
        <v>0</v>
      </c>
      <c r="BJ448" s="24" t="s">
        <v>81</v>
      </c>
      <c r="BK448" s="204">
        <f>ROUND(I448*H448,2)</f>
        <v>0</v>
      </c>
      <c r="BL448" s="24" t="s">
        <v>206</v>
      </c>
      <c r="BM448" s="24" t="s">
        <v>2668</v>
      </c>
    </row>
    <row r="449" spans="2:47" s="1" customFormat="1" ht="148.5">
      <c r="B449" s="41"/>
      <c r="C449" s="63"/>
      <c r="D449" s="208" t="s">
        <v>287</v>
      </c>
      <c r="E449" s="63"/>
      <c r="F449" s="209" t="s">
        <v>2663</v>
      </c>
      <c r="G449" s="63"/>
      <c r="H449" s="63"/>
      <c r="I449" s="163"/>
      <c r="J449" s="63"/>
      <c r="K449" s="63"/>
      <c r="L449" s="61"/>
      <c r="M449" s="207"/>
      <c r="N449" s="42"/>
      <c r="O449" s="42"/>
      <c r="P449" s="42"/>
      <c r="Q449" s="42"/>
      <c r="R449" s="42"/>
      <c r="S449" s="42"/>
      <c r="T449" s="78"/>
      <c r="AT449" s="24" t="s">
        <v>287</v>
      </c>
      <c r="AU449" s="24" t="s">
        <v>83</v>
      </c>
    </row>
    <row r="450" spans="2:51" s="13" customFormat="1" ht="13.5">
      <c r="B450" s="241"/>
      <c r="C450" s="242"/>
      <c r="D450" s="208" t="s">
        <v>290</v>
      </c>
      <c r="E450" s="243" t="s">
        <v>23</v>
      </c>
      <c r="F450" s="244" t="s">
        <v>2664</v>
      </c>
      <c r="G450" s="242"/>
      <c r="H450" s="245" t="s">
        <v>23</v>
      </c>
      <c r="I450" s="246"/>
      <c r="J450" s="242"/>
      <c r="K450" s="242"/>
      <c r="L450" s="247"/>
      <c r="M450" s="248"/>
      <c r="N450" s="249"/>
      <c r="O450" s="249"/>
      <c r="P450" s="249"/>
      <c r="Q450" s="249"/>
      <c r="R450" s="249"/>
      <c r="S450" s="249"/>
      <c r="T450" s="250"/>
      <c r="AT450" s="251" t="s">
        <v>290</v>
      </c>
      <c r="AU450" s="251" t="s">
        <v>83</v>
      </c>
      <c r="AV450" s="13" t="s">
        <v>81</v>
      </c>
      <c r="AW450" s="13" t="s">
        <v>36</v>
      </c>
      <c r="AX450" s="13" t="s">
        <v>73</v>
      </c>
      <c r="AY450" s="251" t="s">
        <v>186</v>
      </c>
    </row>
    <row r="451" spans="2:51" s="11" customFormat="1" ht="13.5">
      <c r="B451" s="214"/>
      <c r="C451" s="215"/>
      <c r="D451" s="205" t="s">
        <v>290</v>
      </c>
      <c r="E451" s="216" t="s">
        <v>23</v>
      </c>
      <c r="F451" s="217" t="s">
        <v>2669</v>
      </c>
      <c r="G451" s="215"/>
      <c r="H451" s="218">
        <v>36.985</v>
      </c>
      <c r="I451" s="219"/>
      <c r="J451" s="215"/>
      <c r="K451" s="215"/>
      <c r="L451" s="220"/>
      <c r="M451" s="221"/>
      <c r="N451" s="222"/>
      <c r="O451" s="222"/>
      <c r="P451" s="222"/>
      <c r="Q451" s="222"/>
      <c r="R451" s="222"/>
      <c r="S451" s="222"/>
      <c r="T451" s="223"/>
      <c r="AT451" s="224" t="s">
        <v>290</v>
      </c>
      <c r="AU451" s="224" t="s">
        <v>83</v>
      </c>
      <c r="AV451" s="11" t="s">
        <v>83</v>
      </c>
      <c r="AW451" s="11" t="s">
        <v>36</v>
      </c>
      <c r="AX451" s="11" t="s">
        <v>81</v>
      </c>
      <c r="AY451" s="224" t="s">
        <v>186</v>
      </c>
    </row>
    <row r="452" spans="2:65" s="1" customFormat="1" ht="22.5" customHeight="1">
      <c r="B452" s="41"/>
      <c r="C452" s="193" t="s">
        <v>630</v>
      </c>
      <c r="D452" s="193" t="s">
        <v>189</v>
      </c>
      <c r="E452" s="194" t="s">
        <v>2670</v>
      </c>
      <c r="F452" s="195" t="s">
        <v>2671</v>
      </c>
      <c r="G452" s="196" t="s">
        <v>401</v>
      </c>
      <c r="H452" s="197">
        <v>7.87</v>
      </c>
      <c r="I452" s="198"/>
      <c r="J452" s="199">
        <f>ROUND(I452*H452,2)</f>
        <v>0</v>
      </c>
      <c r="K452" s="195" t="s">
        <v>193</v>
      </c>
      <c r="L452" s="61"/>
      <c r="M452" s="200" t="s">
        <v>23</v>
      </c>
      <c r="N452" s="201" t="s">
        <v>44</v>
      </c>
      <c r="O452" s="42"/>
      <c r="P452" s="202">
        <f>O452*H452</f>
        <v>0</v>
      </c>
      <c r="Q452" s="202">
        <v>0.00734</v>
      </c>
      <c r="R452" s="202">
        <f>Q452*H452</f>
        <v>0.0577658</v>
      </c>
      <c r="S452" s="202">
        <v>0</v>
      </c>
      <c r="T452" s="203">
        <f>S452*H452</f>
        <v>0</v>
      </c>
      <c r="AR452" s="24" t="s">
        <v>206</v>
      </c>
      <c r="AT452" s="24" t="s">
        <v>189</v>
      </c>
      <c r="AU452" s="24" t="s">
        <v>83</v>
      </c>
      <c r="AY452" s="24" t="s">
        <v>186</v>
      </c>
      <c r="BE452" s="204">
        <f>IF(N452="základní",J452,0)</f>
        <v>0</v>
      </c>
      <c r="BF452" s="204">
        <f>IF(N452="snížená",J452,0)</f>
        <v>0</v>
      </c>
      <c r="BG452" s="204">
        <f>IF(N452="zákl. přenesená",J452,0)</f>
        <v>0</v>
      </c>
      <c r="BH452" s="204">
        <f>IF(N452="sníž. přenesená",J452,0)</f>
        <v>0</v>
      </c>
      <c r="BI452" s="204">
        <f>IF(N452="nulová",J452,0)</f>
        <v>0</v>
      </c>
      <c r="BJ452" s="24" t="s">
        <v>81</v>
      </c>
      <c r="BK452" s="204">
        <f>ROUND(I452*H452,2)</f>
        <v>0</v>
      </c>
      <c r="BL452" s="24" t="s">
        <v>206</v>
      </c>
      <c r="BM452" s="24" t="s">
        <v>2672</v>
      </c>
    </row>
    <row r="453" spans="2:47" s="1" customFormat="1" ht="409.5">
      <c r="B453" s="41"/>
      <c r="C453" s="63"/>
      <c r="D453" s="208" t="s">
        <v>287</v>
      </c>
      <c r="E453" s="63"/>
      <c r="F453" s="273" t="s">
        <v>2673</v>
      </c>
      <c r="G453" s="63"/>
      <c r="H453" s="63"/>
      <c r="I453" s="163"/>
      <c r="J453" s="63"/>
      <c r="K453" s="63"/>
      <c r="L453" s="61"/>
      <c r="M453" s="207"/>
      <c r="N453" s="42"/>
      <c r="O453" s="42"/>
      <c r="P453" s="42"/>
      <c r="Q453" s="42"/>
      <c r="R453" s="42"/>
      <c r="S453" s="42"/>
      <c r="T453" s="78"/>
      <c r="AT453" s="24" t="s">
        <v>287</v>
      </c>
      <c r="AU453" s="24" t="s">
        <v>83</v>
      </c>
    </row>
    <row r="454" spans="2:51" s="11" customFormat="1" ht="13.5">
      <c r="B454" s="214"/>
      <c r="C454" s="215"/>
      <c r="D454" s="205" t="s">
        <v>290</v>
      </c>
      <c r="E454" s="216" t="s">
        <v>23</v>
      </c>
      <c r="F454" s="217" t="s">
        <v>2674</v>
      </c>
      <c r="G454" s="215"/>
      <c r="H454" s="218">
        <v>7.87</v>
      </c>
      <c r="I454" s="219"/>
      <c r="J454" s="215"/>
      <c r="K454" s="215"/>
      <c r="L454" s="220"/>
      <c r="M454" s="221"/>
      <c r="N454" s="222"/>
      <c r="O454" s="222"/>
      <c r="P454" s="222"/>
      <c r="Q454" s="222"/>
      <c r="R454" s="222"/>
      <c r="S454" s="222"/>
      <c r="T454" s="223"/>
      <c r="AT454" s="224" t="s">
        <v>290</v>
      </c>
      <c r="AU454" s="224" t="s">
        <v>83</v>
      </c>
      <c r="AV454" s="11" t="s">
        <v>83</v>
      </c>
      <c r="AW454" s="11" t="s">
        <v>36</v>
      </c>
      <c r="AX454" s="11" t="s">
        <v>81</v>
      </c>
      <c r="AY454" s="224" t="s">
        <v>186</v>
      </c>
    </row>
    <row r="455" spans="2:65" s="1" customFormat="1" ht="22.5" customHeight="1">
      <c r="B455" s="41"/>
      <c r="C455" s="254" t="s">
        <v>651</v>
      </c>
      <c r="D455" s="254" t="s">
        <v>1059</v>
      </c>
      <c r="E455" s="255" t="s">
        <v>2675</v>
      </c>
      <c r="F455" s="256" t="s">
        <v>2676</v>
      </c>
      <c r="G455" s="257" t="s">
        <v>401</v>
      </c>
      <c r="H455" s="258">
        <v>7.87</v>
      </c>
      <c r="I455" s="259"/>
      <c r="J455" s="260">
        <f>ROUND(I455*H455,2)</f>
        <v>0</v>
      </c>
      <c r="K455" s="256" t="s">
        <v>23</v>
      </c>
      <c r="L455" s="261"/>
      <c r="M455" s="262" t="s">
        <v>23</v>
      </c>
      <c r="N455" s="263" t="s">
        <v>44</v>
      </c>
      <c r="O455" s="42"/>
      <c r="P455" s="202">
        <f>O455*H455</f>
        <v>0</v>
      </c>
      <c r="Q455" s="202">
        <v>1</v>
      </c>
      <c r="R455" s="202">
        <f>Q455*H455</f>
        <v>7.87</v>
      </c>
      <c r="S455" s="202">
        <v>0</v>
      </c>
      <c r="T455" s="203">
        <f>S455*H455</f>
        <v>0</v>
      </c>
      <c r="AR455" s="24" t="s">
        <v>227</v>
      </c>
      <c r="AT455" s="24" t="s">
        <v>1059</v>
      </c>
      <c r="AU455" s="24" t="s">
        <v>83</v>
      </c>
      <c r="AY455" s="24" t="s">
        <v>186</v>
      </c>
      <c r="BE455" s="204">
        <f>IF(N455="základní",J455,0)</f>
        <v>0</v>
      </c>
      <c r="BF455" s="204">
        <f>IF(N455="snížená",J455,0)</f>
        <v>0</v>
      </c>
      <c r="BG455" s="204">
        <f>IF(N455="zákl. přenesená",J455,0)</f>
        <v>0</v>
      </c>
      <c r="BH455" s="204">
        <f>IF(N455="sníž. přenesená",J455,0)</f>
        <v>0</v>
      </c>
      <c r="BI455" s="204">
        <f>IF(N455="nulová",J455,0)</f>
        <v>0</v>
      </c>
      <c r="BJ455" s="24" t="s">
        <v>81</v>
      </c>
      <c r="BK455" s="204">
        <f>ROUND(I455*H455,2)</f>
        <v>0</v>
      </c>
      <c r="BL455" s="24" t="s">
        <v>206</v>
      </c>
      <c r="BM455" s="24" t="s">
        <v>2677</v>
      </c>
    </row>
    <row r="456" spans="2:51" s="11" customFormat="1" ht="13.5">
      <c r="B456" s="214"/>
      <c r="C456" s="215"/>
      <c r="D456" s="205" t="s">
        <v>290</v>
      </c>
      <c r="E456" s="216" t="s">
        <v>23</v>
      </c>
      <c r="F456" s="217" t="s">
        <v>2674</v>
      </c>
      <c r="G456" s="215"/>
      <c r="H456" s="218">
        <v>7.87</v>
      </c>
      <c r="I456" s="219"/>
      <c r="J456" s="215"/>
      <c r="K456" s="215"/>
      <c r="L456" s="220"/>
      <c r="M456" s="221"/>
      <c r="N456" s="222"/>
      <c r="O456" s="222"/>
      <c r="P456" s="222"/>
      <c r="Q456" s="222"/>
      <c r="R456" s="222"/>
      <c r="S456" s="222"/>
      <c r="T456" s="223"/>
      <c r="AT456" s="224" t="s">
        <v>290</v>
      </c>
      <c r="AU456" s="224" t="s">
        <v>83</v>
      </c>
      <c r="AV456" s="11" t="s">
        <v>83</v>
      </c>
      <c r="AW456" s="11" t="s">
        <v>36</v>
      </c>
      <c r="AX456" s="11" t="s">
        <v>81</v>
      </c>
      <c r="AY456" s="224" t="s">
        <v>186</v>
      </c>
    </row>
    <row r="457" spans="2:65" s="1" customFormat="1" ht="22.5" customHeight="1">
      <c r="B457" s="41"/>
      <c r="C457" s="254" t="s">
        <v>857</v>
      </c>
      <c r="D457" s="254" t="s">
        <v>1059</v>
      </c>
      <c r="E457" s="255" t="s">
        <v>2678</v>
      </c>
      <c r="F457" s="256" t="s">
        <v>2679</v>
      </c>
      <c r="G457" s="257" t="s">
        <v>2680</v>
      </c>
      <c r="H457" s="258">
        <v>16</v>
      </c>
      <c r="I457" s="259"/>
      <c r="J457" s="260">
        <f>ROUND(I457*H457,2)</f>
        <v>0</v>
      </c>
      <c r="K457" s="256" t="s">
        <v>193</v>
      </c>
      <c r="L457" s="261"/>
      <c r="M457" s="262" t="s">
        <v>23</v>
      </c>
      <c r="N457" s="263" t="s">
        <v>44</v>
      </c>
      <c r="O457" s="42"/>
      <c r="P457" s="202">
        <f>O457*H457</f>
        <v>0</v>
      </c>
      <c r="Q457" s="202">
        <v>0.0016</v>
      </c>
      <c r="R457" s="202">
        <f>Q457*H457</f>
        <v>0.0256</v>
      </c>
      <c r="S457" s="202">
        <v>0</v>
      </c>
      <c r="T457" s="203">
        <f>S457*H457</f>
        <v>0</v>
      </c>
      <c r="AR457" s="24" t="s">
        <v>227</v>
      </c>
      <c r="AT457" s="24" t="s">
        <v>1059</v>
      </c>
      <c r="AU457" s="24" t="s">
        <v>83</v>
      </c>
      <c r="AY457" s="24" t="s">
        <v>186</v>
      </c>
      <c r="BE457" s="204">
        <f>IF(N457="základní",J457,0)</f>
        <v>0</v>
      </c>
      <c r="BF457" s="204">
        <f>IF(N457="snížená",J457,0)</f>
        <v>0</v>
      </c>
      <c r="BG457" s="204">
        <f>IF(N457="zákl. přenesená",J457,0)</f>
        <v>0</v>
      </c>
      <c r="BH457" s="204">
        <f>IF(N457="sníž. přenesená",J457,0)</f>
        <v>0</v>
      </c>
      <c r="BI457" s="204">
        <f>IF(N457="nulová",J457,0)</f>
        <v>0</v>
      </c>
      <c r="BJ457" s="24" t="s">
        <v>81</v>
      </c>
      <c r="BK457" s="204">
        <f>ROUND(I457*H457,2)</f>
        <v>0</v>
      </c>
      <c r="BL457" s="24" t="s">
        <v>206</v>
      </c>
      <c r="BM457" s="24" t="s">
        <v>2681</v>
      </c>
    </row>
    <row r="458" spans="2:51" s="11" customFormat="1" ht="13.5">
      <c r="B458" s="214"/>
      <c r="C458" s="215"/>
      <c r="D458" s="205" t="s">
        <v>290</v>
      </c>
      <c r="E458" s="216" t="s">
        <v>23</v>
      </c>
      <c r="F458" s="217" t="s">
        <v>2682</v>
      </c>
      <c r="G458" s="215"/>
      <c r="H458" s="218">
        <v>16</v>
      </c>
      <c r="I458" s="219"/>
      <c r="J458" s="215"/>
      <c r="K458" s="215"/>
      <c r="L458" s="220"/>
      <c r="M458" s="221"/>
      <c r="N458" s="222"/>
      <c r="O458" s="222"/>
      <c r="P458" s="222"/>
      <c r="Q458" s="222"/>
      <c r="R458" s="222"/>
      <c r="S458" s="222"/>
      <c r="T458" s="223"/>
      <c r="AT458" s="224" t="s">
        <v>290</v>
      </c>
      <c r="AU458" s="224" t="s">
        <v>83</v>
      </c>
      <c r="AV458" s="11" t="s">
        <v>83</v>
      </c>
      <c r="AW458" s="11" t="s">
        <v>36</v>
      </c>
      <c r="AX458" s="11" t="s">
        <v>81</v>
      </c>
      <c r="AY458" s="224" t="s">
        <v>186</v>
      </c>
    </row>
    <row r="459" spans="2:65" s="1" customFormat="1" ht="22.5" customHeight="1">
      <c r="B459" s="41"/>
      <c r="C459" s="193" t="s">
        <v>816</v>
      </c>
      <c r="D459" s="193" t="s">
        <v>189</v>
      </c>
      <c r="E459" s="194" t="s">
        <v>2683</v>
      </c>
      <c r="F459" s="195" t="s">
        <v>2684</v>
      </c>
      <c r="G459" s="196" t="s">
        <v>300</v>
      </c>
      <c r="H459" s="197">
        <v>16</v>
      </c>
      <c r="I459" s="198"/>
      <c r="J459" s="199">
        <f>ROUND(I459*H459,2)</f>
        <v>0</v>
      </c>
      <c r="K459" s="195" t="s">
        <v>193</v>
      </c>
      <c r="L459" s="61"/>
      <c r="M459" s="200" t="s">
        <v>23</v>
      </c>
      <c r="N459" s="201" t="s">
        <v>44</v>
      </c>
      <c r="O459" s="42"/>
      <c r="P459" s="202">
        <f>O459*H459</f>
        <v>0</v>
      </c>
      <c r="Q459" s="202">
        <v>0.04902</v>
      </c>
      <c r="R459" s="202">
        <f>Q459*H459</f>
        <v>0.78432</v>
      </c>
      <c r="S459" s="202">
        <v>0</v>
      </c>
      <c r="T459" s="203">
        <f>S459*H459</f>
        <v>0</v>
      </c>
      <c r="AR459" s="24" t="s">
        <v>206</v>
      </c>
      <c r="AT459" s="24" t="s">
        <v>189</v>
      </c>
      <c r="AU459" s="24" t="s">
        <v>83</v>
      </c>
      <c r="AY459" s="24" t="s">
        <v>186</v>
      </c>
      <c r="BE459" s="204">
        <f>IF(N459="základní",J459,0)</f>
        <v>0</v>
      </c>
      <c r="BF459" s="204">
        <f>IF(N459="snížená",J459,0)</f>
        <v>0</v>
      </c>
      <c r="BG459" s="204">
        <f>IF(N459="zákl. přenesená",J459,0)</f>
        <v>0</v>
      </c>
      <c r="BH459" s="204">
        <f>IF(N459="sníž. přenesená",J459,0)</f>
        <v>0</v>
      </c>
      <c r="BI459" s="204">
        <f>IF(N459="nulová",J459,0)</f>
        <v>0</v>
      </c>
      <c r="BJ459" s="24" t="s">
        <v>81</v>
      </c>
      <c r="BK459" s="204">
        <f>ROUND(I459*H459,2)</f>
        <v>0</v>
      </c>
      <c r="BL459" s="24" t="s">
        <v>206</v>
      </c>
      <c r="BM459" s="24" t="s">
        <v>2685</v>
      </c>
    </row>
    <row r="460" spans="2:47" s="1" customFormat="1" ht="409.5">
      <c r="B460" s="41"/>
      <c r="C460" s="63"/>
      <c r="D460" s="208" t="s">
        <v>287</v>
      </c>
      <c r="E460" s="63"/>
      <c r="F460" s="273" t="s">
        <v>2673</v>
      </c>
      <c r="G460" s="63"/>
      <c r="H460" s="63"/>
      <c r="I460" s="163"/>
      <c r="J460" s="63"/>
      <c r="K460" s="63"/>
      <c r="L460" s="61"/>
      <c r="M460" s="207"/>
      <c r="N460" s="42"/>
      <c r="O460" s="42"/>
      <c r="P460" s="42"/>
      <c r="Q460" s="42"/>
      <c r="R460" s="42"/>
      <c r="S460" s="42"/>
      <c r="T460" s="78"/>
      <c r="AT460" s="24" t="s">
        <v>287</v>
      </c>
      <c r="AU460" s="24" t="s">
        <v>83</v>
      </c>
    </row>
    <row r="461" spans="2:51" s="11" customFormat="1" ht="13.5">
      <c r="B461" s="214"/>
      <c r="C461" s="215"/>
      <c r="D461" s="205" t="s">
        <v>290</v>
      </c>
      <c r="E461" s="216" t="s">
        <v>23</v>
      </c>
      <c r="F461" s="217" t="s">
        <v>2682</v>
      </c>
      <c r="G461" s="215"/>
      <c r="H461" s="218">
        <v>16</v>
      </c>
      <c r="I461" s="219"/>
      <c r="J461" s="215"/>
      <c r="K461" s="215"/>
      <c r="L461" s="220"/>
      <c r="M461" s="221"/>
      <c r="N461" s="222"/>
      <c r="O461" s="222"/>
      <c r="P461" s="222"/>
      <c r="Q461" s="222"/>
      <c r="R461" s="222"/>
      <c r="S461" s="222"/>
      <c r="T461" s="223"/>
      <c r="AT461" s="224" t="s">
        <v>290</v>
      </c>
      <c r="AU461" s="224" t="s">
        <v>83</v>
      </c>
      <c r="AV461" s="11" t="s">
        <v>83</v>
      </c>
      <c r="AW461" s="11" t="s">
        <v>36</v>
      </c>
      <c r="AX461" s="11" t="s">
        <v>81</v>
      </c>
      <c r="AY461" s="224" t="s">
        <v>186</v>
      </c>
    </row>
    <row r="462" spans="2:65" s="1" customFormat="1" ht="31.5" customHeight="1">
      <c r="B462" s="41"/>
      <c r="C462" s="193" t="s">
        <v>1110</v>
      </c>
      <c r="D462" s="193" t="s">
        <v>189</v>
      </c>
      <c r="E462" s="194" t="s">
        <v>2686</v>
      </c>
      <c r="F462" s="195" t="s">
        <v>2687</v>
      </c>
      <c r="G462" s="196" t="s">
        <v>295</v>
      </c>
      <c r="H462" s="197">
        <v>284.5</v>
      </c>
      <c r="I462" s="198"/>
      <c r="J462" s="199">
        <f>ROUND(I462*H462,2)</f>
        <v>0</v>
      </c>
      <c r="K462" s="195" t="s">
        <v>193</v>
      </c>
      <c r="L462" s="61"/>
      <c r="M462" s="200" t="s">
        <v>23</v>
      </c>
      <c r="N462" s="201" t="s">
        <v>44</v>
      </c>
      <c r="O462" s="42"/>
      <c r="P462" s="202">
        <f>O462*H462</f>
        <v>0</v>
      </c>
      <c r="Q462" s="202">
        <v>0</v>
      </c>
      <c r="R462" s="202">
        <f>Q462*H462</f>
        <v>0</v>
      </c>
      <c r="S462" s="202">
        <v>0</v>
      </c>
      <c r="T462" s="203">
        <f>S462*H462</f>
        <v>0</v>
      </c>
      <c r="AR462" s="24" t="s">
        <v>206</v>
      </c>
      <c r="AT462" s="24" t="s">
        <v>189</v>
      </c>
      <c r="AU462" s="24" t="s">
        <v>83</v>
      </c>
      <c r="AY462" s="24" t="s">
        <v>186</v>
      </c>
      <c r="BE462" s="204">
        <f>IF(N462="základní",J462,0)</f>
        <v>0</v>
      </c>
      <c r="BF462" s="204">
        <f>IF(N462="snížená",J462,0)</f>
        <v>0</v>
      </c>
      <c r="BG462" s="204">
        <f>IF(N462="zákl. přenesená",J462,0)</f>
        <v>0</v>
      </c>
      <c r="BH462" s="204">
        <f>IF(N462="sníž. přenesená",J462,0)</f>
        <v>0</v>
      </c>
      <c r="BI462" s="204">
        <f>IF(N462="nulová",J462,0)</f>
        <v>0</v>
      </c>
      <c r="BJ462" s="24" t="s">
        <v>81</v>
      </c>
      <c r="BK462" s="204">
        <f>ROUND(I462*H462,2)</f>
        <v>0</v>
      </c>
      <c r="BL462" s="24" t="s">
        <v>206</v>
      </c>
      <c r="BM462" s="24" t="s">
        <v>2688</v>
      </c>
    </row>
    <row r="463" spans="2:47" s="1" customFormat="1" ht="148.5">
      <c r="B463" s="41"/>
      <c r="C463" s="63"/>
      <c r="D463" s="208" t="s">
        <v>287</v>
      </c>
      <c r="E463" s="63"/>
      <c r="F463" s="209" t="s">
        <v>2689</v>
      </c>
      <c r="G463" s="63"/>
      <c r="H463" s="63"/>
      <c r="I463" s="163"/>
      <c r="J463" s="63"/>
      <c r="K463" s="63"/>
      <c r="L463" s="61"/>
      <c r="M463" s="207"/>
      <c r="N463" s="42"/>
      <c r="O463" s="42"/>
      <c r="P463" s="42"/>
      <c r="Q463" s="42"/>
      <c r="R463" s="42"/>
      <c r="S463" s="42"/>
      <c r="T463" s="78"/>
      <c r="AT463" s="24" t="s">
        <v>287</v>
      </c>
      <c r="AU463" s="24" t="s">
        <v>83</v>
      </c>
    </row>
    <row r="464" spans="2:51" s="11" customFormat="1" ht="13.5">
      <c r="B464" s="214"/>
      <c r="C464" s="215"/>
      <c r="D464" s="208" t="s">
        <v>290</v>
      </c>
      <c r="E464" s="225" t="s">
        <v>23</v>
      </c>
      <c r="F464" s="226" t="s">
        <v>2690</v>
      </c>
      <c r="G464" s="215"/>
      <c r="H464" s="227">
        <v>273.24</v>
      </c>
      <c r="I464" s="219"/>
      <c r="J464" s="215"/>
      <c r="K464" s="215"/>
      <c r="L464" s="220"/>
      <c r="M464" s="221"/>
      <c r="N464" s="222"/>
      <c r="O464" s="222"/>
      <c r="P464" s="222"/>
      <c r="Q464" s="222"/>
      <c r="R464" s="222"/>
      <c r="S464" s="222"/>
      <c r="T464" s="223"/>
      <c r="AT464" s="224" t="s">
        <v>290</v>
      </c>
      <c r="AU464" s="224" t="s">
        <v>83</v>
      </c>
      <c r="AV464" s="11" t="s">
        <v>83</v>
      </c>
      <c r="AW464" s="11" t="s">
        <v>36</v>
      </c>
      <c r="AX464" s="11" t="s">
        <v>73</v>
      </c>
      <c r="AY464" s="224" t="s">
        <v>186</v>
      </c>
    </row>
    <row r="465" spans="2:51" s="11" customFormat="1" ht="13.5">
      <c r="B465" s="214"/>
      <c r="C465" s="215"/>
      <c r="D465" s="208" t="s">
        <v>290</v>
      </c>
      <c r="E465" s="225" t="s">
        <v>23</v>
      </c>
      <c r="F465" s="226" t="s">
        <v>2691</v>
      </c>
      <c r="G465" s="215"/>
      <c r="H465" s="227">
        <v>11.26</v>
      </c>
      <c r="I465" s="219"/>
      <c r="J465" s="215"/>
      <c r="K465" s="215"/>
      <c r="L465" s="220"/>
      <c r="M465" s="221"/>
      <c r="N465" s="222"/>
      <c r="O465" s="222"/>
      <c r="P465" s="222"/>
      <c r="Q465" s="222"/>
      <c r="R465" s="222"/>
      <c r="S465" s="222"/>
      <c r="T465" s="223"/>
      <c r="AT465" s="224" t="s">
        <v>290</v>
      </c>
      <c r="AU465" s="224" t="s">
        <v>83</v>
      </c>
      <c r="AV465" s="11" t="s">
        <v>83</v>
      </c>
      <c r="AW465" s="11" t="s">
        <v>36</v>
      </c>
      <c r="AX465" s="11" t="s">
        <v>73</v>
      </c>
      <c r="AY465" s="224" t="s">
        <v>186</v>
      </c>
    </row>
    <row r="466" spans="2:51" s="12" customFormat="1" ht="13.5">
      <c r="B466" s="230"/>
      <c r="C466" s="231"/>
      <c r="D466" s="205" t="s">
        <v>290</v>
      </c>
      <c r="E466" s="232" t="s">
        <v>23</v>
      </c>
      <c r="F466" s="233" t="s">
        <v>650</v>
      </c>
      <c r="G466" s="231"/>
      <c r="H466" s="234">
        <v>284.5</v>
      </c>
      <c r="I466" s="235"/>
      <c r="J466" s="231"/>
      <c r="K466" s="231"/>
      <c r="L466" s="236"/>
      <c r="M466" s="237"/>
      <c r="N466" s="238"/>
      <c r="O466" s="238"/>
      <c r="P466" s="238"/>
      <c r="Q466" s="238"/>
      <c r="R466" s="238"/>
      <c r="S466" s="238"/>
      <c r="T466" s="239"/>
      <c r="AT466" s="240" t="s">
        <v>290</v>
      </c>
      <c r="AU466" s="240" t="s">
        <v>83</v>
      </c>
      <c r="AV466" s="12" t="s">
        <v>206</v>
      </c>
      <c r="AW466" s="12" t="s">
        <v>36</v>
      </c>
      <c r="AX466" s="12" t="s">
        <v>81</v>
      </c>
      <c r="AY466" s="240" t="s">
        <v>186</v>
      </c>
    </row>
    <row r="467" spans="2:65" s="1" customFormat="1" ht="22.5" customHeight="1">
      <c r="B467" s="41"/>
      <c r="C467" s="193" t="s">
        <v>847</v>
      </c>
      <c r="D467" s="193" t="s">
        <v>189</v>
      </c>
      <c r="E467" s="194" t="s">
        <v>2692</v>
      </c>
      <c r="F467" s="195" t="s">
        <v>2693</v>
      </c>
      <c r="G467" s="196" t="s">
        <v>285</v>
      </c>
      <c r="H467" s="197">
        <v>406.08</v>
      </c>
      <c r="I467" s="198"/>
      <c r="J467" s="199">
        <f>ROUND(I467*H467,2)</f>
        <v>0</v>
      </c>
      <c r="K467" s="195" t="s">
        <v>193</v>
      </c>
      <c r="L467" s="61"/>
      <c r="M467" s="200" t="s">
        <v>23</v>
      </c>
      <c r="N467" s="201" t="s">
        <v>44</v>
      </c>
      <c r="O467" s="42"/>
      <c r="P467" s="202">
        <f>O467*H467</f>
        <v>0</v>
      </c>
      <c r="Q467" s="202">
        <v>0.01882</v>
      </c>
      <c r="R467" s="202">
        <f>Q467*H467</f>
        <v>7.642425599999999</v>
      </c>
      <c r="S467" s="202">
        <v>0</v>
      </c>
      <c r="T467" s="203">
        <f>S467*H467</f>
        <v>0</v>
      </c>
      <c r="AR467" s="24" t="s">
        <v>206</v>
      </c>
      <c r="AT467" s="24" t="s">
        <v>189</v>
      </c>
      <c r="AU467" s="24" t="s">
        <v>83</v>
      </c>
      <c r="AY467" s="24" t="s">
        <v>186</v>
      </c>
      <c r="BE467" s="204">
        <f>IF(N467="základní",J467,0)</f>
        <v>0</v>
      </c>
      <c r="BF467" s="204">
        <f>IF(N467="snížená",J467,0)</f>
        <v>0</v>
      </c>
      <c r="BG467" s="204">
        <f>IF(N467="zákl. přenesená",J467,0)</f>
        <v>0</v>
      </c>
      <c r="BH467" s="204">
        <f>IF(N467="sníž. přenesená",J467,0)</f>
        <v>0</v>
      </c>
      <c r="BI467" s="204">
        <f>IF(N467="nulová",J467,0)</f>
        <v>0</v>
      </c>
      <c r="BJ467" s="24" t="s">
        <v>81</v>
      </c>
      <c r="BK467" s="204">
        <f>ROUND(I467*H467,2)</f>
        <v>0</v>
      </c>
      <c r="BL467" s="24" t="s">
        <v>206</v>
      </c>
      <c r="BM467" s="24" t="s">
        <v>2694</v>
      </c>
    </row>
    <row r="468" spans="2:47" s="1" customFormat="1" ht="409.5">
      <c r="B468" s="41"/>
      <c r="C468" s="63"/>
      <c r="D468" s="208" t="s">
        <v>287</v>
      </c>
      <c r="E468" s="63"/>
      <c r="F468" s="273" t="s">
        <v>2695</v>
      </c>
      <c r="G468" s="63"/>
      <c r="H468" s="63"/>
      <c r="I468" s="163"/>
      <c r="J468" s="63"/>
      <c r="K468" s="63"/>
      <c r="L468" s="61"/>
      <c r="M468" s="207"/>
      <c r="N468" s="42"/>
      <c r="O468" s="42"/>
      <c r="P468" s="42"/>
      <c r="Q468" s="42"/>
      <c r="R468" s="42"/>
      <c r="S468" s="42"/>
      <c r="T468" s="78"/>
      <c r="AT468" s="24" t="s">
        <v>287</v>
      </c>
      <c r="AU468" s="24" t="s">
        <v>83</v>
      </c>
    </row>
    <row r="469" spans="2:51" s="11" customFormat="1" ht="13.5">
      <c r="B469" s="214"/>
      <c r="C469" s="215"/>
      <c r="D469" s="208" t="s">
        <v>290</v>
      </c>
      <c r="E469" s="225" t="s">
        <v>23</v>
      </c>
      <c r="F469" s="226" t="s">
        <v>2696</v>
      </c>
      <c r="G469" s="215"/>
      <c r="H469" s="227">
        <v>483.84</v>
      </c>
      <c r="I469" s="219"/>
      <c r="J469" s="215"/>
      <c r="K469" s="215"/>
      <c r="L469" s="220"/>
      <c r="M469" s="221"/>
      <c r="N469" s="222"/>
      <c r="O469" s="222"/>
      <c r="P469" s="222"/>
      <c r="Q469" s="222"/>
      <c r="R469" s="222"/>
      <c r="S469" s="222"/>
      <c r="T469" s="223"/>
      <c r="AT469" s="224" t="s">
        <v>290</v>
      </c>
      <c r="AU469" s="224" t="s">
        <v>83</v>
      </c>
      <c r="AV469" s="11" t="s">
        <v>83</v>
      </c>
      <c r="AW469" s="11" t="s">
        <v>36</v>
      </c>
      <c r="AX469" s="11" t="s">
        <v>73</v>
      </c>
      <c r="AY469" s="224" t="s">
        <v>186</v>
      </c>
    </row>
    <row r="470" spans="2:51" s="13" customFormat="1" ht="13.5">
      <c r="B470" s="241"/>
      <c r="C470" s="242"/>
      <c r="D470" s="208" t="s">
        <v>290</v>
      </c>
      <c r="E470" s="243" t="s">
        <v>23</v>
      </c>
      <c r="F470" s="244" t="s">
        <v>2697</v>
      </c>
      <c r="G470" s="242"/>
      <c r="H470" s="245" t="s">
        <v>23</v>
      </c>
      <c r="I470" s="246"/>
      <c r="J470" s="242"/>
      <c r="K470" s="242"/>
      <c r="L470" s="247"/>
      <c r="M470" s="248"/>
      <c r="N470" s="249"/>
      <c r="O470" s="249"/>
      <c r="P470" s="249"/>
      <c r="Q470" s="249"/>
      <c r="R470" s="249"/>
      <c r="S470" s="249"/>
      <c r="T470" s="250"/>
      <c r="AT470" s="251" t="s">
        <v>290</v>
      </c>
      <c r="AU470" s="251" t="s">
        <v>83</v>
      </c>
      <c r="AV470" s="13" t="s">
        <v>81</v>
      </c>
      <c r="AW470" s="13" t="s">
        <v>36</v>
      </c>
      <c r="AX470" s="13" t="s">
        <v>73</v>
      </c>
      <c r="AY470" s="251" t="s">
        <v>186</v>
      </c>
    </row>
    <row r="471" spans="2:51" s="11" customFormat="1" ht="13.5">
      <c r="B471" s="214"/>
      <c r="C471" s="215"/>
      <c r="D471" s="208" t="s">
        <v>290</v>
      </c>
      <c r="E471" s="225" t="s">
        <v>23</v>
      </c>
      <c r="F471" s="226" t="s">
        <v>2698</v>
      </c>
      <c r="G471" s="215"/>
      <c r="H471" s="227">
        <v>-77.76</v>
      </c>
      <c r="I471" s="219"/>
      <c r="J471" s="215"/>
      <c r="K471" s="215"/>
      <c r="L471" s="220"/>
      <c r="M471" s="221"/>
      <c r="N471" s="222"/>
      <c r="O471" s="222"/>
      <c r="P471" s="222"/>
      <c r="Q471" s="222"/>
      <c r="R471" s="222"/>
      <c r="S471" s="222"/>
      <c r="T471" s="223"/>
      <c r="AT471" s="224" t="s">
        <v>290</v>
      </c>
      <c r="AU471" s="224" t="s">
        <v>83</v>
      </c>
      <c r="AV471" s="11" t="s">
        <v>83</v>
      </c>
      <c r="AW471" s="11" t="s">
        <v>36</v>
      </c>
      <c r="AX471" s="11" t="s">
        <v>73</v>
      </c>
      <c r="AY471" s="224" t="s">
        <v>186</v>
      </c>
    </row>
    <row r="472" spans="2:51" s="12" customFormat="1" ht="13.5">
      <c r="B472" s="230"/>
      <c r="C472" s="231"/>
      <c r="D472" s="205" t="s">
        <v>290</v>
      </c>
      <c r="E472" s="232" t="s">
        <v>23</v>
      </c>
      <c r="F472" s="233" t="s">
        <v>650</v>
      </c>
      <c r="G472" s="231"/>
      <c r="H472" s="234">
        <v>406.08</v>
      </c>
      <c r="I472" s="235"/>
      <c r="J472" s="231"/>
      <c r="K472" s="231"/>
      <c r="L472" s="236"/>
      <c r="M472" s="237"/>
      <c r="N472" s="238"/>
      <c r="O472" s="238"/>
      <c r="P472" s="238"/>
      <c r="Q472" s="238"/>
      <c r="R472" s="238"/>
      <c r="S472" s="238"/>
      <c r="T472" s="239"/>
      <c r="AT472" s="240" t="s">
        <v>290</v>
      </c>
      <c r="AU472" s="240" t="s">
        <v>83</v>
      </c>
      <c r="AV472" s="12" t="s">
        <v>206</v>
      </c>
      <c r="AW472" s="12" t="s">
        <v>36</v>
      </c>
      <c r="AX472" s="12" t="s">
        <v>81</v>
      </c>
      <c r="AY472" s="240" t="s">
        <v>186</v>
      </c>
    </row>
    <row r="473" spans="2:65" s="1" customFormat="1" ht="22.5" customHeight="1">
      <c r="B473" s="41"/>
      <c r="C473" s="193" t="s">
        <v>1119</v>
      </c>
      <c r="D473" s="193" t="s">
        <v>189</v>
      </c>
      <c r="E473" s="194" t="s">
        <v>2699</v>
      </c>
      <c r="F473" s="195" t="s">
        <v>2700</v>
      </c>
      <c r="G473" s="196" t="s">
        <v>285</v>
      </c>
      <c r="H473" s="197">
        <v>406.08</v>
      </c>
      <c r="I473" s="198"/>
      <c r="J473" s="199">
        <f>ROUND(I473*H473,2)</f>
        <v>0</v>
      </c>
      <c r="K473" s="195" t="s">
        <v>193</v>
      </c>
      <c r="L473" s="61"/>
      <c r="M473" s="200" t="s">
        <v>23</v>
      </c>
      <c r="N473" s="201" t="s">
        <v>44</v>
      </c>
      <c r="O473" s="42"/>
      <c r="P473" s="202">
        <f>O473*H473</f>
        <v>0</v>
      </c>
      <c r="Q473" s="202">
        <v>0</v>
      </c>
      <c r="R473" s="202">
        <f>Q473*H473</f>
        <v>0</v>
      </c>
      <c r="S473" s="202">
        <v>0</v>
      </c>
      <c r="T473" s="203">
        <f>S473*H473</f>
        <v>0</v>
      </c>
      <c r="AR473" s="24" t="s">
        <v>206</v>
      </c>
      <c r="AT473" s="24" t="s">
        <v>189</v>
      </c>
      <c r="AU473" s="24" t="s">
        <v>83</v>
      </c>
      <c r="AY473" s="24" t="s">
        <v>186</v>
      </c>
      <c r="BE473" s="204">
        <f>IF(N473="základní",J473,0)</f>
        <v>0</v>
      </c>
      <c r="BF473" s="204">
        <f>IF(N473="snížená",J473,0)</f>
        <v>0</v>
      </c>
      <c r="BG473" s="204">
        <f>IF(N473="zákl. přenesená",J473,0)</f>
        <v>0</v>
      </c>
      <c r="BH473" s="204">
        <f>IF(N473="sníž. přenesená",J473,0)</f>
        <v>0</v>
      </c>
      <c r="BI473" s="204">
        <f>IF(N473="nulová",J473,0)</f>
        <v>0</v>
      </c>
      <c r="BJ473" s="24" t="s">
        <v>81</v>
      </c>
      <c r="BK473" s="204">
        <f>ROUND(I473*H473,2)</f>
        <v>0</v>
      </c>
      <c r="BL473" s="24" t="s">
        <v>206</v>
      </c>
      <c r="BM473" s="24" t="s">
        <v>2701</v>
      </c>
    </row>
    <row r="474" spans="2:47" s="1" customFormat="1" ht="409.5">
      <c r="B474" s="41"/>
      <c r="C474" s="63"/>
      <c r="D474" s="208" t="s">
        <v>287</v>
      </c>
      <c r="E474" s="63"/>
      <c r="F474" s="273" t="s">
        <v>2695</v>
      </c>
      <c r="G474" s="63"/>
      <c r="H474" s="63"/>
      <c r="I474" s="163"/>
      <c r="J474" s="63"/>
      <c r="K474" s="63"/>
      <c r="L474" s="61"/>
      <c r="M474" s="207"/>
      <c r="N474" s="42"/>
      <c r="O474" s="42"/>
      <c r="P474" s="42"/>
      <c r="Q474" s="42"/>
      <c r="R474" s="42"/>
      <c r="S474" s="42"/>
      <c r="T474" s="78"/>
      <c r="AT474" s="24" t="s">
        <v>287</v>
      </c>
      <c r="AU474" s="24" t="s">
        <v>83</v>
      </c>
    </row>
    <row r="475" spans="2:51" s="11" customFormat="1" ht="13.5">
      <c r="B475" s="214"/>
      <c r="C475" s="215"/>
      <c r="D475" s="208" t="s">
        <v>290</v>
      </c>
      <c r="E475" s="225" t="s">
        <v>23</v>
      </c>
      <c r="F475" s="226" t="s">
        <v>2696</v>
      </c>
      <c r="G475" s="215"/>
      <c r="H475" s="227">
        <v>483.84</v>
      </c>
      <c r="I475" s="219"/>
      <c r="J475" s="215"/>
      <c r="K475" s="215"/>
      <c r="L475" s="220"/>
      <c r="M475" s="221"/>
      <c r="N475" s="222"/>
      <c r="O475" s="222"/>
      <c r="P475" s="222"/>
      <c r="Q475" s="222"/>
      <c r="R475" s="222"/>
      <c r="S475" s="222"/>
      <c r="T475" s="223"/>
      <c r="AT475" s="224" t="s">
        <v>290</v>
      </c>
      <c r="AU475" s="224" t="s">
        <v>83</v>
      </c>
      <c r="AV475" s="11" t="s">
        <v>83</v>
      </c>
      <c r="AW475" s="11" t="s">
        <v>36</v>
      </c>
      <c r="AX475" s="11" t="s">
        <v>73</v>
      </c>
      <c r="AY475" s="224" t="s">
        <v>186</v>
      </c>
    </row>
    <row r="476" spans="2:51" s="13" customFormat="1" ht="13.5">
      <c r="B476" s="241"/>
      <c r="C476" s="242"/>
      <c r="D476" s="208" t="s">
        <v>290</v>
      </c>
      <c r="E476" s="243" t="s">
        <v>23</v>
      </c>
      <c r="F476" s="244" t="s">
        <v>2697</v>
      </c>
      <c r="G476" s="242"/>
      <c r="H476" s="245" t="s">
        <v>23</v>
      </c>
      <c r="I476" s="246"/>
      <c r="J476" s="242"/>
      <c r="K476" s="242"/>
      <c r="L476" s="247"/>
      <c r="M476" s="248"/>
      <c r="N476" s="249"/>
      <c r="O476" s="249"/>
      <c r="P476" s="249"/>
      <c r="Q476" s="249"/>
      <c r="R476" s="249"/>
      <c r="S476" s="249"/>
      <c r="T476" s="250"/>
      <c r="AT476" s="251" t="s">
        <v>290</v>
      </c>
      <c r="AU476" s="251" t="s">
        <v>83</v>
      </c>
      <c r="AV476" s="13" t="s">
        <v>81</v>
      </c>
      <c r="AW476" s="13" t="s">
        <v>36</v>
      </c>
      <c r="AX476" s="13" t="s">
        <v>73</v>
      </c>
      <c r="AY476" s="251" t="s">
        <v>186</v>
      </c>
    </row>
    <row r="477" spans="2:51" s="11" customFormat="1" ht="13.5">
      <c r="B477" s="214"/>
      <c r="C477" s="215"/>
      <c r="D477" s="208" t="s">
        <v>290</v>
      </c>
      <c r="E477" s="225" t="s">
        <v>23</v>
      </c>
      <c r="F477" s="226" t="s">
        <v>2698</v>
      </c>
      <c r="G477" s="215"/>
      <c r="H477" s="227">
        <v>-77.76</v>
      </c>
      <c r="I477" s="219"/>
      <c r="J477" s="215"/>
      <c r="K477" s="215"/>
      <c r="L477" s="220"/>
      <c r="M477" s="221"/>
      <c r="N477" s="222"/>
      <c r="O477" s="222"/>
      <c r="P477" s="222"/>
      <c r="Q477" s="222"/>
      <c r="R477" s="222"/>
      <c r="S477" s="222"/>
      <c r="T477" s="223"/>
      <c r="AT477" s="224" t="s">
        <v>290</v>
      </c>
      <c r="AU477" s="224" t="s">
        <v>83</v>
      </c>
      <c r="AV477" s="11" t="s">
        <v>83</v>
      </c>
      <c r="AW477" s="11" t="s">
        <v>36</v>
      </c>
      <c r="AX477" s="11" t="s">
        <v>73</v>
      </c>
      <c r="AY477" s="224" t="s">
        <v>186</v>
      </c>
    </row>
    <row r="478" spans="2:51" s="12" customFormat="1" ht="13.5">
      <c r="B478" s="230"/>
      <c r="C478" s="231"/>
      <c r="D478" s="205" t="s">
        <v>290</v>
      </c>
      <c r="E478" s="232" t="s">
        <v>23</v>
      </c>
      <c r="F478" s="233" t="s">
        <v>650</v>
      </c>
      <c r="G478" s="231"/>
      <c r="H478" s="234">
        <v>406.08</v>
      </c>
      <c r="I478" s="235"/>
      <c r="J478" s="231"/>
      <c r="K478" s="231"/>
      <c r="L478" s="236"/>
      <c r="M478" s="237"/>
      <c r="N478" s="238"/>
      <c r="O478" s="238"/>
      <c r="P478" s="238"/>
      <c r="Q478" s="238"/>
      <c r="R478" s="238"/>
      <c r="S478" s="238"/>
      <c r="T478" s="239"/>
      <c r="AT478" s="240" t="s">
        <v>290</v>
      </c>
      <c r="AU478" s="240" t="s">
        <v>83</v>
      </c>
      <c r="AV478" s="12" t="s">
        <v>206</v>
      </c>
      <c r="AW478" s="12" t="s">
        <v>36</v>
      </c>
      <c r="AX478" s="12" t="s">
        <v>81</v>
      </c>
      <c r="AY478" s="240" t="s">
        <v>186</v>
      </c>
    </row>
    <row r="479" spans="2:65" s="1" customFormat="1" ht="22.5" customHeight="1">
      <c r="B479" s="41"/>
      <c r="C479" s="193" t="s">
        <v>978</v>
      </c>
      <c r="D479" s="193" t="s">
        <v>189</v>
      </c>
      <c r="E479" s="194" t="s">
        <v>2702</v>
      </c>
      <c r="F479" s="195" t="s">
        <v>2703</v>
      </c>
      <c r="G479" s="196" t="s">
        <v>285</v>
      </c>
      <c r="H479" s="197">
        <v>95.16</v>
      </c>
      <c r="I479" s="198"/>
      <c r="J479" s="199">
        <f>ROUND(I479*H479,2)</f>
        <v>0</v>
      </c>
      <c r="K479" s="195" t="s">
        <v>193</v>
      </c>
      <c r="L479" s="61"/>
      <c r="M479" s="200" t="s">
        <v>23</v>
      </c>
      <c r="N479" s="201" t="s">
        <v>44</v>
      </c>
      <c r="O479" s="42"/>
      <c r="P479" s="202">
        <f>O479*H479</f>
        <v>0</v>
      </c>
      <c r="Q479" s="202">
        <v>0.02387</v>
      </c>
      <c r="R479" s="202">
        <f>Q479*H479</f>
        <v>2.2714692</v>
      </c>
      <c r="S479" s="202">
        <v>0</v>
      </c>
      <c r="T479" s="203">
        <f>S479*H479</f>
        <v>0</v>
      </c>
      <c r="AR479" s="24" t="s">
        <v>206</v>
      </c>
      <c r="AT479" s="24" t="s">
        <v>189</v>
      </c>
      <c r="AU479" s="24" t="s">
        <v>83</v>
      </c>
      <c r="AY479" s="24" t="s">
        <v>186</v>
      </c>
      <c r="BE479" s="204">
        <f>IF(N479="základní",J479,0)</f>
        <v>0</v>
      </c>
      <c r="BF479" s="204">
        <f>IF(N479="snížená",J479,0)</f>
        <v>0</v>
      </c>
      <c r="BG479" s="204">
        <f>IF(N479="zákl. přenesená",J479,0)</f>
        <v>0</v>
      </c>
      <c r="BH479" s="204">
        <f>IF(N479="sníž. přenesená",J479,0)</f>
        <v>0</v>
      </c>
      <c r="BI479" s="204">
        <f>IF(N479="nulová",J479,0)</f>
        <v>0</v>
      </c>
      <c r="BJ479" s="24" t="s">
        <v>81</v>
      </c>
      <c r="BK479" s="204">
        <f>ROUND(I479*H479,2)</f>
        <v>0</v>
      </c>
      <c r="BL479" s="24" t="s">
        <v>206</v>
      </c>
      <c r="BM479" s="24" t="s">
        <v>2704</v>
      </c>
    </row>
    <row r="480" spans="2:47" s="1" customFormat="1" ht="409.5">
      <c r="B480" s="41"/>
      <c r="C480" s="63"/>
      <c r="D480" s="208" t="s">
        <v>287</v>
      </c>
      <c r="E480" s="63"/>
      <c r="F480" s="273" t="s">
        <v>2695</v>
      </c>
      <c r="G480" s="63"/>
      <c r="H480" s="63"/>
      <c r="I480" s="163"/>
      <c r="J480" s="63"/>
      <c r="K480" s="63"/>
      <c r="L480" s="61"/>
      <c r="M480" s="207"/>
      <c r="N480" s="42"/>
      <c r="O480" s="42"/>
      <c r="P480" s="42"/>
      <c r="Q480" s="42"/>
      <c r="R480" s="42"/>
      <c r="S480" s="42"/>
      <c r="T480" s="78"/>
      <c r="AT480" s="24" t="s">
        <v>287</v>
      </c>
      <c r="AU480" s="24" t="s">
        <v>83</v>
      </c>
    </row>
    <row r="481" spans="2:51" s="11" customFormat="1" ht="13.5">
      <c r="B481" s="214"/>
      <c r="C481" s="215"/>
      <c r="D481" s="208" t="s">
        <v>290</v>
      </c>
      <c r="E481" s="225" t="s">
        <v>23</v>
      </c>
      <c r="F481" s="226" t="s">
        <v>2705</v>
      </c>
      <c r="G481" s="215"/>
      <c r="H481" s="227">
        <v>20.8</v>
      </c>
      <c r="I481" s="219"/>
      <c r="J481" s="215"/>
      <c r="K481" s="215"/>
      <c r="L481" s="220"/>
      <c r="M481" s="221"/>
      <c r="N481" s="222"/>
      <c r="O481" s="222"/>
      <c r="P481" s="222"/>
      <c r="Q481" s="222"/>
      <c r="R481" s="222"/>
      <c r="S481" s="222"/>
      <c r="T481" s="223"/>
      <c r="AT481" s="224" t="s">
        <v>290</v>
      </c>
      <c r="AU481" s="224" t="s">
        <v>83</v>
      </c>
      <c r="AV481" s="11" t="s">
        <v>83</v>
      </c>
      <c r="AW481" s="11" t="s">
        <v>36</v>
      </c>
      <c r="AX481" s="11" t="s">
        <v>73</v>
      </c>
      <c r="AY481" s="224" t="s">
        <v>186</v>
      </c>
    </row>
    <row r="482" spans="2:51" s="11" customFormat="1" ht="13.5">
      <c r="B482" s="214"/>
      <c r="C482" s="215"/>
      <c r="D482" s="208" t="s">
        <v>290</v>
      </c>
      <c r="E482" s="225" t="s">
        <v>23</v>
      </c>
      <c r="F482" s="226" t="s">
        <v>2706</v>
      </c>
      <c r="G482" s="215"/>
      <c r="H482" s="227">
        <v>54.08</v>
      </c>
      <c r="I482" s="219"/>
      <c r="J482" s="215"/>
      <c r="K482" s="215"/>
      <c r="L482" s="220"/>
      <c r="M482" s="221"/>
      <c r="N482" s="222"/>
      <c r="O482" s="222"/>
      <c r="P482" s="222"/>
      <c r="Q482" s="222"/>
      <c r="R482" s="222"/>
      <c r="S482" s="222"/>
      <c r="T482" s="223"/>
      <c r="AT482" s="224" t="s">
        <v>290</v>
      </c>
      <c r="AU482" s="224" t="s">
        <v>83</v>
      </c>
      <c r="AV482" s="11" t="s">
        <v>83</v>
      </c>
      <c r="AW482" s="11" t="s">
        <v>36</v>
      </c>
      <c r="AX482" s="11" t="s">
        <v>73</v>
      </c>
      <c r="AY482" s="224" t="s">
        <v>186</v>
      </c>
    </row>
    <row r="483" spans="2:51" s="11" customFormat="1" ht="13.5">
      <c r="B483" s="214"/>
      <c r="C483" s="215"/>
      <c r="D483" s="208" t="s">
        <v>290</v>
      </c>
      <c r="E483" s="225" t="s">
        <v>23</v>
      </c>
      <c r="F483" s="226" t="s">
        <v>2707</v>
      </c>
      <c r="G483" s="215"/>
      <c r="H483" s="227">
        <v>2.88</v>
      </c>
      <c r="I483" s="219"/>
      <c r="J483" s="215"/>
      <c r="K483" s="215"/>
      <c r="L483" s="220"/>
      <c r="M483" s="221"/>
      <c r="N483" s="222"/>
      <c r="O483" s="222"/>
      <c r="P483" s="222"/>
      <c r="Q483" s="222"/>
      <c r="R483" s="222"/>
      <c r="S483" s="222"/>
      <c r="T483" s="223"/>
      <c r="AT483" s="224" t="s">
        <v>290</v>
      </c>
      <c r="AU483" s="224" t="s">
        <v>83</v>
      </c>
      <c r="AV483" s="11" t="s">
        <v>83</v>
      </c>
      <c r="AW483" s="11" t="s">
        <v>36</v>
      </c>
      <c r="AX483" s="11" t="s">
        <v>73</v>
      </c>
      <c r="AY483" s="224" t="s">
        <v>186</v>
      </c>
    </row>
    <row r="484" spans="2:51" s="14" customFormat="1" ht="13.5">
      <c r="B484" s="274"/>
      <c r="C484" s="275"/>
      <c r="D484" s="208" t="s">
        <v>290</v>
      </c>
      <c r="E484" s="276" t="s">
        <v>23</v>
      </c>
      <c r="F484" s="277" t="s">
        <v>2708</v>
      </c>
      <c r="G484" s="275"/>
      <c r="H484" s="278">
        <v>77.76</v>
      </c>
      <c r="I484" s="279"/>
      <c r="J484" s="275"/>
      <c r="K484" s="275"/>
      <c r="L484" s="280"/>
      <c r="M484" s="281"/>
      <c r="N484" s="282"/>
      <c r="O484" s="282"/>
      <c r="P484" s="282"/>
      <c r="Q484" s="282"/>
      <c r="R484" s="282"/>
      <c r="S484" s="282"/>
      <c r="T484" s="283"/>
      <c r="AT484" s="284" t="s">
        <v>290</v>
      </c>
      <c r="AU484" s="284" t="s">
        <v>83</v>
      </c>
      <c r="AV484" s="14" t="s">
        <v>202</v>
      </c>
      <c r="AW484" s="14" t="s">
        <v>36</v>
      </c>
      <c r="AX484" s="14" t="s">
        <v>73</v>
      </c>
      <c r="AY484" s="284" t="s">
        <v>186</v>
      </c>
    </row>
    <row r="485" spans="2:51" s="11" customFormat="1" ht="13.5">
      <c r="B485" s="214"/>
      <c r="C485" s="215"/>
      <c r="D485" s="208" t="s">
        <v>290</v>
      </c>
      <c r="E485" s="225" t="s">
        <v>23</v>
      </c>
      <c r="F485" s="226" t="s">
        <v>2709</v>
      </c>
      <c r="G485" s="215"/>
      <c r="H485" s="227">
        <v>17.4</v>
      </c>
      <c r="I485" s="219"/>
      <c r="J485" s="215"/>
      <c r="K485" s="215"/>
      <c r="L485" s="220"/>
      <c r="M485" s="221"/>
      <c r="N485" s="222"/>
      <c r="O485" s="222"/>
      <c r="P485" s="222"/>
      <c r="Q485" s="222"/>
      <c r="R485" s="222"/>
      <c r="S485" s="222"/>
      <c r="T485" s="223"/>
      <c r="AT485" s="224" t="s">
        <v>290</v>
      </c>
      <c r="AU485" s="224" t="s">
        <v>83</v>
      </c>
      <c r="AV485" s="11" t="s">
        <v>83</v>
      </c>
      <c r="AW485" s="11" t="s">
        <v>36</v>
      </c>
      <c r="AX485" s="11" t="s">
        <v>73</v>
      </c>
      <c r="AY485" s="224" t="s">
        <v>186</v>
      </c>
    </row>
    <row r="486" spans="2:51" s="12" customFormat="1" ht="13.5">
      <c r="B486" s="230"/>
      <c r="C486" s="231"/>
      <c r="D486" s="205" t="s">
        <v>290</v>
      </c>
      <c r="E486" s="232" t="s">
        <v>23</v>
      </c>
      <c r="F486" s="233" t="s">
        <v>650</v>
      </c>
      <c r="G486" s="231"/>
      <c r="H486" s="234">
        <v>95.16</v>
      </c>
      <c r="I486" s="235"/>
      <c r="J486" s="231"/>
      <c r="K486" s="231"/>
      <c r="L486" s="236"/>
      <c r="M486" s="237"/>
      <c r="N486" s="238"/>
      <c r="O486" s="238"/>
      <c r="P486" s="238"/>
      <c r="Q486" s="238"/>
      <c r="R486" s="238"/>
      <c r="S486" s="238"/>
      <c r="T486" s="239"/>
      <c r="AT486" s="240" t="s">
        <v>290</v>
      </c>
      <c r="AU486" s="240" t="s">
        <v>83</v>
      </c>
      <c r="AV486" s="12" t="s">
        <v>206</v>
      </c>
      <c r="AW486" s="12" t="s">
        <v>36</v>
      </c>
      <c r="AX486" s="12" t="s">
        <v>81</v>
      </c>
      <c r="AY486" s="240" t="s">
        <v>186</v>
      </c>
    </row>
    <row r="487" spans="2:65" s="1" customFormat="1" ht="22.5" customHeight="1">
      <c r="B487" s="41"/>
      <c r="C487" s="193" t="s">
        <v>983</v>
      </c>
      <c r="D487" s="193" t="s">
        <v>189</v>
      </c>
      <c r="E487" s="194" t="s">
        <v>2710</v>
      </c>
      <c r="F487" s="195" t="s">
        <v>2711</v>
      </c>
      <c r="G487" s="196" t="s">
        <v>285</v>
      </c>
      <c r="H487" s="197">
        <v>95.16</v>
      </c>
      <c r="I487" s="198"/>
      <c r="J487" s="199">
        <f>ROUND(I487*H487,2)</f>
        <v>0</v>
      </c>
      <c r="K487" s="195" t="s">
        <v>193</v>
      </c>
      <c r="L487" s="61"/>
      <c r="M487" s="200" t="s">
        <v>23</v>
      </c>
      <c r="N487" s="201" t="s">
        <v>44</v>
      </c>
      <c r="O487" s="42"/>
      <c r="P487" s="202">
        <f>O487*H487</f>
        <v>0</v>
      </c>
      <c r="Q487" s="202">
        <v>0</v>
      </c>
      <c r="R487" s="202">
        <f>Q487*H487</f>
        <v>0</v>
      </c>
      <c r="S487" s="202">
        <v>0</v>
      </c>
      <c r="T487" s="203">
        <f>S487*H487</f>
        <v>0</v>
      </c>
      <c r="AR487" s="24" t="s">
        <v>206</v>
      </c>
      <c r="AT487" s="24" t="s">
        <v>189</v>
      </c>
      <c r="AU487" s="24" t="s">
        <v>83</v>
      </c>
      <c r="AY487" s="24" t="s">
        <v>186</v>
      </c>
      <c r="BE487" s="204">
        <f>IF(N487="základní",J487,0)</f>
        <v>0</v>
      </c>
      <c r="BF487" s="204">
        <f>IF(N487="snížená",J487,0)</f>
        <v>0</v>
      </c>
      <c r="BG487" s="204">
        <f>IF(N487="zákl. přenesená",J487,0)</f>
        <v>0</v>
      </c>
      <c r="BH487" s="204">
        <f>IF(N487="sníž. přenesená",J487,0)</f>
        <v>0</v>
      </c>
      <c r="BI487" s="204">
        <f>IF(N487="nulová",J487,0)</f>
        <v>0</v>
      </c>
      <c r="BJ487" s="24" t="s">
        <v>81</v>
      </c>
      <c r="BK487" s="204">
        <f>ROUND(I487*H487,2)</f>
        <v>0</v>
      </c>
      <c r="BL487" s="24" t="s">
        <v>206</v>
      </c>
      <c r="BM487" s="24" t="s">
        <v>2712</v>
      </c>
    </row>
    <row r="488" spans="2:47" s="1" customFormat="1" ht="409.5">
      <c r="B488" s="41"/>
      <c r="C488" s="63"/>
      <c r="D488" s="208" t="s">
        <v>287</v>
      </c>
      <c r="E488" s="63"/>
      <c r="F488" s="273" t="s">
        <v>2695</v>
      </c>
      <c r="G488" s="63"/>
      <c r="H488" s="63"/>
      <c r="I488" s="163"/>
      <c r="J488" s="63"/>
      <c r="K488" s="63"/>
      <c r="L488" s="61"/>
      <c r="M488" s="207"/>
      <c r="N488" s="42"/>
      <c r="O488" s="42"/>
      <c r="P488" s="42"/>
      <c r="Q488" s="42"/>
      <c r="R488" s="42"/>
      <c r="S488" s="42"/>
      <c r="T488" s="78"/>
      <c r="AT488" s="24" t="s">
        <v>287</v>
      </c>
      <c r="AU488" s="24" t="s">
        <v>83</v>
      </c>
    </row>
    <row r="489" spans="2:51" s="11" customFormat="1" ht="13.5">
      <c r="B489" s="214"/>
      <c r="C489" s="215"/>
      <c r="D489" s="208" t="s">
        <v>290</v>
      </c>
      <c r="E489" s="225" t="s">
        <v>23</v>
      </c>
      <c r="F489" s="226" t="s">
        <v>2705</v>
      </c>
      <c r="G489" s="215"/>
      <c r="H489" s="227">
        <v>20.8</v>
      </c>
      <c r="I489" s="219"/>
      <c r="J489" s="215"/>
      <c r="K489" s="215"/>
      <c r="L489" s="220"/>
      <c r="M489" s="221"/>
      <c r="N489" s="222"/>
      <c r="O489" s="222"/>
      <c r="P489" s="222"/>
      <c r="Q489" s="222"/>
      <c r="R489" s="222"/>
      <c r="S489" s="222"/>
      <c r="T489" s="223"/>
      <c r="AT489" s="224" t="s">
        <v>290</v>
      </c>
      <c r="AU489" s="224" t="s">
        <v>83</v>
      </c>
      <c r="AV489" s="11" t="s">
        <v>83</v>
      </c>
      <c r="AW489" s="11" t="s">
        <v>36</v>
      </c>
      <c r="AX489" s="11" t="s">
        <v>73</v>
      </c>
      <c r="AY489" s="224" t="s">
        <v>186</v>
      </c>
    </row>
    <row r="490" spans="2:51" s="11" customFormat="1" ht="13.5">
      <c r="B490" s="214"/>
      <c r="C490" s="215"/>
      <c r="D490" s="208" t="s">
        <v>290</v>
      </c>
      <c r="E490" s="225" t="s">
        <v>23</v>
      </c>
      <c r="F490" s="226" t="s">
        <v>2706</v>
      </c>
      <c r="G490" s="215"/>
      <c r="H490" s="227">
        <v>54.08</v>
      </c>
      <c r="I490" s="219"/>
      <c r="J490" s="215"/>
      <c r="K490" s="215"/>
      <c r="L490" s="220"/>
      <c r="M490" s="221"/>
      <c r="N490" s="222"/>
      <c r="O490" s="222"/>
      <c r="P490" s="222"/>
      <c r="Q490" s="222"/>
      <c r="R490" s="222"/>
      <c r="S490" s="222"/>
      <c r="T490" s="223"/>
      <c r="AT490" s="224" t="s">
        <v>290</v>
      </c>
      <c r="AU490" s="224" t="s">
        <v>83</v>
      </c>
      <c r="AV490" s="11" t="s">
        <v>83</v>
      </c>
      <c r="AW490" s="11" t="s">
        <v>36</v>
      </c>
      <c r="AX490" s="11" t="s">
        <v>73</v>
      </c>
      <c r="AY490" s="224" t="s">
        <v>186</v>
      </c>
    </row>
    <row r="491" spans="2:51" s="11" customFormat="1" ht="13.5">
      <c r="B491" s="214"/>
      <c r="C491" s="215"/>
      <c r="D491" s="208" t="s">
        <v>290</v>
      </c>
      <c r="E491" s="225" t="s">
        <v>23</v>
      </c>
      <c r="F491" s="226" t="s">
        <v>2707</v>
      </c>
      <c r="G491" s="215"/>
      <c r="H491" s="227">
        <v>2.88</v>
      </c>
      <c r="I491" s="219"/>
      <c r="J491" s="215"/>
      <c r="K491" s="215"/>
      <c r="L491" s="220"/>
      <c r="M491" s="221"/>
      <c r="N491" s="222"/>
      <c r="O491" s="222"/>
      <c r="P491" s="222"/>
      <c r="Q491" s="222"/>
      <c r="R491" s="222"/>
      <c r="S491" s="222"/>
      <c r="T491" s="223"/>
      <c r="AT491" s="224" t="s">
        <v>290</v>
      </c>
      <c r="AU491" s="224" t="s">
        <v>83</v>
      </c>
      <c r="AV491" s="11" t="s">
        <v>83</v>
      </c>
      <c r="AW491" s="11" t="s">
        <v>36</v>
      </c>
      <c r="AX491" s="11" t="s">
        <v>73</v>
      </c>
      <c r="AY491" s="224" t="s">
        <v>186</v>
      </c>
    </row>
    <row r="492" spans="2:51" s="11" customFormat="1" ht="13.5">
      <c r="B492" s="214"/>
      <c r="C492" s="215"/>
      <c r="D492" s="208" t="s">
        <v>290</v>
      </c>
      <c r="E492" s="225" t="s">
        <v>23</v>
      </c>
      <c r="F492" s="226" t="s">
        <v>2709</v>
      </c>
      <c r="G492" s="215"/>
      <c r="H492" s="227">
        <v>17.4</v>
      </c>
      <c r="I492" s="219"/>
      <c r="J492" s="215"/>
      <c r="K492" s="215"/>
      <c r="L492" s="220"/>
      <c r="M492" s="221"/>
      <c r="N492" s="222"/>
      <c r="O492" s="222"/>
      <c r="P492" s="222"/>
      <c r="Q492" s="222"/>
      <c r="R492" s="222"/>
      <c r="S492" s="222"/>
      <c r="T492" s="223"/>
      <c r="AT492" s="224" t="s">
        <v>290</v>
      </c>
      <c r="AU492" s="224" t="s">
        <v>83</v>
      </c>
      <c r="AV492" s="11" t="s">
        <v>83</v>
      </c>
      <c r="AW492" s="11" t="s">
        <v>36</v>
      </c>
      <c r="AX492" s="11" t="s">
        <v>73</v>
      </c>
      <c r="AY492" s="224" t="s">
        <v>186</v>
      </c>
    </row>
    <row r="493" spans="2:51" s="12" customFormat="1" ht="13.5">
      <c r="B493" s="230"/>
      <c r="C493" s="231"/>
      <c r="D493" s="205" t="s">
        <v>290</v>
      </c>
      <c r="E493" s="232" t="s">
        <v>23</v>
      </c>
      <c r="F493" s="233" t="s">
        <v>650</v>
      </c>
      <c r="G493" s="231"/>
      <c r="H493" s="234">
        <v>95.16</v>
      </c>
      <c r="I493" s="235"/>
      <c r="J493" s="231"/>
      <c r="K493" s="231"/>
      <c r="L493" s="236"/>
      <c r="M493" s="237"/>
      <c r="N493" s="238"/>
      <c r="O493" s="238"/>
      <c r="P493" s="238"/>
      <c r="Q493" s="238"/>
      <c r="R493" s="238"/>
      <c r="S493" s="238"/>
      <c r="T493" s="239"/>
      <c r="AT493" s="240" t="s">
        <v>290</v>
      </c>
      <c r="AU493" s="240" t="s">
        <v>83</v>
      </c>
      <c r="AV493" s="12" t="s">
        <v>206</v>
      </c>
      <c r="AW493" s="12" t="s">
        <v>36</v>
      </c>
      <c r="AX493" s="12" t="s">
        <v>81</v>
      </c>
      <c r="AY493" s="240" t="s">
        <v>186</v>
      </c>
    </row>
    <row r="494" spans="2:65" s="1" customFormat="1" ht="31.5" customHeight="1">
      <c r="B494" s="41"/>
      <c r="C494" s="193" t="s">
        <v>988</v>
      </c>
      <c r="D494" s="193" t="s">
        <v>189</v>
      </c>
      <c r="E494" s="194" t="s">
        <v>2713</v>
      </c>
      <c r="F494" s="195" t="s">
        <v>2714</v>
      </c>
      <c r="G494" s="196" t="s">
        <v>285</v>
      </c>
      <c r="H494" s="197">
        <v>11.16</v>
      </c>
      <c r="I494" s="198"/>
      <c r="J494" s="199">
        <f>ROUND(I494*H494,2)</f>
        <v>0</v>
      </c>
      <c r="K494" s="195" t="s">
        <v>193</v>
      </c>
      <c r="L494" s="61"/>
      <c r="M494" s="200" t="s">
        <v>23</v>
      </c>
      <c r="N494" s="201" t="s">
        <v>44</v>
      </c>
      <c r="O494" s="42"/>
      <c r="P494" s="202">
        <f>O494*H494</f>
        <v>0</v>
      </c>
      <c r="Q494" s="202">
        <v>0.069</v>
      </c>
      <c r="R494" s="202">
        <f>Q494*H494</f>
        <v>0.7700400000000001</v>
      </c>
      <c r="S494" s="202">
        <v>0</v>
      </c>
      <c r="T494" s="203">
        <f>S494*H494</f>
        <v>0</v>
      </c>
      <c r="AR494" s="24" t="s">
        <v>206</v>
      </c>
      <c r="AT494" s="24" t="s">
        <v>189</v>
      </c>
      <c r="AU494" s="24" t="s">
        <v>83</v>
      </c>
      <c r="AY494" s="24" t="s">
        <v>186</v>
      </c>
      <c r="BE494" s="204">
        <f>IF(N494="základní",J494,0)</f>
        <v>0</v>
      </c>
      <c r="BF494" s="204">
        <f>IF(N494="snížená",J494,0)</f>
        <v>0</v>
      </c>
      <c r="BG494" s="204">
        <f>IF(N494="zákl. přenesená",J494,0)</f>
        <v>0</v>
      </c>
      <c r="BH494" s="204">
        <f>IF(N494="sníž. přenesená",J494,0)</f>
        <v>0</v>
      </c>
      <c r="BI494" s="204">
        <f>IF(N494="nulová",J494,0)</f>
        <v>0</v>
      </c>
      <c r="BJ494" s="24" t="s">
        <v>81</v>
      </c>
      <c r="BK494" s="204">
        <f>ROUND(I494*H494,2)</f>
        <v>0</v>
      </c>
      <c r="BL494" s="24" t="s">
        <v>206</v>
      </c>
      <c r="BM494" s="24" t="s">
        <v>2715</v>
      </c>
    </row>
    <row r="495" spans="2:47" s="1" customFormat="1" ht="409.5">
      <c r="B495" s="41"/>
      <c r="C495" s="63"/>
      <c r="D495" s="208" t="s">
        <v>287</v>
      </c>
      <c r="E495" s="63"/>
      <c r="F495" s="273" t="s">
        <v>2695</v>
      </c>
      <c r="G495" s="63"/>
      <c r="H495" s="63"/>
      <c r="I495" s="163"/>
      <c r="J495" s="63"/>
      <c r="K495" s="63"/>
      <c r="L495" s="61"/>
      <c r="M495" s="207"/>
      <c r="N495" s="42"/>
      <c r="O495" s="42"/>
      <c r="P495" s="42"/>
      <c r="Q495" s="42"/>
      <c r="R495" s="42"/>
      <c r="S495" s="42"/>
      <c r="T495" s="78"/>
      <c r="AT495" s="24" t="s">
        <v>287</v>
      </c>
      <c r="AU495" s="24" t="s">
        <v>83</v>
      </c>
    </row>
    <row r="496" spans="2:51" s="11" customFormat="1" ht="13.5">
      <c r="B496" s="214"/>
      <c r="C496" s="215"/>
      <c r="D496" s="205" t="s">
        <v>290</v>
      </c>
      <c r="E496" s="216" t="s">
        <v>23</v>
      </c>
      <c r="F496" s="217" t="s">
        <v>2716</v>
      </c>
      <c r="G496" s="215"/>
      <c r="H496" s="218">
        <v>11.16</v>
      </c>
      <c r="I496" s="219"/>
      <c r="J496" s="215"/>
      <c r="K496" s="215"/>
      <c r="L496" s="220"/>
      <c r="M496" s="221"/>
      <c r="N496" s="222"/>
      <c r="O496" s="222"/>
      <c r="P496" s="222"/>
      <c r="Q496" s="222"/>
      <c r="R496" s="222"/>
      <c r="S496" s="222"/>
      <c r="T496" s="223"/>
      <c r="AT496" s="224" t="s">
        <v>290</v>
      </c>
      <c r="AU496" s="224" t="s">
        <v>83</v>
      </c>
      <c r="AV496" s="11" t="s">
        <v>83</v>
      </c>
      <c r="AW496" s="11" t="s">
        <v>36</v>
      </c>
      <c r="AX496" s="11" t="s">
        <v>81</v>
      </c>
      <c r="AY496" s="224" t="s">
        <v>186</v>
      </c>
    </row>
    <row r="497" spans="2:65" s="1" customFormat="1" ht="31.5" customHeight="1">
      <c r="B497" s="41"/>
      <c r="C497" s="193" t="s">
        <v>1114</v>
      </c>
      <c r="D497" s="193" t="s">
        <v>189</v>
      </c>
      <c r="E497" s="194" t="s">
        <v>2717</v>
      </c>
      <c r="F497" s="195" t="s">
        <v>2718</v>
      </c>
      <c r="G497" s="196" t="s">
        <v>285</v>
      </c>
      <c r="H497" s="197">
        <v>11.16</v>
      </c>
      <c r="I497" s="198"/>
      <c r="J497" s="199">
        <f>ROUND(I497*H497,2)</f>
        <v>0</v>
      </c>
      <c r="K497" s="195" t="s">
        <v>193</v>
      </c>
      <c r="L497" s="61"/>
      <c r="M497" s="200" t="s">
        <v>23</v>
      </c>
      <c r="N497" s="201" t="s">
        <v>44</v>
      </c>
      <c r="O497" s="42"/>
      <c r="P497" s="202">
        <f>O497*H497</f>
        <v>0</v>
      </c>
      <c r="Q497" s="202">
        <v>0</v>
      </c>
      <c r="R497" s="202">
        <f>Q497*H497</f>
        <v>0</v>
      </c>
      <c r="S497" s="202">
        <v>0</v>
      </c>
      <c r="T497" s="203">
        <f>S497*H497</f>
        <v>0</v>
      </c>
      <c r="AR497" s="24" t="s">
        <v>206</v>
      </c>
      <c r="AT497" s="24" t="s">
        <v>189</v>
      </c>
      <c r="AU497" s="24" t="s">
        <v>83</v>
      </c>
      <c r="AY497" s="24" t="s">
        <v>186</v>
      </c>
      <c r="BE497" s="204">
        <f>IF(N497="základní",J497,0)</f>
        <v>0</v>
      </c>
      <c r="BF497" s="204">
        <f>IF(N497="snížená",J497,0)</f>
        <v>0</v>
      </c>
      <c r="BG497" s="204">
        <f>IF(N497="zákl. přenesená",J497,0)</f>
        <v>0</v>
      </c>
      <c r="BH497" s="204">
        <f>IF(N497="sníž. přenesená",J497,0)</f>
        <v>0</v>
      </c>
      <c r="BI497" s="204">
        <f>IF(N497="nulová",J497,0)</f>
        <v>0</v>
      </c>
      <c r="BJ497" s="24" t="s">
        <v>81</v>
      </c>
      <c r="BK497" s="204">
        <f>ROUND(I497*H497,2)</f>
        <v>0</v>
      </c>
      <c r="BL497" s="24" t="s">
        <v>206</v>
      </c>
      <c r="BM497" s="24" t="s">
        <v>2719</v>
      </c>
    </row>
    <row r="498" spans="2:47" s="1" customFormat="1" ht="409.5">
      <c r="B498" s="41"/>
      <c r="C498" s="63"/>
      <c r="D498" s="208" t="s">
        <v>287</v>
      </c>
      <c r="E498" s="63"/>
      <c r="F498" s="273" t="s">
        <v>2695</v>
      </c>
      <c r="G498" s="63"/>
      <c r="H498" s="63"/>
      <c r="I498" s="163"/>
      <c r="J498" s="63"/>
      <c r="K498" s="63"/>
      <c r="L498" s="61"/>
      <c r="M498" s="207"/>
      <c r="N498" s="42"/>
      <c r="O498" s="42"/>
      <c r="P498" s="42"/>
      <c r="Q498" s="42"/>
      <c r="R498" s="42"/>
      <c r="S498" s="42"/>
      <c r="T498" s="78"/>
      <c r="AT498" s="24" t="s">
        <v>287</v>
      </c>
      <c r="AU498" s="24" t="s">
        <v>83</v>
      </c>
    </row>
    <row r="499" spans="2:51" s="11" customFormat="1" ht="13.5">
      <c r="B499" s="214"/>
      <c r="C499" s="215"/>
      <c r="D499" s="205" t="s">
        <v>290</v>
      </c>
      <c r="E499" s="216" t="s">
        <v>23</v>
      </c>
      <c r="F499" s="217" t="s">
        <v>2716</v>
      </c>
      <c r="G499" s="215"/>
      <c r="H499" s="218">
        <v>11.16</v>
      </c>
      <c r="I499" s="219"/>
      <c r="J499" s="215"/>
      <c r="K499" s="215"/>
      <c r="L499" s="220"/>
      <c r="M499" s="221"/>
      <c r="N499" s="222"/>
      <c r="O499" s="222"/>
      <c r="P499" s="222"/>
      <c r="Q499" s="222"/>
      <c r="R499" s="222"/>
      <c r="S499" s="222"/>
      <c r="T499" s="223"/>
      <c r="AT499" s="224" t="s">
        <v>290</v>
      </c>
      <c r="AU499" s="224" t="s">
        <v>83</v>
      </c>
      <c r="AV499" s="11" t="s">
        <v>83</v>
      </c>
      <c r="AW499" s="11" t="s">
        <v>36</v>
      </c>
      <c r="AX499" s="11" t="s">
        <v>81</v>
      </c>
      <c r="AY499" s="224" t="s">
        <v>186</v>
      </c>
    </row>
    <row r="500" spans="2:65" s="1" customFormat="1" ht="22.5" customHeight="1">
      <c r="B500" s="41"/>
      <c r="C500" s="193" t="s">
        <v>556</v>
      </c>
      <c r="D500" s="193" t="s">
        <v>189</v>
      </c>
      <c r="E500" s="194" t="s">
        <v>2720</v>
      </c>
      <c r="F500" s="195" t="s">
        <v>2721</v>
      </c>
      <c r="G500" s="196" t="s">
        <v>444</v>
      </c>
      <c r="H500" s="197">
        <v>17.4</v>
      </c>
      <c r="I500" s="198"/>
      <c r="J500" s="199">
        <f>ROUND(I500*H500,2)</f>
        <v>0</v>
      </c>
      <c r="K500" s="195" t="s">
        <v>193</v>
      </c>
      <c r="L500" s="61"/>
      <c r="M500" s="200" t="s">
        <v>23</v>
      </c>
      <c r="N500" s="201" t="s">
        <v>44</v>
      </c>
      <c r="O500" s="42"/>
      <c r="P500" s="202">
        <f>O500*H500</f>
        <v>0</v>
      </c>
      <c r="Q500" s="202">
        <v>0.00721</v>
      </c>
      <c r="R500" s="202">
        <f>Q500*H500</f>
        <v>0.12545399999999998</v>
      </c>
      <c r="S500" s="202">
        <v>0</v>
      </c>
      <c r="T500" s="203">
        <f>S500*H500</f>
        <v>0</v>
      </c>
      <c r="AR500" s="24" t="s">
        <v>206</v>
      </c>
      <c r="AT500" s="24" t="s">
        <v>189</v>
      </c>
      <c r="AU500" s="24" t="s">
        <v>83</v>
      </c>
      <c r="AY500" s="24" t="s">
        <v>186</v>
      </c>
      <c r="BE500" s="204">
        <f>IF(N500="základní",J500,0)</f>
        <v>0</v>
      </c>
      <c r="BF500" s="204">
        <f>IF(N500="snížená",J500,0)</f>
        <v>0</v>
      </c>
      <c r="BG500" s="204">
        <f>IF(N500="zákl. přenesená",J500,0)</f>
        <v>0</v>
      </c>
      <c r="BH500" s="204">
        <f>IF(N500="sníž. přenesená",J500,0)</f>
        <v>0</v>
      </c>
      <c r="BI500" s="204">
        <f>IF(N500="nulová",J500,0)</f>
        <v>0</v>
      </c>
      <c r="BJ500" s="24" t="s">
        <v>81</v>
      </c>
      <c r="BK500" s="204">
        <f>ROUND(I500*H500,2)</f>
        <v>0</v>
      </c>
      <c r="BL500" s="24" t="s">
        <v>206</v>
      </c>
      <c r="BM500" s="24" t="s">
        <v>2722</v>
      </c>
    </row>
    <row r="501" spans="2:47" s="1" customFormat="1" ht="243">
      <c r="B501" s="41"/>
      <c r="C501" s="63"/>
      <c r="D501" s="208" t="s">
        <v>287</v>
      </c>
      <c r="E501" s="63"/>
      <c r="F501" s="209" t="s">
        <v>2723</v>
      </c>
      <c r="G501" s="63"/>
      <c r="H501" s="63"/>
      <c r="I501" s="163"/>
      <c r="J501" s="63"/>
      <c r="K501" s="63"/>
      <c r="L501" s="61"/>
      <c r="M501" s="207"/>
      <c r="N501" s="42"/>
      <c r="O501" s="42"/>
      <c r="P501" s="42"/>
      <c r="Q501" s="42"/>
      <c r="R501" s="42"/>
      <c r="S501" s="42"/>
      <c r="T501" s="78"/>
      <c r="AT501" s="24" t="s">
        <v>287</v>
      </c>
      <c r="AU501" s="24" t="s">
        <v>83</v>
      </c>
    </row>
    <row r="502" spans="2:47" s="1" customFormat="1" ht="27">
      <c r="B502" s="41"/>
      <c r="C502" s="63"/>
      <c r="D502" s="208" t="s">
        <v>196</v>
      </c>
      <c r="E502" s="63"/>
      <c r="F502" s="209" t="s">
        <v>2724</v>
      </c>
      <c r="G502" s="63"/>
      <c r="H502" s="63"/>
      <c r="I502" s="163"/>
      <c r="J502" s="63"/>
      <c r="K502" s="63"/>
      <c r="L502" s="61"/>
      <c r="M502" s="207"/>
      <c r="N502" s="42"/>
      <c r="O502" s="42"/>
      <c r="P502" s="42"/>
      <c r="Q502" s="42"/>
      <c r="R502" s="42"/>
      <c r="S502" s="42"/>
      <c r="T502" s="78"/>
      <c r="AT502" s="24" t="s">
        <v>196</v>
      </c>
      <c r="AU502" s="24" t="s">
        <v>83</v>
      </c>
    </row>
    <row r="503" spans="2:51" s="13" customFormat="1" ht="13.5">
      <c r="B503" s="241"/>
      <c r="C503" s="242"/>
      <c r="D503" s="208" t="s">
        <v>290</v>
      </c>
      <c r="E503" s="243" t="s">
        <v>23</v>
      </c>
      <c r="F503" s="244" t="s">
        <v>2725</v>
      </c>
      <c r="G503" s="242"/>
      <c r="H503" s="245" t="s">
        <v>23</v>
      </c>
      <c r="I503" s="246"/>
      <c r="J503" s="242"/>
      <c r="K503" s="242"/>
      <c r="L503" s="247"/>
      <c r="M503" s="248"/>
      <c r="N503" s="249"/>
      <c r="O503" s="249"/>
      <c r="P503" s="249"/>
      <c r="Q503" s="249"/>
      <c r="R503" s="249"/>
      <c r="S503" s="249"/>
      <c r="T503" s="250"/>
      <c r="AT503" s="251" t="s">
        <v>290</v>
      </c>
      <c r="AU503" s="251" t="s">
        <v>83</v>
      </c>
      <c r="AV503" s="13" t="s">
        <v>81</v>
      </c>
      <c r="AW503" s="13" t="s">
        <v>36</v>
      </c>
      <c r="AX503" s="13" t="s">
        <v>73</v>
      </c>
      <c r="AY503" s="251" t="s">
        <v>186</v>
      </c>
    </row>
    <row r="504" spans="2:51" s="11" customFormat="1" ht="13.5">
      <c r="B504" s="214"/>
      <c r="C504" s="215"/>
      <c r="D504" s="208" t="s">
        <v>290</v>
      </c>
      <c r="E504" s="225" t="s">
        <v>23</v>
      </c>
      <c r="F504" s="226" t="s">
        <v>2726</v>
      </c>
      <c r="G504" s="215"/>
      <c r="H504" s="227">
        <v>14.8</v>
      </c>
      <c r="I504" s="219"/>
      <c r="J504" s="215"/>
      <c r="K504" s="215"/>
      <c r="L504" s="220"/>
      <c r="M504" s="221"/>
      <c r="N504" s="222"/>
      <c r="O504" s="222"/>
      <c r="P504" s="222"/>
      <c r="Q504" s="222"/>
      <c r="R504" s="222"/>
      <c r="S504" s="222"/>
      <c r="T504" s="223"/>
      <c r="AT504" s="224" t="s">
        <v>290</v>
      </c>
      <c r="AU504" s="224" t="s">
        <v>83</v>
      </c>
      <c r="AV504" s="11" t="s">
        <v>83</v>
      </c>
      <c r="AW504" s="11" t="s">
        <v>36</v>
      </c>
      <c r="AX504" s="11" t="s">
        <v>73</v>
      </c>
      <c r="AY504" s="224" t="s">
        <v>186</v>
      </c>
    </row>
    <row r="505" spans="2:51" s="13" customFormat="1" ht="13.5">
      <c r="B505" s="241"/>
      <c r="C505" s="242"/>
      <c r="D505" s="208" t="s">
        <v>290</v>
      </c>
      <c r="E505" s="243" t="s">
        <v>23</v>
      </c>
      <c r="F505" s="244" t="s">
        <v>2727</v>
      </c>
      <c r="G505" s="242"/>
      <c r="H505" s="245" t="s">
        <v>23</v>
      </c>
      <c r="I505" s="246"/>
      <c r="J505" s="242"/>
      <c r="K505" s="242"/>
      <c r="L505" s="247"/>
      <c r="M505" s="248"/>
      <c r="N505" s="249"/>
      <c r="O505" s="249"/>
      <c r="P505" s="249"/>
      <c r="Q505" s="249"/>
      <c r="R505" s="249"/>
      <c r="S505" s="249"/>
      <c r="T505" s="250"/>
      <c r="AT505" s="251" t="s">
        <v>290</v>
      </c>
      <c r="AU505" s="251" t="s">
        <v>83</v>
      </c>
      <c r="AV505" s="13" t="s">
        <v>81</v>
      </c>
      <c r="AW505" s="13" t="s">
        <v>36</v>
      </c>
      <c r="AX505" s="13" t="s">
        <v>73</v>
      </c>
      <c r="AY505" s="251" t="s">
        <v>186</v>
      </c>
    </row>
    <row r="506" spans="2:51" s="11" customFormat="1" ht="13.5">
      <c r="B506" s="214"/>
      <c r="C506" s="215"/>
      <c r="D506" s="208" t="s">
        <v>290</v>
      </c>
      <c r="E506" s="225" t="s">
        <v>23</v>
      </c>
      <c r="F506" s="226" t="s">
        <v>2728</v>
      </c>
      <c r="G506" s="215"/>
      <c r="H506" s="227">
        <v>2.6</v>
      </c>
      <c r="I506" s="219"/>
      <c r="J506" s="215"/>
      <c r="K506" s="215"/>
      <c r="L506" s="220"/>
      <c r="M506" s="221"/>
      <c r="N506" s="222"/>
      <c r="O506" s="222"/>
      <c r="P506" s="222"/>
      <c r="Q506" s="222"/>
      <c r="R506" s="222"/>
      <c r="S506" s="222"/>
      <c r="T506" s="223"/>
      <c r="AT506" s="224" t="s">
        <v>290</v>
      </c>
      <c r="AU506" s="224" t="s">
        <v>83</v>
      </c>
      <c r="AV506" s="11" t="s">
        <v>83</v>
      </c>
      <c r="AW506" s="11" t="s">
        <v>36</v>
      </c>
      <c r="AX506" s="11" t="s">
        <v>73</v>
      </c>
      <c r="AY506" s="224" t="s">
        <v>186</v>
      </c>
    </row>
    <row r="507" spans="2:51" s="12" customFormat="1" ht="13.5">
      <c r="B507" s="230"/>
      <c r="C507" s="231"/>
      <c r="D507" s="205" t="s">
        <v>290</v>
      </c>
      <c r="E507" s="232" t="s">
        <v>23</v>
      </c>
      <c r="F507" s="233" t="s">
        <v>650</v>
      </c>
      <c r="G507" s="231"/>
      <c r="H507" s="234">
        <v>17.4</v>
      </c>
      <c r="I507" s="235"/>
      <c r="J507" s="231"/>
      <c r="K507" s="231"/>
      <c r="L507" s="236"/>
      <c r="M507" s="237"/>
      <c r="N507" s="238"/>
      <c r="O507" s="238"/>
      <c r="P507" s="238"/>
      <c r="Q507" s="238"/>
      <c r="R507" s="238"/>
      <c r="S507" s="238"/>
      <c r="T507" s="239"/>
      <c r="AT507" s="240" t="s">
        <v>290</v>
      </c>
      <c r="AU507" s="240" t="s">
        <v>83</v>
      </c>
      <c r="AV507" s="12" t="s">
        <v>206</v>
      </c>
      <c r="AW507" s="12" t="s">
        <v>36</v>
      </c>
      <c r="AX507" s="12" t="s">
        <v>81</v>
      </c>
      <c r="AY507" s="240" t="s">
        <v>186</v>
      </c>
    </row>
    <row r="508" spans="2:65" s="1" customFormat="1" ht="22.5" customHeight="1">
      <c r="B508" s="41"/>
      <c r="C508" s="193" t="s">
        <v>714</v>
      </c>
      <c r="D508" s="193" t="s">
        <v>189</v>
      </c>
      <c r="E508" s="194" t="s">
        <v>2729</v>
      </c>
      <c r="F508" s="195" t="s">
        <v>2730</v>
      </c>
      <c r="G508" s="196" t="s">
        <v>300</v>
      </c>
      <c r="H508" s="197">
        <v>4</v>
      </c>
      <c r="I508" s="198"/>
      <c r="J508" s="199">
        <f>ROUND(I508*H508,2)</f>
        <v>0</v>
      </c>
      <c r="K508" s="195" t="s">
        <v>193</v>
      </c>
      <c r="L508" s="61"/>
      <c r="M508" s="200" t="s">
        <v>23</v>
      </c>
      <c r="N508" s="201" t="s">
        <v>44</v>
      </c>
      <c r="O508" s="42"/>
      <c r="P508" s="202">
        <f>O508*H508</f>
        <v>0</v>
      </c>
      <c r="Q508" s="202">
        <v>0</v>
      </c>
      <c r="R508" s="202">
        <f>Q508*H508</f>
        <v>0</v>
      </c>
      <c r="S508" s="202">
        <v>0</v>
      </c>
      <c r="T508" s="203">
        <f>S508*H508</f>
        <v>0</v>
      </c>
      <c r="AR508" s="24" t="s">
        <v>206</v>
      </c>
      <c r="AT508" s="24" t="s">
        <v>189</v>
      </c>
      <c r="AU508" s="24" t="s">
        <v>83</v>
      </c>
      <c r="AY508" s="24" t="s">
        <v>186</v>
      </c>
      <c r="BE508" s="204">
        <f>IF(N508="základní",J508,0)</f>
        <v>0</v>
      </c>
      <c r="BF508" s="204">
        <f>IF(N508="snížená",J508,0)</f>
        <v>0</v>
      </c>
      <c r="BG508" s="204">
        <f>IF(N508="zákl. přenesená",J508,0)</f>
        <v>0</v>
      </c>
      <c r="BH508" s="204">
        <f>IF(N508="sníž. přenesená",J508,0)</f>
        <v>0</v>
      </c>
      <c r="BI508" s="204">
        <f>IF(N508="nulová",J508,0)</f>
        <v>0</v>
      </c>
      <c r="BJ508" s="24" t="s">
        <v>81</v>
      </c>
      <c r="BK508" s="204">
        <f>ROUND(I508*H508,2)</f>
        <v>0</v>
      </c>
      <c r="BL508" s="24" t="s">
        <v>206</v>
      </c>
      <c r="BM508" s="24" t="s">
        <v>2731</v>
      </c>
    </row>
    <row r="509" spans="2:47" s="1" customFormat="1" ht="148.5">
      <c r="B509" s="41"/>
      <c r="C509" s="63"/>
      <c r="D509" s="208" t="s">
        <v>287</v>
      </c>
      <c r="E509" s="63"/>
      <c r="F509" s="209" t="s">
        <v>2732</v>
      </c>
      <c r="G509" s="63"/>
      <c r="H509" s="63"/>
      <c r="I509" s="163"/>
      <c r="J509" s="63"/>
      <c r="K509" s="63"/>
      <c r="L509" s="61"/>
      <c r="M509" s="207"/>
      <c r="N509" s="42"/>
      <c r="O509" s="42"/>
      <c r="P509" s="42"/>
      <c r="Q509" s="42"/>
      <c r="R509" s="42"/>
      <c r="S509" s="42"/>
      <c r="T509" s="78"/>
      <c r="AT509" s="24" t="s">
        <v>287</v>
      </c>
      <c r="AU509" s="24" t="s">
        <v>83</v>
      </c>
    </row>
    <row r="510" spans="2:51" s="13" customFormat="1" ht="13.5">
      <c r="B510" s="241"/>
      <c r="C510" s="242"/>
      <c r="D510" s="208" t="s">
        <v>290</v>
      </c>
      <c r="E510" s="243" t="s">
        <v>23</v>
      </c>
      <c r="F510" s="244" t="s">
        <v>2733</v>
      </c>
      <c r="G510" s="242"/>
      <c r="H510" s="245" t="s">
        <v>23</v>
      </c>
      <c r="I510" s="246"/>
      <c r="J510" s="242"/>
      <c r="K510" s="242"/>
      <c r="L510" s="247"/>
      <c r="M510" s="248"/>
      <c r="N510" s="249"/>
      <c r="O510" s="249"/>
      <c r="P510" s="249"/>
      <c r="Q510" s="249"/>
      <c r="R510" s="249"/>
      <c r="S510" s="249"/>
      <c r="T510" s="250"/>
      <c r="AT510" s="251" t="s">
        <v>290</v>
      </c>
      <c r="AU510" s="251" t="s">
        <v>83</v>
      </c>
      <c r="AV510" s="13" t="s">
        <v>81</v>
      </c>
      <c r="AW510" s="13" t="s">
        <v>36</v>
      </c>
      <c r="AX510" s="13" t="s">
        <v>73</v>
      </c>
      <c r="AY510" s="251" t="s">
        <v>186</v>
      </c>
    </row>
    <row r="511" spans="2:51" s="11" customFormat="1" ht="13.5">
      <c r="B511" s="214"/>
      <c r="C511" s="215"/>
      <c r="D511" s="208" t="s">
        <v>290</v>
      </c>
      <c r="E511" s="225" t="s">
        <v>23</v>
      </c>
      <c r="F511" s="226" t="s">
        <v>83</v>
      </c>
      <c r="G511" s="215"/>
      <c r="H511" s="227">
        <v>2</v>
      </c>
      <c r="I511" s="219"/>
      <c r="J511" s="215"/>
      <c r="K511" s="215"/>
      <c r="L511" s="220"/>
      <c r="M511" s="221"/>
      <c r="N511" s="222"/>
      <c r="O511" s="222"/>
      <c r="P511" s="222"/>
      <c r="Q511" s="222"/>
      <c r="R511" s="222"/>
      <c r="S511" s="222"/>
      <c r="T511" s="223"/>
      <c r="AT511" s="224" t="s">
        <v>290</v>
      </c>
      <c r="AU511" s="224" t="s">
        <v>83</v>
      </c>
      <c r="AV511" s="11" t="s">
        <v>83</v>
      </c>
      <c r="AW511" s="11" t="s">
        <v>36</v>
      </c>
      <c r="AX511" s="11" t="s">
        <v>73</v>
      </c>
      <c r="AY511" s="224" t="s">
        <v>186</v>
      </c>
    </row>
    <row r="512" spans="2:51" s="13" customFormat="1" ht="13.5">
      <c r="B512" s="241"/>
      <c r="C512" s="242"/>
      <c r="D512" s="208" t="s">
        <v>290</v>
      </c>
      <c r="E512" s="243" t="s">
        <v>23</v>
      </c>
      <c r="F512" s="244" t="s">
        <v>2734</v>
      </c>
      <c r="G512" s="242"/>
      <c r="H512" s="245" t="s">
        <v>23</v>
      </c>
      <c r="I512" s="246"/>
      <c r="J512" s="242"/>
      <c r="K512" s="242"/>
      <c r="L512" s="247"/>
      <c r="M512" s="248"/>
      <c r="N512" s="249"/>
      <c r="O512" s="249"/>
      <c r="P512" s="249"/>
      <c r="Q512" s="249"/>
      <c r="R512" s="249"/>
      <c r="S512" s="249"/>
      <c r="T512" s="250"/>
      <c r="AT512" s="251" t="s">
        <v>290</v>
      </c>
      <c r="AU512" s="251" t="s">
        <v>83</v>
      </c>
      <c r="AV512" s="13" t="s">
        <v>81</v>
      </c>
      <c r="AW512" s="13" t="s">
        <v>36</v>
      </c>
      <c r="AX512" s="13" t="s">
        <v>73</v>
      </c>
      <c r="AY512" s="251" t="s">
        <v>186</v>
      </c>
    </row>
    <row r="513" spans="2:51" s="11" customFormat="1" ht="13.5">
      <c r="B513" s="214"/>
      <c r="C513" s="215"/>
      <c r="D513" s="208" t="s">
        <v>290</v>
      </c>
      <c r="E513" s="225" t="s">
        <v>23</v>
      </c>
      <c r="F513" s="226" t="s">
        <v>83</v>
      </c>
      <c r="G513" s="215"/>
      <c r="H513" s="227">
        <v>2</v>
      </c>
      <c r="I513" s="219"/>
      <c r="J513" s="215"/>
      <c r="K513" s="215"/>
      <c r="L513" s="220"/>
      <c r="M513" s="221"/>
      <c r="N513" s="222"/>
      <c r="O513" s="222"/>
      <c r="P513" s="222"/>
      <c r="Q513" s="222"/>
      <c r="R513" s="222"/>
      <c r="S513" s="222"/>
      <c r="T513" s="223"/>
      <c r="AT513" s="224" t="s">
        <v>290</v>
      </c>
      <c r="AU513" s="224" t="s">
        <v>83</v>
      </c>
      <c r="AV513" s="11" t="s">
        <v>83</v>
      </c>
      <c r="AW513" s="11" t="s">
        <v>36</v>
      </c>
      <c r="AX513" s="11" t="s">
        <v>73</v>
      </c>
      <c r="AY513" s="224" t="s">
        <v>186</v>
      </c>
    </row>
    <row r="514" spans="2:51" s="12" customFormat="1" ht="13.5">
      <c r="B514" s="230"/>
      <c r="C514" s="231"/>
      <c r="D514" s="205" t="s">
        <v>290</v>
      </c>
      <c r="E514" s="232" t="s">
        <v>23</v>
      </c>
      <c r="F514" s="233" t="s">
        <v>650</v>
      </c>
      <c r="G514" s="231"/>
      <c r="H514" s="234">
        <v>4</v>
      </c>
      <c r="I514" s="235"/>
      <c r="J514" s="231"/>
      <c r="K514" s="231"/>
      <c r="L514" s="236"/>
      <c r="M514" s="237"/>
      <c r="N514" s="238"/>
      <c r="O514" s="238"/>
      <c r="P514" s="238"/>
      <c r="Q514" s="238"/>
      <c r="R514" s="238"/>
      <c r="S514" s="238"/>
      <c r="T514" s="239"/>
      <c r="AT514" s="240" t="s">
        <v>290</v>
      </c>
      <c r="AU514" s="240" t="s">
        <v>83</v>
      </c>
      <c r="AV514" s="12" t="s">
        <v>206</v>
      </c>
      <c r="AW514" s="12" t="s">
        <v>36</v>
      </c>
      <c r="AX514" s="12" t="s">
        <v>81</v>
      </c>
      <c r="AY514" s="240" t="s">
        <v>186</v>
      </c>
    </row>
    <row r="515" spans="2:65" s="1" customFormat="1" ht="22.5" customHeight="1">
      <c r="B515" s="41"/>
      <c r="C515" s="254" t="s">
        <v>778</v>
      </c>
      <c r="D515" s="254" t="s">
        <v>1059</v>
      </c>
      <c r="E515" s="255" t="s">
        <v>2735</v>
      </c>
      <c r="F515" s="256" t="s">
        <v>2736</v>
      </c>
      <c r="G515" s="257" t="s">
        <v>249</v>
      </c>
      <c r="H515" s="258">
        <v>2</v>
      </c>
      <c r="I515" s="259"/>
      <c r="J515" s="260">
        <f>ROUND(I515*H515,2)</f>
        <v>0</v>
      </c>
      <c r="K515" s="256" t="s">
        <v>23</v>
      </c>
      <c r="L515" s="261"/>
      <c r="M515" s="262" t="s">
        <v>23</v>
      </c>
      <c r="N515" s="263" t="s">
        <v>44</v>
      </c>
      <c r="O515" s="42"/>
      <c r="P515" s="202">
        <f>O515*H515</f>
        <v>0</v>
      </c>
      <c r="Q515" s="202">
        <v>0</v>
      </c>
      <c r="R515" s="202">
        <f>Q515*H515</f>
        <v>0</v>
      </c>
      <c r="S515" s="202">
        <v>0</v>
      </c>
      <c r="T515" s="203">
        <f>S515*H515</f>
        <v>0</v>
      </c>
      <c r="AR515" s="24" t="s">
        <v>227</v>
      </c>
      <c r="AT515" s="24" t="s">
        <v>1059</v>
      </c>
      <c r="AU515" s="24" t="s">
        <v>83</v>
      </c>
      <c r="AY515" s="24" t="s">
        <v>186</v>
      </c>
      <c r="BE515" s="204">
        <f>IF(N515="základní",J515,0)</f>
        <v>0</v>
      </c>
      <c r="BF515" s="204">
        <f>IF(N515="snížená",J515,0)</f>
        <v>0</v>
      </c>
      <c r="BG515" s="204">
        <f>IF(N515="zákl. přenesená",J515,0)</f>
        <v>0</v>
      </c>
      <c r="BH515" s="204">
        <f>IF(N515="sníž. přenesená",J515,0)</f>
        <v>0</v>
      </c>
      <c r="BI515" s="204">
        <f>IF(N515="nulová",J515,0)</f>
        <v>0</v>
      </c>
      <c r="BJ515" s="24" t="s">
        <v>81</v>
      </c>
      <c r="BK515" s="204">
        <f>ROUND(I515*H515,2)</f>
        <v>0</v>
      </c>
      <c r="BL515" s="24" t="s">
        <v>206</v>
      </c>
      <c r="BM515" s="24" t="s">
        <v>2737</v>
      </c>
    </row>
    <row r="516" spans="2:65" s="1" customFormat="1" ht="22.5" customHeight="1">
      <c r="B516" s="41"/>
      <c r="C516" s="254" t="s">
        <v>669</v>
      </c>
      <c r="D516" s="254" t="s">
        <v>1059</v>
      </c>
      <c r="E516" s="255" t="s">
        <v>2738</v>
      </c>
      <c r="F516" s="256" t="s">
        <v>2736</v>
      </c>
      <c r="G516" s="257" t="s">
        <v>249</v>
      </c>
      <c r="H516" s="258">
        <v>2</v>
      </c>
      <c r="I516" s="259"/>
      <c r="J516" s="260">
        <f>ROUND(I516*H516,2)</f>
        <v>0</v>
      </c>
      <c r="K516" s="256" t="s">
        <v>23</v>
      </c>
      <c r="L516" s="261"/>
      <c r="M516" s="262" t="s">
        <v>23</v>
      </c>
      <c r="N516" s="263" t="s">
        <v>44</v>
      </c>
      <c r="O516" s="42"/>
      <c r="P516" s="202">
        <f>O516*H516</f>
        <v>0</v>
      </c>
      <c r="Q516" s="202">
        <v>0</v>
      </c>
      <c r="R516" s="202">
        <f>Q516*H516</f>
        <v>0</v>
      </c>
      <c r="S516" s="202">
        <v>0</v>
      </c>
      <c r="T516" s="203">
        <f>S516*H516</f>
        <v>0</v>
      </c>
      <c r="AR516" s="24" t="s">
        <v>227</v>
      </c>
      <c r="AT516" s="24" t="s">
        <v>1059</v>
      </c>
      <c r="AU516" s="24" t="s">
        <v>83</v>
      </c>
      <c r="AY516" s="24" t="s">
        <v>186</v>
      </c>
      <c r="BE516" s="204">
        <f>IF(N516="základní",J516,0)</f>
        <v>0</v>
      </c>
      <c r="BF516" s="204">
        <f>IF(N516="snížená",J516,0)</f>
        <v>0</v>
      </c>
      <c r="BG516" s="204">
        <f>IF(N516="zákl. přenesená",J516,0)</f>
        <v>0</v>
      </c>
      <c r="BH516" s="204">
        <f>IF(N516="sníž. přenesená",J516,0)</f>
        <v>0</v>
      </c>
      <c r="BI516" s="204">
        <f>IF(N516="nulová",J516,0)</f>
        <v>0</v>
      </c>
      <c r="BJ516" s="24" t="s">
        <v>81</v>
      </c>
      <c r="BK516" s="204">
        <f>ROUND(I516*H516,2)</f>
        <v>0</v>
      </c>
      <c r="BL516" s="24" t="s">
        <v>206</v>
      </c>
      <c r="BM516" s="24" t="s">
        <v>2739</v>
      </c>
    </row>
    <row r="517" spans="2:65" s="1" customFormat="1" ht="44.25" customHeight="1">
      <c r="B517" s="41"/>
      <c r="C517" s="193" t="s">
        <v>674</v>
      </c>
      <c r="D517" s="193" t="s">
        <v>189</v>
      </c>
      <c r="E517" s="194" t="s">
        <v>2740</v>
      </c>
      <c r="F517" s="195" t="s">
        <v>2741</v>
      </c>
      <c r="G517" s="196" t="s">
        <v>444</v>
      </c>
      <c r="H517" s="197">
        <v>32.25</v>
      </c>
      <c r="I517" s="198"/>
      <c r="J517" s="199">
        <f>ROUND(I517*H517,2)</f>
        <v>0</v>
      </c>
      <c r="K517" s="195" t="s">
        <v>193</v>
      </c>
      <c r="L517" s="61"/>
      <c r="M517" s="200" t="s">
        <v>23</v>
      </c>
      <c r="N517" s="201" t="s">
        <v>44</v>
      </c>
      <c r="O517" s="42"/>
      <c r="P517" s="202">
        <f>O517*H517</f>
        <v>0</v>
      </c>
      <c r="Q517" s="202">
        <v>0.03465</v>
      </c>
      <c r="R517" s="202">
        <f>Q517*H517</f>
        <v>1.1174625</v>
      </c>
      <c r="S517" s="202">
        <v>0</v>
      </c>
      <c r="T517" s="203">
        <f>S517*H517</f>
        <v>0</v>
      </c>
      <c r="AR517" s="24" t="s">
        <v>206</v>
      </c>
      <c r="AT517" s="24" t="s">
        <v>189</v>
      </c>
      <c r="AU517" s="24" t="s">
        <v>83</v>
      </c>
      <c r="AY517" s="24" t="s">
        <v>186</v>
      </c>
      <c r="BE517" s="204">
        <f>IF(N517="základní",J517,0)</f>
        <v>0</v>
      </c>
      <c r="BF517" s="204">
        <f>IF(N517="snížená",J517,0)</f>
        <v>0</v>
      </c>
      <c r="BG517" s="204">
        <f>IF(N517="zákl. přenesená",J517,0)</f>
        <v>0</v>
      </c>
      <c r="BH517" s="204">
        <f>IF(N517="sníž. přenesená",J517,0)</f>
        <v>0</v>
      </c>
      <c r="BI517" s="204">
        <f>IF(N517="nulová",J517,0)</f>
        <v>0</v>
      </c>
      <c r="BJ517" s="24" t="s">
        <v>81</v>
      </c>
      <c r="BK517" s="204">
        <f>ROUND(I517*H517,2)</f>
        <v>0</v>
      </c>
      <c r="BL517" s="24" t="s">
        <v>206</v>
      </c>
      <c r="BM517" s="24" t="s">
        <v>2742</v>
      </c>
    </row>
    <row r="518" spans="2:47" s="1" customFormat="1" ht="54">
      <c r="B518" s="41"/>
      <c r="C518" s="63"/>
      <c r="D518" s="208" t="s">
        <v>287</v>
      </c>
      <c r="E518" s="63"/>
      <c r="F518" s="209" t="s">
        <v>2743</v>
      </c>
      <c r="G518" s="63"/>
      <c r="H518" s="63"/>
      <c r="I518" s="163"/>
      <c r="J518" s="63"/>
      <c r="K518" s="63"/>
      <c r="L518" s="61"/>
      <c r="M518" s="207"/>
      <c r="N518" s="42"/>
      <c r="O518" s="42"/>
      <c r="P518" s="42"/>
      <c r="Q518" s="42"/>
      <c r="R518" s="42"/>
      <c r="S518" s="42"/>
      <c r="T518" s="78"/>
      <c r="AT518" s="24" t="s">
        <v>287</v>
      </c>
      <c r="AU518" s="24" t="s">
        <v>83</v>
      </c>
    </row>
    <row r="519" spans="2:51" s="11" customFormat="1" ht="13.5">
      <c r="B519" s="214"/>
      <c r="C519" s="215"/>
      <c r="D519" s="205" t="s">
        <v>290</v>
      </c>
      <c r="E519" s="216" t="s">
        <v>23</v>
      </c>
      <c r="F519" s="217" t="s">
        <v>2744</v>
      </c>
      <c r="G519" s="215"/>
      <c r="H519" s="218">
        <v>32.25</v>
      </c>
      <c r="I519" s="219"/>
      <c r="J519" s="215"/>
      <c r="K519" s="215"/>
      <c r="L519" s="220"/>
      <c r="M519" s="221"/>
      <c r="N519" s="222"/>
      <c r="O519" s="222"/>
      <c r="P519" s="222"/>
      <c r="Q519" s="222"/>
      <c r="R519" s="222"/>
      <c r="S519" s="222"/>
      <c r="T519" s="223"/>
      <c r="AT519" s="224" t="s">
        <v>290</v>
      </c>
      <c r="AU519" s="224" t="s">
        <v>83</v>
      </c>
      <c r="AV519" s="11" t="s">
        <v>83</v>
      </c>
      <c r="AW519" s="11" t="s">
        <v>36</v>
      </c>
      <c r="AX519" s="11" t="s">
        <v>81</v>
      </c>
      <c r="AY519" s="224" t="s">
        <v>186</v>
      </c>
    </row>
    <row r="520" spans="2:65" s="1" customFormat="1" ht="22.5" customHeight="1">
      <c r="B520" s="41"/>
      <c r="C520" s="254" t="s">
        <v>795</v>
      </c>
      <c r="D520" s="254" t="s">
        <v>1059</v>
      </c>
      <c r="E520" s="255" t="s">
        <v>2745</v>
      </c>
      <c r="F520" s="256" t="s">
        <v>2746</v>
      </c>
      <c r="G520" s="257" t="s">
        <v>295</v>
      </c>
      <c r="H520" s="258">
        <v>3.456</v>
      </c>
      <c r="I520" s="259"/>
      <c r="J520" s="260">
        <f>ROUND(I520*H520,2)</f>
        <v>0</v>
      </c>
      <c r="K520" s="256" t="s">
        <v>23</v>
      </c>
      <c r="L520" s="261"/>
      <c r="M520" s="262" t="s">
        <v>23</v>
      </c>
      <c r="N520" s="263" t="s">
        <v>44</v>
      </c>
      <c r="O520" s="42"/>
      <c r="P520" s="202">
        <f>O520*H520</f>
        <v>0</v>
      </c>
      <c r="Q520" s="202">
        <v>0.056</v>
      </c>
      <c r="R520" s="202">
        <f>Q520*H520</f>
        <v>0.193536</v>
      </c>
      <c r="S520" s="202">
        <v>0</v>
      </c>
      <c r="T520" s="203">
        <f>S520*H520</f>
        <v>0</v>
      </c>
      <c r="AR520" s="24" t="s">
        <v>227</v>
      </c>
      <c r="AT520" s="24" t="s">
        <v>1059</v>
      </c>
      <c r="AU520" s="24" t="s">
        <v>83</v>
      </c>
      <c r="AY520" s="24" t="s">
        <v>186</v>
      </c>
      <c r="BE520" s="204">
        <f>IF(N520="základní",J520,0)</f>
        <v>0</v>
      </c>
      <c r="BF520" s="204">
        <f>IF(N520="snížená",J520,0)</f>
        <v>0</v>
      </c>
      <c r="BG520" s="204">
        <f>IF(N520="zákl. přenesená",J520,0)</f>
        <v>0</v>
      </c>
      <c r="BH520" s="204">
        <f>IF(N520="sníž. přenesená",J520,0)</f>
        <v>0</v>
      </c>
      <c r="BI520" s="204">
        <f>IF(N520="nulová",J520,0)</f>
        <v>0</v>
      </c>
      <c r="BJ520" s="24" t="s">
        <v>81</v>
      </c>
      <c r="BK520" s="204">
        <f>ROUND(I520*H520,2)</f>
        <v>0</v>
      </c>
      <c r="BL520" s="24" t="s">
        <v>206</v>
      </c>
      <c r="BM520" s="24" t="s">
        <v>2747</v>
      </c>
    </row>
    <row r="521" spans="2:51" s="11" customFormat="1" ht="13.5">
      <c r="B521" s="214"/>
      <c r="C521" s="215"/>
      <c r="D521" s="208" t="s">
        <v>290</v>
      </c>
      <c r="E521" s="225" t="s">
        <v>23</v>
      </c>
      <c r="F521" s="226" t="s">
        <v>2748</v>
      </c>
      <c r="G521" s="215"/>
      <c r="H521" s="227">
        <v>3.402</v>
      </c>
      <c r="I521" s="219"/>
      <c r="J521" s="215"/>
      <c r="K521" s="215"/>
      <c r="L521" s="220"/>
      <c r="M521" s="221"/>
      <c r="N521" s="222"/>
      <c r="O521" s="222"/>
      <c r="P521" s="222"/>
      <c r="Q521" s="222"/>
      <c r="R521" s="222"/>
      <c r="S521" s="222"/>
      <c r="T521" s="223"/>
      <c r="AT521" s="224" t="s">
        <v>290</v>
      </c>
      <c r="AU521" s="224" t="s">
        <v>83</v>
      </c>
      <c r="AV521" s="11" t="s">
        <v>83</v>
      </c>
      <c r="AW521" s="11" t="s">
        <v>36</v>
      </c>
      <c r="AX521" s="11" t="s">
        <v>73</v>
      </c>
      <c r="AY521" s="224" t="s">
        <v>186</v>
      </c>
    </row>
    <row r="522" spans="2:51" s="11" customFormat="1" ht="13.5">
      <c r="B522" s="214"/>
      <c r="C522" s="215"/>
      <c r="D522" s="208" t="s">
        <v>290</v>
      </c>
      <c r="E522" s="225" t="s">
        <v>23</v>
      </c>
      <c r="F522" s="226" t="s">
        <v>2749</v>
      </c>
      <c r="G522" s="215"/>
      <c r="H522" s="227">
        <v>0.054</v>
      </c>
      <c r="I522" s="219"/>
      <c r="J522" s="215"/>
      <c r="K522" s="215"/>
      <c r="L522" s="220"/>
      <c r="M522" s="221"/>
      <c r="N522" s="222"/>
      <c r="O522" s="222"/>
      <c r="P522" s="222"/>
      <c r="Q522" s="222"/>
      <c r="R522" s="222"/>
      <c r="S522" s="222"/>
      <c r="T522" s="223"/>
      <c r="AT522" s="224" t="s">
        <v>290</v>
      </c>
      <c r="AU522" s="224" t="s">
        <v>83</v>
      </c>
      <c r="AV522" s="11" t="s">
        <v>83</v>
      </c>
      <c r="AW522" s="11" t="s">
        <v>36</v>
      </c>
      <c r="AX522" s="11" t="s">
        <v>73</v>
      </c>
      <c r="AY522" s="224" t="s">
        <v>186</v>
      </c>
    </row>
    <row r="523" spans="2:51" s="12" customFormat="1" ht="13.5">
      <c r="B523" s="230"/>
      <c r="C523" s="231"/>
      <c r="D523" s="205" t="s">
        <v>290</v>
      </c>
      <c r="E523" s="232" t="s">
        <v>23</v>
      </c>
      <c r="F523" s="233" t="s">
        <v>650</v>
      </c>
      <c r="G523" s="231"/>
      <c r="H523" s="234">
        <v>3.456</v>
      </c>
      <c r="I523" s="235"/>
      <c r="J523" s="231"/>
      <c r="K523" s="231"/>
      <c r="L523" s="236"/>
      <c r="M523" s="237"/>
      <c r="N523" s="238"/>
      <c r="O523" s="238"/>
      <c r="P523" s="238"/>
      <c r="Q523" s="238"/>
      <c r="R523" s="238"/>
      <c r="S523" s="238"/>
      <c r="T523" s="239"/>
      <c r="AT523" s="240" t="s">
        <v>290</v>
      </c>
      <c r="AU523" s="240" t="s">
        <v>83</v>
      </c>
      <c r="AV523" s="12" t="s">
        <v>206</v>
      </c>
      <c r="AW523" s="12" t="s">
        <v>36</v>
      </c>
      <c r="AX523" s="12" t="s">
        <v>81</v>
      </c>
      <c r="AY523" s="240" t="s">
        <v>186</v>
      </c>
    </row>
    <row r="524" spans="2:65" s="1" customFormat="1" ht="22.5" customHeight="1">
      <c r="B524" s="41"/>
      <c r="C524" s="193" t="s">
        <v>636</v>
      </c>
      <c r="D524" s="193" t="s">
        <v>189</v>
      </c>
      <c r="E524" s="194" t="s">
        <v>2750</v>
      </c>
      <c r="F524" s="195" t="s">
        <v>2751</v>
      </c>
      <c r="G524" s="196" t="s">
        <v>285</v>
      </c>
      <c r="H524" s="197">
        <v>51.68</v>
      </c>
      <c r="I524" s="198"/>
      <c r="J524" s="199">
        <f>ROUND(I524*H524,2)</f>
        <v>0</v>
      </c>
      <c r="K524" s="195" t="s">
        <v>193</v>
      </c>
      <c r="L524" s="61"/>
      <c r="M524" s="200" t="s">
        <v>23</v>
      </c>
      <c r="N524" s="201" t="s">
        <v>44</v>
      </c>
      <c r="O524" s="42"/>
      <c r="P524" s="202">
        <f>O524*H524</f>
        <v>0</v>
      </c>
      <c r="Q524" s="202">
        <v>0</v>
      </c>
      <c r="R524" s="202">
        <f>Q524*H524</f>
        <v>0</v>
      </c>
      <c r="S524" s="202">
        <v>0</v>
      </c>
      <c r="T524" s="203">
        <f>S524*H524</f>
        <v>0</v>
      </c>
      <c r="AR524" s="24" t="s">
        <v>206</v>
      </c>
      <c r="AT524" s="24" t="s">
        <v>189</v>
      </c>
      <c r="AU524" s="24" t="s">
        <v>83</v>
      </c>
      <c r="AY524" s="24" t="s">
        <v>186</v>
      </c>
      <c r="BE524" s="204">
        <f>IF(N524="základní",J524,0)</f>
        <v>0</v>
      </c>
      <c r="BF524" s="204">
        <f>IF(N524="snížená",J524,0)</f>
        <v>0</v>
      </c>
      <c r="BG524" s="204">
        <f>IF(N524="zákl. přenesená",J524,0)</f>
        <v>0</v>
      </c>
      <c r="BH524" s="204">
        <f>IF(N524="sníž. přenesená",J524,0)</f>
        <v>0</v>
      </c>
      <c r="BI524" s="204">
        <f>IF(N524="nulová",J524,0)</f>
        <v>0</v>
      </c>
      <c r="BJ524" s="24" t="s">
        <v>81</v>
      </c>
      <c r="BK524" s="204">
        <f>ROUND(I524*H524,2)</f>
        <v>0</v>
      </c>
      <c r="BL524" s="24" t="s">
        <v>206</v>
      </c>
      <c r="BM524" s="24" t="s">
        <v>2752</v>
      </c>
    </row>
    <row r="525" spans="2:47" s="1" customFormat="1" ht="135">
      <c r="B525" s="41"/>
      <c r="C525" s="63"/>
      <c r="D525" s="208" t="s">
        <v>287</v>
      </c>
      <c r="E525" s="63"/>
      <c r="F525" s="209" t="s">
        <v>2753</v>
      </c>
      <c r="G525" s="63"/>
      <c r="H525" s="63"/>
      <c r="I525" s="163"/>
      <c r="J525" s="63"/>
      <c r="K525" s="63"/>
      <c r="L525" s="61"/>
      <c r="M525" s="207"/>
      <c r="N525" s="42"/>
      <c r="O525" s="42"/>
      <c r="P525" s="42"/>
      <c r="Q525" s="42"/>
      <c r="R525" s="42"/>
      <c r="S525" s="42"/>
      <c r="T525" s="78"/>
      <c r="AT525" s="24" t="s">
        <v>287</v>
      </c>
      <c r="AU525" s="24" t="s">
        <v>83</v>
      </c>
    </row>
    <row r="526" spans="2:51" s="13" customFormat="1" ht="13.5">
      <c r="B526" s="241"/>
      <c r="C526" s="242"/>
      <c r="D526" s="208" t="s">
        <v>290</v>
      </c>
      <c r="E526" s="243" t="s">
        <v>23</v>
      </c>
      <c r="F526" s="244" t="s">
        <v>2754</v>
      </c>
      <c r="G526" s="242"/>
      <c r="H526" s="245" t="s">
        <v>23</v>
      </c>
      <c r="I526" s="246"/>
      <c r="J526" s="242"/>
      <c r="K526" s="242"/>
      <c r="L526" s="247"/>
      <c r="M526" s="248"/>
      <c r="N526" s="249"/>
      <c r="O526" s="249"/>
      <c r="P526" s="249"/>
      <c r="Q526" s="249"/>
      <c r="R526" s="249"/>
      <c r="S526" s="249"/>
      <c r="T526" s="250"/>
      <c r="AT526" s="251" t="s">
        <v>290</v>
      </c>
      <c r="AU526" s="251" t="s">
        <v>83</v>
      </c>
      <c r="AV526" s="13" t="s">
        <v>81</v>
      </c>
      <c r="AW526" s="13" t="s">
        <v>36</v>
      </c>
      <c r="AX526" s="13" t="s">
        <v>73</v>
      </c>
      <c r="AY526" s="251" t="s">
        <v>186</v>
      </c>
    </row>
    <row r="527" spans="2:51" s="11" customFormat="1" ht="13.5">
      <c r="B527" s="214"/>
      <c r="C527" s="215"/>
      <c r="D527" s="205" t="s">
        <v>290</v>
      </c>
      <c r="E527" s="216" t="s">
        <v>23</v>
      </c>
      <c r="F527" s="217" t="s">
        <v>2755</v>
      </c>
      <c r="G527" s="215"/>
      <c r="H527" s="218">
        <v>51.68</v>
      </c>
      <c r="I527" s="219"/>
      <c r="J527" s="215"/>
      <c r="K527" s="215"/>
      <c r="L527" s="220"/>
      <c r="M527" s="221"/>
      <c r="N527" s="222"/>
      <c r="O527" s="222"/>
      <c r="P527" s="222"/>
      <c r="Q527" s="222"/>
      <c r="R527" s="222"/>
      <c r="S527" s="222"/>
      <c r="T527" s="223"/>
      <c r="AT527" s="224" t="s">
        <v>290</v>
      </c>
      <c r="AU527" s="224" t="s">
        <v>83</v>
      </c>
      <c r="AV527" s="11" t="s">
        <v>83</v>
      </c>
      <c r="AW527" s="11" t="s">
        <v>36</v>
      </c>
      <c r="AX527" s="11" t="s">
        <v>81</v>
      </c>
      <c r="AY527" s="224" t="s">
        <v>186</v>
      </c>
    </row>
    <row r="528" spans="2:65" s="1" customFormat="1" ht="22.5" customHeight="1">
      <c r="B528" s="41"/>
      <c r="C528" s="193" t="s">
        <v>1310</v>
      </c>
      <c r="D528" s="193" t="s">
        <v>189</v>
      </c>
      <c r="E528" s="194" t="s">
        <v>2756</v>
      </c>
      <c r="F528" s="195" t="s">
        <v>2757</v>
      </c>
      <c r="G528" s="196" t="s">
        <v>285</v>
      </c>
      <c r="H528" s="197">
        <v>440.52</v>
      </c>
      <c r="I528" s="198"/>
      <c r="J528" s="199">
        <f>ROUND(I528*H528,2)</f>
        <v>0</v>
      </c>
      <c r="K528" s="195" t="s">
        <v>193</v>
      </c>
      <c r="L528" s="61"/>
      <c r="M528" s="200" t="s">
        <v>23</v>
      </c>
      <c r="N528" s="201" t="s">
        <v>44</v>
      </c>
      <c r="O528" s="42"/>
      <c r="P528" s="202">
        <f>O528*H528</f>
        <v>0</v>
      </c>
      <c r="Q528" s="202">
        <v>0</v>
      </c>
      <c r="R528" s="202">
        <f>Q528*H528</f>
        <v>0</v>
      </c>
      <c r="S528" s="202">
        <v>0</v>
      </c>
      <c r="T528" s="203">
        <f>S528*H528</f>
        <v>0</v>
      </c>
      <c r="AR528" s="24" t="s">
        <v>206</v>
      </c>
      <c r="AT528" s="24" t="s">
        <v>189</v>
      </c>
      <c r="AU528" s="24" t="s">
        <v>83</v>
      </c>
      <c r="AY528" s="24" t="s">
        <v>186</v>
      </c>
      <c r="BE528" s="204">
        <f>IF(N528="základní",J528,0)</f>
        <v>0</v>
      </c>
      <c r="BF528" s="204">
        <f>IF(N528="snížená",J528,0)</f>
        <v>0</v>
      </c>
      <c r="BG528" s="204">
        <f>IF(N528="zákl. přenesená",J528,0)</f>
        <v>0</v>
      </c>
      <c r="BH528" s="204">
        <f>IF(N528="sníž. přenesená",J528,0)</f>
        <v>0</v>
      </c>
      <c r="BI528" s="204">
        <f>IF(N528="nulová",J528,0)</f>
        <v>0</v>
      </c>
      <c r="BJ528" s="24" t="s">
        <v>81</v>
      </c>
      <c r="BK528" s="204">
        <f>ROUND(I528*H528,2)</f>
        <v>0</v>
      </c>
      <c r="BL528" s="24" t="s">
        <v>206</v>
      </c>
      <c r="BM528" s="24" t="s">
        <v>2758</v>
      </c>
    </row>
    <row r="529" spans="2:47" s="1" customFormat="1" ht="135">
      <c r="B529" s="41"/>
      <c r="C529" s="63"/>
      <c r="D529" s="208" t="s">
        <v>287</v>
      </c>
      <c r="E529" s="63"/>
      <c r="F529" s="209" t="s">
        <v>2753</v>
      </c>
      <c r="G529" s="63"/>
      <c r="H529" s="63"/>
      <c r="I529" s="163"/>
      <c r="J529" s="63"/>
      <c r="K529" s="63"/>
      <c r="L529" s="61"/>
      <c r="M529" s="207"/>
      <c r="N529" s="42"/>
      <c r="O529" s="42"/>
      <c r="P529" s="42"/>
      <c r="Q529" s="42"/>
      <c r="R529" s="42"/>
      <c r="S529" s="42"/>
      <c r="T529" s="78"/>
      <c r="AT529" s="24" t="s">
        <v>287</v>
      </c>
      <c r="AU529" s="24" t="s">
        <v>83</v>
      </c>
    </row>
    <row r="530" spans="2:51" s="13" customFormat="1" ht="13.5">
      <c r="B530" s="241"/>
      <c r="C530" s="242"/>
      <c r="D530" s="208" t="s">
        <v>290</v>
      </c>
      <c r="E530" s="243" t="s">
        <v>23</v>
      </c>
      <c r="F530" s="244" t="s">
        <v>2759</v>
      </c>
      <c r="G530" s="242"/>
      <c r="H530" s="245" t="s">
        <v>23</v>
      </c>
      <c r="I530" s="246"/>
      <c r="J530" s="242"/>
      <c r="K530" s="242"/>
      <c r="L530" s="247"/>
      <c r="M530" s="248"/>
      <c r="N530" s="249"/>
      <c r="O530" s="249"/>
      <c r="P530" s="249"/>
      <c r="Q530" s="249"/>
      <c r="R530" s="249"/>
      <c r="S530" s="249"/>
      <c r="T530" s="250"/>
      <c r="AT530" s="251" t="s">
        <v>290</v>
      </c>
      <c r="AU530" s="251" t="s">
        <v>83</v>
      </c>
      <c r="AV530" s="13" t="s">
        <v>81</v>
      </c>
      <c r="AW530" s="13" t="s">
        <v>36</v>
      </c>
      <c r="AX530" s="13" t="s">
        <v>73</v>
      </c>
      <c r="AY530" s="251" t="s">
        <v>186</v>
      </c>
    </row>
    <row r="531" spans="2:51" s="11" customFormat="1" ht="13.5">
      <c r="B531" s="214"/>
      <c r="C531" s="215"/>
      <c r="D531" s="208" t="s">
        <v>290</v>
      </c>
      <c r="E531" s="225" t="s">
        <v>23</v>
      </c>
      <c r="F531" s="226" t="s">
        <v>2760</v>
      </c>
      <c r="G531" s="215"/>
      <c r="H531" s="227">
        <v>420</v>
      </c>
      <c r="I531" s="219"/>
      <c r="J531" s="215"/>
      <c r="K531" s="215"/>
      <c r="L531" s="220"/>
      <c r="M531" s="221"/>
      <c r="N531" s="222"/>
      <c r="O531" s="222"/>
      <c r="P531" s="222"/>
      <c r="Q531" s="222"/>
      <c r="R531" s="222"/>
      <c r="S531" s="222"/>
      <c r="T531" s="223"/>
      <c r="AT531" s="224" t="s">
        <v>290</v>
      </c>
      <c r="AU531" s="224" t="s">
        <v>83</v>
      </c>
      <c r="AV531" s="11" t="s">
        <v>83</v>
      </c>
      <c r="AW531" s="11" t="s">
        <v>36</v>
      </c>
      <c r="AX531" s="11" t="s">
        <v>73</v>
      </c>
      <c r="AY531" s="224" t="s">
        <v>186</v>
      </c>
    </row>
    <row r="532" spans="2:51" s="13" customFormat="1" ht="13.5">
      <c r="B532" s="241"/>
      <c r="C532" s="242"/>
      <c r="D532" s="208" t="s">
        <v>290</v>
      </c>
      <c r="E532" s="243" t="s">
        <v>23</v>
      </c>
      <c r="F532" s="244" t="s">
        <v>2761</v>
      </c>
      <c r="G532" s="242"/>
      <c r="H532" s="245" t="s">
        <v>23</v>
      </c>
      <c r="I532" s="246"/>
      <c r="J532" s="242"/>
      <c r="K532" s="242"/>
      <c r="L532" s="247"/>
      <c r="M532" s="248"/>
      <c r="N532" s="249"/>
      <c r="O532" s="249"/>
      <c r="P532" s="249"/>
      <c r="Q532" s="249"/>
      <c r="R532" s="249"/>
      <c r="S532" s="249"/>
      <c r="T532" s="250"/>
      <c r="AT532" s="251" t="s">
        <v>290</v>
      </c>
      <c r="AU532" s="251" t="s">
        <v>83</v>
      </c>
      <c r="AV532" s="13" t="s">
        <v>81</v>
      </c>
      <c r="AW532" s="13" t="s">
        <v>36</v>
      </c>
      <c r="AX532" s="13" t="s">
        <v>73</v>
      </c>
      <c r="AY532" s="251" t="s">
        <v>186</v>
      </c>
    </row>
    <row r="533" spans="2:51" s="11" customFormat="1" ht="13.5">
      <c r="B533" s="214"/>
      <c r="C533" s="215"/>
      <c r="D533" s="208" t="s">
        <v>290</v>
      </c>
      <c r="E533" s="225" t="s">
        <v>23</v>
      </c>
      <c r="F533" s="226" t="s">
        <v>2762</v>
      </c>
      <c r="G533" s="215"/>
      <c r="H533" s="227">
        <v>20.52</v>
      </c>
      <c r="I533" s="219"/>
      <c r="J533" s="215"/>
      <c r="K533" s="215"/>
      <c r="L533" s="220"/>
      <c r="M533" s="221"/>
      <c r="N533" s="222"/>
      <c r="O533" s="222"/>
      <c r="P533" s="222"/>
      <c r="Q533" s="222"/>
      <c r="R533" s="222"/>
      <c r="S533" s="222"/>
      <c r="T533" s="223"/>
      <c r="AT533" s="224" t="s">
        <v>290</v>
      </c>
      <c r="AU533" s="224" t="s">
        <v>83</v>
      </c>
      <c r="AV533" s="11" t="s">
        <v>83</v>
      </c>
      <c r="AW533" s="11" t="s">
        <v>36</v>
      </c>
      <c r="AX533" s="11" t="s">
        <v>73</v>
      </c>
      <c r="AY533" s="224" t="s">
        <v>186</v>
      </c>
    </row>
    <row r="534" spans="2:51" s="12" customFormat="1" ht="13.5">
      <c r="B534" s="230"/>
      <c r="C534" s="231"/>
      <c r="D534" s="205" t="s">
        <v>290</v>
      </c>
      <c r="E534" s="232" t="s">
        <v>23</v>
      </c>
      <c r="F534" s="233" t="s">
        <v>650</v>
      </c>
      <c r="G534" s="231"/>
      <c r="H534" s="234">
        <v>440.52</v>
      </c>
      <c r="I534" s="235"/>
      <c r="J534" s="231"/>
      <c r="K534" s="231"/>
      <c r="L534" s="236"/>
      <c r="M534" s="237"/>
      <c r="N534" s="238"/>
      <c r="O534" s="238"/>
      <c r="P534" s="238"/>
      <c r="Q534" s="238"/>
      <c r="R534" s="238"/>
      <c r="S534" s="238"/>
      <c r="T534" s="239"/>
      <c r="AT534" s="240" t="s">
        <v>290</v>
      </c>
      <c r="AU534" s="240" t="s">
        <v>83</v>
      </c>
      <c r="AV534" s="12" t="s">
        <v>206</v>
      </c>
      <c r="AW534" s="12" t="s">
        <v>36</v>
      </c>
      <c r="AX534" s="12" t="s">
        <v>81</v>
      </c>
      <c r="AY534" s="240" t="s">
        <v>186</v>
      </c>
    </row>
    <row r="535" spans="2:65" s="1" customFormat="1" ht="22.5" customHeight="1">
      <c r="B535" s="41"/>
      <c r="C535" s="193" t="s">
        <v>1367</v>
      </c>
      <c r="D535" s="193" t="s">
        <v>189</v>
      </c>
      <c r="E535" s="194" t="s">
        <v>2763</v>
      </c>
      <c r="F535" s="195" t="s">
        <v>2764</v>
      </c>
      <c r="G535" s="196" t="s">
        <v>285</v>
      </c>
      <c r="H535" s="197">
        <v>7.803</v>
      </c>
      <c r="I535" s="198"/>
      <c r="J535" s="199">
        <f>ROUND(I535*H535,2)</f>
        <v>0</v>
      </c>
      <c r="K535" s="195" t="s">
        <v>193</v>
      </c>
      <c r="L535" s="61"/>
      <c r="M535" s="200" t="s">
        <v>23</v>
      </c>
      <c r="N535" s="201" t="s">
        <v>44</v>
      </c>
      <c r="O535" s="42"/>
      <c r="P535" s="202">
        <f>O535*H535</f>
        <v>0</v>
      </c>
      <c r="Q535" s="202">
        <v>0</v>
      </c>
      <c r="R535" s="202">
        <f>Q535*H535</f>
        <v>0</v>
      </c>
      <c r="S535" s="202">
        <v>0</v>
      </c>
      <c r="T535" s="203">
        <f>S535*H535</f>
        <v>0</v>
      </c>
      <c r="AR535" s="24" t="s">
        <v>206</v>
      </c>
      <c r="AT535" s="24" t="s">
        <v>189</v>
      </c>
      <c r="AU535" s="24" t="s">
        <v>83</v>
      </c>
      <c r="AY535" s="24" t="s">
        <v>186</v>
      </c>
      <c r="BE535" s="204">
        <f>IF(N535="základní",J535,0)</f>
        <v>0</v>
      </c>
      <c r="BF535" s="204">
        <f>IF(N535="snížená",J535,0)</f>
        <v>0</v>
      </c>
      <c r="BG535" s="204">
        <f>IF(N535="zákl. přenesená",J535,0)</f>
        <v>0</v>
      </c>
      <c r="BH535" s="204">
        <f>IF(N535="sníž. přenesená",J535,0)</f>
        <v>0</v>
      </c>
      <c r="BI535" s="204">
        <f>IF(N535="nulová",J535,0)</f>
        <v>0</v>
      </c>
      <c r="BJ535" s="24" t="s">
        <v>81</v>
      </c>
      <c r="BK535" s="204">
        <f>ROUND(I535*H535,2)</f>
        <v>0</v>
      </c>
      <c r="BL535" s="24" t="s">
        <v>206</v>
      </c>
      <c r="BM535" s="24" t="s">
        <v>2765</v>
      </c>
    </row>
    <row r="536" spans="2:47" s="1" customFormat="1" ht="135">
      <c r="B536" s="41"/>
      <c r="C536" s="63"/>
      <c r="D536" s="208" t="s">
        <v>287</v>
      </c>
      <c r="E536" s="63"/>
      <c r="F536" s="209" t="s">
        <v>2753</v>
      </c>
      <c r="G536" s="63"/>
      <c r="H536" s="63"/>
      <c r="I536" s="163"/>
      <c r="J536" s="63"/>
      <c r="K536" s="63"/>
      <c r="L536" s="61"/>
      <c r="M536" s="207"/>
      <c r="N536" s="42"/>
      <c r="O536" s="42"/>
      <c r="P536" s="42"/>
      <c r="Q536" s="42"/>
      <c r="R536" s="42"/>
      <c r="S536" s="42"/>
      <c r="T536" s="78"/>
      <c r="AT536" s="24" t="s">
        <v>287</v>
      </c>
      <c r="AU536" s="24" t="s">
        <v>83</v>
      </c>
    </row>
    <row r="537" spans="2:51" s="13" customFormat="1" ht="13.5">
      <c r="B537" s="241"/>
      <c r="C537" s="242"/>
      <c r="D537" s="208" t="s">
        <v>290</v>
      </c>
      <c r="E537" s="243" t="s">
        <v>23</v>
      </c>
      <c r="F537" s="244" t="s">
        <v>2766</v>
      </c>
      <c r="G537" s="242"/>
      <c r="H537" s="245" t="s">
        <v>23</v>
      </c>
      <c r="I537" s="246"/>
      <c r="J537" s="242"/>
      <c r="K537" s="242"/>
      <c r="L537" s="247"/>
      <c r="M537" s="248"/>
      <c r="N537" s="249"/>
      <c r="O537" s="249"/>
      <c r="P537" s="249"/>
      <c r="Q537" s="249"/>
      <c r="R537" s="249"/>
      <c r="S537" s="249"/>
      <c r="T537" s="250"/>
      <c r="AT537" s="251" t="s">
        <v>290</v>
      </c>
      <c r="AU537" s="251" t="s">
        <v>83</v>
      </c>
      <c r="AV537" s="13" t="s">
        <v>81</v>
      </c>
      <c r="AW537" s="13" t="s">
        <v>36</v>
      </c>
      <c r="AX537" s="13" t="s">
        <v>73</v>
      </c>
      <c r="AY537" s="251" t="s">
        <v>186</v>
      </c>
    </row>
    <row r="538" spans="2:51" s="11" customFormat="1" ht="13.5">
      <c r="B538" s="214"/>
      <c r="C538" s="215"/>
      <c r="D538" s="205" t="s">
        <v>290</v>
      </c>
      <c r="E538" s="216" t="s">
        <v>23</v>
      </c>
      <c r="F538" s="217" t="s">
        <v>2767</v>
      </c>
      <c r="G538" s="215"/>
      <c r="H538" s="218">
        <v>7.803</v>
      </c>
      <c r="I538" s="219"/>
      <c r="J538" s="215"/>
      <c r="K538" s="215"/>
      <c r="L538" s="220"/>
      <c r="M538" s="221"/>
      <c r="N538" s="222"/>
      <c r="O538" s="222"/>
      <c r="P538" s="222"/>
      <c r="Q538" s="222"/>
      <c r="R538" s="222"/>
      <c r="S538" s="222"/>
      <c r="T538" s="223"/>
      <c r="AT538" s="224" t="s">
        <v>290</v>
      </c>
      <c r="AU538" s="224" t="s">
        <v>83</v>
      </c>
      <c r="AV538" s="11" t="s">
        <v>83</v>
      </c>
      <c r="AW538" s="11" t="s">
        <v>36</v>
      </c>
      <c r="AX538" s="11" t="s">
        <v>81</v>
      </c>
      <c r="AY538" s="224" t="s">
        <v>186</v>
      </c>
    </row>
    <row r="539" spans="2:65" s="1" customFormat="1" ht="22.5" customHeight="1">
      <c r="B539" s="41"/>
      <c r="C539" s="193" t="s">
        <v>1313</v>
      </c>
      <c r="D539" s="193" t="s">
        <v>189</v>
      </c>
      <c r="E539" s="194" t="s">
        <v>2768</v>
      </c>
      <c r="F539" s="195" t="s">
        <v>2769</v>
      </c>
      <c r="G539" s="196" t="s">
        <v>285</v>
      </c>
      <c r="H539" s="197">
        <v>7.23</v>
      </c>
      <c r="I539" s="198"/>
      <c r="J539" s="199">
        <f>ROUND(I539*H539,2)</f>
        <v>0</v>
      </c>
      <c r="K539" s="195" t="s">
        <v>193</v>
      </c>
      <c r="L539" s="61"/>
      <c r="M539" s="200" t="s">
        <v>23</v>
      </c>
      <c r="N539" s="201" t="s">
        <v>44</v>
      </c>
      <c r="O539" s="42"/>
      <c r="P539" s="202">
        <f>O539*H539</f>
        <v>0</v>
      </c>
      <c r="Q539" s="202">
        <v>0.01136</v>
      </c>
      <c r="R539" s="202">
        <f>Q539*H539</f>
        <v>0.0821328</v>
      </c>
      <c r="S539" s="202">
        <v>0</v>
      </c>
      <c r="T539" s="203">
        <f>S539*H539</f>
        <v>0</v>
      </c>
      <c r="AR539" s="24" t="s">
        <v>206</v>
      </c>
      <c r="AT539" s="24" t="s">
        <v>189</v>
      </c>
      <c r="AU539" s="24" t="s">
        <v>83</v>
      </c>
      <c r="AY539" s="24" t="s">
        <v>186</v>
      </c>
      <c r="BE539" s="204">
        <f>IF(N539="základní",J539,0)</f>
        <v>0</v>
      </c>
      <c r="BF539" s="204">
        <f>IF(N539="snížená",J539,0)</f>
        <v>0</v>
      </c>
      <c r="BG539" s="204">
        <f>IF(N539="zákl. přenesená",J539,0)</f>
        <v>0</v>
      </c>
      <c r="BH539" s="204">
        <f>IF(N539="sníž. přenesená",J539,0)</f>
        <v>0</v>
      </c>
      <c r="BI539" s="204">
        <f>IF(N539="nulová",J539,0)</f>
        <v>0</v>
      </c>
      <c r="BJ539" s="24" t="s">
        <v>81</v>
      </c>
      <c r="BK539" s="204">
        <f>ROUND(I539*H539,2)</f>
        <v>0</v>
      </c>
      <c r="BL539" s="24" t="s">
        <v>206</v>
      </c>
      <c r="BM539" s="24" t="s">
        <v>2770</v>
      </c>
    </row>
    <row r="540" spans="2:47" s="1" customFormat="1" ht="94.5">
      <c r="B540" s="41"/>
      <c r="C540" s="63"/>
      <c r="D540" s="208" t="s">
        <v>287</v>
      </c>
      <c r="E540" s="63"/>
      <c r="F540" s="209" t="s">
        <v>2771</v>
      </c>
      <c r="G540" s="63"/>
      <c r="H540" s="63"/>
      <c r="I540" s="163"/>
      <c r="J540" s="63"/>
      <c r="K540" s="63"/>
      <c r="L540" s="61"/>
      <c r="M540" s="207"/>
      <c r="N540" s="42"/>
      <c r="O540" s="42"/>
      <c r="P540" s="42"/>
      <c r="Q540" s="42"/>
      <c r="R540" s="42"/>
      <c r="S540" s="42"/>
      <c r="T540" s="78"/>
      <c r="AT540" s="24" t="s">
        <v>287</v>
      </c>
      <c r="AU540" s="24" t="s">
        <v>83</v>
      </c>
    </row>
    <row r="541" spans="2:51" s="11" customFormat="1" ht="13.5">
      <c r="B541" s="214"/>
      <c r="C541" s="215"/>
      <c r="D541" s="205" t="s">
        <v>290</v>
      </c>
      <c r="E541" s="216" t="s">
        <v>23</v>
      </c>
      <c r="F541" s="217" t="s">
        <v>2772</v>
      </c>
      <c r="G541" s="215"/>
      <c r="H541" s="218">
        <v>7.23</v>
      </c>
      <c r="I541" s="219"/>
      <c r="J541" s="215"/>
      <c r="K541" s="215"/>
      <c r="L541" s="220"/>
      <c r="M541" s="221"/>
      <c r="N541" s="222"/>
      <c r="O541" s="222"/>
      <c r="P541" s="222"/>
      <c r="Q541" s="222"/>
      <c r="R541" s="222"/>
      <c r="S541" s="222"/>
      <c r="T541" s="223"/>
      <c r="AT541" s="224" t="s">
        <v>290</v>
      </c>
      <c r="AU541" s="224" t="s">
        <v>83</v>
      </c>
      <c r="AV541" s="11" t="s">
        <v>83</v>
      </c>
      <c r="AW541" s="11" t="s">
        <v>36</v>
      </c>
      <c r="AX541" s="11" t="s">
        <v>81</v>
      </c>
      <c r="AY541" s="224" t="s">
        <v>186</v>
      </c>
    </row>
    <row r="542" spans="2:65" s="1" customFormat="1" ht="31.5" customHeight="1">
      <c r="B542" s="41"/>
      <c r="C542" s="193" t="s">
        <v>703</v>
      </c>
      <c r="D542" s="193" t="s">
        <v>189</v>
      </c>
      <c r="E542" s="194" t="s">
        <v>2773</v>
      </c>
      <c r="F542" s="195" t="s">
        <v>2774</v>
      </c>
      <c r="G542" s="196" t="s">
        <v>285</v>
      </c>
      <c r="H542" s="197">
        <v>7.23</v>
      </c>
      <c r="I542" s="198"/>
      <c r="J542" s="199">
        <f>ROUND(I542*H542,2)</f>
        <v>0</v>
      </c>
      <c r="K542" s="195" t="s">
        <v>193</v>
      </c>
      <c r="L542" s="61"/>
      <c r="M542" s="200" t="s">
        <v>23</v>
      </c>
      <c r="N542" s="201" t="s">
        <v>44</v>
      </c>
      <c r="O542" s="42"/>
      <c r="P542" s="202">
        <f>O542*H542</f>
        <v>0</v>
      </c>
      <c r="Q542" s="202">
        <v>0</v>
      </c>
      <c r="R542" s="202">
        <f>Q542*H542</f>
        <v>0</v>
      </c>
      <c r="S542" s="202">
        <v>0</v>
      </c>
      <c r="T542" s="203">
        <f>S542*H542</f>
        <v>0</v>
      </c>
      <c r="AR542" s="24" t="s">
        <v>206</v>
      </c>
      <c r="AT542" s="24" t="s">
        <v>189</v>
      </c>
      <c r="AU542" s="24" t="s">
        <v>83</v>
      </c>
      <c r="AY542" s="24" t="s">
        <v>186</v>
      </c>
      <c r="BE542" s="204">
        <f>IF(N542="základní",J542,0)</f>
        <v>0</v>
      </c>
      <c r="BF542" s="204">
        <f>IF(N542="snížená",J542,0)</f>
        <v>0</v>
      </c>
      <c r="BG542" s="204">
        <f>IF(N542="zákl. přenesená",J542,0)</f>
        <v>0</v>
      </c>
      <c r="BH542" s="204">
        <f>IF(N542="sníž. přenesená",J542,0)</f>
        <v>0</v>
      </c>
      <c r="BI542" s="204">
        <f>IF(N542="nulová",J542,0)</f>
        <v>0</v>
      </c>
      <c r="BJ542" s="24" t="s">
        <v>81</v>
      </c>
      <c r="BK542" s="204">
        <f>ROUND(I542*H542,2)</f>
        <v>0</v>
      </c>
      <c r="BL542" s="24" t="s">
        <v>206</v>
      </c>
      <c r="BM542" s="24" t="s">
        <v>2775</v>
      </c>
    </row>
    <row r="543" spans="2:47" s="1" customFormat="1" ht="94.5">
      <c r="B543" s="41"/>
      <c r="C543" s="63"/>
      <c r="D543" s="208" t="s">
        <v>287</v>
      </c>
      <c r="E543" s="63"/>
      <c r="F543" s="209" t="s">
        <v>2771</v>
      </c>
      <c r="G543" s="63"/>
      <c r="H543" s="63"/>
      <c r="I543" s="163"/>
      <c r="J543" s="63"/>
      <c r="K543" s="63"/>
      <c r="L543" s="61"/>
      <c r="M543" s="207"/>
      <c r="N543" s="42"/>
      <c r="O543" s="42"/>
      <c r="P543" s="42"/>
      <c r="Q543" s="42"/>
      <c r="R543" s="42"/>
      <c r="S543" s="42"/>
      <c r="T543" s="78"/>
      <c r="AT543" s="24" t="s">
        <v>287</v>
      </c>
      <c r="AU543" s="24" t="s">
        <v>83</v>
      </c>
    </row>
    <row r="544" spans="2:51" s="11" customFormat="1" ht="13.5">
      <c r="B544" s="214"/>
      <c r="C544" s="215"/>
      <c r="D544" s="205" t="s">
        <v>290</v>
      </c>
      <c r="E544" s="216" t="s">
        <v>23</v>
      </c>
      <c r="F544" s="217" t="s">
        <v>2772</v>
      </c>
      <c r="G544" s="215"/>
      <c r="H544" s="218">
        <v>7.23</v>
      </c>
      <c r="I544" s="219"/>
      <c r="J544" s="215"/>
      <c r="K544" s="215"/>
      <c r="L544" s="220"/>
      <c r="M544" s="221"/>
      <c r="N544" s="222"/>
      <c r="O544" s="222"/>
      <c r="P544" s="222"/>
      <c r="Q544" s="222"/>
      <c r="R544" s="222"/>
      <c r="S544" s="222"/>
      <c r="T544" s="223"/>
      <c r="AT544" s="224" t="s">
        <v>290</v>
      </c>
      <c r="AU544" s="224" t="s">
        <v>83</v>
      </c>
      <c r="AV544" s="11" t="s">
        <v>83</v>
      </c>
      <c r="AW544" s="11" t="s">
        <v>36</v>
      </c>
      <c r="AX544" s="11" t="s">
        <v>81</v>
      </c>
      <c r="AY544" s="224" t="s">
        <v>186</v>
      </c>
    </row>
    <row r="545" spans="2:65" s="1" customFormat="1" ht="22.5" customHeight="1">
      <c r="B545" s="41"/>
      <c r="C545" s="193" t="s">
        <v>708</v>
      </c>
      <c r="D545" s="193" t="s">
        <v>189</v>
      </c>
      <c r="E545" s="194" t="s">
        <v>2776</v>
      </c>
      <c r="F545" s="195" t="s">
        <v>2777</v>
      </c>
      <c r="G545" s="196" t="s">
        <v>285</v>
      </c>
      <c r="H545" s="197">
        <v>2.56</v>
      </c>
      <c r="I545" s="198"/>
      <c r="J545" s="199">
        <f>ROUND(I545*H545,2)</f>
        <v>0</v>
      </c>
      <c r="K545" s="195" t="s">
        <v>193</v>
      </c>
      <c r="L545" s="61"/>
      <c r="M545" s="200" t="s">
        <v>23</v>
      </c>
      <c r="N545" s="201" t="s">
        <v>44</v>
      </c>
      <c r="O545" s="42"/>
      <c r="P545" s="202">
        <f>O545*H545</f>
        <v>0</v>
      </c>
      <c r="Q545" s="202">
        <v>0.02102</v>
      </c>
      <c r="R545" s="202">
        <f>Q545*H545</f>
        <v>0.053811200000000003</v>
      </c>
      <c r="S545" s="202">
        <v>0</v>
      </c>
      <c r="T545" s="203">
        <f>S545*H545</f>
        <v>0</v>
      </c>
      <c r="AR545" s="24" t="s">
        <v>206</v>
      </c>
      <c r="AT545" s="24" t="s">
        <v>189</v>
      </c>
      <c r="AU545" s="24" t="s">
        <v>83</v>
      </c>
      <c r="AY545" s="24" t="s">
        <v>186</v>
      </c>
      <c r="BE545" s="204">
        <f>IF(N545="základní",J545,0)</f>
        <v>0</v>
      </c>
      <c r="BF545" s="204">
        <f>IF(N545="snížená",J545,0)</f>
        <v>0</v>
      </c>
      <c r="BG545" s="204">
        <f>IF(N545="zákl. přenesená",J545,0)</f>
        <v>0</v>
      </c>
      <c r="BH545" s="204">
        <f>IF(N545="sníž. přenesená",J545,0)</f>
        <v>0</v>
      </c>
      <c r="BI545" s="204">
        <f>IF(N545="nulová",J545,0)</f>
        <v>0</v>
      </c>
      <c r="BJ545" s="24" t="s">
        <v>81</v>
      </c>
      <c r="BK545" s="204">
        <f>ROUND(I545*H545,2)</f>
        <v>0</v>
      </c>
      <c r="BL545" s="24" t="s">
        <v>206</v>
      </c>
      <c r="BM545" s="24" t="s">
        <v>2778</v>
      </c>
    </row>
    <row r="546" spans="2:47" s="1" customFormat="1" ht="94.5">
      <c r="B546" s="41"/>
      <c r="C546" s="63"/>
      <c r="D546" s="208" t="s">
        <v>287</v>
      </c>
      <c r="E546" s="63"/>
      <c r="F546" s="209" t="s">
        <v>2779</v>
      </c>
      <c r="G546" s="63"/>
      <c r="H546" s="63"/>
      <c r="I546" s="163"/>
      <c r="J546" s="63"/>
      <c r="K546" s="63"/>
      <c r="L546" s="61"/>
      <c r="M546" s="207"/>
      <c r="N546" s="42"/>
      <c r="O546" s="42"/>
      <c r="P546" s="42"/>
      <c r="Q546" s="42"/>
      <c r="R546" s="42"/>
      <c r="S546" s="42"/>
      <c r="T546" s="78"/>
      <c r="AT546" s="24" t="s">
        <v>287</v>
      </c>
      <c r="AU546" s="24" t="s">
        <v>83</v>
      </c>
    </row>
    <row r="547" spans="2:51" s="13" customFormat="1" ht="13.5">
      <c r="B547" s="241"/>
      <c r="C547" s="242"/>
      <c r="D547" s="208" t="s">
        <v>290</v>
      </c>
      <c r="E547" s="243" t="s">
        <v>23</v>
      </c>
      <c r="F547" s="244" t="s">
        <v>2780</v>
      </c>
      <c r="G547" s="242"/>
      <c r="H547" s="245" t="s">
        <v>23</v>
      </c>
      <c r="I547" s="246"/>
      <c r="J547" s="242"/>
      <c r="K547" s="242"/>
      <c r="L547" s="247"/>
      <c r="M547" s="248"/>
      <c r="N547" s="249"/>
      <c r="O547" s="249"/>
      <c r="P547" s="249"/>
      <c r="Q547" s="249"/>
      <c r="R547" s="249"/>
      <c r="S547" s="249"/>
      <c r="T547" s="250"/>
      <c r="AT547" s="251" t="s">
        <v>290</v>
      </c>
      <c r="AU547" s="251" t="s">
        <v>83</v>
      </c>
      <c r="AV547" s="13" t="s">
        <v>81</v>
      </c>
      <c r="AW547" s="13" t="s">
        <v>36</v>
      </c>
      <c r="AX547" s="13" t="s">
        <v>73</v>
      </c>
      <c r="AY547" s="251" t="s">
        <v>186</v>
      </c>
    </row>
    <row r="548" spans="2:51" s="11" customFormat="1" ht="13.5">
      <c r="B548" s="214"/>
      <c r="C548" s="215"/>
      <c r="D548" s="205" t="s">
        <v>290</v>
      </c>
      <c r="E548" s="216" t="s">
        <v>23</v>
      </c>
      <c r="F548" s="217" t="s">
        <v>2781</v>
      </c>
      <c r="G548" s="215"/>
      <c r="H548" s="218">
        <v>2.56</v>
      </c>
      <c r="I548" s="219"/>
      <c r="J548" s="215"/>
      <c r="K548" s="215"/>
      <c r="L548" s="220"/>
      <c r="M548" s="221"/>
      <c r="N548" s="222"/>
      <c r="O548" s="222"/>
      <c r="P548" s="222"/>
      <c r="Q548" s="222"/>
      <c r="R548" s="222"/>
      <c r="S548" s="222"/>
      <c r="T548" s="223"/>
      <c r="AT548" s="224" t="s">
        <v>290</v>
      </c>
      <c r="AU548" s="224" t="s">
        <v>83</v>
      </c>
      <c r="AV548" s="11" t="s">
        <v>83</v>
      </c>
      <c r="AW548" s="11" t="s">
        <v>36</v>
      </c>
      <c r="AX548" s="11" t="s">
        <v>81</v>
      </c>
      <c r="AY548" s="224" t="s">
        <v>186</v>
      </c>
    </row>
    <row r="549" spans="2:65" s="1" customFormat="1" ht="22.5" customHeight="1">
      <c r="B549" s="41"/>
      <c r="C549" s="193" t="s">
        <v>994</v>
      </c>
      <c r="D549" s="193" t="s">
        <v>189</v>
      </c>
      <c r="E549" s="194" t="s">
        <v>2782</v>
      </c>
      <c r="F549" s="195" t="s">
        <v>2783</v>
      </c>
      <c r="G549" s="196" t="s">
        <v>285</v>
      </c>
      <c r="H549" s="197">
        <v>2.56</v>
      </c>
      <c r="I549" s="198"/>
      <c r="J549" s="199">
        <f>ROUND(I549*H549,2)</f>
        <v>0</v>
      </c>
      <c r="K549" s="195" t="s">
        <v>193</v>
      </c>
      <c r="L549" s="61"/>
      <c r="M549" s="200" t="s">
        <v>23</v>
      </c>
      <c r="N549" s="201" t="s">
        <v>44</v>
      </c>
      <c r="O549" s="42"/>
      <c r="P549" s="202">
        <f>O549*H549</f>
        <v>0</v>
      </c>
      <c r="Q549" s="202">
        <v>0.02102</v>
      </c>
      <c r="R549" s="202">
        <f>Q549*H549</f>
        <v>0.053811200000000003</v>
      </c>
      <c r="S549" s="202">
        <v>0</v>
      </c>
      <c r="T549" s="203">
        <f>S549*H549</f>
        <v>0</v>
      </c>
      <c r="AR549" s="24" t="s">
        <v>206</v>
      </c>
      <c r="AT549" s="24" t="s">
        <v>189</v>
      </c>
      <c r="AU549" s="24" t="s">
        <v>83</v>
      </c>
      <c r="AY549" s="24" t="s">
        <v>186</v>
      </c>
      <c r="BE549" s="204">
        <f>IF(N549="základní",J549,0)</f>
        <v>0</v>
      </c>
      <c r="BF549" s="204">
        <f>IF(N549="snížená",J549,0)</f>
        <v>0</v>
      </c>
      <c r="BG549" s="204">
        <f>IF(N549="zákl. přenesená",J549,0)</f>
        <v>0</v>
      </c>
      <c r="BH549" s="204">
        <f>IF(N549="sníž. přenesená",J549,0)</f>
        <v>0</v>
      </c>
      <c r="BI549" s="204">
        <f>IF(N549="nulová",J549,0)</f>
        <v>0</v>
      </c>
      <c r="BJ549" s="24" t="s">
        <v>81</v>
      </c>
      <c r="BK549" s="204">
        <f>ROUND(I549*H549,2)</f>
        <v>0</v>
      </c>
      <c r="BL549" s="24" t="s">
        <v>206</v>
      </c>
      <c r="BM549" s="24" t="s">
        <v>2784</v>
      </c>
    </row>
    <row r="550" spans="2:47" s="1" customFormat="1" ht="94.5">
      <c r="B550" s="41"/>
      <c r="C550" s="63"/>
      <c r="D550" s="208" t="s">
        <v>287</v>
      </c>
      <c r="E550" s="63"/>
      <c r="F550" s="209" t="s">
        <v>2779</v>
      </c>
      <c r="G550" s="63"/>
      <c r="H550" s="63"/>
      <c r="I550" s="163"/>
      <c r="J550" s="63"/>
      <c r="K550" s="63"/>
      <c r="L550" s="61"/>
      <c r="M550" s="207"/>
      <c r="N550" s="42"/>
      <c r="O550" s="42"/>
      <c r="P550" s="42"/>
      <c r="Q550" s="42"/>
      <c r="R550" s="42"/>
      <c r="S550" s="42"/>
      <c r="T550" s="78"/>
      <c r="AT550" s="24" t="s">
        <v>287</v>
      </c>
      <c r="AU550" s="24" t="s">
        <v>83</v>
      </c>
    </row>
    <row r="551" spans="2:51" s="13" customFormat="1" ht="13.5">
      <c r="B551" s="241"/>
      <c r="C551" s="242"/>
      <c r="D551" s="208" t="s">
        <v>290</v>
      </c>
      <c r="E551" s="243" t="s">
        <v>23</v>
      </c>
      <c r="F551" s="244" t="s">
        <v>2780</v>
      </c>
      <c r="G551" s="242"/>
      <c r="H551" s="245" t="s">
        <v>23</v>
      </c>
      <c r="I551" s="246"/>
      <c r="J551" s="242"/>
      <c r="K551" s="242"/>
      <c r="L551" s="247"/>
      <c r="M551" s="248"/>
      <c r="N551" s="249"/>
      <c r="O551" s="249"/>
      <c r="P551" s="249"/>
      <c r="Q551" s="249"/>
      <c r="R551" s="249"/>
      <c r="S551" s="249"/>
      <c r="T551" s="250"/>
      <c r="AT551" s="251" t="s">
        <v>290</v>
      </c>
      <c r="AU551" s="251" t="s">
        <v>83</v>
      </c>
      <c r="AV551" s="13" t="s">
        <v>81</v>
      </c>
      <c r="AW551" s="13" t="s">
        <v>36</v>
      </c>
      <c r="AX551" s="13" t="s">
        <v>73</v>
      </c>
      <c r="AY551" s="251" t="s">
        <v>186</v>
      </c>
    </row>
    <row r="552" spans="2:51" s="11" customFormat="1" ht="13.5">
      <c r="B552" s="214"/>
      <c r="C552" s="215"/>
      <c r="D552" s="205" t="s">
        <v>290</v>
      </c>
      <c r="E552" s="216" t="s">
        <v>23</v>
      </c>
      <c r="F552" s="217" t="s">
        <v>2781</v>
      </c>
      <c r="G552" s="215"/>
      <c r="H552" s="218">
        <v>2.56</v>
      </c>
      <c r="I552" s="219"/>
      <c r="J552" s="215"/>
      <c r="K552" s="215"/>
      <c r="L552" s="220"/>
      <c r="M552" s="221"/>
      <c r="N552" s="222"/>
      <c r="O552" s="222"/>
      <c r="P552" s="222"/>
      <c r="Q552" s="222"/>
      <c r="R552" s="222"/>
      <c r="S552" s="222"/>
      <c r="T552" s="223"/>
      <c r="AT552" s="224" t="s">
        <v>290</v>
      </c>
      <c r="AU552" s="224" t="s">
        <v>83</v>
      </c>
      <c r="AV552" s="11" t="s">
        <v>83</v>
      </c>
      <c r="AW552" s="11" t="s">
        <v>36</v>
      </c>
      <c r="AX552" s="11" t="s">
        <v>81</v>
      </c>
      <c r="AY552" s="224" t="s">
        <v>186</v>
      </c>
    </row>
    <row r="553" spans="2:65" s="1" customFormat="1" ht="22.5" customHeight="1">
      <c r="B553" s="41"/>
      <c r="C553" s="193" t="s">
        <v>526</v>
      </c>
      <c r="D553" s="193" t="s">
        <v>189</v>
      </c>
      <c r="E553" s="194" t="s">
        <v>2785</v>
      </c>
      <c r="F553" s="195" t="s">
        <v>2786</v>
      </c>
      <c r="G553" s="196" t="s">
        <v>285</v>
      </c>
      <c r="H553" s="197">
        <v>9.2</v>
      </c>
      <c r="I553" s="198"/>
      <c r="J553" s="199">
        <f>ROUND(I553*H553,2)</f>
        <v>0</v>
      </c>
      <c r="K553" s="195" t="s">
        <v>193</v>
      </c>
      <c r="L553" s="61"/>
      <c r="M553" s="200" t="s">
        <v>23</v>
      </c>
      <c r="N553" s="201" t="s">
        <v>44</v>
      </c>
      <c r="O553" s="42"/>
      <c r="P553" s="202">
        <f>O553*H553</f>
        <v>0</v>
      </c>
      <c r="Q553" s="202">
        <v>0.05305</v>
      </c>
      <c r="R553" s="202">
        <f>Q553*H553</f>
        <v>0.48805999999999994</v>
      </c>
      <c r="S553" s="202">
        <v>0</v>
      </c>
      <c r="T553" s="203">
        <f>S553*H553</f>
        <v>0</v>
      </c>
      <c r="AR553" s="24" t="s">
        <v>206</v>
      </c>
      <c r="AT553" s="24" t="s">
        <v>189</v>
      </c>
      <c r="AU553" s="24" t="s">
        <v>83</v>
      </c>
      <c r="AY553" s="24" t="s">
        <v>186</v>
      </c>
      <c r="BE553" s="204">
        <f>IF(N553="základní",J553,0)</f>
        <v>0</v>
      </c>
      <c r="BF553" s="204">
        <f>IF(N553="snížená",J553,0)</f>
        <v>0</v>
      </c>
      <c r="BG553" s="204">
        <f>IF(N553="zákl. přenesená",J553,0)</f>
        <v>0</v>
      </c>
      <c r="BH553" s="204">
        <f>IF(N553="sníž. přenesená",J553,0)</f>
        <v>0</v>
      </c>
      <c r="BI553" s="204">
        <f>IF(N553="nulová",J553,0)</f>
        <v>0</v>
      </c>
      <c r="BJ553" s="24" t="s">
        <v>81</v>
      </c>
      <c r="BK553" s="204">
        <f>ROUND(I553*H553,2)</f>
        <v>0</v>
      </c>
      <c r="BL553" s="24" t="s">
        <v>206</v>
      </c>
      <c r="BM553" s="24" t="s">
        <v>2787</v>
      </c>
    </row>
    <row r="554" spans="2:47" s="1" customFormat="1" ht="94.5">
      <c r="B554" s="41"/>
      <c r="C554" s="63"/>
      <c r="D554" s="208" t="s">
        <v>287</v>
      </c>
      <c r="E554" s="63"/>
      <c r="F554" s="209" t="s">
        <v>2779</v>
      </c>
      <c r="G554" s="63"/>
      <c r="H554" s="63"/>
      <c r="I554" s="163"/>
      <c r="J554" s="63"/>
      <c r="K554" s="63"/>
      <c r="L554" s="61"/>
      <c r="M554" s="207"/>
      <c r="N554" s="42"/>
      <c r="O554" s="42"/>
      <c r="P554" s="42"/>
      <c r="Q554" s="42"/>
      <c r="R554" s="42"/>
      <c r="S554" s="42"/>
      <c r="T554" s="78"/>
      <c r="AT554" s="24" t="s">
        <v>287</v>
      </c>
      <c r="AU554" s="24" t="s">
        <v>83</v>
      </c>
    </row>
    <row r="555" spans="2:51" s="13" customFormat="1" ht="13.5">
      <c r="B555" s="241"/>
      <c r="C555" s="242"/>
      <c r="D555" s="208" t="s">
        <v>290</v>
      </c>
      <c r="E555" s="243" t="s">
        <v>23</v>
      </c>
      <c r="F555" s="244" t="s">
        <v>2788</v>
      </c>
      <c r="G555" s="242"/>
      <c r="H555" s="245" t="s">
        <v>23</v>
      </c>
      <c r="I555" s="246"/>
      <c r="J555" s="242"/>
      <c r="K555" s="242"/>
      <c r="L555" s="247"/>
      <c r="M555" s="248"/>
      <c r="N555" s="249"/>
      <c r="O555" s="249"/>
      <c r="P555" s="249"/>
      <c r="Q555" s="249"/>
      <c r="R555" s="249"/>
      <c r="S555" s="249"/>
      <c r="T555" s="250"/>
      <c r="AT555" s="251" t="s">
        <v>290</v>
      </c>
      <c r="AU555" s="251" t="s">
        <v>83</v>
      </c>
      <c r="AV555" s="13" t="s">
        <v>81</v>
      </c>
      <c r="AW555" s="13" t="s">
        <v>36</v>
      </c>
      <c r="AX555" s="13" t="s">
        <v>73</v>
      </c>
      <c r="AY555" s="251" t="s">
        <v>186</v>
      </c>
    </row>
    <row r="556" spans="2:51" s="13" customFormat="1" ht="13.5">
      <c r="B556" s="241"/>
      <c r="C556" s="242"/>
      <c r="D556" s="208" t="s">
        <v>290</v>
      </c>
      <c r="E556" s="243" t="s">
        <v>23</v>
      </c>
      <c r="F556" s="244" t="s">
        <v>2789</v>
      </c>
      <c r="G556" s="242"/>
      <c r="H556" s="245" t="s">
        <v>23</v>
      </c>
      <c r="I556" s="246"/>
      <c r="J556" s="242"/>
      <c r="K556" s="242"/>
      <c r="L556" s="247"/>
      <c r="M556" s="248"/>
      <c r="N556" s="249"/>
      <c r="O556" s="249"/>
      <c r="P556" s="249"/>
      <c r="Q556" s="249"/>
      <c r="R556" s="249"/>
      <c r="S556" s="249"/>
      <c r="T556" s="250"/>
      <c r="AT556" s="251" t="s">
        <v>290</v>
      </c>
      <c r="AU556" s="251" t="s">
        <v>83</v>
      </c>
      <c r="AV556" s="13" t="s">
        <v>81</v>
      </c>
      <c r="AW556" s="13" t="s">
        <v>36</v>
      </c>
      <c r="AX556" s="13" t="s">
        <v>73</v>
      </c>
      <c r="AY556" s="251" t="s">
        <v>186</v>
      </c>
    </row>
    <row r="557" spans="2:51" s="13" customFormat="1" ht="13.5">
      <c r="B557" s="241"/>
      <c r="C557" s="242"/>
      <c r="D557" s="208" t="s">
        <v>290</v>
      </c>
      <c r="E557" s="243" t="s">
        <v>23</v>
      </c>
      <c r="F557" s="244" t="s">
        <v>2790</v>
      </c>
      <c r="G557" s="242"/>
      <c r="H557" s="245" t="s">
        <v>23</v>
      </c>
      <c r="I557" s="246"/>
      <c r="J557" s="242"/>
      <c r="K557" s="242"/>
      <c r="L557" s="247"/>
      <c r="M557" s="248"/>
      <c r="N557" s="249"/>
      <c r="O557" s="249"/>
      <c r="P557" s="249"/>
      <c r="Q557" s="249"/>
      <c r="R557" s="249"/>
      <c r="S557" s="249"/>
      <c r="T557" s="250"/>
      <c r="AT557" s="251" t="s">
        <v>290</v>
      </c>
      <c r="AU557" s="251" t="s">
        <v>83</v>
      </c>
      <c r="AV557" s="13" t="s">
        <v>81</v>
      </c>
      <c r="AW557" s="13" t="s">
        <v>36</v>
      </c>
      <c r="AX557" s="13" t="s">
        <v>73</v>
      </c>
      <c r="AY557" s="251" t="s">
        <v>186</v>
      </c>
    </row>
    <row r="558" spans="2:51" s="13" customFormat="1" ht="13.5">
      <c r="B558" s="241"/>
      <c r="C558" s="242"/>
      <c r="D558" s="208" t="s">
        <v>290</v>
      </c>
      <c r="E558" s="243" t="s">
        <v>23</v>
      </c>
      <c r="F558" s="244" t="s">
        <v>2791</v>
      </c>
      <c r="G558" s="242"/>
      <c r="H558" s="245" t="s">
        <v>23</v>
      </c>
      <c r="I558" s="246"/>
      <c r="J558" s="242"/>
      <c r="K558" s="242"/>
      <c r="L558" s="247"/>
      <c r="M558" s="248"/>
      <c r="N558" s="249"/>
      <c r="O558" s="249"/>
      <c r="P558" s="249"/>
      <c r="Q558" s="249"/>
      <c r="R558" s="249"/>
      <c r="S558" s="249"/>
      <c r="T558" s="250"/>
      <c r="AT558" s="251" t="s">
        <v>290</v>
      </c>
      <c r="AU558" s="251" t="s">
        <v>83</v>
      </c>
      <c r="AV558" s="13" t="s">
        <v>81</v>
      </c>
      <c r="AW558" s="13" t="s">
        <v>36</v>
      </c>
      <c r="AX558" s="13" t="s">
        <v>73</v>
      </c>
      <c r="AY558" s="251" t="s">
        <v>186</v>
      </c>
    </row>
    <row r="559" spans="2:51" s="11" customFormat="1" ht="13.5">
      <c r="B559" s="214"/>
      <c r="C559" s="215"/>
      <c r="D559" s="205" t="s">
        <v>290</v>
      </c>
      <c r="E559" s="216" t="s">
        <v>23</v>
      </c>
      <c r="F559" s="217" t="s">
        <v>2792</v>
      </c>
      <c r="G559" s="215"/>
      <c r="H559" s="218">
        <v>9.2</v>
      </c>
      <c r="I559" s="219"/>
      <c r="J559" s="215"/>
      <c r="K559" s="215"/>
      <c r="L559" s="220"/>
      <c r="M559" s="221"/>
      <c r="N559" s="222"/>
      <c r="O559" s="222"/>
      <c r="P559" s="222"/>
      <c r="Q559" s="222"/>
      <c r="R559" s="222"/>
      <c r="S559" s="222"/>
      <c r="T559" s="223"/>
      <c r="AT559" s="224" t="s">
        <v>290</v>
      </c>
      <c r="AU559" s="224" t="s">
        <v>83</v>
      </c>
      <c r="AV559" s="11" t="s">
        <v>83</v>
      </c>
      <c r="AW559" s="11" t="s">
        <v>36</v>
      </c>
      <c r="AX559" s="11" t="s">
        <v>81</v>
      </c>
      <c r="AY559" s="224" t="s">
        <v>186</v>
      </c>
    </row>
    <row r="560" spans="2:65" s="1" customFormat="1" ht="22.5" customHeight="1">
      <c r="B560" s="41"/>
      <c r="C560" s="193" t="s">
        <v>535</v>
      </c>
      <c r="D560" s="193" t="s">
        <v>189</v>
      </c>
      <c r="E560" s="194" t="s">
        <v>2793</v>
      </c>
      <c r="F560" s="195" t="s">
        <v>2794</v>
      </c>
      <c r="G560" s="196" t="s">
        <v>285</v>
      </c>
      <c r="H560" s="197">
        <v>9.2</v>
      </c>
      <c r="I560" s="198"/>
      <c r="J560" s="199">
        <f>ROUND(I560*H560,2)</f>
        <v>0</v>
      </c>
      <c r="K560" s="195" t="s">
        <v>193</v>
      </c>
      <c r="L560" s="61"/>
      <c r="M560" s="200" t="s">
        <v>23</v>
      </c>
      <c r="N560" s="201" t="s">
        <v>44</v>
      </c>
      <c r="O560" s="42"/>
      <c r="P560" s="202">
        <f>O560*H560</f>
        <v>0</v>
      </c>
      <c r="Q560" s="202">
        <v>0.05305</v>
      </c>
      <c r="R560" s="202">
        <f>Q560*H560</f>
        <v>0.48805999999999994</v>
      </c>
      <c r="S560" s="202">
        <v>0</v>
      </c>
      <c r="T560" s="203">
        <f>S560*H560</f>
        <v>0</v>
      </c>
      <c r="AR560" s="24" t="s">
        <v>206</v>
      </c>
      <c r="AT560" s="24" t="s">
        <v>189</v>
      </c>
      <c r="AU560" s="24" t="s">
        <v>83</v>
      </c>
      <c r="AY560" s="24" t="s">
        <v>186</v>
      </c>
      <c r="BE560" s="204">
        <f>IF(N560="základní",J560,0)</f>
        <v>0</v>
      </c>
      <c r="BF560" s="204">
        <f>IF(N560="snížená",J560,0)</f>
        <v>0</v>
      </c>
      <c r="BG560" s="204">
        <f>IF(N560="zákl. přenesená",J560,0)</f>
        <v>0</v>
      </c>
      <c r="BH560" s="204">
        <f>IF(N560="sníž. přenesená",J560,0)</f>
        <v>0</v>
      </c>
      <c r="BI560" s="204">
        <f>IF(N560="nulová",J560,0)</f>
        <v>0</v>
      </c>
      <c r="BJ560" s="24" t="s">
        <v>81</v>
      </c>
      <c r="BK560" s="204">
        <f>ROUND(I560*H560,2)</f>
        <v>0</v>
      </c>
      <c r="BL560" s="24" t="s">
        <v>206</v>
      </c>
      <c r="BM560" s="24" t="s">
        <v>2795</v>
      </c>
    </row>
    <row r="561" spans="2:47" s="1" customFormat="1" ht="94.5">
      <c r="B561" s="41"/>
      <c r="C561" s="63"/>
      <c r="D561" s="208" t="s">
        <v>287</v>
      </c>
      <c r="E561" s="63"/>
      <c r="F561" s="209" t="s">
        <v>2779</v>
      </c>
      <c r="G561" s="63"/>
      <c r="H561" s="63"/>
      <c r="I561" s="163"/>
      <c r="J561" s="63"/>
      <c r="K561" s="63"/>
      <c r="L561" s="61"/>
      <c r="M561" s="207"/>
      <c r="N561" s="42"/>
      <c r="O561" s="42"/>
      <c r="P561" s="42"/>
      <c r="Q561" s="42"/>
      <c r="R561" s="42"/>
      <c r="S561" s="42"/>
      <c r="T561" s="78"/>
      <c r="AT561" s="24" t="s">
        <v>287</v>
      </c>
      <c r="AU561" s="24" t="s">
        <v>83</v>
      </c>
    </row>
    <row r="562" spans="2:51" s="13" customFormat="1" ht="13.5">
      <c r="B562" s="241"/>
      <c r="C562" s="242"/>
      <c r="D562" s="208" t="s">
        <v>290</v>
      </c>
      <c r="E562" s="243" t="s">
        <v>23</v>
      </c>
      <c r="F562" s="244" t="s">
        <v>2788</v>
      </c>
      <c r="G562" s="242"/>
      <c r="H562" s="245" t="s">
        <v>23</v>
      </c>
      <c r="I562" s="246"/>
      <c r="J562" s="242"/>
      <c r="K562" s="242"/>
      <c r="L562" s="247"/>
      <c r="M562" s="248"/>
      <c r="N562" s="249"/>
      <c r="O562" s="249"/>
      <c r="P562" s="249"/>
      <c r="Q562" s="249"/>
      <c r="R562" s="249"/>
      <c r="S562" s="249"/>
      <c r="T562" s="250"/>
      <c r="AT562" s="251" t="s">
        <v>290</v>
      </c>
      <c r="AU562" s="251" t="s">
        <v>83</v>
      </c>
      <c r="AV562" s="13" t="s">
        <v>81</v>
      </c>
      <c r="AW562" s="13" t="s">
        <v>36</v>
      </c>
      <c r="AX562" s="13" t="s">
        <v>73</v>
      </c>
      <c r="AY562" s="251" t="s">
        <v>186</v>
      </c>
    </row>
    <row r="563" spans="2:51" s="13" customFormat="1" ht="13.5">
      <c r="B563" s="241"/>
      <c r="C563" s="242"/>
      <c r="D563" s="208" t="s">
        <v>290</v>
      </c>
      <c r="E563" s="243" t="s">
        <v>23</v>
      </c>
      <c r="F563" s="244" t="s">
        <v>2789</v>
      </c>
      <c r="G563" s="242"/>
      <c r="H563" s="245" t="s">
        <v>23</v>
      </c>
      <c r="I563" s="246"/>
      <c r="J563" s="242"/>
      <c r="K563" s="242"/>
      <c r="L563" s="247"/>
      <c r="M563" s="248"/>
      <c r="N563" s="249"/>
      <c r="O563" s="249"/>
      <c r="P563" s="249"/>
      <c r="Q563" s="249"/>
      <c r="R563" s="249"/>
      <c r="S563" s="249"/>
      <c r="T563" s="250"/>
      <c r="AT563" s="251" t="s">
        <v>290</v>
      </c>
      <c r="AU563" s="251" t="s">
        <v>83</v>
      </c>
      <c r="AV563" s="13" t="s">
        <v>81</v>
      </c>
      <c r="AW563" s="13" t="s">
        <v>36</v>
      </c>
      <c r="AX563" s="13" t="s">
        <v>73</v>
      </c>
      <c r="AY563" s="251" t="s">
        <v>186</v>
      </c>
    </row>
    <row r="564" spans="2:51" s="13" customFormat="1" ht="13.5">
      <c r="B564" s="241"/>
      <c r="C564" s="242"/>
      <c r="D564" s="208" t="s">
        <v>290</v>
      </c>
      <c r="E564" s="243" t="s">
        <v>23</v>
      </c>
      <c r="F564" s="244" t="s">
        <v>2790</v>
      </c>
      <c r="G564" s="242"/>
      <c r="H564" s="245" t="s">
        <v>23</v>
      </c>
      <c r="I564" s="246"/>
      <c r="J564" s="242"/>
      <c r="K564" s="242"/>
      <c r="L564" s="247"/>
      <c r="M564" s="248"/>
      <c r="N564" s="249"/>
      <c r="O564" s="249"/>
      <c r="P564" s="249"/>
      <c r="Q564" s="249"/>
      <c r="R564" s="249"/>
      <c r="S564" s="249"/>
      <c r="T564" s="250"/>
      <c r="AT564" s="251" t="s">
        <v>290</v>
      </c>
      <c r="AU564" s="251" t="s">
        <v>83</v>
      </c>
      <c r="AV564" s="13" t="s">
        <v>81</v>
      </c>
      <c r="AW564" s="13" t="s">
        <v>36</v>
      </c>
      <c r="AX564" s="13" t="s">
        <v>73</v>
      </c>
      <c r="AY564" s="251" t="s">
        <v>186</v>
      </c>
    </row>
    <row r="565" spans="2:51" s="13" customFormat="1" ht="13.5">
      <c r="B565" s="241"/>
      <c r="C565" s="242"/>
      <c r="D565" s="208" t="s">
        <v>290</v>
      </c>
      <c r="E565" s="243" t="s">
        <v>23</v>
      </c>
      <c r="F565" s="244" t="s">
        <v>2791</v>
      </c>
      <c r="G565" s="242"/>
      <c r="H565" s="245" t="s">
        <v>23</v>
      </c>
      <c r="I565" s="246"/>
      <c r="J565" s="242"/>
      <c r="K565" s="242"/>
      <c r="L565" s="247"/>
      <c r="M565" s="248"/>
      <c r="N565" s="249"/>
      <c r="O565" s="249"/>
      <c r="P565" s="249"/>
      <c r="Q565" s="249"/>
      <c r="R565" s="249"/>
      <c r="S565" s="249"/>
      <c r="T565" s="250"/>
      <c r="AT565" s="251" t="s">
        <v>290</v>
      </c>
      <c r="AU565" s="251" t="s">
        <v>83</v>
      </c>
      <c r="AV565" s="13" t="s">
        <v>81</v>
      </c>
      <c r="AW565" s="13" t="s">
        <v>36</v>
      </c>
      <c r="AX565" s="13" t="s">
        <v>73</v>
      </c>
      <c r="AY565" s="251" t="s">
        <v>186</v>
      </c>
    </row>
    <row r="566" spans="2:51" s="11" customFormat="1" ht="13.5">
      <c r="B566" s="214"/>
      <c r="C566" s="215"/>
      <c r="D566" s="205" t="s">
        <v>290</v>
      </c>
      <c r="E566" s="216" t="s">
        <v>23</v>
      </c>
      <c r="F566" s="217" t="s">
        <v>2792</v>
      </c>
      <c r="G566" s="215"/>
      <c r="H566" s="218">
        <v>9.2</v>
      </c>
      <c r="I566" s="219"/>
      <c r="J566" s="215"/>
      <c r="K566" s="215"/>
      <c r="L566" s="220"/>
      <c r="M566" s="221"/>
      <c r="N566" s="222"/>
      <c r="O566" s="222"/>
      <c r="P566" s="222"/>
      <c r="Q566" s="222"/>
      <c r="R566" s="222"/>
      <c r="S566" s="222"/>
      <c r="T566" s="223"/>
      <c r="AT566" s="224" t="s">
        <v>290</v>
      </c>
      <c r="AU566" s="224" t="s">
        <v>83</v>
      </c>
      <c r="AV566" s="11" t="s">
        <v>83</v>
      </c>
      <c r="AW566" s="11" t="s">
        <v>36</v>
      </c>
      <c r="AX566" s="11" t="s">
        <v>81</v>
      </c>
      <c r="AY566" s="224" t="s">
        <v>186</v>
      </c>
    </row>
    <row r="567" spans="2:65" s="1" customFormat="1" ht="22.5" customHeight="1">
      <c r="B567" s="41"/>
      <c r="C567" s="193" t="s">
        <v>431</v>
      </c>
      <c r="D567" s="193" t="s">
        <v>189</v>
      </c>
      <c r="E567" s="194" t="s">
        <v>2796</v>
      </c>
      <c r="F567" s="195" t="s">
        <v>2797</v>
      </c>
      <c r="G567" s="196" t="s">
        <v>295</v>
      </c>
      <c r="H567" s="197">
        <v>1.515</v>
      </c>
      <c r="I567" s="198"/>
      <c r="J567" s="199">
        <f>ROUND(I567*H567,2)</f>
        <v>0</v>
      </c>
      <c r="K567" s="195" t="s">
        <v>23</v>
      </c>
      <c r="L567" s="61"/>
      <c r="M567" s="200" t="s">
        <v>23</v>
      </c>
      <c r="N567" s="201" t="s">
        <v>44</v>
      </c>
      <c r="O567" s="42"/>
      <c r="P567" s="202">
        <f>O567*H567</f>
        <v>0</v>
      </c>
      <c r="Q567" s="202">
        <v>0.4</v>
      </c>
      <c r="R567" s="202">
        <f>Q567*H567</f>
        <v>0.606</v>
      </c>
      <c r="S567" s="202">
        <v>0</v>
      </c>
      <c r="T567" s="203">
        <f>S567*H567</f>
        <v>0</v>
      </c>
      <c r="AR567" s="24" t="s">
        <v>206</v>
      </c>
      <c r="AT567" s="24" t="s">
        <v>189</v>
      </c>
      <c r="AU567" s="24" t="s">
        <v>83</v>
      </c>
      <c r="AY567" s="24" t="s">
        <v>186</v>
      </c>
      <c r="BE567" s="204">
        <f>IF(N567="základní",J567,0)</f>
        <v>0</v>
      </c>
      <c r="BF567" s="204">
        <f>IF(N567="snížená",J567,0)</f>
        <v>0</v>
      </c>
      <c r="BG567" s="204">
        <f>IF(N567="zákl. přenesená",J567,0)</f>
        <v>0</v>
      </c>
      <c r="BH567" s="204">
        <f>IF(N567="sníž. přenesená",J567,0)</f>
        <v>0</v>
      </c>
      <c r="BI567" s="204">
        <f>IF(N567="nulová",J567,0)</f>
        <v>0</v>
      </c>
      <c r="BJ567" s="24" t="s">
        <v>81</v>
      </c>
      <c r="BK567" s="204">
        <f>ROUND(I567*H567,2)</f>
        <v>0</v>
      </c>
      <c r="BL567" s="24" t="s">
        <v>206</v>
      </c>
      <c r="BM567" s="24" t="s">
        <v>2798</v>
      </c>
    </row>
    <row r="568" spans="2:51" s="13" customFormat="1" ht="13.5">
      <c r="B568" s="241"/>
      <c r="C568" s="242"/>
      <c r="D568" s="208" t="s">
        <v>290</v>
      </c>
      <c r="E568" s="243" t="s">
        <v>23</v>
      </c>
      <c r="F568" s="244" t="s">
        <v>2799</v>
      </c>
      <c r="G568" s="242"/>
      <c r="H568" s="245" t="s">
        <v>23</v>
      </c>
      <c r="I568" s="246"/>
      <c r="J568" s="242"/>
      <c r="K568" s="242"/>
      <c r="L568" s="247"/>
      <c r="M568" s="248"/>
      <c r="N568" s="249"/>
      <c r="O568" s="249"/>
      <c r="P568" s="249"/>
      <c r="Q568" s="249"/>
      <c r="R568" s="249"/>
      <c r="S568" s="249"/>
      <c r="T568" s="250"/>
      <c r="AT568" s="251" t="s">
        <v>290</v>
      </c>
      <c r="AU568" s="251" t="s">
        <v>83</v>
      </c>
      <c r="AV568" s="13" t="s">
        <v>81</v>
      </c>
      <c r="AW568" s="13" t="s">
        <v>36</v>
      </c>
      <c r="AX568" s="13" t="s">
        <v>73</v>
      </c>
      <c r="AY568" s="251" t="s">
        <v>186</v>
      </c>
    </row>
    <row r="569" spans="2:51" s="11" customFormat="1" ht="13.5">
      <c r="B569" s="214"/>
      <c r="C569" s="215"/>
      <c r="D569" s="205" t="s">
        <v>290</v>
      </c>
      <c r="E569" s="216" t="s">
        <v>23</v>
      </c>
      <c r="F569" s="217" t="s">
        <v>2800</v>
      </c>
      <c r="G569" s="215"/>
      <c r="H569" s="218">
        <v>1.515</v>
      </c>
      <c r="I569" s="219"/>
      <c r="J569" s="215"/>
      <c r="K569" s="215"/>
      <c r="L569" s="220"/>
      <c r="M569" s="221"/>
      <c r="N569" s="222"/>
      <c r="O569" s="222"/>
      <c r="P569" s="222"/>
      <c r="Q569" s="222"/>
      <c r="R569" s="222"/>
      <c r="S569" s="222"/>
      <c r="T569" s="223"/>
      <c r="AT569" s="224" t="s">
        <v>290</v>
      </c>
      <c r="AU569" s="224" t="s">
        <v>83</v>
      </c>
      <c r="AV569" s="11" t="s">
        <v>83</v>
      </c>
      <c r="AW569" s="11" t="s">
        <v>36</v>
      </c>
      <c r="AX569" s="11" t="s">
        <v>81</v>
      </c>
      <c r="AY569" s="224" t="s">
        <v>186</v>
      </c>
    </row>
    <row r="570" spans="2:65" s="1" customFormat="1" ht="22.5" customHeight="1">
      <c r="B570" s="41"/>
      <c r="C570" s="193" t="s">
        <v>436</v>
      </c>
      <c r="D570" s="193" t="s">
        <v>189</v>
      </c>
      <c r="E570" s="194" t="s">
        <v>2801</v>
      </c>
      <c r="F570" s="195" t="s">
        <v>2802</v>
      </c>
      <c r="G570" s="196" t="s">
        <v>285</v>
      </c>
      <c r="H570" s="197">
        <v>596.9</v>
      </c>
      <c r="I570" s="198"/>
      <c r="J570" s="199">
        <f>ROUND(I570*H570,2)</f>
        <v>0</v>
      </c>
      <c r="K570" s="195" t="s">
        <v>193</v>
      </c>
      <c r="L570" s="61"/>
      <c r="M570" s="200" t="s">
        <v>23</v>
      </c>
      <c r="N570" s="201" t="s">
        <v>44</v>
      </c>
      <c r="O570" s="42"/>
      <c r="P570" s="202">
        <f>O570*H570</f>
        <v>0</v>
      </c>
      <c r="Q570" s="202">
        <v>0.4</v>
      </c>
      <c r="R570" s="202">
        <f>Q570*H570</f>
        <v>238.76</v>
      </c>
      <c r="S570" s="202">
        <v>0</v>
      </c>
      <c r="T570" s="203">
        <f>S570*H570</f>
        <v>0</v>
      </c>
      <c r="AR570" s="24" t="s">
        <v>206</v>
      </c>
      <c r="AT570" s="24" t="s">
        <v>189</v>
      </c>
      <c r="AU570" s="24" t="s">
        <v>83</v>
      </c>
      <c r="AY570" s="24" t="s">
        <v>186</v>
      </c>
      <c r="BE570" s="204">
        <f>IF(N570="základní",J570,0)</f>
        <v>0</v>
      </c>
      <c r="BF570" s="204">
        <f>IF(N570="snížená",J570,0)</f>
        <v>0</v>
      </c>
      <c r="BG570" s="204">
        <f>IF(N570="zákl. přenesená",J570,0)</f>
        <v>0</v>
      </c>
      <c r="BH570" s="204">
        <f>IF(N570="sníž. přenesená",J570,0)</f>
        <v>0</v>
      </c>
      <c r="BI570" s="204">
        <f>IF(N570="nulová",J570,0)</f>
        <v>0</v>
      </c>
      <c r="BJ570" s="24" t="s">
        <v>81</v>
      </c>
      <c r="BK570" s="204">
        <f>ROUND(I570*H570,2)</f>
        <v>0</v>
      </c>
      <c r="BL570" s="24" t="s">
        <v>206</v>
      </c>
      <c r="BM570" s="24" t="s">
        <v>2803</v>
      </c>
    </row>
    <row r="571" spans="2:47" s="1" customFormat="1" ht="81">
      <c r="B571" s="41"/>
      <c r="C571" s="63"/>
      <c r="D571" s="208" t="s">
        <v>287</v>
      </c>
      <c r="E571" s="63"/>
      <c r="F571" s="209" t="s">
        <v>2804</v>
      </c>
      <c r="G571" s="63"/>
      <c r="H571" s="63"/>
      <c r="I571" s="163"/>
      <c r="J571" s="63"/>
      <c r="K571" s="63"/>
      <c r="L571" s="61"/>
      <c r="M571" s="207"/>
      <c r="N571" s="42"/>
      <c r="O571" s="42"/>
      <c r="P571" s="42"/>
      <c r="Q571" s="42"/>
      <c r="R571" s="42"/>
      <c r="S571" s="42"/>
      <c r="T571" s="78"/>
      <c r="AT571" s="24" t="s">
        <v>287</v>
      </c>
      <c r="AU571" s="24" t="s">
        <v>83</v>
      </c>
    </row>
    <row r="572" spans="2:51" s="13" customFormat="1" ht="13.5">
      <c r="B572" s="241"/>
      <c r="C572" s="242"/>
      <c r="D572" s="208" t="s">
        <v>290</v>
      </c>
      <c r="E572" s="243" t="s">
        <v>23</v>
      </c>
      <c r="F572" s="244" t="s">
        <v>2805</v>
      </c>
      <c r="G572" s="242"/>
      <c r="H572" s="245" t="s">
        <v>23</v>
      </c>
      <c r="I572" s="246"/>
      <c r="J572" s="242"/>
      <c r="K572" s="242"/>
      <c r="L572" s="247"/>
      <c r="M572" s="248"/>
      <c r="N572" s="249"/>
      <c r="O572" s="249"/>
      <c r="P572" s="249"/>
      <c r="Q572" s="249"/>
      <c r="R572" s="249"/>
      <c r="S572" s="249"/>
      <c r="T572" s="250"/>
      <c r="AT572" s="251" t="s">
        <v>290</v>
      </c>
      <c r="AU572" s="251" t="s">
        <v>83</v>
      </c>
      <c r="AV572" s="13" t="s">
        <v>81</v>
      </c>
      <c r="AW572" s="13" t="s">
        <v>36</v>
      </c>
      <c r="AX572" s="13" t="s">
        <v>73</v>
      </c>
      <c r="AY572" s="251" t="s">
        <v>186</v>
      </c>
    </row>
    <row r="573" spans="2:51" s="11" customFormat="1" ht="13.5">
      <c r="B573" s="214"/>
      <c r="C573" s="215"/>
      <c r="D573" s="208" t="s">
        <v>290</v>
      </c>
      <c r="E573" s="225" t="s">
        <v>23</v>
      </c>
      <c r="F573" s="226" t="s">
        <v>2806</v>
      </c>
      <c r="G573" s="215"/>
      <c r="H573" s="227">
        <v>113.4</v>
      </c>
      <c r="I573" s="219"/>
      <c r="J573" s="215"/>
      <c r="K573" s="215"/>
      <c r="L573" s="220"/>
      <c r="M573" s="221"/>
      <c r="N573" s="222"/>
      <c r="O573" s="222"/>
      <c r="P573" s="222"/>
      <c r="Q573" s="222"/>
      <c r="R573" s="222"/>
      <c r="S573" s="222"/>
      <c r="T573" s="223"/>
      <c r="AT573" s="224" t="s">
        <v>290</v>
      </c>
      <c r="AU573" s="224" t="s">
        <v>83</v>
      </c>
      <c r="AV573" s="11" t="s">
        <v>83</v>
      </c>
      <c r="AW573" s="11" t="s">
        <v>36</v>
      </c>
      <c r="AX573" s="11" t="s">
        <v>73</v>
      </c>
      <c r="AY573" s="224" t="s">
        <v>186</v>
      </c>
    </row>
    <row r="574" spans="2:51" s="13" customFormat="1" ht="13.5">
      <c r="B574" s="241"/>
      <c r="C574" s="242"/>
      <c r="D574" s="208" t="s">
        <v>290</v>
      </c>
      <c r="E574" s="243" t="s">
        <v>23</v>
      </c>
      <c r="F574" s="244" t="s">
        <v>2807</v>
      </c>
      <c r="G574" s="242"/>
      <c r="H574" s="245" t="s">
        <v>23</v>
      </c>
      <c r="I574" s="246"/>
      <c r="J574" s="242"/>
      <c r="K574" s="242"/>
      <c r="L574" s="247"/>
      <c r="M574" s="248"/>
      <c r="N574" s="249"/>
      <c r="O574" s="249"/>
      <c r="P574" s="249"/>
      <c r="Q574" s="249"/>
      <c r="R574" s="249"/>
      <c r="S574" s="249"/>
      <c r="T574" s="250"/>
      <c r="AT574" s="251" t="s">
        <v>290</v>
      </c>
      <c r="AU574" s="251" t="s">
        <v>83</v>
      </c>
      <c r="AV574" s="13" t="s">
        <v>81</v>
      </c>
      <c r="AW574" s="13" t="s">
        <v>36</v>
      </c>
      <c r="AX574" s="13" t="s">
        <v>73</v>
      </c>
      <c r="AY574" s="251" t="s">
        <v>186</v>
      </c>
    </row>
    <row r="575" spans="2:51" s="11" customFormat="1" ht="13.5">
      <c r="B575" s="214"/>
      <c r="C575" s="215"/>
      <c r="D575" s="208" t="s">
        <v>290</v>
      </c>
      <c r="E575" s="225" t="s">
        <v>23</v>
      </c>
      <c r="F575" s="226" t="s">
        <v>2808</v>
      </c>
      <c r="G575" s="215"/>
      <c r="H575" s="227">
        <v>20.5</v>
      </c>
      <c r="I575" s="219"/>
      <c r="J575" s="215"/>
      <c r="K575" s="215"/>
      <c r="L575" s="220"/>
      <c r="M575" s="221"/>
      <c r="N575" s="222"/>
      <c r="O575" s="222"/>
      <c r="P575" s="222"/>
      <c r="Q575" s="222"/>
      <c r="R575" s="222"/>
      <c r="S575" s="222"/>
      <c r="T575" s="223"/>
      <c r="AT575" s="224" t="s">
        <v>290</v>
      </c>
      <c r="AU575" s="224" t="s">
        <v>83</v>
      </c>
      <c r="AV575" s="11" t="s">
        <v>83</v>
      </c>
      <c r="AW575" s="11" t="s">
        <v>36</v>
      </c>
      <c r="AX575" s="11" t="s">
        <v>73</v>
      </c>
      <c r="AY575" s="224" t="s">
        <v>186</v>
      </c>
    </row>
    <row r="576" spans="2:51" s="13" customFormat="1" ht="13.5">
      <c r="B576" s="241"/>
      <c r="C576" s="242"/>
      <c r="D576" s="208" t="s">
        <v>290</v>
      </c>
      <c r="E576" s="243" t="s">
        <v>23</v>
      </c>
      <c r="F576" s="244" t="s">
        <v>2759</v>
      </c>
      <c r="G576" s="242"/>
      <c r="H576" s="245" t="s">
        <v>23</v>
      </c>
      <c r="I576" s="246"/>
      <c r="J576" s="242"/>
      <c r="K576" s="242"/>
      <c r="L576" s="247"/>
      <c r="M576" s="248"/>
      <c r="N576" s="249"/>
      <c r="O576" s="249"/>
      <c r="P576" s="249"/>
      <c r="Q576" s="249"/>
      <c r="R576" s="249"/>
      <c r="S576" s="249"/>
      <c r="T576" s="250"/>
      <c r="AT576" s="251" t="s">
        <v>290</v>
      </c>
      <c r="AU576" s="251" t="s">
        <v>83</v>
      </c>
      <c r="AV576" s="13" t="s">
        <v>81</v>
      </c>
      <c r="AW576" s="13" t="s">
        <v>36</v>
      </c>
      <c r="AX576" s="13" t="s">
        <v>73</v>
      </c>
      <c r="AY576" s="251" t="s">
        <v>186</v>
      </c>
    </row>
    <row r="577" spans="2:51" s="11" customFormat="1" ht="13.5">
      <c r="B577" s="214"/>
      <c r="C577" s="215"/>
      <c r="D577" s="208" t="s">
        <v>290</v>
      </c>
      <c r="E577" s="225" t="s">
        <v>23</v>
      </c>
      <c r="F577" s="226" t="s">
        <v>2760</v>
      </c>
      <c r="G577" s="215"/>
      <c r="H577" s="227">
        <v>420</v>
      </c>
      <c r="I577" s="219"/>
      <c r="J577" s="215"/>
      <c r="K577" s="215"/>
      <c r="L577" s="220"/>
      <c r="M577" s="221"/>
      <c r="N577" s="222"/>
      <c r="O577" s="222"/>
      <c r="P577" s="222"/>
      <c r="Q577" s="222"/>
      <c r="R577" s="222"/>
      <c r="S577" s="222"/>
      <c r="T577" s="223"/>
      <c r="AT577" s="224" t="s">
        <v>290</v>
      </c>
      <c r="AU577" s="224" t="s">
        <v>83</v>
      </c>
      <c r="AV577" s="11" t="s">
        <v>83</v>
      </c>
      <c r="AW577" s="11" t="s">
        <v>36</v>
      </c>
      <c r="AX577" s="11" t="s">
        <v>73</v>
      </c>
      <c r="AY577" s="224" t="s">
        <v>186</v>
      </c>
    </row>
    <row r="578" spans="2:51" s="13" customFormat="1" ht="13.5">
      <c r="B578" s="241"/>
      <c r="C578" s="242"/>
      <c r="D578" s="208" t="s">
        <v>290</v>
      </c>
      <c r="E578" s="243" t="s">
        <v>23</v>
      </c>
      <c r="F578" s="244" t="s">
        <v>2809</v>
      </c>
      <c r="G578" s="242"/>
      <c r="H578" s="245" t="s">
        <v>23</v>
      </c>
      <c r="I578" s="246"/>
      <c r="J578" s="242"/>
      <c r="K578" s="242"/>
      <c r="L578" s="247"/>
      <c r="M578" s="248"/>
      <c r="N578" s="249"/>
      <c r="O578" s="249"/>
      <c r="P578" s="249"/>
      <c r="Q578" s="249"/>
      <c r="R578" s="249"/>
      <c r="S578" s="249"/>
      <c r="T578" s="250"/>
      <c r="AT578" s="251" t="s">
        <v>290</v>
      </c>
      <c r="AU578" s="251" t="s">
        <v>83</v>
      </c>
      <c r="AV578" s="13" t="s">
        <v>81</v>
      </c>
      <c r="AW578" s="13" t="s">
        <v>36</v>
      </c>
      <c r="AX578" s="13" t="s">
        <v>73</v>
      </c>
      <c r="AY578" s="251" t="s">
        <v>186</v>
      </c>
    </row>
    <row r="579" spans="2:51" s="11" customFormat="1" ht="13.5">
      <c r="B579" s="214"/>
      <c r="C579" s="215"/>
      <c r="D579" s="208" t="s">
        <v>290</v>
      </c>
      <c r="E579" s="225" t="s">
        <v>23</v>
      </c>
      <c r="F579" s="226" t="s">
        <v>2810</v>
      </c>
      <c r="G579" s="215"/>
      <c r="H579" s="227">
        <v>43</v>
      </c>
      <c r="I579" s="219"/>
      <c r="J579" s="215"/>
      <c r="K579" s="215"/>
      <c r="L579" s="220"/>
      <c r="M579" s="221"/>
      <c r="N579" s="222"/>
      <c r="O579" s="222"/>
      <c r="P579" s="222"/>
      <c r="Q579" s="222"/>
      <c r="R579" s="222"/>
      <c r="S579" s="222"/>
      <c r="T579" s="223"/>
      <c r="AT579" s="224" t="s">
        <v>290</v>
      </c>
      <c r="AU579" s="224" t="s">
        <v>83</v>
      </c>
      <c r="AV579" s="11" t="s">
        <v>83</v>
      </c>
      <c r="AW579" s="11" t="s">
        <v>36</v>
      </c>
      <c r="AX579" s="11" t="s">
        <v>73</v>
      </c>
      <c r="AY579" s="224" t="s">
        <v>186</v>
      </c>
    </row>
    <row r="580" spans="2:51" s="12" customFormat="1" ht="13.5">
      <c r="B580" s="230"/>
      <c r="C580" s="231"/>
      <c r="D580" s="205" t="s">
        <v>290</v>
      </c>
      <c r="E580" s="232" t="s">
        <v>23</v>
      </c>
      <c r="F580" s="233" t="s">
        <v>650</v>
      </c>
      <c r="G580" s="231"/>
      <c r="H580" s="234">
        <v>596.9</v>
      </c>
      <c r="I580" s="235"/>
      <c r="J580" s="231"/>
      <c r="K580" s="231"/>
      <c r="L580" s="236"/>
      <c r="M580" s="237"/>
      <c r="N580" s="238"/>
      <c r="O580" s="238"/>
      <c r="P580" s="238"/>
      <c r="Q580" s="238"/>
      <c r="R580" s="238"/>
      <c r="S580" s="238"/>
      <c r="T580" s="239"/>
      <c r="AT580" s="240" t="s">
        <v>290</v>
      </c>
      <c r="AU580" s="240" t="s">
        <v>83</v>
      </c>
      <c r="AV580" s="12" t="s">
        <v>206</v>
      </c>
      <c r="AW580" s="12" t="s">
        <v>36</v>
      </c>
      <c r="AX580" s="12" t="s">
        <v>81</v>
      </c>
      <c r="AY580" s="240" t="s">
        <v>186</v>
      </c>
    </row>
    <row r="581" spans="2:65" s="1" customFormat="1" ht="22.5" customHeight="1">
      <c r="B581" s="41"/>
      <c r="C581" s="193" t="s">
        <v>544</v>
      </c>
      <c r="D581" s="193" t="s">
        <v>189</v>
      </c>
      <c r="E581" s="194" t="s">
        <v>2811</v>
      </c>
      <c r="F581" s="195" t="s">
        <v>2812</v>
      </c>
      <c r="G581" s="196" t="s">
        <v>295</v>
      </c>
      <c r="H581" s="197">
        <v>8.06</v>
      </c>
      <c r="I581" s="198"/>
      <c r="J581" s="199">
        <f>ROUND(I581*H581,2)</f>
        <v>0</v>
      </c>
      <c r="K581" s="195" t="s">
        <v>193</v>
      </c>
      <c r="L581" s="61"/>
      <c r="M581" s="200" t="s">
        <v>23</v>
      </c>
      <c r="N581" s="201" t="s">
        <v>44</v>
      </c>
      <c r="O581" s="42"/>
      <c r="P581" s="202">
        <f>O581*H581</f>
        <v>0</v>
      </c>
      <c r="Q581" s="202">
        <v>0</v>
      </c>
      <c r="R581" s="202">
        <f>Q581*H581</f>
        <v>0</v>
      </c>
      <c r="S581" s="202">
        <v>0</v>
      </c>
      <c r="T581" s="203">
        <f>S581*H581</f>
        <v>0</v>
      </c>
      <c r="AR581" s="24" t="s">
        <v>206</v>
      </c>
      <c r="AT581" s="24" t="s">
        <v>189</v>
      </c>
      <c r="AU581" s="24" t="s">
        <v>83</v>
      </c>
      <c r="AY581" s="24" t="s">
        <v>186</v>
      </c>
      <c r="BE581" s="204">
        <f>IF(N581="základní",J581,0)</f>
        <v>0</v>
      </c>
      <c r="BF581" s="204">
        <f>IF(N581="snížená",J581,0)</f>
        <v>0</v>
      </c>
      <c r="BG581" s="204">
        <f>IF(N581="zákl. přenesená",J581,0)</f>
        <v>0</v>
      </c>
      <c r="BH581" s="204">
        <f>IF(N581="sníž. přenesená",J581,0)</f>
        <v>0</v>
      </c>
      <c r="BI581" s="204">
        <f>IF(N581="nulová",J581,0)</f>
        <v>0</v>
      </c>
      <c r="BJ581" s="24" t="s">
        <v>81</v>
      </c>
      <c r="BK581" s="204">
        <f>ROUND(I581*H581,2)</f>
        <v>0</v>
      </c>
      <c r="BL581" s="24" t="s">
        <v>206</v>
      </c>
      <c r="BM581" s="24" t="s">
        <v>2813</v>
      </c>
    </row>
    <row r="582" spans="2:47" s="1" customFormat="1" ht="162">
      <c r="B582" s="41"/>
      <c r="C582" s="63"/>
      <c r="D582" s="208" t="s">
        <v>287</v>
      </c>
      <c r="E582" s="63"/>
      <c r="F582" s="209" t="s">
        <v>2814</v>
      </c>
      <c r="G582" s="63"/>
      <c r="H582" s="63"/>
      <c r="I582" s="163"/>
      <c r="J582" s="63"/>
      <c r="K582" s="63"/>
      <c r="L582" s="61"/>
      <c r="M582" s="207"/>
      <c r="N582" s="42"/>
      <c r="O582" s="42"/>
      <c r="P582" s="42"/>
      <c r="Q582" s="42"/>
      <c r="R582" s="42"/>
      <c r="S582" s="42"/>
      <c r="T582" s="78"/>
      <c r="AT582" s="24" t="s">
        <v>287</v>
      </c>
      <c r="AU582" s="24" t="s">
        <v>83</v>
      </c>
    </row>
    <row r="583" spans="2:51" s="13" customFormat="1" ht="13.5">
      <c r="B583" s="241"/>
      <c r="C583" s="242"/>
      <c r="D583" s="208" t="s">
        <v>290</v>
      </c>
      <c r="E583" s="243" t="s">
        <v>23</v>
      </c>
      <c r="F583" s="244" t="s">
        <v>2815</v>
      </c>
      <c r="G583" s="242"/>
      <c r="H583" s="245" t="s">
        <v>23</v>
      </c>
      <c r="I583" s="246"/>
      <c r="J583" s="242"/>
      <c r="K583" s="242"/>
      <c r="L583" s="247"/>
      <c r="M583" s="248"/>
      <c r="N583" s="249"/>
      <c r="O583" s="249"/>
      <c r="P583" s="249"/>
      <c r="Q583" s="249"/>
      <c r="R583" s="249"/>
      <c r="S583" s="249"/>
      <c r="T583" s="250"/>
      <c r="AT583" s="251" t="s">
        <v>290</v>
      </c>
      <c r="AU583" s="251" t="s">
        <v>83</v>
      </c>
      <c r="AV583" s="13" t="s">
        <v>81</v>
      </c>
      <c r="AW583" s="13" t="s">
        <v>36</v>
      </c>
      <c r="AX583" s="13" t="s">
        <v>73</v>
      </c>
      <c r="AY583" s="251" t="s">
        <v>186</v>
      </c>
    </row>
    <row r="584" spans="2:51" s="11" customFormat="1" ht="13.5">
      <c r="B584" s="214"/>
      <c r="C584" s="215"/>
      <c r="D584" s="208" t="s">
        <v>290</v>
      </c>
      <c r="E584" s="225" t="s">
        <v>23</v>
      </c>
      <c r="F584" s="226" t="s">
        <v>2816</v>
      </c>
      <c r="G584" s="215"/>
      <c r="H584" s="227">
        <v>7.29</v>
      </c>
      <c r="I584" s="219"/>
      <c r="J584" s="215"/>
      <c r="K584" s="215"/>
      <c r="L584" s="220"/>
      <c r="M584" s="221"/>
      <c r="N584" s="222"/>
      <c r="O584" s="222"/>
      <c r="P584" s="222"/>
      <c r="Q584" s="222"/>
      <c r="R584" s="222"/>
      <c r="S584" s="222"/>
      <c r="T584" s="223"/>
      <c r="AT584" s="224" t="s">
        <v>290</v>
      </c>
      <c r="AU584" s="224" t="s">
        <v>83</v>
      </c>
      <c r="AV584" s="11" t="s">
        <v>83</v>
      </c>
      <c r="AW584" s="11" t="s">
        <v>36</v>
      </c>
      <c r="AX584" s="11" t="s">
        <v>73</v>
      </c>
      <c r="AY584" s="224" t="s">
        <v>186</v>
      </c>
    </row>
    <row r="585" spans="2:51" s="13" customFormat="1" ht="13.5">
      <c r="B585" s="241"/>
      <c r="C585" s="242"/>
      <c r="D585" s="208" t="s">
        <v>290</v>
      </c>
      <c r="E585" s="243" t="s">
        <v>23</v>
      </c>
      <c r="F585" s="244" t="s">
        <v>2817</v>
      </c>
      <c r="G585" s="242"/>
      <c r="H585" s="245" t="s">
        <v>23</v>
      </c>
      <c r="I585" s="246"/>
      <c r="J585" s="242"/>
      <c r="K585" s="242"/>
      <c r="L585" s="247"/>
      <c r="M585" s="248"/>
      <c r="N585" s="249"/>
      <c r="O585" s="249"/>
      <c r="P585" s="249"/>
      <c r="Q585" s="249"/>
      <c r="R585" s="249"/>
      <c r="S585" s="249"/>
      <c r="T585" s="250"/>
      <c r="AT585" s="251" t="s">
        <v>290</v>
      </c>
      <c r="AU585" s="251" t="s">
        <v>83</v>
      </c>
      <c r="AV585" s="13" t="s">
        <v>81</v>
      </c>
      <c r="AW585" s="13" t="s">
        <v>36</v>
      </c>
      <c r="AX585" s="13" t="s">
        <v>73</v>
      </c>
      <c r="AY585" s="251" t="s">
        <v>186</v>
      </c>
    </row>
    <row r="586" spans="2:51" s="11" customFormat="1" ht="13.5">
      <c r="B586" s="214"/>
      <c r="C586" s="215"/>
      <c r="D586" s="208" t="s">
        <v>290</v>
      </c>
      <c r="E586" s="225" t="s">
        <v>23</v>
      </c>
      <c r="F586" s="226" t="s">
        <v>2818</v>
      </c>
      <c r="G586" s="215"/>
      <c r="H586" s="227">
        <v>0.77</v>
      </c>
      <c r="I586" s="219"/>
      <c r="J586" s="215"/>
      <c r="K586" s="215"/>
      <c r="L586" s="220"/>
      <c r="M586" s="221"/>
      <c r="N586" s="222"/>
      <c r="O586" s="222"/>
      <c r="P586" s="222"/>
      <c r="Q586" s="222"/>
      <c r="R586" s="222"/>
      <c r="S586" s="222"/>
      <c r="T586" s="223"/>
      <c r="AT586" s="224" t="s">
        <v>290</v>
      </c>
      <c r="AU586" s="224" t="s">
        <v>83</v>
      </c>
      <c r="AV586" s="11" t="s">
        <v>83</v>
      </c>
      <c r="AW586" s="11" t="s">
        <v>36</v>
      </c>
      <c r="AX586" s="11" t="s">
        <v>73</v>
      </c>
      <c r="AY586" s="224" t="s">
        <v>186</v>
      </c>
    </row>
    <row r="587" spans="2:51" s="12" customFormat="1" ht="13.5">
      <c r="B587" s="230"/>
      <c r="C587" s="231"/>
      <c r="D587" s="205" t="s">
        <v>290</v>
      </c>
      <c r="E587" s="232" t="s">
        <v>23</v>
      </c>
      <c r="F587" s="233" t="s">
        <v>650</v>
      </c>
      <c r="G587" s="231"/>
      <c r="H587" s="234">
        <v>8.06</v>
      </c>
      <c r="I587" s="235"/>
      <c r="J587" s="231"/>
      <c r="K587" s="231"/>
      <c r="L587" s="236"/>
      <c r="M587" s="237"/>
      <c r="N587" s="238"/>
      <c r="O587" s="238"/>
      <c r="P587" s="238"/>
      <c r="Q587" s="238"/>
      <c r="R587" s="238"/>
      <c r="S587" s="238"/>
      <c r="T587" s="239"/>
      <c r="AT587" s="240" t="s">
        <v>290</v>
      </c>
      <c r="AU587" s="240" t="s">
        <v>83</v>
      </c>
      <c r="AV587" s="12" t="s">
        <v>206</v>
      </c>
      <c r="AW587" s="12" t="s">
        <v>36</v>
      </c>
      <c r="AX587" s="12" t="s">
        <v>81</v>
      </c>
      <c r="AY587" s="240" t="s">
        <v>186</v>
      </c>
    </row>
    <row r="588" spans="2:65" s="1" customFormat="1" ht="22.5" customHeight="1">
      <c r="B588" s="41"/>
      <c r="C588" s="193" t="s">
        <v>752</v>
      </c>
      <c r="D588" s="193" t="s">
        <v>189</v>
      </c>
      <c r="E588" s="194" t="s">
        <v>2819</v>
      </c>
      <c r="F588" s="195" t="s">
        <v>2820</v>
      </c>
      <c r="G588" s="196" t="s">
        <v>295</v>
      </c>
      <c r="H588" s="197">
        <v>4.485</v>
      </c>
      <c r="I588" s="198"/>
      <c r="J588" s="199">
        <f>ROUND(I588*H588,2)</f>
        <v>0</v>
      </c>
      <c r="K588" s="195" t="s">
        <v>193</v>
      </c>
      <c r="L588" s="61"/>
      <c r="M588" s="200" t="s">
        <v>23</v>
      </c>
      <c r="N588" s="201" t="s">
        <v>44</v>
      </c>
      <c r="O588" s="42"/>
      <c r="P588" s="202">
        <f>O588*H588</f>
        <v>0</v>
      </c>
      <c r="Q588" s="202">
        <v>0</v>
      </c>
      <c r="R588" s="202">
        <f>Q588*H588</f>
        <v>0</v>
      </c>
      <c r="S588" s="202">
        <v>0</v>
      </c>
      <c r="T588" s="203">
        <f>S588*H588</f>
        <v>0</v>
      </c>
      <c r="AR588" s="24" t="s">
        <v>206</v>
      </c>
      <c r="AT588" s="24" t="s">
        <v>189</v>
      </c>
      <c r="AU588" s="24" t="s">
        <v>83</v>
      </c>
      <c r="AY588" s="24" t="s">
        <v>186</v>
      </c>
      <c r="BE588" s="204">
        <f>IF(N588="základní",J588,0)</f>
        <v>0</v>
      </c>
      <c r="BF588" s="204">
        <f>IF(N588="snížená",J588,0)</f>
        <v>0</v>
      </c>
      <c r="BG588" s="204">
        <f>IF(N588="zákl. přenesená",J588,0)</f>
        <v>0</v>
      </c>
      <c r="BH588" s="204">
        <f>IF(N588="sníž. přenesená",J588,0)</f>
        <v>0</v>
      </c>
      <c r="BI588" s="204">
        <f>IF(N588="nulová",J588,0)</f>
        <v>0</v>
      </c>
      <c r="BJ588" s="24" t="s">
        <v>81</v>
      </c>
      <c r="BK588" s="204">
        <f>ROUND(I588*H588,2)</f>
        <v>0</v>
      </c>
      <c r="BL588" s="24" t="s">
        <v>206</v>
      </c>
      <c r="BM588" s="24" t="s">
        <v>2821</v>
      </c>
    </row>
    <row r="589" spans="2:47" s="1" customFormat="1" ht="162">
      <c r="B589" s="41"/>
      <c r="C589" s="63"/>
      <c r="D589" s="208" t="s">
        <v>287</v>
      </c>
      <c r="E589" s="63"/>
      <c r="F589" s="209" t="s">
        <v>2814</v>
      </c>
      <c r="G589" s="63"/>
      <c r="H589" s="63"/>
      <c r="I589" s="163"/>
      <c r="J589" s="63"/>
      <c r="K589" s="63"/>
      <c r="L589" s="61"/>
      <c r="M589" s="207"/>
      <c r="N589" s="42"/>
      <c r="O589" s="42"/>
      <c r="P589" s="42"/>
      <c r="Q589" s="42"/>
      <c r="R589" s="42"/>
      <c r="S589" s="42"/>
      <c r="T589" s="78"/>
      <c r="AT589" s="24" t="s">
        <v>287</v>
      </c>
      <c r="AU589" s="24" t="s">
        <v>83</v>
      </c>
    </row>
    <row r="590" spans="2:51" s="13" customFormat="1" ht="13.5">
      <c r="B590" s="241"/>
      <c r="C590" s="242"/>
      <c r="D590" s="208" t="s">
        <v>290</v>
      </c>
      <c r="E590" s="243" t="s">
        <v>23</v>
      </c>
      <c r="F590" s="244" t="s">
        <v>2799</v>
      </c>
      <c r="G590" s="242"/>
      <c r="H590" s="245" t="s">
        <v>23</v>
      </c>
      <c r="I590" s="246"/>
      <c r="J590" s="242"/>
      <c r="K590" s="242"/>
      <c r="L590" s="247"/>
      <c r="M590" s="248"/>
      <c r="N590" s="249"/>
      <c r="O590" s="249"/>
      <c r="P590" s="249"/>
      <c r="Q590" s="249"/>
      <c r="R590" s="249"/>
      <c r="S590" s="249"/>
      <c r="T590" s="250"/>
      <c r="AT590" s="251" t="s">
        <v>290</v>
      </c>
      <c r="AU590" s="251" t="s">
        <v>83</v>
      </c>
      <c r="AV590" s="13" t="s">
        <v>81</v>
      </c>
      <c r="AW590" s="13" t="s">
        <v>36</v>
      </c>
      <c r="AX590" s="13" t="s">
        <v>73</v>
      </c>
      <c r="AY590" s="251" t="s">
        <v>186</v>
      </c>
    </row>
    <row r="591" spans="2:51" s="11" customFormat="1" ht="13.5">
      <c r="B591" s="214"/>
      <c r="C591" s="215"/>
      <c r="D591" s="205" t="s">
        <v>290</v>
      </c>
      <c r="E591" s="216" t="s">
        <v>23</v>
      </c>
      <c r="F591" s="217" t="s">
        <v>2822</v>
      </c>
      <c r="G591" s="215"/>
      <c r="H591" s="218">
        <v>4.485</v>
      </c>
      <c r="I591" s="219"/>
      <c r="J591" s="215"/>
      <c r="K591" s="215"/>
      <c r="L591" s="220"/>
      <c r="M591" s="221"/>
      <c r="N591" s="222"/>
      <c r="O591" s="222"/>
      <c r="P591" s="222"/>
      <c r="Q591" s="222"/>
      <c r="R591" s="222"/>
      <c r="S591" s="222"/>
      <c r="T591" s="223"/>
      <c r="AT591" s="224" t="s">
        <v>290</v>
      </c>
      <c r="AU591" s="224" t="s">
        <v>83</v>
      </c>
      <c r="AV591" s="11" t="s">
        <v>83</v>
      </c>
      <c r="AW591" s="11" t="s">
        <v>36</v>
      </c>
      <c r="AX591" s="11" t="s">
        <v>81</v>
      </c>
      <c r="AY591" s="224" t="s">
        <v>186</v>
      </c>
    </row>
    <row r="592" spans="2:65" s="1" customFormat="1" ht="22.5" customHeight="1">
      <c r="B592" s="41"/>
      <c r="C592" s="193" t="s">
        <v>746</v>
      </c>
      <c r="D592" s="193" t="s">
        <v>189</v>
      </c>
      <c r="E592" s="194" t="s">
        <v>2823</v>
      </c>
      <c r="F592" s="195" t="s">
        <v>2824</v>
      </c>
      <c r="G592" s="196" t="s">
        <v>295</v>
      </c>
      <c r="H592" s="197">
        <v>77.19</v>
      </c>
      <c r="I592" s="198"/>
      <c r="J592" s="199">
        <f>ROUND(I592*H592,2)</f>
        <v>0</v>
      </c>
      <c r="K592" s="195" t="s">
        <v>193</v>
      </c>
      <c r="L592" s="61"/>
      <c r="M592" s="200" t="s">
        <v>23</v>
      </c>
      <c r="N592" s="201" t="s">
        <v>44</v>
      </c>
      <c r="O592" s="42"/>
      <c r="P592" s="202">
        <f>O592*H592</f>
        <v>0</v>
      </c>
      <c r="Q592" s="202">
        <v>2.45</v>
      </c>
      <c r="R592" s="202">
        <f>Q592*H592</f>
        <v>189.1155</v>
      </c>
      <c r="S592" s="202">
        <v>0</v>
      </c>
      <c r="T592" s="203">
        <f>S592*H592</f>
        <v>0</v>
      </c>
      <c r="AR592" s="24" t="s">
        <v>206</v>
      </c>
      <c r="AT592" s="24" t="s">
        <v>189</v>
      </c>
      <c r="AU592" s="24" t="s">
        <v>83</v>
      </c>
      <c r="AY592" s="24" t="s">
        <v>186</v>
      </c>
      <c r="BE592" s="204">
        <f>IF(N592="základní",J592,0)</f>
        <v>0</v>
      </c>
      <c r="BF592" s="204">
        <f>IF(N592="snížená",J592,0)</f>
        <v>0</v>
      </c>
      <c r="BG592" s="204">
        <f>IF(N592="zákl. přenesená",J592,0)</f>
        <v>0</v>
      </c>
      <c r="BH592" s="204">
        <f>IF(N592="sníž. přenesená",J592,0)</f>
        <v>0</v>
      </c>
      <c r="BI592" s="204">
        <f>IF(N592="nulová",J592,0)</f>
        <v>0</v>
      </c>
      <c r="BJ592" s="24" t="s">
        <v>81</v>
      </c>
      <c r="BK592" s="204">
        <f>ROUND(I592*H592,2)</f>
        <v>0</v>
      </c>
      <c r="BL592" s="24" t="s">
        <v>206</v>
      </c>
      <c r="BM592" s="24" t="s">
        <v>2825</v>
      </c>
    </row>
    <row r="593" spans="2:47" s="1" customFormat="1" ht="94.5">
      <c r="B593" s="41"/>
      <c r="C593" s="63"/>
      <c r="D593" s="208" t="s">
        <v>287</v>
      </c>
      <c r="E593" s="63"/>
      <c r="F593" s="209" t="s">
        <v>2826</v>
      </c>
      <c r="G593" s="63"/>
      <c r="H593" s="63"/>
      <c r="I593" s="163"/>
      <c r="J593" s="63"/>
      <c r="K593" s="63"/>
      <c r="L593" s="61"/>
      <c r="M593" s="207"/>
      <c r="N593" s="42"/>
      <c r="O593" s="42"/>
      <c r="P593" s="42"/>
      <c r="Q593" s="42"/>
      <c r="R593" s="42"/>
      <c r="S593" s="42"/>
      <c r="T593" s="78"/>
      <c r="AT593" s="24" t="s">
        <v>287</v>
      </c>
      <c r="AU593" s="24" t="s">
        <v>83</v>
      </c>
    </row>
    <row r="594" spans="2:51" s="13" customFormat="1" ht="13.5">
      <c r="B594" s="241"/>
      <c r="C594" s="242"/>
      <c r="D594" s="208" t="s">
        <v>290</v>
      </c>
      <c r="E594" s="243" t="s">
        <v>23</v>
      </c>
      <c r="F594" s="244" t="s">
        <v>2827</v>
      </c>
      <c r="G594" s="242"/>
      <c r="H594" s="245" t="s">
        <v>23</v>
      </c>
      <c r="I594" s="246"/>
      <c r="J594" s="242"/>
      <c r="K594" s="242"/>
      <c r="L594" s="247"/>
      <c r="M594" s="248"/>
      <c r="N594" s="249"/>
      <c r="O594" s="249"/>
      <c r="P594" s="249"/>
      <c r="Q594" s="249"/>
      <c r="R594" s="249"/>
      <c r="S594" s="249"/>
      <c r="T594" s="250"/>
      <c r="AT594" s="251" t="s">
        <v>290</v>
      </c>
      <c r="AU594" s="251" t="s">
        <v>83</v>
      </c>
      <c r="AV594" s="13" t="s">
        <v>81</v>
      </c>
      <c r="AW594" s="13" t="s">
        <v>36</v>
      </c>
      <c r="AX594" s="13" t="s">
        <v>73</v>
      </c>
      <c r="AY594" s="251" t="s">
        <v>186</v>
      </c>
    </row>
    <row r="595" spans="2:51" s="11" customFormat="1" ht="13.5">
      <c r="B595" s="214"/>
      <c r="C595" s="215"/>
      <c r="D595" s="208" t="s">
        <v>290</v>
      </c>
      <c r="E595" s="225" t="s">
        <v>23</v>
      </c>
      <c r="F595" s="226" t="s">
        <v>2828</v>
      </c>
      <c r="G595" s="215"/>
      <c r="H595" s="227">
        <v>39.99</v>
      </c>
      <c r="I595" s="219"/>
      <c r="J595" s="215"/>
      <c r="K595" s="215"/>
      <c r="L595" s="220"/>
      <c r="M595" s="221"/>
      <c r="N595" s="222"/>
      <c r="O595" s="222"/>
      <c r="P595" s="222"/>
      <c r="Q595" s="222"/>
      <c r="R595" s="222"/>
      <c r="S595" s="222"/>
      <c r="T595" s="223"/>
      <c r="AT595" s="224" t="s">
        <v>290</v>
      </c>
      <c r="AU595" s="224" t="s">
        <v>83</v>
      </c>
      <c r="AV595" s="11" t="s">
        <v>83</v>
      </c>
      <c r="AW595" s="11" t="s">
        <v>36</v>
      </c>
      <c r="AX595" s="11" t="s">
        <v>73</v>
      </c>
      <c r="AY595" s="224" t="s">
        <v>186</v>
      </c>
    </row>
    <row r="596" spans="2:51" s="11" customFormat="1" ht="13.5">
      <c r="B596" s="214"/>
      <c r="C596" s="215"/>
      <c r="D596" s="208" t="s">
        <v>290</v>
      </c>
      <c r="E596" s="225" t="s">
        <v>23</v>
      </c>
      <c r="F596" s="226" t="s">
        <v>2829</v>
      </c>
      <c r="G596" s="215"/>
      <c r="H596" s="227">
        <v>37.2</v>
      </c>
      <c r="I596" s="219"/>
      <c r="J596" s="215"/>
      <c r="K596" s="215"/>
      <c r="L596" s="220"/>
      <c r="M596" s="221"/>
      <c r="N596" s="222"/>
      <c r="O596" s="222"/>
      <c r="P596" s="222"/>
      <c r="Q596" s="222"/>
      <c r="R596" s="222"/>
      <c r="S596" s="222"/>
      <c r="T596" s="223"/>
      <c r="AT596" s="224" t="s">
        <v>290</v>
      </c>
      <c r="AU596" s="224" t="s">
        <v>83</v>
      </c>
      <c r="AV596" s="11" t="s">
        <v>83</v>
      </c>
      <c r="AW596" s="11" t="s">
        <v>36</v>
      </c>
      <c r="AX596" s="11" t="s">
        <v>73</v>
      </c>
      <c r="AY596" s="224" t="s">
        <v>186</v>
      </c>
    </row>
    <row r="597" spans="2:51" s="12" customFormat="1" ht="13.5">
      <c r="B597" s="230"/>
      <c r="C597" s="231"/>
      <c r="D597" s="205" t="s">
        <v>290</v>
      </c>
      <c r="E597" s="232" t="s">
        <v>23</v>
      </c>
      <c r="F597" s="233" t="s">
        <v>650</v>
      </c>
      <c r="G597" s="231"/>
      <c r="H597" s="234">
        <v>77.19</v>
      </c>
      <c r="I597" s="235"/>
      <c r="J597" s="231"/>
      <c r="K597" s="231"/>
      <c r="L597" s="236"/>
      <c r="M597" s="237"/>
      <c r="N597" s="238"/>
      <c r="O597" s="238"/>
      <c r="P597" s="238"/>
      <c r="Q597" s="238"/>
      <c r="R597" s="238"/>
      <c r="S597" s="238"/>
      <c r="T597" s="239"/>
      <c r="AT597" s="240" t="s">
        <v>290</v>
      </c>
      <c r="AU597" s="240" t="s">
        <v>83</v>
      </c>
      <c r="AV597" s="12" t="s">
        <v>206</v>
      </c>
      <c r="AW597" s="12" t="s">
        <v>36</v>
      </c>
      <c r="AX597" s="12" t="s">
        <v>81</v>
      </c>
      <c r="AY597" s="240" t="s">
        <v>186</v>
      </c>
    </row>
    <row r="598" spans="2:65" s="1" customFormat="1" ht="44.25" customHeight="1">
      <c r="B598" s="41"/>
      <c r="C598" s="193" t="s">
        <v>961</v>
      </c>
      <c r="D598" s="193" t="s">
        <v>189</v>
      </c>
      <c r="E598" s="194" t="s">
        <v>2830</v>
      </c>
      <c r="F598" s="195" t="s">
        <v>2831</v>
      </c>
      <c r="G598" s="196" t="s">
        <v>285</v>
      </c>
      <c r="H598" s="197">
        <v>440.52</v>
      </c>
      <c r="I598" s="198"/>
      <c r="J598" s="199">
        <f>ROUND(I598*H598,2)</f>
        <v>0</v>
      </c>
      <c r="K598" s="195" t="s">
        <v>193</v>
      </c>
      <c r="L598" s="61"/>
      <c r="M598" s="200" t="s">
        <v>23</v>
      </c>
      <c r="N598" s="201" t="s">
        <v>44</v>
      </c>
      <c r="O598" s="42"/>
      <c r="P598" s="202">
        <f>O598*H598</f>
        <v>0</v>
      </c>
      <c r="Q598" s="202">
        <v>1.0312</v>
      </c>
      <c r="R598" s="202">
        <f>Q598*H598</f>
        <v>454.26422399999996</v>
      </c>
      <c r="S598" s="202">
        <v>0</v>
      </c>
      <c r="T598" s="203">
        <f>S598*H598</f>
        <v>0</v>
      </c>
      <c r="AR598" s="24" t="s">
        <v>206</v>
      </c>
      <c r="AT598" s="24" t="s">
        <v>189</v>
      </c>
      <c r="AU598" s="24" t="s">
        <v>83</v>
      </c>
      <c r="AY598" s="24" t="s">
        <v>186</v>
      </c>
      <c r="BE598" s="204">
        <f>IF(N598="základní",J598,0)</f>
        <v>0</v>
      </c>
      <c r="BF598" s="204">
        <f>IF(N598="snížená",J598,0)</f>
        <v>0</v>
      </c>
      <c r="BG598" s="204">
        <f>IF(N598="zákl. přenesená",J598,0)</f>
        <v>0</v>
      </c>
      <c r="BH598" s="204">
        <f>IF(N598="sníž. přenesená",J598,0)</f>
        <v>0</v>
      </c>
      <c r="BI598" s="204">
        <f>IF(N598="nulová",J598,0)</f>
        <v>0</v>
      </c>
      <c r="BJ598" s="24" t="s">
        <v>81</v>
      </c>
      <c r="BK598" s="204">
        <f>ROUND(I598*H598,2)</f>
        <v>0</v>
      </c>
      <c r="BL598" s="24" t="s">
        <v>206</v>
      </c>
      <c r="BM598" s="24" t="s">
        <v>2832</v>
      </c>
    </row>
    <row r="599" spans="2:47" s="1" customFormat="1" ht="81">
      <c r="B599" s="41"/>
      <c r="C599" s="63"/>
      <c r="D599" s="208" t="s">
        <v>287</v>
      </c>
      <c r="E599" s="63"/>
      <c r="F599" s="209" t="s">
        <v>2833</v>
      </c>
      <c r="G599" s="63"/>
      <c r="H599" s="63"/>
      <c r="I599" s="163"/>
      <c r="J599" s="63"/>
      <c r="K599" s="63"/>
      <c r="L599" s="61"/>
      <c r="M599" s="207"/>
      <c r="N599" s="42"/>
      <c r="O599" s="42"/>
      <c r="P599" s="42"/>
      <c r="Q599" s="42"/>
      <c r="R599" s="42"/>
      <c r="S599" s="42"/>
      <c r="T599" s="78"/>
      <c r="AT599" s="24" t="s">
        <v>287</v>
      </c>
      <c r="AU599" s="24" t="s">
        <v>83</v>
      </c>
    </row>
    <row r="600" spans="2:51" s="13" customFormat="1" ht="13.5">
      <c r="B600" s="241"/>
      <c r="C600" s="242"/>
      <c r="D600" s="208" t="s">
        <v>290</v>
      </c>
      <c r="E600" s="243" t="s">
        <v>23</v>
      </c>
      <c r="F600" s="244" t="s">
        <v>2834</v>
      </c>
      <c r="G600" s="242"/>
      <c r="H600" s="245" t="s">
        <v>23</v>
      </c>
      <c r="I600" s="246"/>
      <c r="J600" s="242"/>
      <c r="K600" s="242"/>
      <c r="L600" s="247"/>
      <c r="M600" s="248"/>
      <c r="N600" s="249"/>
      <c r="O600" s="249"/>
      <c r="P600" s="249"/>
      <c r="Q600" s="249"/>
      <c r="R600" s="249"/>
      <c r="S600" s="249"/>
      <c r="T600" s="250"/>
      <c r="AT600" s="251" t="s">
        <v>290</v>
      </c>
      <c r="AU600" s="251" t="s">
        <v>83</v>
      </c>
      <c r="AV600" s="13" t="s">
        <v>81</v>
      </c>
      <c r="AW600" s="13" t="s">
        <v>36</v>
      </c>
      <c r="AX600" s="13" t="s">
        <v>73</v>
      </c>
      <c r="AY600" s="251" t="s">
        <v>186</v>
      </c>
    </row>
    <row r="601" spans="2:51" s="11" customFormat="1" ht="13.5">
      <c r="B601" s="214"/>
      <c r="C601" s="215"/>
      <c r="D601" s="208" t="s">
        <v>290</v>
      </c>
      <c r="E601" s="225" t="s">
        <v>23</v>
      </c>
      <c r="F601" s="226" t="s">
        <v>2760</v>
      </c>
      <c r="G601" s="215"/>
      <c r="H601" s="227">
        <v>420</v>
      </c>
      <c r="I601" s="219"/>
      <c r="J601" s="215"/>
      <c r="K601" s="215"/>
      <c r="L601" s="220"/>
      <c r="M601" s="221"/>
      <c r="N601" s="222"/>
      <c r="O601" s="222"/>
      <c r="P601" s="222"/>
      <c r="Q601" s="222"/>
      <c r="R601" s="222"/>
      <c r="S601" s="222"/>
      <c r="T601" s="223"/>
      <c r="AT601" s="224" t="s">
        <v>290</v>
      </c>
      <c r="AU601" s="224" t="s">
        <v>83</v>
      </c>
      <c r="AV601" s="11" t="s">
        <v>83</v>
      </c>
      <c r="AW601" s="11" t="s">
        <v>36</v>
      </c>
      <c r="AX601" s="11" t="s">
        <v>73</v>
      </c>
      <c r="AY601" s="224" t="s">
        <v>186</v>
      </c>
    </row>
    <row r="602" spans="2:51" s="13" customFormat="1" ht="13.5">
      <c r="B602" s="241"/>
      <c r="C602" s="242"/>
      <c r="D602" s="208" t="s">
        <v>290</v>
      </c>
      <c r="E602" s="243" t="s">
        <v>23</v>
      </c>
      <c r="F602" s="244" t="s">
        <v>2835</v>
      </c>
      <c r="G602" s="242"/>
      <c r="H602" s="245" t="s">
        <v>23</v>
      </c>
      <c r="I602" s="246"/>
      <c r="J602" s="242"/>
      <c r="K602" s="242"/>
      <c r="L602" s="247"/>
      <c r="M602" s="248"/>
      <c r="N602" s="249"/>
      <c r="O602" s="249"/>
      <c r="P602" s="249"/>
      <c r="Q602" s="249"/>
      <c r="R602" s="249"/>
      <c r="S602" s="249"/>
      <c r="T602" s="250"/>
      <c r="AT602" s="251" t="s">
        <v>290</v>
      </c>
      <c r="AU602" s="251" t="s">
        <v>83</v>
      </c>
      <c r="AV602" s="13" t="s">
        <v>81</v>
      </c>
      <c r="AW602" s="13" t="s">
        <v>36</v>
      </c>
      <c r="AX602" s="13" t="s">
        <v>73</v>
      </c>
      <c r="AY602" s="251" t="s">
        <v>186</v>
      </c>
    </row>
    <row r="603" spans="2:51" s="11" customFormat="1" ht="13.5">
      <c r="B603" s="214"/>
      <c r="C603" s="215"/>
      <c r="D603" s="208" t="s">
        <v>290</v>
      </c>
      <c r="E603" s="225" t="s">
        <v>23</v>
      </c>
      <c r="F603" s="226" t="s">
        <v>2762</v>
      </c>
      <c r="G603" s="215"/>
      <c r="H603" s="227">
        <v>20.52</v>
      </c>
      <c r="I603" s="219"/>
      <c r="J603" s="215"/>
      <c r="K603" s="215"/>
      <c r="L603" s="220"/>
      <c r="M603" s="221"/>
      <c r="N603" s="222"/>
      <c r="O603" s="222"/>
      <c r="P603" s="222"/>
      <c r="Q603" s="222"/>
      <c r="R603" s="222"/>
      <c r="S603" s="222"/>
      <c r="T603" s="223"/>
      <c r="AT603" s="224" t="s">
        <v>290</v>
      </c>
      <c r="AU603" s="224" t="s">
        <v>83</v>
      </c>
      <c r="AV603" s="11" t="s">
        <v>83</v>
      </c>
      <c r="AW603" s="11" t="s">
        <v>36</v>
      </c>
      <c r="AX603" s="11" t="s">
        <v>73</v>
      </c>
      <c r="AY603" s="224" t="s">
        <v>186</v>
      </c>
    </row>
    <row r="604" spans="2:51" s="12" customFormat="1" ht="13.5">
      <c r="B604" s="230"/>
      <c r="C604" s="231"/>
      <c r="D604" s="205" t="s">
        <v>290</v>
      </c>
      <c r="E604" s="232" t="s">
        <v>23</v>
      </c>
      <c r="F604" s="233" t="s">
        <v>650</v>
      </c>
      <c r="G604" s="231"/>
      <c r="H604" s="234">
        <v>440.52</v>
      </c>
      <c r="I604" s="235"/>
      <c r="J604" s="231"/>
      <c r="K604" s="231"/>
      <c r="L604" s="236"/>
      <c r="M604" s="237"/>
      <c r="N604" s="238"/>
      <c r="O604" s="238"/>
      <c r="P604" s="238"/>
      <c r="Q604" s="238"/>
      <c r="R604" s="238"/>
      <c r="S604" s="238"/>
      <c r="T604" s="239"/>
      <c r="AT604" s="240" t="s">
        <v>290</v>
      </c>
      <c r="AU604" s="240" t="s">
        <v>83</v>
      </c>
      <c r="AV604" s="12" t="s">
        <v>206</v>
      </c>
      <c r="AW604" s="12" t="s">
        <v>36</v>
      </c>
      <c r="AX604" s="12" t="s">
        <v>81</v>
      </c>
      <c r="AY604" s="240" t="s">
        <v>186</v>
      </c>
    </row>
    <row r="605" spans="2:65" s="1" customFormat="1" ht="22.5" customHeight="1">
      <c r="B605" s="41"/>
      <c r="C605" s="193" t="s">
        <v>967</v>
      </c>
      <c r="D605" s="193" t="s">
        <v>189</v>
      </c>
      <c r="E605" s="194" t="s">
        <v>2836</v>
      </c>
      <c r="F605" s="195" t="s">
        <v>2837</v>
      </c>
      <c r="G605" s="196" t="s">
        <v>300</v>
      </c>
      <c r="H605" s="197">
        <v>17</v>
      </c>
      <c r="I605" s="198"/>
      <c r="J605" s="199">
        <f>ROUND(I605*H605,2)</f>
        <v>0</v>
      </c>
      <c r="K605" s="195" t="s">
        <v>23</v>
      </c>
      <c r="L605" s="61"/>
      <c r="M605" s="200" t="s">
        <v>23</v>
      </c>
      <c r="N605" s="201" t="s">
        <v>44</v>
      </c>
      <c r="O605" s="42"/>
      <c r="P605" s="202">
        <f>O605*H605</f>
        <v>0</v>
      </c>
      <c r="Q605" s="202">
        <v>0</v>
      </c>
      <c r="R605" s="202">
        <f>Q605*H605</f>
        <v>0</v>
      </c>
      <c r="S605" s="202">
        <v>0</v>
      </c>
      <c r="T605" s="203">
        <f>S605*H605</f>
        <v>0</v>
      </c>
      <c r="AR605" s="24" t="s">
        <v>206</v>
      </c>
      <c r="AT605" s="24" t="s">
        <v>189</v>
      </c>
      <c r="AU605" s="24" t="s">
        <v>83</v>
      </c>
      <c r="AY605" s="24" t="s">
        <v>186</v>
      </c>
      <c r="BE605" s="204">
        <f>IF(N605="základní",J605,0)</f>
        <v>0</v>
      </c>
      <c r="BF605" s="204">
        <f>IF(N605="snížená",J605,0)</f>
        <v>0</v>
      </c>
      <c r="BG605" s="204">
        <f>IF(N605="zákl. přenesená",J605,0)</f>
        <v>0</v>
      </c>
      <c r="BH605" s="204">
        <f>IF(N605="sníž. přenesená",J605,0)</f>
        <v>0</v>
      </c>
      <c r="BI605" s="204">
        <f>IF(N605="nulová",J605,0)</f>
        <v>0</v>
      </c>
      <c r="BJ605" s="24" t="s">
        <v>81</v>
      </c>
      <c r="BK605" s="204">
        <f>ROUND(I605*H605,2)</f>
        <v>0</v>
      </c>
      <c r="BL605" s="24" t="s">
        <v>206</v>
      </c>
      <c r="BM605" s="24" t="s">
        <v>2838</v>
      </c>
    </row>
    <row r="606" spans="2:47" s="1" customFormat="1" ht="40.5">
      <c r="B606" s="41"/>
      <c r="C606" s="63"/>
      <c r="D606" s="208" t="s">
        <v>196</v>
      </c>
      <c r="E606" s="63"/>
      <c r="F606" s="209" t="s">
        <v>2839</v>
      </c>
      <c r="G606" s="63"/>
      <c r="H606" s="63"/>
      <c r="I606" s="163"/>
      <c r="J606" s="63"/>
      <c r="K606" s="63"/>
      <c r="L606" s="61"/>
      <c r="M606" s="207"/>
      <c r="N606" s="42"/>
      <c r="O606" s="42"/>
      <c r="P606" s="42"/>
      <c r="Q606" s="42"/>
      <c r="R606" s="42"/>
      <c r="S606" s="42"/>
      <c r="T606" s="78"/>
      <c r="AT606" s="24" t="s">
        <v>196</v>
      </c>
      <c r="AU606" s="24" t="s">
        <v>83</v>
      </c>
    </row>
    <row r="607" spans="2:51" s="13" customFormat="1" ht="13.5">
      <c r="B607" s="241"/>
      <c r="C607" s="242"/>
      <c r="D607" s="208" t="s">
        <v>290</v>
      </c>
      <c r="E607" s="243" t="s">
        <v>23</v>
      </c>
      <c r="F607" s="244" t="s">
        <v>2840</v>
      </c>
      <c r="G607" s="242"/>
      <c r="H607" s="245" t="s">
        <v>23</v>
      </c>
      <c r="I607" s="246"/>
      <c r="J607" s="242"/>
      <c r="K607" s="242"/>
      <c r="L607" s="247"/>
      <c r="M607" s="248"/>
      <c r="N607" s="249"/>
      <c r="O607" s="249"/>
      <c r="P607" s="249"/>
      <c r="Q607" s="249"/>
      <c r="R607" s="249"/>
      <c r="S607" s="249"/>
      <c r="T607" s="250"/>
      <c r="AT607" s="251" t="s">
        <v>290</v>
      </c>
      <c r="AU607" s="251" t="s">
        <v>83</v>
      </c>
      <c r="AV607" s="13" t="s">
        <v>81</v>
      </c>
      <c r="AW607" s="13" t="s">
        <v>36</v>
      </c>
      <c r="AX607" s="13" t="s">
        <v>73</v>
      </c>
      <c r="AY607" s="251" t="s">
        <v>186</v>
      </c>
    </row>
    <row r="608" spans="2:51" s="11" customFormat="1" ht="13.5">
      <c r="B608" s="214"/>
      <c r="C608" s="215"/>
      <c r="D608" s="208" t="s">
        <v>290</v>
      </c>
      <c r="E608" s="225" t="s">
        <v>23</v>
      </c>
      <c r="F608" s="226" t="s">
        <v>2841</v>
      </c>
      <c r="G608" s="215"/>
      <c r="H608" s="227">
        <v>7</v>
      </c>
      <c r="I608" s="219"/>
      <c r="J608" s="215"/>
      <c r="K608" s="215"/>
      <c r="L608" s="220"/>
      <c r="M608" s="221"/>
      <c r="N608" s="222"/>
      <c r="O608" s="222"/>
      <c r="P608" s="222"/>
      <c r="Q608" s="222"/>
      <c r="R608" s="222"/>
      <c r="S608" s="222"/>
      <c r="T608" s="223"/>
      <c r="AT608" s="224" t="s">
        <v>290</v>
      </c>
      <c r="AU608" s="224" t="s">
        <v>83</v>
      </c>
      <c r="AV608" s="11" t="s">
        <v>83</v>
      </c>
      <c r="AW608" s="11" t="s">
        <v>36</v>
      </c>
      <c r="AX608" s="11" t="s">
        <v>73</v>
      </c>
      <c r="AY608" s="224" t="s">
        <v>186</v>
      </c>
    </row>
    <row r="609" spans="2:51" s="13" customFormat="1" ht="13.5">
      <c r="B609" s="241"/>
      <c r="C609" s="242"/>
      <c r="D609" s="208" t="s">
        <v>290</v>
      </c>
      <c r="E609" s="243" t="s">
        <v>23</v>
      </c>
      <c r="F609" s="244" t="s">
        <v>2842</v>
      </c>
      <c r="G609" s="242"/>
      <c r="H609" s="245" t="s">
        <v>23</v>
      </c>
      <c r="I609" s="246"/>
      <c r="J609" s="242"/>
      <c r="K609" s="242"/>
      <c r="L609" s="247"/>
      <c r="M609" s="248"/>
      <c r="N609" s="249"/>
      <c r="O609" s="249"/>
      <c r="P609" s="249"/>
      <c r="Q609" s="249"/>
      <c r="R609" s="249"/>
      <c r="S609" s="249"/>
      <c r="T609" s="250"/>
      <c r="AT609" s="251" t="s">
        <v>290</v>
      </c>
      <c r="AU609" s="251" t="s">
        <v>83</v>
      </c>
      <c r="AV609" s="13" t="s">
        <v>81</v>
      </c>
      <c r="AW609" s="13" t="s">
        <v>36</v>
      </c>
      <c r="AX609" s="13" t="s">
        <v>73</v>
      </c>
      <c r="AY609" s="251" t="s">
        <v>186</v>
      </c>
    </row>
    <row r="610" spans="2:51" s="11" customFormat="1" ht="13.5">
      <c r="B610" s="214"/>
      <c r="C610" s="215"/>
      <c r="D610" s="208" t="s">
        <v>290</v>
      </c>
      <c r="E610" s="225" t="s">
        <v>23</v>
      </c>
      <c r="F610" s="226" t="s">
        <v>2843</v>
      </c>
      <c r="G610" s="215"/>
      <c r="H610" s="227">
        <v>10</v>
      </c>
      <c r="I610" s="219"/>
      <c r="J610" s="215"/>
      <c r="K610" s="215"/>
      <c r="L610" s="220"/>
      <c r="M610" s="221"/>
      <c r="N610" s="222"/>
      <c r="O610" s="222"/>
      <c r="P610" s="222"/>
      <c r="Q610" s="222"/>
      <c r="R610" s="222"/>
      <c r="S610" s="222"/>
      <c r="T610" s="223"/>
      <c r="AT610" s="224" t="s">
        <v>290</v>
      </c>
      <c r="AU610" s="224" t="s">
        <v>83</v>
      </c>
      <c r="AV610" s="11" t="s">
        <v>83</v>
      </c>
      <c r="AW610" s="11" t="s">
        <v>36</v>
      </c>
      <c r="AX610" s="11" t="s">
        <v>73</v>
      </c>
      <c r="AY610" s="224" t="s">
        <v>186</v>
      </c>
    </row>
    <row r="611" spans="2:51" s="12" customFormat="1" ht="13.5">
      <c r="B611" s="230"/>
      <c r="C611" s="231"/>
      <c r="D611" s="205" t="s">
        <v>290</v>
      </c>
      <c r="E611" s="232" t="s">
        <v>23</v>
      </c>
      <c r="F611" s="233" t="s">
        <v>650</v>
      </c>
      <c r="G611" s="231"/>
      <c r="H611" s="234">
        <v>17</v>
      </c>
      <c r="I611" s="235"/>
      <c r="J611" s="231"/>
      <c r="K611" s="231"/>
      <c r="L611" s="236"/>
      <c r="M611" s="237"/>
      <c r="N611" s="238"/>
      <c r="O611" s="238"/>
      <c r="P611" s="238"/>
      <c r="Q611" s="238"/>
      <c r="R611" s="238"/>
      <c r="S611" s="238"/>
      <c r="T611" s="239"/>
      <c r="AT611" s="240" t="s">
        <v>290</v>
      </c>
      <c r="AU611" s="240" t="s">
        <v>83</v>
      </c>
      <c r="AV611" s="12" t="s">
        <v>206</v>
      </c>
      <c r="AW611" s="12" t="s">
        <v>36</v>
      </c>
      <c r="AX611" s="12" t="s">
        <v>81</v>
      </c>
      <c r="AY611" s="240" t="s">
        <v>186</v>
      </c>
    </row>
    <row r="612" spans="2:65" s="1" customFormat="1" ht="22.5" customHeight="1">
      <c r="B612" s="41"/>
      <c r="C612" s="193" t="s">
        <v>954</v>
      </c>
      <c r="D612" s="193" t="s">
        <v>189</v>
      </c>
      <c r="E612" s="194" t="s">
        <v>2844</v>
      </c>
      <c r="F612" s="195" t="s">
        <v>2845</v>
      </c>
      <c r="G612" s="196" t="s">
        <v>300</v>
      </c>
      <c r="H612" s="197">
        <v>3</v>
      </c>
      <c r="I612" s="198"/>
      <c r="J612" s="199">
        <f>ROUND(I612*H612,2)</f>
        <v>0</v>
      </c>
      <c r="K612" s="195" t="s">
        <v>23</v>
      </c>
      <c r="L612" s="61"/>
      <c r="M612" s="200" t="s">
        <v>23</v>
      </c>
      <c r="N612" s="201" t="s">
        <v>44</v>
      </c>
      <c r="O612" s="42"/>
      <c r="P612" s="202">
        <f>O612*H612</f>
        <v>0</v>
      </c>
      <c r="Q612" s="202">
        <v>0</v>
      </c>
      <c r="R612" s="202">
        <f>Q612*H612</f>
        <v>0</v>
      </c>
      <c r="S612" s="202">
        <v>0</v>
      </c>
      <c r="T612" s="203">
        <f>S612*H612</f>
        <v>0</v>
      </c>
      <c r="AR612" s="24" t="s">
        <v>206</v>
      </c>
      <c r="AT612" s="24" t="s">
        <v>189</v>
      </c>
      <c r="AU612" s="24" t="s">
        <v>83</v>
      </c>
      <c r="AY612" s="24" t="s">
        <v>186</v>
      </c>
      <c r="BE612" s="204">
        <f>IF(N612="základní",J612,0)</f>
        <v>0</v>
      </c>
      <c r="BF612" s="204">
        <f>IF(N612="snížená",J612,0)</f>
        <v>0</v>
      </c>
      <c r="BG612" s="204">
        <f>IF(N612="zákl. přenesená",J612,0)</f>
        <v>0</v>
      </c>
      <c r="BH612" s="204">
        <f>IF(N612="sníž. přenesená",J612,0)</f>
        <v>0</v>
      </c>
      <c r="BI612" s="204">
        <f>IF(N612="nulová",J612,0)</f>
        <v>0</v>
      </c>
      <c r="BJ612" s="24" t="s">
        <v>81</v>
      </c>
      <c r="BK612" s="204">
        <f>ROUND(I612*H612,2)</f>
        <v>0</v>
      </c>
      <c r="BL612" s="24" t="s">
        <v>206</v>
      </c>
      <c r="BM612" s="24" t="s">
        <v>2846</v>
      </c>
    </row>
    <row r="613" spans="2:47" s="1" customFormat="1" ht="54">
      <c r="B613" s="41"/>
      <c r="C613" s="63"/>
      <c r="D613" s="208" t="s">
        <v>196</v>
      </c>
      <c r="E613" s="63"/>
      <c r="F613" s="209" t="s">
        <v>2847</v>
      </c>
      <c r="G613" s="63"/>
      <c r="H613" s="63"/>
      <c r="I613" s="163"/>
      <c r="J613" s="63"/>
      <c r="K613" s="63"/>
      <c r="L613" s="61"/>
      <c r="M613" s="207"/>
      <c r="N613" s="42"/>
      <c r="O613" s="42"/>
      <c r="P613" s="42"/>
      <c r="Q613" s="42"/>
      <c r="R613" s="42"/>
      <c r="S613" s="42"/>
      <c r="T613" s="78"/>
      <c r="AT613" s="24" t="s">
        <v>196</v>
      </c>
      <c r="AU613" s="24" t="s">
        <v>83</v>
      </c>
    </row>
    <row r="614" spans="2:51" s="11" customFormat="1" ht="13.5">
      <c r="B614" s="214"/>
      <c r="C614" s="215"/>
      <c r="D614" s="205" t="s">
        <v>290</v>
      </c>
      <c r="E614" s="216" t="s">
        <v>23</v>
      </c>
      <c r="F614" s="217" t="s">
        <v>202</v>
      </c>
      <c r="G614" s="215"/>
      <c r="H614" s="218">
        <v>3</v>
      </c>
      <c r="I614" s="219"/>
      <c r="J614" s="215"/>
      <c r="K614" s="215"/>
      <c r="L614" s="220"/>
      <c r="M614" s="221"/>
      <c r="N614" s="222"/>
      <c r="O614" s="222"/>
      <c r="P614" s="222"/>
      <c r="Q614" s="222"/>
      <c r="R614" s="222"/>
      <c r="S614" s="222"/>
      <c r="T614" s="223"/>
      <c r="AT614" s="224" t="s">
        <v>290</v>
      </c>
      <c r="AU614" s="224" t="s">
        <v>83</v>
      </c>
      <c r="AV614" s="11" t="s">
        <v>83</v>
      </c>
      <c r="AW614" s="11" t="s">
        <v>36</v>
      </c>
      <c r="AX614" s="11" t="s">
        <v>81</v>
      </c>
      <c r="AY614" s="224" t="s">
        <v>186</v>
      </c>
    </row>
    <row r="615" spans="2:65" s="1" customFormat="1" ht="22.5" customHeight="1">
      <c r="B615" s="41"/>
      <c r="C615" s="193" t="s">
        <v>973</v>
      </c>
      <c r="D615" s="193" t="s">
        <v>189</v>
      </c>
      <c r="E615" s="194" t="s">
        <v>2848</v>
      </c>
      <c r="F615" s="195" t="s">
        <v>2849</v>
      </c>
      <c r="G615" s="196" t="s">
        <v>2850</v>
      </c>
      <c r="H615" s="197">
        <v>2230.2</v>
      </c>
      <c r="I615" s="198"/>
      <c r="J615" s="199">
        <f>ROUND(I615*H615,2)</f>
        <v>0</v>
      </c>
      <c r="K615" s="195" t="s">
        <v>23</v>
      </c>
      <c r="L615" s="61"/>
      <c r="M615" s="200" t="s">
        <v>23</v>
      </c>
      <c r="N615" s="201" t="s">
        <v>44</v>
      </c>
      <c r="O615" s="42"/>
      <c r="P615" s="202">
        <f>O615*H615</f>
        <v>0</v>
      </c>
      <c r="Q615" s="202">
        <v>0</v>
      </c>
      <c r="R615" s="202">
        <f>Q615*H615</f>
        <v>0</v>
      </c>
      <c r="S615" s="202">
        <v>0</v>
      </c>
      <c r="T615" s="203">
        <f>S615*H615</f>
        <v>0</v>
      </c>
      <c r="AR615" s="24" t="s">
        <v>206</v>
      </c>
      <c r="AT615" s="24" t="s">
        <v>189</v>
      </c>
      <c r="AU615" s="24" t="s">
        <v>83</v>
      </c>
      <c r="AY615" s="24" t="s">
        <v>186</v>
      </c>
      <c r="BE615" s="204">
        <f>IF(N615="základní",J615,0)</f>
        <v>0</v>
      </c>
      <c r="BF615" s="204">
        <f>IF(N615="snížená",J615,0)</f>
        <v>0</v>
      </c>
      <c r="BG615" s="204">
        <f>IF(N615="zákl. přenesená",J615,0)</f>
        <v>0</v>
      </c>
      <c r="BH615" s="204">
        <f>IF(N615="sníž. přenesená",J615,0)</f>
        <v>0</v>
      </c>
      <c r="BI615" s="204">
        <f>IF(N615="nulová",J615,0)</f>
        <v>0</v>
      </c>
      <c r="BJ615" s="24" t="s">
        <v>81</v>
      </c>
      <c r="BK615" s="204">
        <f>ROUND(I615*H615,2)</f>
        <v>0</v>
      </c>
      <c r="BL615" s="24" t="s">
        <v>206</v>
      </c>
      <c r="BM615" s="24" t="s">
        <v>2851</v>
      </c>
    </row>
    <row r="616" spans="2:47" s="1" customFormat="1" ht="27">
      <c r="B616" s="41"/>
      <c r="C616" s="63"/>
      <c r="D616" s="208" t="s">
        <v>196</v>
      </c>
      <c r="E616" s="63"/>
      <c r="F616" s="209" t="s">
        <v>2852</v>
      </c>
      <c r="G616" s="63"/>
      <c r="H616" s="63"/>
      <c r="I616" s="163"/>
      <c r="J616" s="63"/>
      <c r="K616" s="63"/>
      <c r="L616" s="61"/>
      <c r="M616" s="207"/>
      <c r="N616" s="42"/>
      <c r="O616" s="42"/>
      <c r="P616" s="42"/>
      <c r="Q616" s="42"/>
      <c r="R616" s="42"/>
      <c r="S616" s="42"/>
      <c r="T616" s="78"/>
      <c r="AT616" s="24" t="s">
        <v>196</v>
      </c>
      <c r="AU616" s="24" t="s">
        <v>83</v>
      </c>
    </row>
    <row r="617" spans="2:51" s="11" customFormat="1" ht="13.5">
      <c r="B617" s="214"/>
      <c r="C617" s="215"/>
      <c r="D617" s="208" t="s">
        <v>290</v>
      </c>
      <c r="E617" s="225" t="s">
        <v>23</v>
      </c>
      <c r="F617" s="226" t="s">
        <v>2853</v>
      </c>
      <c r="G617" s="215"/>
      <c r="H617" s="227">
        <v>2230.2</v>
      </c>
      <c r="I617" s="219"/>
      <c r="J617" s="215"/>
      <c r="K617" s="215"/>
      <c r="L617" s="220"/>
      <c r="M617" s="221"/>
      <c r="N617" s="222"/>
      <c r="O617" s="222"/>
      <c r="P617" s="222"/>
      <c r="Q617" s="222"/>
      <c r="R617" s="222"/>
      <c r="S617" s="222"/>
      <c r="T617" s="223"/>
      <c r="AT617" s="224" t="s">
        <v>290</v>
      </c>
      <c r="AU617" s="224" t="s">
        <v>83</v>
      </c>
      <c r="AV617" s="11" t="s">
        <v>83</v>
      </c>
      <c r="AW617" s="11" t="s">
        <v>36</v>
      </c>
      <c r="AX617" s="11" t="s">
        <v>81</v>
      </c>
      <c r="AY617" s="224" t="s">
        <v>186</v>
      </c>
    </row>
    <row r="618" spans="2:63" s="10" customFormat="1" ht="29.85" customHeight="1">
      <c r="B618" s="176"/>
      <c r="C618" s="177"/>
      <c r="D618" s="190" t="s">
        <v>72</v>
      </c>
      <c r="E618" s="191" t="s">
        <v>185</v>
      </c>
      <c r="F618" s="191" t="s">
        <v>697</v>
      </c>
      <c r="G618" s="177"/>
      <c r="H618" s="177"/>
      <c r="I618" s="180"/>
      <c r="J618" s="192">
        <f>BK618</f>
        <v>0</v>
      </c>
      <c r="K618" s="177"/>
      <c r="L618" s="182"/>
      <c r="M618" s="183"/>
      <c r="N618" s="184"/>
      <c r="O618" s="184"/>
      <c r="P618" s="185">
        <f>SUM(P619:P638)</f>
        <v>0</v>
      </c>
      <c r="Q618" s="184"/>
      <c r="R618" s="185">
        <f>SUM(R619:R638)</f>
        <v>0</v>
      </c>
      <c r="S618" s="184"/>
      <c r="T618" s="186">
        <f>SUM(T619:T638)</f>
        <v>0</v>
      </c>
      <c r="AR618" s="187" t="s">
        <v>81</v>
      </c>
      <c r="AT618" s="188" t="s">
        <v>72</v>
      </c>
      <c r="AU618" s="188" t="s">
        <v>81</v>
      </c>
      <c r="AY618" s="187" t="s">
        <v>186</v>
      </c>
      <c r="BK618" s="189">
        <f>SUM(BK619:BK638)</f>
        <v>0</v>
      </c>
    </row>
    <row r="619" spans="2:65" s="1" customFormat="1" ht="31.5" customHeight="1">
      <c r="B619" s="41"/>
      <c r="C619" s="193" t="s">
        <v>1123</v>
      </c>
      <c r="D619" s="193" t="s">
        <v>189</v>
      </c>
      <c r="E619" s="194" t="s">
        <v>2854</v>
      </c>
      <c r="F619" s="195" t="s">
        <v>2855</v>
      </c>
      <c r="G619" s="196" t="s">
        <v>285</v>
      </c>
      <c r="H619" s="197">
        <v>2488.5</v>
      </c>
      <c r="I619" s="198"/>
      <c r="J619" s="199">
        <f>ROUND(I619*H619,2)</f>
        <v>0</v>
      </c>
      <c r="K619" s="195" t="s">
        <v>193</v>
      </c>
      <c r="L619" s="61"/>
      <c r="M619" s="200" t="s">
        <v>23</v>
      </c>
      <c r="N619" s="201" t="s">
        <v>44</v>
      </c>
      <c r="O619" s="42"/>
      <c r="P619" s="202">
        <f>O619*H619</f>
        <v>0</v>
      </c>
      <c r="Q619" s="202">
        <v>0</v>
      </c>
      <c r="R619" s="202">
        <f>Q619*H619</f>
        <v>0</v>
      </c>
      <c r="S619" s="202">
        <v>0</v>
      </c>
      <c r="T619" s="203">
        <f>S619*H619</f>
        <v>0</v>
      </c>
      <c r="AR619" s="24" t="s">
        <v>206</v>
      </c>
      <c r="AT619" s="24" t="s">
        <v>189</v>
      </c>
      <c r="AU619" s="24" t="s">
        <v>83</v>
      </c>
      <c r="AY619" s="24" t="s">
        <v>186</v>
      </c>
      <c r="BE619" s="204">
        <f>IF(N619="základní",J619,0)</f>
        <v>0</v>
      </c>
      <c r="BF619" s="204">
        <f>IF(N619="snížená",J619,0)</f>
        <v>0</v>
      </c>
      <c r="BG619" s="204">
        <f>IF(N619="zákl. přenesená",J619,0)</f>
        <v>0</v>
      </c>
      <c r="BH619" s="204">
        <f>IF(N619="sníž. přenesená",J619,0)</f>
        <v>0</v>
      </c>
      <c r="BI619" s="204">
        <f>IF(N619="nulová",J619,0)</f>
        <v>0</v>
      </c>
      <c r="BJ619" s="24" t="s">
        <v>81</v>
      </c>
      <c r="BK619" s="204">
        <f>ROUND(I619*H619,2)</f>
        <v>0</v>
      </c>
      <c r="BL619" s="24" t="s">
        <v>206</v>
      </c>
      <c r="BM619" s="24" t="s">
        <v>2856</v>
      </c>
    </row>
    <row r="620" spans="2:51" s="13" customFormat="1" ht="13.5">
      <c r="B620" s="241"/>
      <c r="C620" s="242"/>
      <c r="D620" s="208" t="s">
        <v>290</v>
      </c>
      <c r="E620" s="243" t="s">
        <v>23</v>
      </c>
      <c r="F620" s="244" t="s">
        <v>2319</v>
      </c>
      <c r="G620" s="242"/>
      <c r="H620" s="245" t="s">
        <v>23</v>
      </c>
      <c r="I620" s="246"/>
      <c r="J620" s="242"/>
      <c r="K620" s="242"/>
      <c r="L620" s="247"/>
      <c r="M620" s="248"/>
      <c r="N620" s="249"/>
      <c r="O620" s="249"/>
      <c r="P620" s="249"/>
      <c r="Q620" s="249"/>
      <c r="R620" s="249"/>
      <c r="S620" s="249"/>
      <c r="T620" s="250"/>
      <c r="AT620" s="251" t="s">
        <v>290</v>
      </c>
      <c r="AU620" s="251" t="s">
        <v>83</v>
      </c>
      <c r="AV620" s="13" t="s">
        <v>81</v>
      </c>
      <c r="AW620" s="13" t="s">
        <v>36</v>
      </c>
      <c r="AX620" s="13" t="s">
        <v>73</v>
      </c>
      <c r="AY620" s="251" t="s">
        <v>186</v>
      </c>
    </row>
    <row r="621" spans="2:51" s="11" customFormat="1" ht="13.5">
      <c r="B621" s="214"/>
      <c r="C621" s="215"/>
      <c r="D621" s="205" t="s">
        <v>290</v>
      </c>
      <c r="E621" s="216" t="s">
        <v>23</v>
      </c>
      <c r="F621" s="217" t="s">
        <v>2320</v>
      </c>
      <c r="G621" s="215"/>
      <c r="H621" s="218">
        <v>2488.5</v>
      </c>
      <c r="I621" s="219"/>
      <c r="J621" s="215"/>
      <c r="K621" s="215"/>
      <c r="L621" s="220"/>
      <c r="M621" s="221"/>
      <c r="N621" s="222"/>
      <c r="O621" s="222"/>
      <c r="P621" s="222"/>
      <c r="Q621" s="222"/>
      <c r="R621" s="222"/>
      <c r="S621" s="222"/>
      <c r="T621" s="223"/>
      <c r="AT621" s="224" t="s">
        <v>290</v>
      </c>
      <c r="AU621" s="224" t="s">
        <v>83</v>
      </c>
      <c r="AV621" s="11" t="s">
        <v>83</v>
      </c>
      <c r="AW621" s="11" t="s">
        <v>36</v>
      </c>
      <c r="AX621" s="11" t="s">
        <v>81</v>
      </c>
      <c r="AY621" s="224" t="s">
        <v>186</v>
      </c>
    </row>
    <row r="622" spans="2:65" s="1" customFormat="1" ht="31.5" customHeight="1">
      <c r="B622" s="41"/>
      <c r="C622" s="193" t="s">
        <v>1128</v>
      </c>
      <c r="D622" s="193" t="s">
        <v>189</v>
      </c>
      <c r="E622" s="194" t="s">
        <v>2857</v>
      </c>
      <c r="F622" s="195" t="s">
        <v>2858</v>
      </c>
      <c r="G622" s="196" t="s">
        <v>285</v>
      </c>
      <c r="H622" s="197">
        <v>2488.5</v>
      </c>
      <c r="I622" s="198"/>
      <c r="J622" s="199">
        <f>ROUND(I622*H622,2)</f>
        <v>0</v>
      </c>
      <c r="K622" s="195" t="s">
        <v>193</v>
      </c>
      <c r="L622" s="61"/>
      <c r="M622" s="200" t="s">
        <v>23</v>
      </c>
      <c r="N622" s="201" t="s">
        <v>44</v>
      </c>
      <c r="O622" s="42"/>
      <c r="P622" s="202">
        <f>O622*H622</f>
        <v>0</v>
      </c>
      <c r="Q622" s="202">
        <v>0</v>
      </c>
      <c r="R622" s="202">
        <f>Q622*H622</f>
        <v>0</v>
      </c>
      <c r="S622" s="202">
        <v>0</v>
      </c>
      <c r="T622" s="203">
        <f>S622*H622</f>
        <v>0</v>
      </c>
      <c r="AR622" s="24" t="s">
        <v>206</v>
      </c>
      <c r="AT622" s="24" t="s">
        <v>189</v>
      </c>
      <c r="AU622" s="24" t="s">
        <v>83</v>
      </c>
      <c r="AY622" s="24" t="s">
        <v>186</v>
      </c>
      <c r="BE622" s="204">
        <f>IF(N622="základní",J622,0)</f>
        <v>0</v>
      </c>
      <c r="BF622" s="204">
        <f>IF(N622="snížená",J622,0)</f>
        <v>0</v>
      </c>
      <c r="BG622" s="204">
        <f>IF(N622="zákl. přenesená",J622,0)</f>
        <v>0</v>
      </c>
      <c r="BH622" s="204">
        <f>IF(N622="sníž. přenesená",J622,0)</f>
        <v>0</v>
      </c>
      <c r="BI622" s="204">
        <f>IF(N622="nulová",J622,0)</f>
        <v>0</v>
      </c>
      <c r="BJ622" s="24" t="s">
        <v>81</v>
      </c>
      <c r="BK622" s="204">
        <f>ROUND(I622*H622,2)</f>
        <v>0</v>
      </c>
      <c r="BL622" s="24" t="s">
        <v>206</v>
      </c>
      <c r="BM622" s="24" t="s">
        <v>2859</v>
      </c>
    </row>
    <row r="623" spans="2:51" s="13" customFormat="1" ht="13.5">
      <c r="B623" s="241"/>
      <c r="C623" s="242"/>
      <c r="D623" s="208" t="s">
        <v>290</v>
      </c>
      <c r="E623" s="243" t="s">
        <v>23</v>
      </c>
      <c r="F623" s="244" t="s">
        <v>2319</v>
      </c>
      <c r="G623" s="242"/>
      <c r="H623" s="245" t="s">
        <v>23</v>
      </c>
      <c r="I623" s="246"/>
      <c r="J623" s="242"/>
      <c r="K623" s="242"/>
      <c r="L623" s="247"/>
      <c r="M623" s="248"/>
      <c r="N623" s="249"/>
      <c r="O623" s="249"/>
      <c r="P623" s="249"/>
      <c r="Q623" s="249"/>
      <c r="R623" s="249"/>
      <c r="S623" s="249"/>
      <c r="T623" s="250"/>
      <c r="AT623" s="251" t="s">
        <v>290</v>
      </c>
      <c r="AU623" s="251" t="s">
        <v>83</v>
      </c>
      <c r="AV623" s="13" t="s">
        <v>81</v>
      </c>
      <c r="AW623" s="13" t="s">
        <v>36</v>
      </c>
      <c r="AX623" s="13" t="s">
        <v>73</v>
      </c>
      <c r="AY623" s="251" t="s">
        <v>186</v>
      </c>
    </row>
    <row r="624" spans="2:51" s="11" customFormat="1" ht="13.5">
      <c r="B624" s="214"/>
      <c r="C624" s="215"/>
      <c r="D624" s="205" t="s">
        <v>290</v>
      </c>
      <c r="E624" s="216" t="s">
        <v>23</v>
      </c>
      <c r="F624" s="217" t="s">
        <v>2320</v>
      </c>
      <c r="G624" s="215"/>
      <c r="H624" s="218">
        <v>2488.5</v>
      </c>
      <c r="I624" s="219"/>
      <c r="J624" s="215"/>
      <c r="K624" s="215"/>
      <c r="L624" s="220"/>
      <c r="M624" s="221"/>
      <c r="N624" s="222"/>
      <c r="O624" s="222"/>
      <c r="P624" s="222"/>
      <c r="Q624" s="222"/>
      <c r="R624" s="222"/>
      <c r="S624" s="222"/>
      <c r="T624" s="223"/>
      <c r="AT624" s="224" t="s">
        <v>290</v>
      </c>
      <c r="AU624" s="224" t="s">
        <v>83</v>
      </c>
      <c r="AV624" s="11" t="s">
        <v>83</v>
      </c>
      <c r="AW624" s="11" t="s">
        <v>36</v>
      </c>
      <c r="AX624" s="11" t="s">
        <v>81</v>
      </c>
      <c r="AY624" s="224" t="s">
        <v>186</v>
      </c>
    </row>
    <row r="625" spans="2:65" s="1" customFormat="1" ht="31.5" customHeight="1">
      <c r="B625" s="41"/>
      <c r="C625" s="193" t="s">
        <v>1133</v>
      </c>
      <c r="D625" s="193" t="s">
        <v>189</v>
      </c>
      <c r="E625" s="194" t="s">
        <v>2860</v>
      </c>
      <c r="F625" s="195" t="s">
        <v>2861</v>
      </c>
      <c r="G625" s="196" t="s">
        <v>285</v>
      </c>
      <c r="H625" s="197">
        <v>2488.5</v>
      </c>
      <c r="I625" s="198"/>
      <c r="J625" s="199">
        <f>ROUND(I625*H625,2)</f>
        <v>0</v>
      </c>
      <c r="K625" s="195" t="s">
        <v>193</v>
      </c>
      <c r="L625" s="61"/>
      <c r="M625" s="200" t="s">
        <v>23</v>
      </c>
      <c r="N625" s="201" t="s">
        <v>44</v>
      </c>
      <c r="O625" s="42"/>
      <c r="P625" s="202">
        <f>O625*H625</f>
        <v>0</v>
      </c>
      <c r="Q625" s="202">
        <v>0</v>
      </c>
      <c r="R625" s="202">
        <f>Q625*H625</f>
        <v>0</v>
      </c>
      <c r="S625" s="202">
        <v>0</v>
      </c>
      <c r="T625" s="203">
        <f>S625*H625</f>
        <v>0</v>
      </c>
      <c r="AR625" s="24" t="s">
        <v>206</v>
      </c>
      <c r="AT625" s="24" t="s">
        <v>189</v>
      </c>
      <c r="AU625" s="24" t="s">
        <v>83</v>
      </c>
      <c r="AY625" s="24" t="s">
        <v>186</v>
      </c>
      <c r="BE625" s="204">
        <f>IF(N625="základní",J625,0)</f>
        <v>0</v>
      </c>
      <c r="BF625" s="204">
        <f>IF(N625="snížená",J625,0)</f>
        <v>0</v>
      </c>
      <c r="BG625" s="204">
        <f>IF(N625="zákl. přenesená",J625,0)</f>
        <v>0</v>
      </c>
      <c r="BH625" s="204">
        <f>IF(N625="sníž. přenesená",J625,0)</f>
        <v>0</v>
      </c>
      <c r="BI625" s="204">
        <f>IF(N625="nulová",J625,0)</f>
        <v>0</v>
      </c>
      <c r="BJ625" s="24" t="s">
        <v>81</v>
      </c>
      <c r="BK625" s="204">
        <f>ROUND(I625*H625,2)</f>
        <v>0</v>
      </c>
      <c r="BL625" s="24" t="s">
        <v>206</v>
      </c>
      <c r="BM625" s="24" t="s">
        <v>2862</v>
      </c>
    </row>
    <row r="626" spans="2:51" s="13" customFormat="1" ht="13.5">
      <c r="B626" s="241"/>
      <c r="C626" s="242"/>
      <c r="D626" s="208" t="s">
        <v>290</v>
      </c>
      <c r="E626" s="243" t="s">
        <v>23</v>
      </c>
      <c r="F626" s="244" t="s">
        <v>2319</v>
      </c>
      <c r="G626" s="242"/>
      <c r="H626" s="245" t="s">
        <v>23</v>
      </c>
      <c r="I626" s="246"/>
      <c r="J626" s="242"/>
      <c r="K626" s="242"/>
      <c r="L626" s="247"/>
      <c r="M626" s="248"/>
      <c r="N626" s="249"/>
      <c r="O626" s="249"/>
      <c r="P626" s="249"/>
      <c r="Q626" s="249"/>
      <c r="R626" s="249"/>
      <c r="S626" s="249"/>
      <c r="T626" s="250"/>
      <c r="AT626" s="251" t="s">
        <v>290</v>
      </c>
      <c r="AU626" s="251" t="s">
        <v>83</v>
      </c>
      <c r="AV626" s="13" t="s">
        <v>81</v>
      </c>
      <c r="AW626" s="13" t="s">
        <v>36</v>
      </c>
      <c r="AX626" s="13" t="s">
        <v>73</v>
      </c>
      <c r="AY626" s="251" t="s">
        <v>186</v>
      </c>
    </row>
    <row r="627" spans="2:51" s="11" customFormat="1" ht="13.5">
      <c r="B627" s="214"/>
      <c r="C627" s="215"/>
      <c r="D627" s="205" t="s">
        <v>290</v>
      </c>
      <c r="E627" s="216" t="s">
        <v>23</v>
      </c>
      <c r="F627" s="217" t="s">
        <v>2320</v>
      </c>
      <c r="G627" s="215"/>
      <c r="H627" s="218">
        <v>2488.5</v>
      </c>
      <c r="I627" s="219"/>
      <c r="J627" s="215"/>
      <c r="K627" s="215"/>
      <c r="L627" s="220"/>
      <c r="M627" s="221"/>
      <c r="N627" s="222"/>
      <c r="O627" s="222"/>
      <c r="P627" s="222"/>
      <c r="Q627" s="222"/>
      <c r="R627" s="222"/>
      <c r="S627" s="222"/>
      <c r="T627" s="223"/>
      <c r="AT627" s="224" t="s">
        <v>290</v>
      </c>
      <c r="AU627" s="224" t="s">
        <v>83</v>
      </c>
      <c r="AV627" s="11" t="s">
        <v>83</v>
      </c>
      <c r="AW627" s="11" t="s">
        <v>36</v>
      </c>
      <c r="AX627" s="11" t="s">
        <v>81</v>
      </c>
      <c r="AY627" s="224" t="s">
        <v>186</v>
      </c>
    </row>
    <row r="628" spans="2:65" s="1" customFormat="1" ht="22.5" customHeight="1">
      <c r="B628" s="41"/>
      <c r="C628" s="193" t="s">
        <v>1138</v>
      </c>
      <c r="D628" s="193" t="s">
        <v>189</v>
      </c>
      <c r="E628" s="194" t="s">
        <v>2863</v>
      </c>
      <c r="F628" s="195" t="s">
        <v>2864</v>
      </c>
      <c r="G628" s="196" t="s">
        <v>285</v>
      </c>
      <c r="H628" s="197">
        <v>330.75</v>
      </c>
      <c r="I628" s="198"/>
      <c r="J628" s="199">
        <f>ROUND(I628*H628,2)</f>
        <v>0</v>
      </c>
      <c r="K628" s="195" t="s">
        <v>193</v>
      </c>
      <c r="L628" s="61"/>
      <c r="M628" s="200" t="s">
        <v>23</v>
      </c>
      <c r="N628" s="201" t="s">
        <v>44</v>
      </c>
      <c r="O628" s="42"/>
      <c r="P628" s="202">
        <f>O628*H628</f>
        <v>0</v>
      </c>
      <c r="Q628" s="202">
        <v>0</v>
      </c>
      <c r="R628" s="202">
        <f>Q628*H628</f>
        <v>0</v>
      </c>
      <c r="S628" s="202">
        <v>0</v>
      </c>
      <c r="T628" s="203">
        <f>S628*H628</f>
        <v>0</v>
      </c>
      <c r="AR628" s="24" t="s">
        <v>206</v>
      </c>
      <c r="AT628" s="24" t="s">
        <v>189</v>
      </c>
      <c r="AU628" s="24" t="s">
        <v>83</v>
      </c>
      <c r="AY628" s="24" t="s">
        <v>186</v>
      </c>
      <c r="BE628" s="204">
        <f>IF(N628="základní",J628,0)</f>
        <v>0</v>
      </c>
      <c r="BF628" s="204">
        <f>IF(N628="snížená",J628,0)</f>
        <v>0</v>
      </c>
      <c r="BG628" s="204">
        <f>IF(N628="zákl. přenesená",J628,0)</f>
        <v>0</v>
      </c>
      <c r="BH628" s="204">
        <f>IF(N628="sníž. přenesená",J628,0)</f>
        <v>0</v>
      </c>
      <c r="BI628" s="204">
        <f>IF(N628="nulová",J628,0)</f>
        <v>0</v>
      </c>
      <c r="BJ628" s="24" t="s">
        <v>81</v>
      </c>
      <c r="BK628" s="204">
        <f>ROUND(I628*H628,2)</f>
        <v>0</v>
      </c>
      <c r="BL628" s="24" t="s">
        <v>206</v>
      </c>
      <c r="BM628" s="24" t="s">
        <v>2865</v>
      </c>
    </row>
    <row r="629" spans="2:47" s="1" customFormat="1" ht="27">
      <c r="B629" s="41"/>
      <c r="C629" s="63"/>
      <c r="D629" s="208" t="s">
        <v>196</v>
      </c>
      <c r="E629" s="63"/>
      <c r="F629" s="209" t="s">
        <v>2866</v>
      </c>
      <c r="G629" s="63"/>
      <c r="H629" s="63"/>
      <c r="I629" s="163"/>
      <c r="J629" s="63"/>
      <c r="K629" s="63"/>
      <c r="L629" s="61"/>
      <c r="M629" s="207"/>
      <c r="N629" s="42"/>
      <c r="O629" s="42"/>
      <c r="P629" s="42"/>
      <c r="Q629" s="42"/>
      <c r="R629" s="42"/>
      <c r="S629" s="42"/>
      <c r="T629" s="78"/>
      <c r="AT629" s="24" t="s">
        <v>196</v>
      </c>
      <c r="AU629" s="24" t="s">
        <v>83</v>
      </c>
    </row>
    <row r="630" spans="2:51" s="11" customFormat="1" ht="13.5">
      <c r="B630" s="214"/>
      <c r="C630" s="215"/>
      <c r="D630" s="205" t="s">
        <v>290</v>
      </c>
      <c r="E630" s="216" t="s">
        <v>23</v>
      </c>
      <c r="F630" s="217" t="s">
        <v>2867</v>
      </c>
      <c r="G630" s="215"/>
      <c r="H630" s="218">
        <v>330.75</v>
      </c>
      <c r="I630" s="219"/>
      <c r="J630" s="215"/>
      <c r="K630" s="215"/>
      <c r="L630" s="220"/>
      <c r="M630" s="221"/>
      <c r="N630" s="222"/>
      <c r="O630" s="222"/>
      <c r="P630" s="222"/>
      <c r="Q630" s="222"/>
      <c r="R630" s="222"/>
      <c r="S630" s="222"/>
      <c r="T630" s="223"/>
      <c r="AT630" s="224" t="s">
        <v>290</v>
      </c>
      <c r="AU630" s="224" t="s">
        <v>83</v>
      </c>
      <c r="AV630" s="11" t="s">
        <v>83</v>
      </c>
      <c r="AW630" s="11" t="s">
        <v>36</v>
      </c>
      <c r="AX630" s="11" t="s">
        <v>81</v>
      </c>
      <c r="AY630" s="224" t="s">
        <v>186</v>
      </c>
    </row>
    <row r="631" spans="2:65" s="1" customFormat="1" ht="31.5" customHeight="1">
      <c r="B631" s="41"/>
      <c r="C631" s="193" t="s">
        <v>1143</v>
      </c>
      <c r="D631" s="193" t="s">
        <v>189</v>
      </c>
      <c r="E631" s="194" t="s">
        <v>2868</v>
      </c>
      <c r="F631" s="195" t="s">
        <v>2869</v>
      </c>
      <c r="G631" s="196" t="s">
        <v>285</v>
      </c>
      <c r="H631" s="197">
        <v>330.75</v>
      </c>
      <c r="I631" s="198"/>
      <c r="J631" s="199">
        <f>ROUND(I631*H631,2)</f>
        <v>0</v>
      </c>
      <c r="K631" s="195" t="s">
        <v>193</v>
      </c>
      <c r="L631" s="61"/>
      <c r="M631" s="200" t="s">
        <v>23</v>
      </c>
      <c r="N631" s="201" t="s">
        <v>44</v>
      </c>
      <c r="O631" s="42"/>
      <c r="P631" s="202">
        <f>O631*H631</f>
        <v>0</v>
      </c>
      <c r="Q631" s="202">
        <v>0</v>
      </c>
      <c r="R631" s="202">
        <f>Q631*H631</f>
        <v>0</v>
      </c>
      <c r="S631" s="202">
        <v>0</v>
      </c>
      <c r="T631" s="203">
        <f>S631*H631</f>
        <v>0</v>
      </c>
      <c r="AR631" s="24" t="s">
        <v>206</v>
      </c>
      <c r="AT631" s="24" t="s">
        <v>189</v>
      </c>
      <c r="AU631" s="24" t="s">
        <v>83</v>
      </c>
      <c r="AY631" s="24" t="s">
        <v>186</v>
      </c>
      <c r="BE631" s="204">
        <f>IF(N631="základní",J631,0)</f>
        <v>0</v>
      </c>
      <c r="BF631" s="204">
        <f>IF(N631="snížená",J631,0)</f>
        <v>0</v>
      </c>
      <c r="BG631" s="204">
        <f>IF(N631="zákl. přenesená",J631,0)</f>
        <v>0</v>
      </c>
      <c r="BH631" s="204">
        <f>IF(N631="sníž. přenesená",J631,0)</f>
        <v>0</v>
      </c>
      <c r="BI631" s="204">
        <f>IF(N631="nulová",J631,0)</f>
        <v>0</v>
      </c>
      <c r="BJ631" s="24" t="s">
        <v>81</v>
      </c>
      <c r="BK631" s="204">
        <f>ROUND(I631*H631,2)</f>
        <v>0</v>
      </c>
      <c r="BL631" s="24" t="s">
        <v>206</v>
      </c>
      <c r="BM631" s="24" t="s">
        <v>2870</v>
      </c>
    </row>
    <row r="632" spans="2:47" s="1" customFormat="1" ht="27">
      <c r="B632" s="41"/>
      <c r="C632" s="63"/>
      <c r="D632" s="208" t="s">
        <v>287</v>
      </c>
      <c r="E632" s="63"/>
      <c r="F632" s="209" t="s">
        <v>768</v>
      </c>
      <c r="G632" s="63"/>
      <c r="H632" s="63"/>
      <c r="I632" s="163"/>
      <c r="J632" s="63"/>
      <c r="K632" s="63"/>
      <c r="L632" s="61"/>
      <c r="M632" s="207"/>
      <c r="N632" s="42"/>
      <c r="O632" s="42"/>
      <c r="P632" s="42"/>
      <c r="Q632" s="42"/>
      <c r="R632" s="42"/>
      <c r="S632" s="42"/>
      <c r="T632" s="78"/>
      <c r="AT632" s="24" t="s">
        <v>287</v>
      </c>
      <c r="AU632" s="24" t="s">
        <v>83</v>
      </c>
    </row>
    <row r="633" spans="2:47" s="1" customFormat="1" ht="27">
      <c r="B633" s="41"/>
      <c r="C633" s="63"/>
      <c r="D633" s="208" t="s">
        <v>196</v>
      </c>
      <c r="E633" s="63"/>
      <c r="F633" s="209" t="s">
        <v>2871</v>
      </c>
      <c r="G633" s="63"/>
      <c r="H633" s="63"/>
      <c r="I633" s="163"/>
      <c r="J633" s="63"/>
      <c r="K633" s="63"/>
      <c r="L633" s="61"/>
      <c r="M633" s="207"/>
      <c r="N633" s="42"/>
      <c r="O633" s="42"/>
      <c r="P633" s="42"/>
      <c r="Q633" s="42"/>
      <c r="R633" s="42"/>
      <c r="S633" s="42"/>
      <c r="T633" s="78"/>
      <c r="AT633" s="24" t="s">
        <v>196</v>
      </c>
      <c r="AU633" s="24" t="s">
        <v>83</v>
      </c>
    </row>
    <row r="634" spans="2:51" s="11" customFormat="1" ht="13.5">
      <c r="B634" s="214"/>
      <c r="C634" s="215"/>
      <c r="D634" s="205" t="s">
        <v>290</v>
      </c>
      <c r="E634" s="216" t="s">
        <v>23</v>
      </c>
      <c r="F634" s="217" t="s">
        <v>2867</v>
      </c>
      <c r="G634" s="215"/>
      <c r="H634" s="218">
        <v>330.75</v>
      </c>
      <c r="I634" s="219"/>
      <c r="J634" s="215"/>
      <c r="K634" s="215"/>
      <c r="L634" s="220"/>
      <c r="M634" s="221"/>
      <c r="N634" s="222"/>
      <c r="O634" s="222"/>
      <c r="P634" s="222"/>
      <c r="Q634" s="222"/>
      <c r="R634" s="222"/>
      <c r="S634" s="222"/>
      <c r="T634" s="223"/>
      <c r="AT634" s="224" t="s">
        <v>290</v>
      </c>
      <c r="AU634" s="224" t="s">
        <v>83</v>
      </c>
      <c r="AV634" s="11" t="s">
        <v>83</v>
      </c>
      <c r="AW634" s="11" t="s">
        <v>36</v>
      </c>
      <c r="AX634" s="11" t="s">
        <v>81</v>
      </c>
      <c r="AY634" s="224" t="s">
        <v>186</v>
      </c>
    </row>
    <row r="635" spans="2:65" s="1" customFormat="1" ht="31.5" customHeight="1">
      <c r="B635" s="41"/>
      <c r="C635" s="193" t="s">
        <v>1148</v>
      </c>
      <c r="D635" s="193" t="s">
        <v>189</v>
      </c>
      <c r="E635" s="194" t="s">
        <v>2872</v>
      </c>
      <c r="F635" s="195" t="s">
        <v>2873</v>
      </c>
      <c r="G635" s="196" t="s">
        <v>285</v>
      </c>
      <c r="H635" s="197">
        <v>330.75</v>
      </c>
      <c r="I635" s="198"/>
      <c r="J635" s="199">
        <f>ROUND(I635*H635,2)</f>
        <v>0</v>
      </c>
      <c r="K635" s="195" t="s">
        <v>193</v>
      </c>
      <c r="L635" s="61"/>
      <c r="M635" s="200" t="s">
        <v>23</v>
      </c>
      <c r="N635" s="201" t="s">
        <v>44</v>
      </c>
      <c r="O635" s="42"/>
      <c r="P635" s="202">
        <f>O635*H635</f>
        <v>0</v>
      </c>
      <c r="Q635" s="202">
        <v>0</v>
      </c>
      <c r="R635" s="202">
        <f>Q635*H635</f>
        <v>0</v>
      </c>
      <c r="S635" s="202">
        <v>0</v>
      </c>
      <c r="T635" s="203">
        <f>S635*H635</f>
        <v>0</v>
      </c>
      <c r="AR635" s="24" t="s">
        <v>206</v>
      </c>
      <c r="AT635" s="24" t="s">
        <v>189</v>
      </c>
      <c r="AU635" s="24" t="s">
        <v>83</v>
      </c>
      <c r="AY635" s="24" t="s">
        <v>186</v>
      </c>
      <c r="BE635" s="204">
        <f>IF(N635="základní",J635,0)</f>
        <v>0</v>
      </c>
      <c r="BF635" s="204">
        <f>IF(N635="snížená",J635,0)</f>
        <v>0</v>
      </c>
      <c r="BG635" s="204">
        <f>IF(N635="zákl. přenesená",J635,0)</f>
        <v>0</v>
      </c>
      <c r="BH635" s="204">
        <f>IF(N635="sníž. přenesená",J635,0)</f>
        <v>0</v>
      </c>
      <c r="BI635" s="204">
        <f>IF(N635="nulová",J635,0)</f>
        <v>0</v>
      </c>
      <c r="BJ635" s="24" t="s">
        <v>81</v>
      </c>
      <c r="BK635" s="204">
        <f>ROUND(I635*H635,2)</f>
        <v>0</v>
      </c>
      <c r="BL635" s="24" t="s">
        <v>206</v>
      </c>
      <c r="BM635" s="24" t="s">
        <v>2874</v>
      </c>
    </row>
    <row r="636" spans="2:47" s="1" customFormat="1" ht="81">
      <c r="B636" s="41"/>
      <c r="C636" s="63"/>
      <c r="D636" s="208" t="s">
        <v>287</v>
      </c>
      <c r="E636" s="63"/>
      <c r="F636" s="209" t="s">
        <v>2875</v>
      </c>
      <c r="G636" s="63"/>
      <c r="H636" s="63"/>
      <c r="I636" s="163"/>
      <c r="J636" s="63"/>
      <c r="K636" s="63"/>
      <c r="L636" s="61"/>
      <c r="M636" s="207"/>
      <c r="N636" s="42"/>
      <c r="O636" s="42"/>
      <c r="P636" s="42"/>
      <c r="Q636" s="42"/>
      <c r="R636" s="42"/>
      <c r="S636" s="42"/>
      <c r="T636" s="78"/>
      <c r="AT636" s="24" t="s">
        <v>287</v>
      </c>
      <c r="AU636" s="24" t="s">
        <v>83</v>
      </c>
    </row>
    <row r="637" spans="2:47" s="1" customFormat="1" ht="27">
      <c r="B637" s="41"/>
      <c r="C637" s="63"/>
      <c r="D637" s="208" t="s">
        <v>196</v>
      </c>
      <c r="E637" s="63"/>
      <c r="F637" s="209" t="s">
        <v>2876</v>
      </c>
      <c r="G637" s="63"/>
      <c r="H637" s="63"/>
      <c r="I637" s="163"/>
      <c r="J637" s="63"/>
      <c r="K637" s="63"/>
      <c r="L637" s="61"/>
      <c r="M637" s="207"/>
      <c r="N637" s="42"/>
      <c r="O637" s="42"/>
      <c r="P637" s="42"/>
      <c r="Q637" s="42"/>
      <c r="R637" s="42"/>
      <c r="S637" s="42"/>
      <c r="T637" s="78"/>
      <c r="AT637" s="24" t="s">
        <v>196</v>
      </c>
      <c r="AU637" s="24" t="s">
        <v>83</v>
      </c>
    </row>
    <row r="638" spans="2:51" s="11" customFormat="1" ht="13.5">
      <c r="B638" s="214"/>
      <c r="C638" s="215"/>
      <c r="D638" s="208" t="s">
        <v>290</v>
      </c>
      <c r="E638" s="225" t="s">
        <v>23</v>
      </c>
      <c r="F638" s="226" t="s">
        <v>2867</v>
      </c>
      <c r="G638" s="215"/>
      <c r="H638" s="227">
        <v>330.75</v>
      </c>
      <c r="I638" s="219"/>
      <c r="J638" s="215"/>
      <c r="K638" s="215"/>
      <c r="L638" s="220"/>
      <c r="M638" s="221"/>
      <c r="N638" s="222"/>
      <c r="O638" s="222"/>
      <c r="P638" s="222"/>
      <c r="Q638" s="222"/>
      <c r="R638" s="222"/>
      <c r="S638" s="222"/>
      <c r="T638" s="223"/>
      <c r="AT638" s="224" t="s">
        <v>290</v>
      </c>
      <c r="AU638" s="224" t="s">
        <v>83</v>
      </c>
      <c r="AV638" s="11" t="s">
        <v>83</v>
      </c>
      <c r="AW638" s="11" t="s">
        <v>36</v>
      </c>
      <c r="AX638" s="11" t="s">
        <v>81</v>
      </c>
      <c r="AY638" s="224" t="s">
        <v>186</v>
      </c>
    </row>
    <row r="639" spans="2:63" s="10" customFormat="1" ht="29.85" customHeight="1">
      <c r="B639" s="176"/>
      <c r="C639" s="177"/>
      <c r="D639" s="190" t="s">
        <v>72</v>
      </c>
      <c r="E639" s="191" t="s">
        <v>217</v>
      </c>
      <c r="F639" s="191" t="s">
        <v>2877</v>
      </c>
      <c r="G639" s="177"/>
      <c r="H639" s="177"/>
      <c r="I639" s="180"/>
      <c r="J639" s="192">
        <f>BK639</f>
        <v>0</v>
      </c>
      <c r="K639" s="177"/>
      <c r="L639" s="182"/>
      <c r="M639" s="183"/>
      <c r="N639" s="184"/>
      <c r="O639" s="184"/>
      <c r="P639" s="185">
        <f>SUM(P640:P651)</f>
        <v>0</v>
      </c>
      <c r="Q639" s="184"/>
      <c r="R639" s="185">
        <f>SUM(R640:R651)</f>
        <v>0.1122878</v>
      </c>
      <c r="S639" s="184"/>
      <c r="T639" s="186">
        <f>SUM(T640:T651)</f>
        <v>0</v>
      </c>
      <c r="AR639" s="187" t="s">
        <v>81</v>
      </c>
      <c r="AT639" s="188" t="s">
        <v>72</v>
      </c>
      <c r="AU639" s="188" t="s">
        <v>81</v>
      </c>
      <c r="AY639" s="187" t="s">
        <v>186</v>
      </c>
      <c r="BK639" s="189">
        <f>SUM(BK640:BK651)</f>
        <v>0</v>
      </c>
    </row>
    <row r="640" spans="2:65" s="1" customFormat="1" ht="22.5" customHeight="1">
      <c r="B640" s="41"/>
      <c r="C640" s="193" t="s">
        <v>1013</v>
      </c>
      <c r="D640" s="193" t="s">
        <v>189</v>
      </c>
      <c r="E640" s="194" t="s">
        <v>2878</v>
      </c>
      <c r="F640" s="195" t="s">
        <v>2879</v>
      </c>
      <c r="G640" s="196" t="s">
        <v>285</v>
      </c>
      <c r="H640" s="197">
        <v>31.02</v>
      </c>
      <c r="I640" s="198"/>
      <c r="J640" s="199">
        <f>ROUND(I640*H640,2)</f>
        <v>0</v>
      </c>
      <c r="K640" s="195" t="s">
        <v>23</v>
      </c>
      <c r="L640" s="61"/>
      <c r="M640" s="200" t="s">
        <v>23</v>
      </c>
      <c r="N640" s="201" t="s">
        <v>44</v>
      </c>
      <c r="O640" s="42"/>
      <c r="P640" s="202">
        <f>O640*H640</f>
        <v>0</v>
      </c>
      <c r="Q640" s="202">
        <v>0.00082</v>
      </c>
      <c r="R640" s="202">
        <f>Q640*H640</f>
        <v>0.025436399999999998</v>
      </c>
      <c r="S640" s="202">
        <v>0</v>
      </c>
      <c r="T640" s="203">
        <f>S640*H640</f>
        <v>0</v>
      </c>
      <c r="AR640" s="24" t="s">
        <v>206</v>
      </c>
      <c r="AT640" s="24" t="s">
        <v>189</v>
      </c>
      <c r="AU640" s="24" t="s">
        <v>83</v>
      </c>
      <c r="AY640" s="24" t="s">
        <v>186</v>
      </c>
      <c r="BE640" s="204">
        <f>IF(N640="základní",J640,0)</f>
        <v>0</v>
      </c>
      <c r="BF640" s="204">
        <f>IF(N640="snížená",J640,0)</f>
        <v>0</v>
      </c>
      <c r="BG640" s="204">
        <f>IF(N640="zákl. přenesená",J640,0)</f>
        <v>0</v>
      </c>
      <c r="BH640" s="204">
        <f>IF(N640="sníž. přenesená",J640,0)</f>
        <v>0</v>
      </c>
      <c r="BI640" s="204">
        <f>IF(N640="nulová",J640,0)</f>
        <v>0</v>
      </c>
      <c r="BJ640" s="24" t="s">
        <v>81</v>
      </c>
      <c r="BK640" s="204">
        <f>ROUND(I640*H640,2)</f>
        <v>0</v>
      </c>
      <c r="BL640" s="24" t="s">
        <v>206</v>
      </c>
      <c r="BM640" s="24" t="s">
        <v>2880</v>
      </c>
    </row>
    <row r="641" spans="2:51" s="13" customFormat="1" ht="13.5">
      <c r="B641" s="241"/>
      <c r="C641" s="242"/>
      <c r="D641" s="208" t="s">
        <v>290</v>
      </c>
      <c r="E641" s="243" t="s">
        <v>23</v>
      </c>
      <c r="F641" s="244" t="s">
        <v>2881</v>
      </c>
      <c r="G641" s="242"/>
      <c r="H641" s="245" t="s">
        <v>23</v>
      </c>
      <c r="I641" s="246"/>
      <c r="J641" s="242"/>
      <c r="K641" s="242"/>
      <c r="L641" s="247"/>
      <c r="M641" s="248"/>
      <c r="N641" s="249"/>
      <c r="O641" s="249"/>
      <c r="P641" s="249"/>
      <c r="Q641" s="249"/>
      <c r="R641" s="249"/>
      <c r="S641" s="249"/>
      <c r="T641" s="250"/>
      <c r="AT641" s="251" t="s">
        <v>290</v>
      </c>
      <c r="AU641" s="251" t="s">
        <v>83</v>
      </c>
      <c r="AV641" s="13" t="s">
        <v>81</v>
      </c>
      <c r="AW641" s="13" t="s">
        <v>36</v>
      </c>
      <c r="AX641" s="13" t="s">
        <v>73</v>
      </c>
      <c r="AY641" s="251" t="s">
        <v>186</v>
      </c>
    </row>
    <row r="642" spans="2:51" s="11" customFormat="1" ht="13.5">
      <c r="B642" s="214"/>
      <c r="C642" s="215"/>
      <c r="D642" s="205" t="s">
        <v>290</v>
      </c>
      <c r="E642" s="216" t="s">
        <v>23</v>
      </c>
      <c r="F642" s="217" t="s">
        <v>2882</v>
      </c>
      <c r="G642" s="215"/>
      <c r="H642" s="218">
        <v>31.02</v>
      </c>
      <c r="I642" s="219"/>
      <c r="J642" s="215"/>
      <c r="K642" s="215"/>
      <c r="L642" s="220"/>
      <c r="M642" s="221"/>
      <c r="N642" s="222"/>
      <c r="O642" s="222"/>
      <c r="P642" s="222"/>
      <c r="Q642" s="222"/>
      <c r="R642" s="222"/>
      <c r="S642" s="222"/>
      <c r="T642" s="223"/>
      <c r="AT642" s="224" t="s">
        <v>290</v>
      </c>
      <c r="AU642" s="224" t="s">
        <v>83</v>
      </c>
      <c r="AV642" s="11" t="s">
        <v>83</v>
      </c>
      <c r="AW642" s="11" t="s">
        <v>36</v>
      </c>
      <c r="AX642" s="11" t="s">
        <v>81</v>
      </c>
      <c r="AY642" s="224" t="s">
        <v>186</v>
      </c>
    </row>
    <row r="643" spans="2:65" s="1" customFormat="1" ht="22.5" customHeight="1">
      <c r="B643" s="41"/>
      <c r="C643" s="193" t="s">
        <v>1153</v>
      </c>
      <c r="D643" s="193" t="s">
        <v>189</v>
      </c>
      <c r="E643" s="194" t="s">
        <v>2883</v>
      </c>
      <c r="F643" s="195" t="s">
        <v>2884</v>
      </c>
      <c r="G643" s="196" t="s">
        <v>285</v>
      </c>
      <c r="H643" s="197">
        <v>47.3</v>
      </c>
      <c r="I643" s="198"/>
      <c r="J643" s="199">
        <f>ROUND(I643*H643,2)</f>
        <v>0</v>
      </c>
      <c r="K643" s="195" t="s">
        <v>193</v>
      </c>
      <c r="L643" s="61"/>
      <c r="M643" s="200" t="s">
        <v>23</v>
      </c>
      <c r="N643" s="201" t="s">
        <v>44</v>
      </c>
      <c r="O643" s="42"/>
      <c r="P643" s="202">
        <f>O643*H643</f>
        <v>0</v>
      </c>
      <c r="Q643" s="202">
        <v>0.00082</v>
      </c>
      <c r="R643" s="202">
        <f>Q643*H643</f>
        <v>0.038785999999999994</v>
      </c>
      <c r="S643" s="202">
        <v>0</v>
      </c>
      <c r="T643" s="203">
        <f>S643*H643</f>
        <v>0</v>
      </c>
      <c r="AR643" s="24" t="s">
        <v>206</v>
      </c>
      <c r="AT643" s="24" t="s">
        <v>189</v>
      </c>
      <c r="AU643" s="24" t="s">
        <v>83</v>
      </c>
      <c r="AY643" s="24" t="s">
        <v>186</v>
      </c>
      <c r="BE643" s="204">
        <f>IF(N643="základní",J643,0)</f>
        <v>0</v>
      </c>
      <c r="BF643" s="204">
        <f>IF(N643="snížená",J643,0)</f>
        <v>0</v>
      </c>
      <c r="BG643" s="204">
        <f>IF(N643="zákl. přenesená",J643,0)</f>
        <v>0</v>
      </c>
      <c r="BH643" s="204">
        <f>IF(N643="sníž. přenesená",J643,0)</f>
        <v>0</v>
      </c>
      <c r="BI643" s="204">
        <f>IF(N643="nulová",J643,0)</f>
        <v>0</v>
      </c>
      <c r="BJ643" s="24" t="s">
        <v>81</v>
      </c>
      <c r="BK643" s="204">
        <f>ROUND(I643*H643,2)</f>
        <v>0</v>
      </c>
      <c r="BL643" s="24" t="s">
        <v>206</v>
      </c>
      <c r="BM643" s="24" t="s">
        <v>2885</v>
      </c>
    </row>
    <row r="644" spans="2:51" s="13" customFormat="1" ht="13.5">
      <c r="B644" s="241"/>
      <c r="C644" s="242"/>
      <c r="D644" s="208" t="s">
        <v>290</v>
      </c>
      <c r="E644" s="243" t="s">
        <v>23</v>
      </c>
      <c r="F644" s="244" t="s">
        <v>2886</v>
      </c>
      <c r="G644" s="242"/>
      <c r="H644" s="245" t="s">
        <v>23</v>
      </c>
      <c r="I644" s="246"/>
      <c r="J644" s="242"/>
      <c r="K644" s="242"/>
      <c r="L644" s="247"/>
      <c r="M644" s="248"/>
      <c r="N644" s="249"/>
      <c r="O644" s="249"/>
      <c r="P644" s="249"/>
      <c r="Q644" s="249"/>
      <c r="R644" s="249"/>
      <c r="S644" s="249"/>
      <c r="T644" s="250"/>
      <c r="AT644" s="251" t="s">
        <v>290</v>
      </c>
      <c r="AU644" s="251" t="s">
        <v>83</v>
      </c>
      <c r="AV644" s="13" t="s">
        <v>81</v>
      </c>
      <c r="AW644" s="13" t="s">
        <v>36</v>
      </c>
      <c r="AX644" s="13" t="s">
        <v>73</v>
      </c>
      <c r="AY644" s="251" t="s">
        <v>186</v>
      </c>
    </row>
    <row r="645" spans="2:51" s="11" customFormat="1" ht="13.5">
      <c r="B645" s="214"/>
      <c r="C645" s="215"/>
      <c r="D645" s="205" t="s">
        <v>290</v>
      </c>
      <c r="E645" s="216" t="s">
        <v>23</v>
      </c>
      <c r="F645" s="217" t="s">
        <v>2887</v>
      </c>
      <c r="G645" s="215"/>
      <c r="H645" s="218">
        <v>47.3</v>
      </c>
      <c r="I645" s="219"/>
      <c r="J645" s="215"/>
      <c r="K645" s="215"/>
      <c r="L645" s="220"/>
      <c r="M645" s="221"/>
      <c r="N645" s="222"/>
      <c r="O645" s="222"/>
      <c r="P645" s="222"/>
      <c r="Q645" s="222"/>
      <c r="R645" s="222"/>
      <c r="S645" s="222"/>
      <c r="T645" s="223"/>
      <c r="AT645" s="224" t="s">
        <v>290</v>
      </c>
      <c r="AU645" s="224" t="s">
        <v>83</v>
      </c>
      <c r="AV645" s="11" t="s">
        <v>83</v>
      </c>
      <c r="AW645" s="11" t="s">
        <v>36</v>
      </c>
      <c r="AX645" s="11" t="s">
        <v>81</v>
      </c>
      <c r="AY645" s="224" t="s">
        <v>186</v>
      </c>
    </row>
    <row r="646" spans="2:65" s="1" customFormat="1" ht="31.5" customHeight="1">
      <c r="B646" s="41"/>
      <c r="C646" s="193" t="s">
        <v>1007</v>
      </c>
      <c r="D646" s="193" t="s">
        <v>189</v>
      </c>
      <c r="E646" s="194" t="s">
        <v>2888</v>
      </c>
      <c r="F646" s="195" t="s">
        <v>2889</v>
      </c>
      <c r="G646" s="196" t="s">
        <v>285</v>
      </c>
      <c r="H646" s="197">
        <v>104.49</v>
      </c>
      <c r="I646" s="198"/>
      <c r="J646" s="199">
        <f>ROUND(I646*H646,2)</f>
        <v>0</v>
      </c>
      <c r="K646" s="195" t="s">
        <v>193</v>
      </c>
      <c r="L646" s="61"/>
      <c r="M646" s="200" t="s">
        <v>23</v>
      </c>
      <c r="N646" s="201" t="s">
        <v>44</v>
      </c>
      <c r="O646" s="42"/>
      <c r="P646" s="202">
        <f>O646*H646</f>
        <v>0</v>
      </c>
      <c r="Q646" s="202">
        <v>0.00046</v>
      </c>
      <c r="R646" s="202">
        <f>Q646*H646</f>
        <v>0.0480654</v>
      </c>
      <c r="S646" s="202">
        <v>0</v>
      </c>
      <c r="T646" s="203">
        <f>S646*H646</f>
        <v>0</v>
      </c>
      <c r="AR646" s="24" t="s">
        <v>206</v>
      </c>
      <c r="AT646" s="24" t="s">
        <v>189</v>
      </c>
      <c r="AU646" s="24" t="s">
        <v>83</v>
      </c>
      <c r="AY646" s="24" t="s">
        <v>186</v>
      </c>
      <c r="BE646" s="204">
        <f>IF(N646="základní",J646,0)</f>
        <v>0</v>
      </c>
      <c r="BF646" s="204">
        <f>IF(N646="snížená",J646,0)</f>
        <v>0</v>
      </c>
      <c r="BG646" s="204">
        <f>IF(N646="zákl. přenesená",J646,0)</f>
        <v>0</v>
      </c>
      <c r="BH646" s="204">
        <f>IF(N646="sníž. přenesená",J646,0)</f>
        <v>0</v>
      </c>
      <c r="BI646" s="204">
        <f>IF(N646="nulová",J646,0)</f>
        <v>0</v>
      </c>
      <c r="BJ646" s="24" t="s">
        <v>81</v>
      </c>
      <c r="BK646" s="204">
        <f>ROUND(I646*H646,2)</f>
        <v>0</v>
      </c>
      <c r="BL646" s="24" t="s">
        <v>206</v>
      </c>
      <c r="BM646" s="24" t="s">
        <v>2890</v>
      </c>
    </row>
    <row r="647" spans="2:51" s="13" customFormat="1" ht="13.5">
      <c r="B647" s="241"/>
      <c r="C647" s="242"/>
      <c r="D647" s="208" t="s">
        <v>290</v>
      </c>
      <c r="E647" s="243" t="s">
        <v>23</v>
      </c>
      <c r="F647" s="244" t="s">
        <v>2891</v>
      </c>
      <c r="G647" s="242"/>
      <c r="H647" s="245" t="s">
        <v>23</v>
      </c>
      <c r="I647" s="246"/>
      <c r="J647" s="242"/>
      <c r="K647" s="242"/>
      <c r="L647" s="247"/>
      <c r="M647" s="248"/>
      <c r="N647" s="249"/>
      <c r="O647" s="249"/>
      <c r="P647" s="249"/>
      <c r="Q647" s="249"/>
      <c r="R647" s="249"/>
      <c r="S647" s="249"/>
      <c r="T647" s="250"/>
      <c r="AT647" s="251" t="s">
        <v>290</v>
      </c>
      <c r="AU647" s="251" t="s">
        <v>83</v>
      </c>
      <c r="AV647" s="13" t="s">
        <v>81</v>
      </c>
      <c r="AW647" s="13" t="s">
        <v>36</v>
      </c>
      <c r="AX647" s="13" t="s">
        <v>73</v>
      </c>
      <c r="AY647" s="251" t="s">
        <v>186</v>
      </c>
    </row>
    <row r="648" spans="2:51" s="11" customFormat="1" ht="13.5">
      <c r="B648" s="214"/>
      <c r="C648" s="215"/>
      <c r="D648" s="208" t="s">
        <v>290</v>
      </c>
      <c r="E648" s="225" t="s">
        <v>23</v>
      </c>
      <c r="F648" s="226" t="s">
        <v>2892</v>
      </c>
      <c r="G648" s="215"/>
      <c r="H648" s="227">
        <v>103.19</v>
      </c>
      <c r="I648" s="219"/>
      <c r="J648" s="215"/>
      <c r="K648" s="215"/>
      <c r="L648" s="220"/>
      <c r="M648" s="221"/>
      <c r="N648" s="222"/>
      <c r="O648" s="222"/>
      <c r="P648" s="222"/>
      <c r="Q648" s="222"/>
      <c r="R648" s="222"/>
      <c r="S648" s="222"/>
      <c r="T648" s="223"/>
      <c r="AT648" s="224" t="s">
        <v>290</v>
      </c>
      <c r="AU648" s="224" t="s">
        <v>83</v>
      </c>
      <c r="AV648" s="11" t="s">
        <v>83</v>
      </c>
      <c r="AW648" s="11" t="s">
        <v>36</v>
      </c>
      <c r="AX648" s="11" t="s">
        <v>73</v>
      </c>
      <c r="AY648" s="224" t="s">
        <v>186</v>
      </c>
    </row>
    <row r="649" spans="2:51" s="13" customFormat="1" ht="13.5">
      <c r="B649" s="241"/>
      <c r="C649" s="242"/>
      <c r="D649" s="208" t="s">
        <v>290</v>
      </c>
      <c r="E649" s="243" t="s">
        <v>23</v>
      </c>
      <c r="F649" s="244" t="s">
        <v>2893</v>
      </c>
      <c r="G649" s="242"/>
      <c r="H649" s="245" t="s">
        <v>23</v>
      </c>
      <c r="I649" s="246"/>
      <c r="J649" s="242"/>
      <c r="K649" s="242"/>
      <c r="L649" s="247"/>
      <c r="M649" s="248"/>
      <c r="N649" s="249"/>
      <c r="O649" s="249"/>
      <c r="P649" s="249"/>
      <c r="Q649" s="249"/>
      <c r="R649" s="249"/>
      <c r="S649" s="249"/>
      <c r="T649" s="250"/>
      <c r="AT649" s="251" t="s">
        <v>290</v>
      </c>
      <c r="AU649" s="251" t="s">
        <v>83</v>
      </c>
      <c r="AV649" s="13" t="s">
        <v>81</v>
      </c>
      <c r="AW649" s="13" t="s">
        <v>36</v>
      </c>
      <c r="AX649" s="13" t="s">
        <v>73</v>
      </c>
      <c r="AY649" s="251" t="s">
        <v>186</v>
      </c>
    </row>
    <row r="650" spans="2:51" s="11" customFormat="1" ht="13.5">
      <c r="B650" s="214"/>
      <c r="C650" s="215"/>
      <c r="D650" s="208" t="s">
        <v>290</v>
      </c>
      <c r="E650" s="225" t="s">
        <v>23</v>
      </c>
      <c r="F650" s="226" t="s">
        <v>2894</v>
      </c>
      <c r="G650" s="215"/>
      <c r="H650" s="227">
        <v>1.3</v>
      </c>
      <c r="I650" s="219"/>
      <c r="J650" s="215"/>
      <c r="K650" s="215"/>
      <c r="L650" s="220"/>
      <c r="M650" s="221"/>
      <c r="N650" s="222"/>
      <c r="O650" s="222"/>
      <c r="P650" s="222"/>
      <c r="Q650" s="222"/>
      <c r="R650" s="222"/>
      <c r="S650" s="222"/>
      <c r="T650" s="223"/>
      <c r="AT650" s="224" t="s">
        <v>290</v>
      </c>
      <c r="AU650" s="224" t="s">
        <v>83</v>
      </c>
      <c r="AV650" s="11" t="s">
        <v>83</v>
      </c>
      <c r="AW650" s="11" t="s">
        <v>36</v>
      </c>
      <c r="AX650" s="11" t="s">
        <v>73</v>
      </c>
      <c r="AY650" s="224" t="s">
        <v>186</v>
      </c>
    </row>
    <row r="651" spans="2:51" s="12" customFormat="1" ht="13.5">
      <c r="B651" s="230"/>
      <c r="C651" s="231"/>
      <c r="D651" s="208" t="s">
        <v>290</v>
      </c>
      <c r="E651" s="265" t="s">
        <v>23</v>
      </c>
      <c r="F651" s="266" t="s">
        <v>650</v>
      </c>
      <c r="G651" s="231"/>
      <c r="H651" s="267">
        <v>104.49</v>
      </c>
      <c r="I651" s="235"/>
      <c r="J651" s="231"/>
      <c r="K651" s="231"/>
      <c r="L651" s="236"/>
      <c r="M651" s="237"/>
      <c r="N651" s="238"/>
      <c r="O651" s="238"/>
      <c r="P651" s="238"/>
      <c r="Q651" s="238"/>
      <c r="R651" s="238"/>
      <c r="S651" s="238"/>
      <c r="T651" s="239"/>
      <c r="AT651" s="240" t="s">
        <v>290</v>
      </c>
      <c r="AU651" s="240" t="s">
        <v>83</v>
      </c>
      <c r="AV651" s="12" t="s">
        <v>206</v>
      </c>
      <c r="AW651" s="12" t="s">
        <v>36</v>
      </c>
      <c r="AX651" s="12" t="s">
        <v>81</v>
      </c>
      <c r="AY651" s="240" t="s">
        <v>186</v>
      </c>
    </row>
    <row r="652" spans="2:63" s="10" customFormat="1" ht="29.85" customHeight="1">
      <c r="B652" s="176"/>
      <c r="C652" s="177"/>
      <c r="D652" s="190" t="s">
        <v>72</v>
      </c>
      <c r="E652" s="191" t="s">
        <v>241</v>
      </c>
      <c r="F652" s="191" t="s">
        <v>868</v>
      </c>
      <c r="G652" s="177"/>
      <c r="H652" s="177"/>
      <c r="I652" s="180"/>
      <c r="J652" s="192">
        <f>BK652</f>
        <v>0</v>
      </c>
      <c r="K652" s="177"/>
      <c r="L652" s="182"/>
      <c r="M652" s="183"/>
      <c r="N652" s="184"/>
      <c r="O652" s="184"/>
      <c r="P652" s="185">
        <f>SUM(P653:P778)</f>
        <v>0</v>
      </c>
      <c r="Q652" s="184"/>
      <c r="R652" s="185">
        <f>SUM(R653:R778)</f>
        <v>54.77450745</v>
      </c>
      <c r="S652" s="184"/>
      <c r="T652" s="186">
        <f>SUM(T653:T778)</f>
        <v>17.166600000000003</v>
      </c>
      <c r="AR652" s="187" t="s">
        <v>81</v>
      </c>
      <c r="AT652" s="188" t="s">
        <v>72</v>
      </c>
      <c r="AU652" s="188" t="s">
        <v>81</v>
      </c>
      <c r="AY652" s="187" t="s">
        <v>186</v>
      </c>
      <c r="BK652" s="189">
        <f>SUM(BK653:BK778)</f>
        <v>0</v>
      </c>
    </row>
    <row r="653" spans="2:65" s="1" customFormat="1" ht="31.5" customHeight="1">
      <c r="B653" s="41"/>
      <c r="C653" s="193" t="s">
        <v>1158</v>
      </c>
      <c r="D653" s="193" t="s">
        <v>189</v>
      </c>
      <c r="E653" s="194" t="s">
        <v>2895</v>
      </c>
      <c r="F653" s="195" t="s">
        <v>2896</v>
      </c>
      <c r="G653" s="196" t="s">
        <v>444</v>
      </c>
      <c r="H653" s="197">
        <v>142</v>
      </c>
      <c r="I653" s="198"/>
      <c r="J653" s="199">
        <f>ROUND(I653*H653,2)</f>
        <v>0</v>
      </c>
      <c r="K653" s="195" t="s">
        <v>193</v>
      </c>
      <c r="L653" s="61"/>
      <c r="M653" s="200" t="s">
        <v>23</v>
      </c>
      <c r="N653" s="201" t="s">
        <v>44</v>
      </c>
      <c r="O653" s="42"/>
      <c r="P653" s="202">
        <f>O653*H653</f>
        <v>0</v>
      </c>
      <c r="Q653" s="202">
        <v>0.01517</v>
      </c>
      <c r="R653" s="202">
        <f>Q653*H653</f>
        <v>2.15414</v>
      </c>
      <c r="S653" s="202">
        <v>0</v>
      </c>
      <c r="T653" s="203">
        <f>S653*H653</f>
        <v>0</v>
      </c>
      <c r="AR653" s="24" t="s">
        <v>206</v>
      </c>
      <c r="AT653" s="24" t="s">
        <v>189</v>
      </c>
      <c r="AU653" s="24" t="s">
        <v>83</v>
      </c>
      <c r="AY653" s="24" t="s">
        <v>186</v>
      </c>
      <c r="BE653" s="204">
        <f>IF(N653="základní",J653,0)</f>
        <v>0</v>
      </c>
      <c r="BF653" s="204">
        <f>IF(N653="snížená",J653,0)</f>
        <v>0</v>
      </c>
      <c r="BG653" s="204">
        <f>IF(N653="zákl. přenesená",J653,0)</f>
        <v>0</v>
      </c>
      <c r="BH653" s="204">
        <f>IF(N653="sníž. přenesená",J653,0)</f>
        <v>0</v>
      </c>
      <c r="BI653" s="204">
        <f>IF(N653="nulová",J653,0)</f>
        <v>0</v>
      </c>
      <c r="BJ653" s="24" t="s">
        <v>81</v>
      </c>
      <c r="BK653" s="204">
        <f>ROUND(I653*H653,2)</f>
        <v>0</v>
      </c>
      <c r="BL653" s="24" t="s">
        <v>206</v>
      </c>
      <c r="BM653" s="24" t="s">
        <v>2897</v>
      </c>
    </row>
    <row r="654" spans="2:47" s="1" customFormat="1" ht="121.5">
      <c r="B654" s="41"/>
      <c r="C654" s="63"/>
      <c r="D654" s="208" t="s">
        <v>287</v>
      </c>
      <c r="E654" s="63"/>
      <c r="F654" s="209" t="s">
        <v>2898</v>
      </c>
      <c r="G654" s="63"/>
      <c r="H654" s="63"/>
      <c r="I654" s="163"/>
      <c r="J654" s="63"/>
      <c r="K654" s="63"/>
      <c r="L654" s="61"/>
      <c r="M654" s="207"/>
      <c r="N654" s="42"/>
      <c r="O654" s="42"/>
      <c r="P654" s="42"/>
      <c r="Q654" s="42"/>
      <c r="R654" s="42"/>
      <c r="S654" s="42"/>
      <c r="T654" s="78"/>
      <c r="AT654" s="24" t="s">
        <v>287</v>
      </c>
      <c r="AU654" s="24" t="s">
        <v>83</v>
      </c>
    </row>
    <row r="655" spans="2:51" s="11" customFormat="1" ht="13.5">
      <c r="B655" s="214"/>
      <c r="C655" s="215"/>
      <c r="D655" s="205" t="s">
        <v>290</v>
      </c>
      <c r="E655" s="216" t="s">
        <v>23</v>
      </c>
      <c r="F655" s="217" t="s">
        <v>2899</v>
      </c>
      <c r="G655" s="215"/>
      <c r="H655" s="218">
        <v>142</v>
      </c>
      <c r="I655" s="219"/>
      <c r="J655" s="215"/>
      <c r="K655" s="215"/>
      <c r="L655" s="220"/>
      <c r="M655" s="221"/>
      <c r="N655" s="222"/>
      <c r="O655" s="222"/>
      <c r="P655" s="222"/>
      <c r="Q655" s="222"/>
      <c r="R655" s="222"/>
      <c r="S655" s="222"/>
      <c r="T655" s="223"/>
      <c r="AT655" s="224" t="s">
        <v>290</v>
      </c>
      <c r="AU655" s="224" t="s">
        <v>83</v>
      </c>
      <c r="AV655" s="11" t="s">
        <v>83</v>
      </c>
      <c r="AW655" s="11" t="s">
        <v>36</v>
      </c>
      <c r="AX655" s="11" t="s">
        <v>81</v>
      </c>
      <c r="AY655" s="224" t="s">
        <v>186</v>
      </c>
    </row>
    <row r="656" spans="2:65" s="1" customFormat="1" ht="31.5" customHeight="1">
      <c r="B656" s="41"/>
      <c r="C656" s="193" t="s">
        <v>579</v>
      </c>
      <c r="D656" s="193" t="s">
        <v>189</v>
      </c>
      <c r="E656" s="194" t="s">
        <v>2900</v>
      </c>
      <c r="F656" s="195" t="s">
        <v>2901</v>
      </c>
      <c r="G656" s="196" t="s">
        <v>444</v>
      </c>
      <c r="H656" s="197">
        <v>40</v>
      </c>
      <c r="I656" s="198"/>
      <c r="J656" s="199">
        <f>ROUND(I656*H656,2)</f>
        <v>0</v>
      </c>
      <c r="K656" s="195" t="s">
        <v>193</v>
      </c>
      <c r="L656" s="61"/>
      <c r="M656" s="200" t="s">
        <v>23</v>
      </c>
      <c r="N656" s="201" t="s">
        <v>44</v>
      </c>
      <c r="O656" s="42"/>
      <c r="P656" s="202">
        <f>O656*H656</f>
        <v>0</v>
      </c>
      <c r="Q656" s="202">
        <v>0.0278</v>
      </c>
      <c r="R656" s="202">
        <f>Q656*H656</f>
        <v>1.1119999999999999</v>
      </c>
      <c r="S656" s="202">
        <v>0</v>
      </c>
      <c r="T656" s="203">
        <f>S656*H656</f>
        <v>0</v>
      </c>
      <c r="AR656" s="24" t="s">
        <v>206</v>
      </c>
      <c r="AT656" s="24" t="s">
        <v>189</v>
      </c>
      <c r="AU656" s="24" t="s">
        <v>83</v>
      </c>
      <c r="AY656" s="24" t="s">
        <v>186</v>
      </c>
      <c r="BE656" s="204">
        <f>IF(N656="základní",J656,0)</f>
        <v>0</v>
      </c>
      <c r="BF656" s="204">
        <f>IF(N656="snížená",J656,0)</f>
        <v>0</v>
      </c>
      <c r="BG656" s="204">
        <f>IF(N656="zákl. přenesená",J656,0)</f>
        <v>0</v>
      </c>
      <c r="BH656" s="204">
        <f>IF(N656="sníž. přenesená",J656,0)</f>
        <v>0</v>
      </c>
      <c r="BI656" s="204">
        <f>IF(N656="nulová",J656,0)</f>
        <v>0</v>
      </c>
      <c r="BJ656" s="24" t="s">
        <v>81</v>
      </c>
      <c r="BK656" s="204">
        <f>ROUND(I656*H656,2)</f>
        <v>0</v>
      </c>
      <c r="BL656" s="24" t="s">
        <v>206</v>
      </c>
      <c r="BM656" s="24" t="s">
        <v>2902</v>
      </c>
    </row>
    <row r="657" spans="2:47" s="1" customFormat="1" ht="121.5">
      <c r="B657" s="41"/>
      <c r="C657" s="63"/>
      <c r="D657" s="208" t="s">
        <v>287</v>
      </c>
      <c r="E657" s="63"/>
      <c r="F657" s="209" t="s">
        <v>2898</v>
      </c>
      <c r="G657" s="63"/>
      <c r="H657" s="63"/>
      <c r="I657" s="163"/>
      <c r="J657" s="63"/>
      <c r="K657" s="63"/>
      <c r="L657" s="61"/>
      <c r="M657" s="207"/>
      <c r="N657" s="42"/>
      <c r="O657" s="42"/>
      <c r="P657" s="42"/>
      <c r="Q657" s="42"/>
      <c r="R657" s="42"/>
      <c r="S657" s="42"/>
      <c r="T657" s="78"/>
      <c r="AT657" s="24" t="s">
        <v>287</v>
      </c>
      <c r="AU657" s="24" t="s">
        <v>83</v>
      </c>
    </row>
    <row r="658" spans="2:51" s="11" customFormat="1" ht="13.5">
      <c r="B658" s="214"/>
      <c r="C658" s="215"/>
      <c r="D658" s="205" t="s">
        <v>290</v>
      </c>
      <c r="E658" s="216" t="s">
        <v>23</v>
      </c>
      <c r="F658" s="217" t="s">
        <v>2903</v>
      </c>
      <c r="G658" s="215"/>
      <c r="H658" s="218">
        <v>40</v>
      </c>
      <c r="I658" s="219"/>
      <c r="J658" s="215"/>
      <c r="K658" s="215"/>
      <c r="L658" s="220"/>
      <c r="M658" s="221"/>
      <c r="N658" s="222"/>
      <c r="O658" s="222"/>
      <c r="P658" s="222"/>
      <c r="Q658" s="222"/>
      <c r="R658" s="222"/>
      <c r="S658" s="222"/>
      <c r="T658" s="223"/>
      <c r="AT658" s="224" t="s">
        <v>290</v>
      </c>
      <c r="AU658" s="224" t="s">
        <v>83</v>
      </c>
      <c r="AV658" s="11" t="s">
        <v>83</v>
      </c>
      <c r="AW658" s="11" t="s">
        <v>36</v>
      </c>
      <c r="AX658" s="11" t="s">
        <v>81</v>
      </c>
      <c r="AY658" s="224" t="s">
        <v>186</v>
      </c>
    </row>
    <row r="659" spans="2:65" s="1" customFormat="1" ht="31.5" customHeight="1">
      <c r="B659" s="41"/>
      <c r="C659" s="193" t="s">
        <v>728</v>
      </c>
      <c r="D659" s="193" t="s">
        <v>189</v>
      </c>
      <c r="E659" s="194" t="s">
        <v>2904</v>
      </c>
      <c r="F659" s="195" t="s">
        <v>2905</v>
      </c>
      <c r="G659" s="196" t="s">
        <v>444</v>
      </c>
      <c r="H659" s="197">
        <v>54</v>
      </c>
      <c r="I659" s="198"/>
      <c r="J659" s="199">
        <f>ROUND(I659*H659,2)</f>
        <v>0</v>
      </c>
      <c r="K659" s="195" t="s">
        <v>193</v>
      </c>
      <c r="L659" s="61"/>
      <c r="M659" s="200" t="s">
        <v>23</v>
      </c>
      <c r="N659" s="201" t="s">
        <v>44</v>
      </c>
      <c r="O659" s="42"/>
      <c r="P659" s="202">
        <f>O659*H659</f>
        <v>0</v>
      </c>
      <c r="Q659" s="202">
        <v>0.07055</v>
      </c>
      <c r="R659" s="202">
        <f>Q659*H659</f>
        <v>3.8097000000000003</v>
      </c>
      <c r="S659" s="202">
        <v>0</v>
      </c>
      <c r="T659" s="203">
        <f>S659*H659</f>
        <v>0</v>
      </c>
      <c r="AR659" s="24" t="s">
        <v>206</v>
      </c>
      <c r="AT659" s="24" t="s">
        <v>189</v>
      </c>
      <c r="AU659" s="24" t="s">
        <v>83</v>
      </c>
      <c r="AY659" s="24" t="s">
        <v>186</v>
      </c>
      <c r="BE659" s="204">
        <f>IF(N659="základní",J659,0)</f>
        <v>0</v>
      </c>
      <c r="BF659" s="204">
        <f>IF(N659="snížená",J659,0)</f>
        <v>0</v>
      </c>
      <c r="BG659" s="204">
        <f>IF(N659="zákl. přenesená",J659,0)</f>
        <v>0</v>
      </c>
      <c r="BH659" s="204">
        <f>IF(N659="sníž. přenesená",J659,0)</f>
        <v>0</v>
      </c>
      <c r="BI659" s="204">
        <f>IF(N659="nulová",J659,0)</f>
        <v>0</v>
      </c>
      <c r="BJ659" s="24" t="s">
        <v>81</v>
      </c>
      <c r="BK659" s="204">
        <f>ROUND(I659*H659,2)</f>
        <v>0</v>
      </c>
      <c r="BL659" s="24" t="s">
        <v>206</v>
      </c>
      <c r="BM659" s="24" t="s">
        <v>2906</v>
      </c>
    </row>
    <row r="660" spans="2:47" s="1" customFormat="1" ht="121.5">
      <c r="B660" s="41"/>
      <c r="C660" s="63"/>
      <c r="D660" s="208" t="s">
        <v>287</v>
      </c>
      <c r="E660" s="63"/>
      <c r="F660" s="209" t="s">
        <v>2907</v>
      </c>
      <c r="G660" s="63"/>
      <c r="H660" s="63"/>
      <c r="I660" s="163"/>
      <c r="J660" s="63"/>
      <c r="K660" s="63"/>
      <c r="L660" s="61"/>
      <c r="M660" s="207"/>
      <c r="N660" s="42"/>
      <c r="O660" s="42"/>
      <c r="P660" s="42"/>
      <c r="Q660" s="42"/>
      <c r="R660" s="42"/>
      <c r="S660" s="42"/>
      <c r="T660" s="78"/>
      <c r="AT660" s="24" t="s">
        <v>287</v>
      </c>
      <c r="AU660" s="24" t="s">
        <v>83</v>
      </c>
    </row>
    <row r="661" spans="2:51" s="11" customFormat="1" ht="13.5">
      <c r="B661" s="214"/>
      <c r="C661" s="215"/>
      <c r="D661" s="205" t="s">
        <v>290</v>
      </c>
      <c r="E661" s="216" t="s">
        <v>23</v>
      </c>
      <c r="F661" s="217" t="s">
        <v>2908</v>
      </c>
      <c r="G661" s="215"/>
      <c r="H661" s="218">
        <v>54</v>
      </c>
      <c r="I661" s="219"/>
      <c r="J661" s="215"/>
      <c r="K661" s="215"/>
      <c r="L661" s="220"/>
      <c r="M661" s="221"/>
      <c r="N661" s="222"/>
      <c r="O661" s="222"/>
      <c r="P661" s="222"/>
      <c r="Q661" s="222"/>
      <c r="R661" s="222"/>
      <c r="S661" s="222"/>
      <c r="T661" s="223"/>
      <c r="AT661" s="224" t="s">
        <v>290</v>
      </c>
      <c r="AU661" s="224" t="s">
        <v>83</v>
      </c>
      <c r="AV661" s="11" t="s">
        <v>83</v>
      </c>
      <c r="AW661" s="11" t="s">
        <v>36</v>
      </c>
      <c r="AX661" s="11" t="s">
        <v>81</v>
      </c>
      <c r="AY661" s="224" t="s">
        <v>186</v>
      </c>
    </row>
    <row r="662" spans="2:65" s="1" customFormat="1" ht="31.5" customHeight="1">
      <c r="B662" s="41"/>
      <c r="C662" s="193" t="s">
        <v>736</v>
      </c>
      <c r="D662" s="193" t="s">
        <v>189</v>
      </c>
      <c r="E662" s="194" t="s">
        <v>2909</v>
      </c>
      <c r="F662" s="195" t="s">
        <v>2910</v>
      </c>
      <c r="G662" s="196" t="s">
        <v>444</v>
      </c>
      <c r="H662" s="197">
        <v>54</v>
      </c>
      <c r="I662" s="198"/>
      <c r="J662" s="199">
        <f>ROUND(I662*H662,2)</f>
        <v>0</v>
      </c>
      <c r="K662" s="195" t="s">
        <v>193</v>
      </c>
      <c r="L662" s="61"/>
      <c r="M662" s="200" t="s">
        <v>23</v>
      </c>
      <c r="N662" s="201" t="s">
        <v>44</v>
      </c>
      <c r="O662" s="42"/>
      <c r="P662" s="202">
        <f>O662*H662</f>
        <v>0</v>
      </c>
      <c r="Q662" s="202">
        <v>0.0447</v>
      </c>
      <c r="R662" s="202">
        <f>Q662*H662</f>
        <v>2.4137999999999997</v>
      </c>
      <c r="S662" s="202">
        <v>0</v>
      </c>
      <c r="T662" s="203">
        <f>S662*H662</f>
        <v>0</v>
      </c>
      <c r="AR662" s="24" t="s">
        <v>206</v>
      </c>
      <c r="AT662" s="24" t="s">
        <v>189</v>
      </c>
      <c r="AU662" s="24" t="s">
        <v>83</v>
      </c>
      <c r="AY662" s="24" t="s">
        <v>186</v>
      </c>
      <c r="BE662" s="204">
        <f>IF(N662="základní",J662,0)</f>
        <v>0</v>
      </c>
      <c r="BF662" s="204">
        <f>IF(N662="snížená",J662,0)</f>
        <v>0</v>
      </c>
      <c r="BG662" s="204">
        <f>IF(N662="zákl. přenesená",J662,0)</f>
        <v>0</v>
      </c>
      <c r="BH662" s="204">
        <f>IF(N662="sníž. přenesená",J662,0)</f>
        <v>0</v>
      </c>
      <c r="BI662" s="204">
        <f>IF(N662="nulová",J662,0)</f>
        <v>0</v>
      </c>
      <c r="BJ662" s="24" t="s">
        <v>81</v>
      </c>
      <c r="BK662" s="204">
        <f>ROUND(I662*H662,2)</f>
        <v>0</v>
      </c>
      <c r="BL662" s="24" t="s">
        <v>206</v>
      </c>
      <c r="BM662" s="24" t="s">
        <v>2911</v>
      </c>
    </row>
    <row r="663" spans="2:47" s="1" customFormat="1" ht="54">
      <c r="B663" s="41"/>
      <c r="C663" s="63"/>
      <c r="D663" s="208" t="s">
        <v>287</v>
      </c>
      <c r="E663" s="63"/>
      <c r="F663" s="209" t="s">
        <v>2912</v>
      </c>
      <c r="G663" s="63"/>
      <c r="H663" s="63"/>
      <c r="I663" s="163"/>
      <c r="J663" s="63"/>
      <c r="K663" s="63"/>
      <c r="L663" s="61"/>
      <c r="M663" s="207"/>
      <c r="N663" s="42"/>
      <c r="O663" s="42"/>
      <c r="P663" s="42"/>
      <c r="Q663" s="42"/>
      <c r="R663" s="42"/>
      <c r="S663" s="42"/>
      <c r="T663" s="78"/>
      <c r="AT663" s="24" t="s">
        <v>287</v>
      </c>
      <c r="AU663" s="24" t="s">
        <v>83</v>
      </c>
    </row>
    <row r="664" spans="2:51" s="11" customFormat="1" ht="13.5">
      <c r="B664" s="214"/>
      <c r="C664" s="215"/>
      <c r="D664" s="205" t="s">
        <v>290</v>
      </c>
      <c r="E664" s="216" t="s">
        <v>23</v>
      </c>
      <c r="F664" s="217" t="s">
        <v>2908</v>
      </c>
      <c r="G664" s="215"/>
      <c r="H664" s="218">
        <v>54</v>
      </c>
      <c r="I664" s="219"/>
      <c r="J664" s="215"/>
      <c r="K664" s="215"/>
      <c r="L664" s="220"/>
      <c r="M664" s="221"/>
      <c r="N664" s="222"/>
      <c r="O664" s="222"/>
      <c r="P664" s="222"/>
      <c r="Q664" s="222"/>
      <c r="R664" s="222"/>
      <c r="S664" s="222"/>
      <c r="T664" s="223"/>
      <c r="AT664" s="224" t="s">
        <v>290</v>
      </c>
      <c r="AU664" s="224" t="s">
        <v>83</v>
      </c>
      <c r="AV664" s="11" t="s">
        <v>83</v>
      </c>
      <c r="AW664" s="11" t="s">
        <v>36</v>
      </c>
      <c r="AX664" s="11" t="s">
        <v>81</v>
      </c>
      <c r="AY664" s="224" t="s">
        <v>186</v>
      </c>
    </row>
    <row r="665" spans="2:65" s="1" customFormat="1" ht="22.5" customHeight="1">
      <c r="B665" s="41"/>
      <c r="C665" s="193" t="s">
        <v>758</v>
      </c>
      <c r="D665" s="193" t="s">
        <v>189</v>
      </c>
      <c r="E665" s="194" t="s">
        <v>2913</v>
      </c>
      <c r="F665" s="195" t="s">
        <v>2914</v>
      </c>
      <c r="G665" s="196" t="s">
        <v>300</v>
      </c>
      <c r="H665" s="197">
        <v>2</v>
      </c>
      <c r="I665" s="198"/>
      <c r="J665" s="199">
        <f>ROUND(I665*H665,2)</f>
        <v>0</v>
      </c>
      <c r="K665" s="195" t="s">
        <v>23</v>
      </c>
      <c r="L665" s="61"/>
      <c r="M665" s="200" t="s">
        <v>23</v>
      </c>
      <c r="N665" s="201" t="s">
        <v>44</v>
      </c>
      <c r="O665" s="42"/>
      <c r="P665" s="202">
        <f>O665*H665</f>
        <v>0</v>
      </c>
      <c r="Q665" s="202">
        <v>0.08542</v>
      </c>
      <c r="R665" s="202">
        <f>Q665*H665</f>
        <v>0.17084</v>
      </c>
      <c r="S665" s="202">
        <v>0</v>
      </c>
      <c r="T665" s="203">
        <f>S665*H665</f>
        <v>0</v>
      </c>
      <c r="AR665" s="24" t="s">
        <v>206</v>
      </c>
      <c r="AT665" s="24" t="s">
        <v>189</v>
      </c>
      <c r="AU665" s="24" t="s">
        <v>83</v>
      </c>
      <c r="AY665" s="24" t="s">
        <v>186</v>
      </c>
      <c r="BE665" s="204">
        <f>IF(N665="základní",J665,0)</f>
        <v>0</v>
      </c>
      <c r="BF665" s="204">
        <f>IF(N665="snížená",J665,0)</f>
        <v>0</v>
      </c>
      <c r="BG665" s="204">
        <f>IF(N665="zákl. přenesená",J665,0)</f>
        <v>0</v>
      </c>
      <c r="BH665" s="204">
        <f>IF(N665="sníž. přenesená",J665,0)</f>
        <v>0</v>
      </c>
      <c r="BI665" s="204">
        <f>IF(N665="nulová",J665,0)</f>
        <v>0</v>
      </c>
      <c r="BJ665" s="24" t="s">
        <v>81</v>
      </c>
      <c r="BK665" s="204">
        <f>ROUND(I665*H665,2)</f>
        <v>0</v>
      </c>
      <c r="BL665" s="24" t="s">
        <v>206</v>
      </c>
      <c r="BM665" s="24" t="s">
        <v>2915</v>
      </c>
    </row>
    <row r="666" spans="2:51" s="11" customFormat="1" ht="13.5">
      <c r="B666" s="214"/>
      <c r="C666" s="215"/>
      <c r="D666" s="205" t="s">
        <v>290</v>
      </c>
      <c r="E666" s="216" t="s">
        <v>23</v>
      </c>
      <c r="F666" s="217" t="s">
        <v>83</v>
      </c>
      <c r="G666" s="215"/>
      <c r="H666" s="218">
        <v>2</v>
      </c>
      <c r="I666" s="219"/>
      <c r="J666" s="215"/>
      <c r="K666" s="215"/>
      <c r="L666" s="220"/>
      <c r="M666" s="221"/>
      <c r="N666" s="222"/>
      <c r="O666" s="222"/>
      <c r="P666" s="222"/>
      <c r="Q666" s="222"/>
      <c r="R666" s="222"/>
      <c r="S666" s="222"/>
      <c r="T666" s="223"/>
      <c r="AT666" s="224" t="s">
        <v>290</v>
      </c>
      <c r="AU666" s="224" t="s">
        <v>83</v>
      </c>
      <c r="AV666" s="11" t="s">
        <v>83</v>
      </c>
      <c r="AW666" s="11" t="s">
        <v>36</v>
      </c>
      <c r="AX666" s="11" t="s">
        <v>81</v>
      </c>
      <c r="AY666" s="224" t="s">
        <v>186</v>
      </c>
    </row>
    <row r="667" spans="2:65" s="1" customFormat="1" ht="22.5" customHeight="1">
      <c r="B667" s="41"/>
      <c r="C667" s="193" t="s">
        <v>741</v>
      </c>
      <c r="D667" s="193" t="s">
        <v>189</v>
      </c>
      <c r="E667" s="194" t="s">
        <v>2916</v>
      </c>
      <c r="F667" s="195" t="s">
        <v>2917</v>
      </c>
      <c r="G667" s="196" t="s">
        <v>300</v>
      </c>
      <c r="H667" s="197">
        <v>2</v>
      </c>
      <c r="I667" s="198"/>
      <c r="J667" s="199">
        <f>ROUND(I667*H667,2)</f>
        <v>0</v>
      </c>
      <c r="K667" s="195" t="s">
        <v>193</v>
      </c>
      <c r="L667" s="61"/>
      <c r="M667" s="200" t="s">
        <v>23</v>
      </c>
      <c r="N667" s="201" t="s">
        <v>44</v>
      </c>
      <c r="O667" s="42"/>
      <c r="P667" s="202">
        <f>O667*H667</f>
        <v>0</v>
      </c>
      <c r="Q667" s="202">
        <v>0.08542</v>
      </c>
      <c r="R667" s="202">
        <f>Q667*H667</f>
        <v>0.17084</v>
      </c>
      <c r="S667" s="202">
        <v>0</v>
      </c>
      <c r="T667" s="203">
        <f>S667*H667</f>
        <v>0</v>
      </c>
      <c r="AR667" s="24" t="s">
        <v>206</v>
      </c>
      <c r="AT667" s="24" t="s">
        <v>189</v>
      </c>
      <c r="AU667" s="24" t="s">
        <v>83</v>
      </c>
      <c r="AY667" s="24" t="s">
        <v>186</v>
      </c>
      <c r="BE667" s="204">
        <f>IF(N667="základní",J667,0)</f>
        <v>0</v>
      </c>
      <c r="BF667" s="204">
        <f>IF(N667="snížená",J667,0)</f>
        <v>0</v>
      </c>
      <c r="BG667" s="204">
        <f>IF(N667="zákl. přenesená",J667,0)</f>
        <v>0</v>
      </c>
      <c r="BH667" s="204">
        <f>IF(N667="sníž. přenesená",J667,0)</f>
        <v>0</v>
      </c>
      <c r="BI667" s="204">
        <f>IF(N667="nulová",J667,0)</f>
        <v>0</v>
      </c>
      <c r="BJ667" s="24" t="s">
        <v>81</v>
      </c>
      <c r="BK667" s="204">
        <f>ROUND(I667*H667,2)</f>
        <v>0</v>
      </c>
      <c r="BL667" s="24" t="s">
        <v>206</v>
      </c>
      <c r="BM667" s="24" t="s">
        <v>2918</v>
      </c>
    </row>
    <row r="668" spans="2:47" s="1" customFormat="1" ht="54">
      <c r="B668" s="41"/>
      <c r="C668" s="63"/>
      <c r="D668" s="208" t="s">
        <v>287</v>
      </c>
      <c r="E668" s="63"/>
      <c r="F668" s="209" t="s">
        <v>2919</v>
      </c>
      <c r="G668" s="63"/>
      <c r="H668" s="63"/>
      <c r="I668" s="163"/>
      <c r="J668" s="63"/>
      <c r="K668" s="63"/>
      <c r="L668" s="61"/>
      <c r="M668" s="207"/>
      <c r="N668" s="42"/>
      <c r="O668" s="42"/>
      <c r="P668" s="42"/>
      <c r="Q668" s="42"/>
      <c r="R668" s="42"/>
      <c r="S668" s="42"/>
      <c r="T668" s="78"/>
      <c r="AT668" s="24" t="s">
        <v>287</v>
      </c>
      <c r="AU668" s="24" t="s">
        <v>83</v>
      </c>
    </row>
    <row r="669" spans="2:51" s="11" customFormat="1" ht="13.5">
      <c r="B669" s="214"/>
      <c r="C669" s="215"/>
      <c r="D669" s="205" t="s">
        <v>290</v>
      </c>
      <c r="E669" s="216" t="s">
        <v>23</v>
      </c>
      <c r="F669" s="217" t="s">
        <v>83</v>
      </c>
      <c r="G669" s="215"/>
      <c r="H669" s="218">
        <v>2</v>
      </c>
      <c r="I669" s="219"/>
      <c r="J669" s="215"/>
      <c r="K669" s="215"/>
      <c r="L669" s="220"/>
      <c r="M669" s="221"/>
      <c r="N669" s="222"/>
      <c r="O669" s="222"/>
      <c r="P669" s="222"/>
      <c r="Q669" s="222"/>
      <c r="R669" s="222"/>
      <c r="S669" s="222"/>
      <c r="T669" s="223"/>
      <c r="AT669" s="224" t="s">
        <v>290</v>
      </c>
      <c r="AU669" s="224" t="s">
        <v>83</v>
      </c>
      <c r="AV669" s="11" t="s">
        <v>83</v>
      </c>
      <c r="AW669" s="11" t="s">
        <v>36</v>
      </c>
      <c r="AX669" s="11" t="s">
        <v>81</v>
      </c>
      <c r="AY669" s="224" t="s">
        <v>186</v>
      </c>
    </row>
    <row r="670" spans="2:65" s="1" customFormat="1" ht="31.5" customHeight="1">
      <c r="B670" s="41"/>
      <c r="C670" s="193" t="s">
        <v>773</v>
      </c>
      <c r="D670" s="193" t="s">
        <v>189</v>
      </c>
      <c r="E670" s="194" t="s">
        <v>2920</v>
      </c>
      <c r="F670" s="195" t="s">
        <v>2921</v>
      </c>
      <c r="G670" s="196" t="s">
        <v>444</v>
      </c>
      <c r="H670" s="197">
        <v>90</v>
      </c>
      <c r="I670" s="198"/>
      <c r="J670" s="199">
        <f>ROUND(I670*H670,2)</f>
        <v>0</v>
      </c>
      <c r="K670" s="195" t="s">
        <v>193</v>
      </c>
      <c r="L670" s="61"/>
      <c r="M670" s="200" t="s">
        <v>23</v>
      </c>
      <c r="N670" s="201" t="s">
        <v>44</v>
      </c>
      <c r="O670" s="42"/>
      <c r="P670" s="202">
        <f>O670*H670</f>
        <v>0</v>
      </c>
      <c r="Q670" s="202">
        <v>0.00015</v>
      </c>
      <c r="R670" s="202">
        <f>Q670*H670</f>
        <v>0.013499999999999998</v>
      </c>
      <c r="S670" s="202">
        <v>0</v>
      </c>
      <c r="T670" s="203">
        <f>S670*H670</f>
        <v>0</v>
      </c>
      <c r="AR670" s="24" t="s">
        <v>206</v>
      </c>
      <c r="AT670" s="24" t="s">
        <v>189</v>
      </c>
      <c r="AU670" s="24" t="s">
        <v>83</v>
      </c>
      <c r="AY670" s="24" t="s">
        <v>186</v>
      </c>
      <c r="BE670" s="204">
        <f>IF(N670="základní",J670,0)</f>
        <v>0</v>
      </c>
      <c r="BF670" s="204">
        <f>IF(N670="snížená",J670,0)</f>
        <v>0</v>
      </c>
      <c r="BG670" s="204">
        <f>IF(N670="zákl. přenesená",J670,0)</f>
        <v>0</v>
      </c>
      <c r="BH670" s="204">
        <f>IF(N670="sníž. přenesená",J670,0)</f>
        <v>0</v>
      </c>
      <c r="BI670" s="204">
        <f>IF(N670="nulová",J670,0)</f>
        <v>0</v>
      </c>
      <c r="BJ670" s="24" t="s">
        <v>81</v>
      </c>
      <c r="BK670" s="204">
        <f>ROUND(I670*H670,2)</f>
        <v>0</v>
      </c>
      <c r="BL670" s="24" t="s">
        <v>206</v>
      </c>
      <c r="BM670" s="24" t="s">
        <v>2922</v>
      </c>
    </row>
    <row r="671" spans="2:47" s="1" customFormat="1" ht="108">
      <c r="B671" s="41"/>
      <c r="C671" s="63"/>
      <c r="D671" s="208" t="s">
        <v>287</v>
      </c>
      <c r="E671" s="63"/>
      <c r="F671" s="209" t="s">
        <v>2923</v>
      </c>
      <c r="G671" s="63"/>
      <c r="H671" s="63"/>
      <c r="I671" s="163"/>
      <c r="J671" s="63"/>
      <c r="K671" s="63"/>
      <c r="L671" s="61"/>
      <c r="M671" s="207"/>
      <c r="N671" s="42"/>
      <c r="O671" s="42"/>
      <c r="P671" s="42"/>
      <c r="Q671" s="42"/>
      <c r="R671" s="42"/>
      <c r="S671" s="42"/>
      <c r="T671" s="78"/>
      <c r="AT671" s="24" t="s">
        <v>287</v>
      </c>
      <c r="AU671" s="24" t="s">
        <v>83</v>
      </c>
    </row>
    <row r="672" spans="2:51" s="11" customFormat="1" ht="13.5">
      <c r="B672" s="214"/>
      <c r="C672" s="215"/>
      <c r="D672" s="205" t="s">
        <v>290</v>
      </c>
      <c r="E672" s="216" t="s">
        <v>23</v>
      </c>
      <c r="F672" s="217" t="s">
        <v>2924</v>
      </c>
      <c r="G672" s="215"/>
      <c r="H672" s="218">
        <v>90</v>
      </c>
      <c r="I672" s="219"/>
      <c r="J672" s="215"/>
      <c r="K672" s="215"/>
      <c r="L672" s="220"/>
      <c r="M672" s="221"/>
      <c r="N672" s="222"/>
      <c r="O672" s="222"/>
      <c r="P672" s="222"/>
      <c r="Q672" s="222"/>
      <c r="R672" s="222"/>
      <c r="S672" s="222"/>
      <c r="T672" s="223"/>
      <c r="AT672" s="224" t="s">
        <v>290</v>
      </c>
      <c r="AU672" s="224" t="s">
        <v>83</v>
      </c>
      <c r="AV672" s="11" t="s">
        <v>83</v>
      </c>
      <c r="AW672" s="11" t="s">
        <v>36</v>
      </c>
      <c r="AX672" s="11" t="s">
        <v>81</v>
      </c>
      <c r="AY672" s="224" t="s">
        <v>186</v>
      </c>
    </row>
    <row r="673" spans="2:65" s="1" customFormat="1" ht="31.5" customHeight="1">
      <c r="B673" s="41"/>
      <c r="C673" s="193" t="s">
        <v>764</v>
      </c>
      <c r="D673" s="193" t="s">
        <v>189</v>
      </c>
      <c r="E673" s="194" t="s">
        <v>2925</v>
      </c>
      <c r="F673" s="195" t="s">
        <v>2926</v>
      </c>
      <c r="G673" s="196" t="s">
        <v>444</v>
      </c>
      <c r="H673" s="197">
        <v>90</v>
      </c>
      <c r="I673" s="198"/>
      <c r="J673" s="199">
        <f>ROUND(I673*H673,2)</f>
        <v>0</v>
      </c>
      <c r="K673" s="195" t="s">
        <v>193</v>
      </c>
      <c r="L673" s="61"/>
      <c r="M673" s="200" t="s">
        <v>23</v>
      </c>
      <c r="N673" s="201" t="s">
        <v>44</v>
      </c>
      <c r="O673" s="42"/>
      <c r="P673" s="202">
        <f>O673*H673</f>
        <v>0</v>
      </c>
      <c r="Q673" s="202">
        <v>0.0004</v>
      </c>
      <c r="R673" s="202">
        <f>Q673*H673</f>
        <v>0.036000000000000004</v>
      </c>
      <c r="S673" s="202">
        <v>0</v>
      </c>
      <c r="T673" s="203">
        <f>S673*H673</f>
        <v>0</v>
      </c>
      <c r="AR673" s="24" t="s">
        <v>206</v>
      </c>
      <c r="AT673" s="24" t="s">
        <v>189</v>
      </c>
      <c r="AU673" s="24" t="s">
        <v>83</v>
      </c>
      <c r="AY673" s="24" t="s">
        <v>186</v>
      </c>
      <c r="BE673" s="204">
        <f>IF(N673="základní",J673,0)</f>
        <v>0</v>
      </c>
      <c r="BF673" s="204">
        <f>IF(N673="snížená",J673,0)</f>
        <v>0</v>
      </c>
      <c r="BG673" s="204">
        <f>IF(N673="zákl. přenesená",J673,0)</f>
        <v>0</v>
      </c>
      <c r="BH673" s="204">
        <f>IF(N673="sníž. přenesená",J673,0)</f>
        <v>0</v>
      </c>
      <c r="BI673" s="204">
        <f>IF(N673="nulová",J673,0)</f>
        <v>0</v>
      </c>
      <c r="BJ673" s="24" t="s">
        <v>81</v>
      </c>
      <c r="BK673" s="204">
        <f>ROUND(I673*H673,2)</f>
        <v>0</v>
      </c>
      <c r="BL673" s="24" t="s">
        <v>206</v>
      </c>
      <c r="BM673" s="24" t="s">
        <v>2927</v>
      </c>
    </row>
    <row r="674" spans="2:47" s="1" customFormat="1" ht="108">
      <c r="B674" s="41"/>
      <c r="C674" s="63"/>
      <c r="D674" s="208" t="s">
        <v>287</v>
      </c>
      <c r="E674" s="63"/>
      <c r="F674" s="209" t="s">
        <v>925</v>
      </c>
      <c r="G674" s="63"/>
      <c r="H674" s="63"/>
      <c r="I674" s="163"/>
      <c r="J674" s="63"/>
      <c r="K674" s="63"/>
      <c r="L674" s="61"/>
      <c r="M674" s="207"/>
      <c r="N674" s="42"/>
      <c r="O674" s="42"/>
      <c r="P674" s="42"/>
      <c r="Q674" s="42"/>
      <c r="R674" s="42"/>
      <c r="S674" s="42"/>
      <c r="T674" s="78"/>
      <c r="AT674" s="24" t="s">
        <v>287</v>
      </c>
      <c r="AU674" s="24" t="s">
        <v>83</v>
      </c>
    </row>
    <row r="675" spans="2:51" s="11" customFormat="1" ht="13.5">
      <c r="B675" s="214"/>
      <c r="C675" s="215"/>
      <c r="D675" s="205" t="s">
        <v>290</v>
      </c>
      <c r="E675" s="216" t="s">
        <v>23</v>
      </c>
      <c r="F675" s="217" t="s">
        <v>2924</v>
      </c>
      <c r="G675" s="215"/>
      <c r="H675" s="218">
        <v>90</v>
      </c>
      <c r="I675" s="219"/>
      <c r="J675" s="215"/>
      <c r="K675" s="215"/>
      <c r="L675" s="220"/>
      <c r="M675" s="221"/>
      <c r="N675" s="222"/>
      <c r="O675" s="222"/>
      <c r="P675" s="222"/>
      <c r="Q675" s="222"/>
      <c r="R675" s="222"/>
      <c r="S675" s="222"/>
      <c r="T675" s="223"/>
      <c r="AT675" s="224" t="s">
        <v>290</v>
      </c>
      <c r="AU675" s="224" t="s">
        <v>83</v>
      </c>
      <c r="AV675" s="11" t="s">
        <v>83</v>
      </c>
      <c r="AW675" s="11" t="s">
        <v>36</v>
      </c>
      <c r="AX675" s="11" t="s">
        <v>81</v>
      </c>
      <c r="AY675" s="224" t="s">
        <v>186</v>
      </c>
    </row>
    <row r="676" spans="2:65" s="1" customFormat="1" ht="44.25" customHeight="1">
      <c r="B676" s="41"/>
      <c r="C676" s="193" t="s">
        <v>790</v>
      </c>
      <c r="D676" s="193" t="s">
        <v>189</v>
      </c>
      <c r="E676" s="194" t="s">
        <v>962</v>
      </c>
      <c r="F676" s="195" t="s">
        <v>963</v>
      </c>
      <c r="G676" s="196" t="s">
        <v>444</v>
      </c>
      <c r="H676" s="197">
        <v>135.216</v>
      </c>
      <c r="I676" s="198"/>
      <c r="J676" s="199">
        <f>ROUND(I676*H676,2)</f>
        <v>0</v>
      </c>
      <c r="K676" s="195" t="s">
        <v>193</v>
      </c>
      <c r="L676" s="61"/>
      <c r="M676" s="200" t="s">
        <v>23</v>
      </c>
      <c r="N676" s="201" t="s">
        <v>44</v>
      </c>
      <c r="O676" s="42"/>
      <c r="P676" s="202">
        <f>O676*H676</f>
        <v>0</v>
      </c>
      <c r="Q676" s="202">
        <v>0.1554</v>
      </c>
      <c r="R676" s="202">
        <f>Q676*H676</f>
        <v>21.012566400000004</v>
      </c>
      <c r="S676" s="202">
        <v>0</v>
      </c>
      <c r="T676" s="203">
        <f>S676*H676</f>
        <v>0</v>
      </c>
      <c r="AR676" s="24" t="s">
        <v>206</v>
      </c>
      <c r="AT676" s="24" t="s">
        <v>189</v>
      </c>
      <c r="AU676" s="24" t="s">
        <v>83</v>
      </c>
      <c r="AY676" s="24" t="s">
        <v>186</v>
      </c>
      <c r="BE676" s="204">
        <f>IF(N676="základní",J676,0)</f>
        <v>0</v>
      </c>
      <c r="BF676" s="204">
        <f>IF(N676="snížená",J676,0)</f>
        <v>0</v>
      </c>
      <c r="BG676" s="204">
        <f>IF(N676="zákl. přenesená",J676,0)</f>
        <v>0</v>
      </c>
      <c r="BH676" s="204">
        <f>IF(N676="sníž. přenesená",J676,0)</f>
        <v>0</v>
      </c>
      <c r="BI676" s="204">
        <f>IF(N676="nulová",J676,0)</f>
        <v>0</v>
      </c>
      <c r="BJ676" s="24" t="s">
        <v>81</v>
      </c>
      <c r="BK676" s="204">
        <f>ROUND(I676*H676,2)</f>
        <v>0</v>
      </c>
      <c r="BL676" s="24" t="s">
        <v>206</v>
      </c>
      <c r="BM676" s="24" t="s">
        <v>2928</v>
      </c>
    </row>
    <row r="677" spans="2:47" s="1" customFormat="1" ht="94.5">
      <c r="B677" s="41"/>
      <c r="C677" s="63"/>
      <c r="D677" s="208" t="s">
        <v>287</v>
      </c>
      <c r="E677" s="63"/>
      <c r="F677" s="209" t="s">
        <v>965</v>
      </c>
      <c r="G677" s="63"/>
      <c r="H677" s="63"/>
      <c r="I677" s="163"/>
      <c r="J677" s="63"/>
      <c r="K677" s="63"/>
      <c r="L677" s="61"/>
      <c r="M677" s="207"/>
      <c r="N677" s="42"/>
      <c r="O677" s="42"/>
      <c r="P677" s="42"/>
      <c r="Q677" s="42"/>
      <c r="R677" s="42"/>
      <c r="S677" s="42"/>
      <c r="T677" s="78"/>
      <c r="AT677" s="24" t="s">
        <v>287</v>
      </c>
      <c r="AU677" s="24" t="s">
        <v>83</v>
      </c>
    </row>
    <row r="678" spans="2:51" s="13" customFormat="1" ht="13.5">
      <c r="B678" s="241"/>
      <c r="C678" s="242"/>
      <c r="D678" s="208" t="s">
        <v>290</v>
      </c>
      <c r="E678" s="243" t="s">
        <v>23</v>
      </c>
      <c r="F678" s="244" t="s">
        <v>2929</v>
      </c>
      <c r="G678" s="242"/>
      <c r="H678" s="245" t="s">
        <v>23</v>
      </c>
      <c r="I678" s="246"/>
      <c r="J678" s="242"/>
      <c r="K678" s="242"/>
      <c r="L678" s="247"/>
      <c r="M678" s="248"/>
      <c r="N678" s="249"/>
      <c r="O678" s="249"/>
      <c r="P678" s="249"/>
      <c r="Q678" s="249"/>
      <c r="R678" s="249"/>
      <c r="S678" s="249"/>
      <c r="T678" s="250"/>
      <c r="AT678" s="251" t="s">
        <v>290</v>
      </c>
      <c r="AU678" s="251" t="s">
        <v>83</v>
      </c>
      <c r="AV678" s="13" t="s">
        <v>81</v>
      </c>
      <c r="AW678" s="13" t="s">
        <v>36</v>
      </c>
      <c r="AX678" s="13" t="s">
        <v>73</v>
      </c>
      <c r="AY678" s="251" t="s">
        <v>186</v>
      </c>
    </row>
    <row r="679" spans="2:51" s="11" customFormat="1" ht="27">
      <c r="B679" s="214"/>
      <c r="C679" s="215"/>
      <c r="D679" s="208" t="s">
        <v>290</v>
      </c>
      <c r="E679" s="225" t="s">
        <v>23</v>
      </c>
      <c r="F679" s="226" t="s">
        <v>2930</v>
      </c>
      <c r="G679" s="215"/>
      <c r="H679" s="227">
        <v>54.96</v>
      </c>
      <c r="I679" s="219"/>
      <c r="J679" s="215"/>
      <c r="K679" s="215"/>
      <c r="L679" s="220"/>
      <c r="M679" s="221"/>
      <c r="N679" s="222"/>
      <c r="O679" s="222"/>
      <c r="P679" s="222"/>
      <c r="Q679" s="222"/>
      <c r="R679" s="222"/>
      <c r="S679" s="222"/>
      <c r="T679" s="223"/>
      <c r="AT679" s="224" t="s">
        <v>290</v>
      </c>
      <c r="AU679" s="224" t="s">
        <v>83</v>
      </c>
      <c r="AV679" s="11" t="s">
        <v>83</v>
      </c>
      <c r="AW679" s="11" t="s">
        <v>36</v>
      </c>
      <c r="AX679" s="11" t="s">
        <v>73</v>
      </c>
      <c r="AY679" s="224" t="s">
        <v>186</v>
      </c>
    </row>
    <row r="680" spans="2:51" s="11" customFormat="1" ht="27">
      <c r="B680" s="214"/>
      <c r="C680" s="215"/>
      <c r="D680" s="208" t="s">
        <v>290</v>
      </c>
      <c r="E680" s="225" t="s">
        <v>23</v>
      </c>
      <c r="F680" s="226" t="s">
        <v>2931</v>
      </c>
      <c r="G680" s="215"/>
      <c r="H680" s="227">
        <v>68.256</v>
      </c>
      <c r="I680" s="219"/>
      <c r="J680" s="215"/>
      <c r="K680" s="215"/>
      <c r="L680" s="220"/>
      <c r="M680" s="221"/>
      <c r="N680" s="222"/>
      <c r="O680" s="222"/>
      <c r="P680" s="222"/>
      <c r="Q680" s="222"/>
      <c r="R680" s="222"/>
      <c r="S680" s="222"/>
      <c r="T680" s="223"/>
      <c r="AT680" s="224" t="s">
        <v>290</v>
      </c>
      <c r="AU680" s="224" t="s">
        <v>83</v>
      </c>
      <c r="AV680" s="11" t="s">
        <v>83</v>
      </c>
      <c r="AW680" s="11" t="s">
        <v>36</v>
      </c>
      <c r="AX680" s="11" t="s">
        <v>73</v>
      </c>
      <c r="AY680" s="224" t="s">
        <v>186</v>
      </c>
    </row>
    <row r="681" spans="2:51" s="14" customFormat="1" ht="13.5">
      <c r="B681" s="274"/>
      <c r="C681" s="275"/>
      <c r="D681" s="208" t="s">
        <v>290</v>
      </c>
      <c r="E681" s="276" t="s">
        <v>23</v>
      </c>
      <c r="F681" s="277" t="s">
        <v>2708</v>
      </c>
      <c r="G681" s="275"/>
      <c r="H681" s="278">
        <v>123.216</v>
      </c>
      <c r="I681" s="279"/>
      <c r="J681" s="275"/>
      <c r="K681" s="275"/>
      <c r="L681" s="280"/>
      <c r="M681" s="281"/>
      <c r="N681" s="282"/>
      <c r="O681" s="282"/>
      <c r="P681" s="282"/>
      <c r="Q681" s="282"/>
      <c r="R681" s="282"/>
      <c r="S681" s="282"/>
      <c r="T681" s="283"/>
      <c r="AT681" s="284" t="s">
        <v>290</v>
      </c>
      <c r="AU681" s="284" t="s">
        <v>83</v>
      </c>
      <c r="AV681" s="14" t="s">
        <v>202</v>
      </c>
      <c r="AW681" s="14" t="s">
        <v>36</v>
      </c>
      <c r="AX681" s="14" t="s">
        <v>73</v>
      </c>
      <c r="AY681" s="284" t="s">
        <v>186</v>
      </c>
    </row>
    <row r="682" spans="2:51" s="13" customFormat="1" ht="13.5">
      <c r="B682" s="241"/>
      <c r="C682" s="242"/>
      <c r="D682" s="208" t="s">
        <v>290</v>
      </c>
      <c r="E682" s="243" t="s">
        <v>23</v>
      </c>
      <c r="F682" s="244" t="s">
        <v>2932</v>
      </c>
      <c r="G682" s="242"/>
      <c r="H682" s="245" t="s">
        <v>23</v>
      </c>
      <c r="I682" s="246"/>
      <c r="J682" s="242"/>
      <c r="K682" s="242"/>
      <c r="L682" s="247"/>
      <c r="M682" s="248"/>
      <c r="N682" s="249"/>
      <c r="O682" s="249"/>
      <c r="P682" s="249"/>
      <c r="Q682" s="249"/>
      <c r="R682" s="249"/>
      <c r="S682" s="249"/>
      <c r="T682" s="250"/>
      <c r="AT682" s="251" t="s">
        <v>290</v>
      </c>
      <c r="AU682" s="251" t="s">
        <v>83</v>
      </c>
      <c r="AV682" s="13" t="s">
        <v>81</v>
      </c>
      <c r="AW682" s="13" t="s">
        <v>36</v>
      </c>
      <c r="AX682" s="13" t="s">
        <v>73</v>
      </c>
      <c r="AY682" s="251" t="s">
        <v>186</v>
      </c>
    </row>
    <row r="683" spans="2:51" s="11" customFormat="1" ht="13.5">
      <c r="B683" s="214"/>
      <c r="C683" s="215"/>
      <c r="D683" s="208" t="s">
        <v>290</v>
      </c>
      <c r="E683" s="225" t="s">
        <v>23</v>
      </c>
      <c r="F683" s="226" t="s">
        <v>2933</v>
      </c>
      <c r="G683" s="215"/>
      <c r="H683" s="227">
        <v>12</v>
      </c>
      <c r="I683" s="219"/>
      <c r="J683" s="215"/>
      <c r="K683" s="215"/>
      <c r="L683" s="220"/>
      <c r="M683" s="221"/>
      <c r="N683" s="222"/>
      <c r="O683" s="222"/>
      <c r="P683" s="222"/>
      <c r="Q683" s="222"/>
      <c r="R683" s="222"/>
      <c r="S683" s="222"/>
      <c r="T683" s="223"/>
      <c r="AT683" s="224" t="s">
        <v>290</v>
      </c>
      <c r="AU683" s="224" t="s">
        <v>83</v>
      </c>
      <c r="AV683" s="11" t="s">
        <v>83</v>
      </c>
      <c r="AW683" s="11" t="s">
        <v>36</v>
      </c>
      <c r="AX683" s="11" t="s">
        <v>73</v>
      </c>
      <c r="AY683" s="224" t="s">
        <v>186</v>
      </c>
    </row>
    <row r="684" spans="2:51" s="12" customFormat="1" ht="13.5">
      <c r="B684" s="230"/>
      <c r="C684" s="231"/>
      <c r="D684" s="205" t="s">
        <v>290</v>
      </c>
      <c r="E684" s="232" t="s">
        <v>23</v>
      </c>
      <c r="F684" s="233" t="s">
        <v>650</v>
      </c>
      <c r="G684" s="231"/>
      <c r="H684" s="234">
        <v>135.216</v>
      </c>
      <c r="I684" s="235"/>
      <c r="J684" s="231"/>
      <c r="K684" s="231"/>
      <c r="L684" s="236"/>
      <c r="M684" s="237"/>
      <c r="N684" s="238"/>
      <c r="O684" s="238"/>
      <c r="P684" s="238"/>
      <c r="Q684" s="238"/>
      <c r="R684" s="238"/>
      <c r="S684" s="238"/>
      <c r="T684" s="239"/>
      <c r="AT684" s="240" t="s">
        <v>290</v>
      </c>
      <c r="AU684" s="240" t="s">
        <v>83</v>
      </c>
      <c r="AV684" s="12" t="s">
        <v>206</v>
      </c>
      <c r="AW684" s="12" t="s">
        <v>36</v>
      </c>
      <c r="AX684" s="12" t="s">
        <v>81</v>
      </c>
      <c r="AY684" s="240" t="s">
        <v>186</v>
      </c>
    </row>
    <row r="685" spans="2:65" s="1" customFormat="1" ht="22.5" customHeight="1">
      <c r="B685" s="41"/>
      <c r="C685" s="254" t="s">
        <v>1163</v>
      </c>
      <c r="D685" s="254" t="s">
        <v>1059</v>
      </c>
      <c r="E685" s="255" t="s">
        <v>2934</v>
      </c>
      <c r="F685" s="256" t="s">
        <v>2935</v>
      </c>
      <c r="G685" s="257" t="s">
        <v>300</v>
      </c>
      <c r="H685" s="258">
        <v>124</v>
      </c>
      <c r="I685" s="259"/>
      <c r="J685" s="260">
        <f>ROUND(I685*H685,2)</f>
        <v>0</v>
      </c>
      <c r="K685" s="256" t="s">
        <v>193</v>
      </c>
      <c r="L685" s="261"/>
      <c r="M685" s="262" t="s">
        <v>23</v>
      </c>
      <c r="N685" s="263" t="s">
        <v>44</v>
      </c>
      <c r="O685" s="42"/>
      <c r="P685" s="202">
        <f>O685*H685</f>
        <v>0</v>
      </c>
      <c r="Q685" s="202">
        <v>0.055</v>
      </c>
      <c r="R685" s="202">
        <f>Q685*H685</f>
        <v>6.82</v>
      </c>
      <c r="S685" s="202">
        <v>0</v>
      </c>
      <c r="T685" s="203">
        <f>S685*H685</f>
        <v>0</v>
      </c>
      <c r="AR685" s="24" t="s">
        <v>227</v>
      </c>
      <c r="AT685" s="24" t="s">
        <v>1059</v>
      </c>
      <c r="AU685" s="24" t="s">
        <v>83</v>
      </c>
      <c r="AY685" s="24" t="s">
        <v>186</v>
      </c>
      <c r="BE685" s="204">
        <f>IF(N685="základní",J685,0)</f>
        <v>0</v>
      </c>
      <c r="BF685" s="204">
        <f>IF(N685="snížená",J685,0)</f>
        <v>0</v>
      </c>
      <c r="BG685" s="204">
        <f>IF(N685="zákl. přenesená",J685,0)</f>
        <v>0</v>
      </c>
      <c r="BH685" s="204">
        <f>IF(N685="sníž. přenesená",J685,0)</f>
        <v>0</v>
      </c>
      <c r="BI685" s="204">
        <f>IF(N685="nulová",J685,0)</f>
        <v>0</v>
      </c>
      <c r="BJ685" s="24" t="s">
        <v>81</v>
      </c>
      <c r="BK685" s="204">
        <f>ROUND(I685*H685,2)</f>
        <v>0</v>
      </c>
      <c r="BL685" s="24" t="s">
        <v>206</v>
      </c>
      <c r="BM685" s="24" t="s">
        <v>2936</v>
      </c>
    </row>
    <row r="686" spans="2:51" s="11" customFormat="1" ht="27">
      <c r="B686" s="214"/>
      <c r="C686" s="215"/>
      <c r="D686" s="208" t="s">
        <v>290</v>
      </c>
      <c r="E686" s="225" t="s">
        <v>23</v>
      </c>
      <c r="F686" s="226" t="s">
        <v>2930</v>
      </c>
      <c r="G686" s="215"/>
      <c r="H686" s="227">
        <v>54.96</v>
      </c>
      <c r="I686" s="219"/>
      <c r="J686" s="215"/>
      <c r="K686" s="215"/>
      <c r="L686" s="220"/>
      <c r="M686" s="221"/>
      <c r="N686" s="222"/>
      <c r="O686" s="222"/>
      <c r="P686" s="222"/>
      <c r="Q686" s="222"/>
      <c r="R686" s="222"/>
      <c r="S686" s="222"/>
      <c r="T686" s="223"/>
      <c r="AT686" s="224" t="s">
        <v>290</v>
      </c>
      <c r="AU686" s="224" t="s">
        <v>83</v>
      </c>
      <c r="AV686" s="11" t="s">
        <v>83</v>
      </c>
      <c r="AW686" s="11" t="s">
        <v>36</v>
      </c>
      <c r="AX686" s="11" t="s">
        <v>73</v>
      </c>
      <c r="AY686" s="224" t="s">
        <v>186</v>
      </c>
    </row>
    <row r="687" spans="2:51" s="11" customFormat="1" ht="27">
      <c r="B687" s="214"/>
      <c r="C687" s="215"/>
      <c r="D687" s="208" t="s">
        <v>290</v>
      </c>
      <c r="E687" s="225" t="s">
        <v>23</v>
      </c>
      <c r="F687" s="226" t="s">
        <v>2931</v>
      </c>
      <c r="G687" s="215"/>
      <c r="H687" s="227">
        <v>68.256</v>
      </c>
      <c r="I687" s="219"/>
      <c r="J687" s="215"/>
      <c r="K687" s="215"/>
      <c r="L687" s="220"/>
      <c r="M687" s="221"/>
      <c r="N687" s="222"/>
      <c r="O687" s="222"/>
      <c r="P687" s="222"/>
      <c r="Q687" s="222"/>
      <c r="R687" s="222"/>
      <c r="S687" s="222"/>
      <c r="T687" s="223"/>
      <c r="AT687" s="224" t="s">
        <v>290</v>
      </c>
      <c r="AU687" s="224" t="s">
        <v>83</v>
      </c>
      <c r="AV687" s="11" t="s">
        <v>83</v>
      </c>
      <c r="AW687" s="11" t="s">
        <v>36</v>
      </c>
      <c r="AX687" s="11" t="s">
        <v>73</v>
      </c>
      <c r="AY687" s="224" t="s">
        <v>186</v>
      </c>
    </row>
    <row r="688" spans="2:51" s="11" customFormat="1" ht="13.5">
      <c r="B688" s="214"/>
      <c r="C688" s="215"/>
      <c r="D688" s="208" t="s">
        <v>290</v>
      </c>
      <c r="E688" s="225" t="s">
        <v>23</v>
      </c>
      <c r="F688" s="226" t="s">
        <v>2937</v>
      </c>
      <c r="G688" s="215"/>
      <c r="H688" s="227">
        <v>0.784</v>
      </c>
      <c r="I688" s="219"/>
      <c r="J688" s="215"/>
      <c r="K688" s="215"/>
      <c r="L688" s="220"/>
      <c r="M688" s="221"/>
      <c r="N688" s="222"/>
      <c r="O688" s="222"/>
      <c r="P688" s="222"/>
      <c r="Q688" s="222"/>
      <c r="R688" s="222"/>
      <c r="S688" s="222"/>
      <c r="T688" s="223"/>
      <c r="AT688" s="224" t="s">
        <v>290</v>
      </c>
      <c r="AU688" s="224" t="s">
        <v>83</v>
      </c>
      <c r="AV688" s="11" t="s">
        <v>83</v>
      </c>
      <c r="AW688" s="11" t="s">
        <v>36</v>
      </c>
      <c r="AX688" s="11" t="s">
        <v>73</v>
      </c>
      <c r="AY688" s="224" t="s">
        <v>186</v>
      </c>
    </row>
    <row r="689" spans="2:51" s="12" customFormat="1" ht="13.5">
      <c r="B689" s="230"/>
      <c r="C689" s="231"/>
      <c r="D689" s="205" t="s">
        <v>290</v>
      </c>
      <c r="E689" s="232" t="s">
        <v>23</v>
      </c>
      <c r="F689" s="233" t="s">
        <v>650</v>
      </c>
      <c r="G689" s="231"/>
      <c r="H689" s="234">
        <v>124</v>
      </c>
      <c r="I689" s="235"/>
      <c r="J689" s="231"/>
      <c r="K689" s="231"/>
      <c r="L689" s="236"/>
      <c r="M689" s="237"/>
      <c r="N689" s="238"/>
      <c r="O689" s="238"/>
      <c r="P689" s="238"/>
      <c r="Q689" s="238"/>
      <c r="R689" s="238"/>
      <c r="S689" s="238"/>
      <c r="T689" s="239"/>
      <c r="AT689" s="240" t="s">
        <v>290</v>
      </c>
      <c r="AU689" s="240" t="s">
        <v>83</v>
      </c>
      <c r="AV689" s="12" t="s">
        <v>206</v>
      </c>
      <c r="AW689" s="12" t="s">
        <v>36</v>
      </c>
      <c r="AX689" s="12" t="s">
        <v>81</v>
      </c>
      <c r="AY689" s="240" t="s">
        <v>186</v>
      </c>
    </row>
    <row r="690" spans="2:65" s="1" customFormat="1" ht="22.5" customHeight="1">
      <c r="B690" s="41"/>
      <c r="C690" s="254" t="s">
        <v>724</v>
      </c>
      <c r="D690" s="254" t="s">
        <v>1059</v>
      </c>
      <c r="E690" s="255" t="s">
        <v>2938</v>
      </c>
      <c r="F690" s="256" t="s">
        <v>2939</v>
      </c>
      <c r="G690" s="257" t="s">
        <v>300</v>
      </c>
      <c r="H690" s="258">
        <v>12</v>
      </c>
      <c r="I690" s="259"/>
      <c r="J690" s="260">
        <f>ROUND(I690*H690,2)</f>
        <v>0</v>
      </c>
      <c r="K690" s="256" t="s">
        <v>193</v>
      </c>
      <c r="L690" s="261"/>
      <c r="M690" s="262" t="s">
        <v>23</v>
      </c>
      <c r="N690" s="263" t="s">
        <v>44</v>
      </c>
      <c r="O690" s="42"/>
      <c r="P690" s="202">
        <f>O690*H690</f>
        <v>0</v>
      </c>
      <c r="Q690" s="202">
        <v>0.085</v>
      </c>
      <c r="R690" s="202">
        <f>Q690*H690</f>
        <v>1.02</v>
      </c>
      <c r="S690" s="202">
        <v>0</v>
      </c>
      <c r="T690" s="203">
        <f>S690*H690</f>
        <v>0</v>
      </c>
      <c r="AR690" s="24" t="s">
        <v>227</v>
      </c>
      <c r="AT690" s="24" t="s">
        <v>1059</v>
      </c>
      <c r="AU690" s="24" t="s">
        <v>83</v>
      </c>
      <c r="AY690" s="24" t="s">
        <v>186</v>
      </c>
      <c r="BE690" s="204">
        <f>IF(N690="základní",J690,0)</f>
        <v>0</v>
      </c>
      <c r="BF690" s="204">
        <f>IF(N690="snížená",J690,0)</f>
        <v>0</v>
      </c>
      <c r="BG690" s="204">
        <f>IF(N690="zákl. přenesená",J690,0)</f>
        <v>0</v>
      </c>
      <c r="BH690" s="204">
        <f>IF(N690="sníž. přenesená",J690,0)</f>
        <v>0</v>
      </c>
      <c r="BI690" s="204">
        <f>IF(N690="nulová",J690,0)</f>
        <v>0</v>
      </c>
      <c r="BJ690" s="24" t="s">
        <v>81</v>
      </c>
      <c r="BK690" s="204">
        <f>ROUND(I690*H690,2)</f>
        <v>0</v>
      </c>
      <c r="BL690" s="24" t="s">
        <v>206</v>
      </c>
      <c r="BM690" s="24" t="s">
        <v>2940</v>
      </c>
    </row>
    <row r="691" spans="2:51" s="11" customFormat="1" ht="13.5">
      <c r="B691" s="214"/>
      <c r="C691" s="215"/>
      <c r="D691" s="205" t="s">
        <v>290</v>
      </c>
      <c r="E691" s="216" t="s">
        <v>23</v>
      </c>
      <c r="F691" s="217" t="s">
        <v>2933</v>
      </c>
      <c r="G691" s="215"/>
      <c r="H691" s="218">
        <v>12</v>
      </c>
      <c r="I691" s="219"/>
      <c r="J691" s="215"/>
      <c r="K691" s="215"/>
      <c r="L691" s="220"/>
      <c r="M691" s="221"/>
      <c r="N691" s="222"/>
      <c r="O691" s="222"/>
      <c r="P691" s="222"/>
      <c r="Q691" s="222"/>
      <c r="R691" s="222"/>
      <c r="S691" s="222"/>
      <c r="T691" s="223"/>
      <c r="AT691" s="224" t="s">
        <v>290</v>
      </c>
      <c r="AU691" s="224" t="s">
        <v>83</v>
      </c>
      <c r="AV691" s="11" t="s">
        <v>83</v>
      </c>
      <c r="AW691" s="11" t="s">
        <v>36</v>
      </c>
      <c r="AX691" s="11" t="s">
        <v>81</v>
      </c>
      <c r="AY691" s="224" t="s">
        <v>186</v>
      </c>
    </row>
    <row r="692" spans="2:65" s="1" customFormat="1" ht="31.5" customHeight="1">
      <c r="B692" s="41"/>
      <c r="C692" s="193" t="s">
        <v>769</v>
      </c>
      <c r="D692" s="193" t="s">
        <v>189</v>
      </c>
      <c r="E692" s="194" t="s">
        <v>2941</v>
      </c>
      <c r="F692" s="195" t="s">
        <v>2942</v>
      </c>
      <c r="G692" s="196" t="s">
        <v>444</v>
      </c>
      <c r="H692" s="197">
        <v>11</v>
      </c>
      <c r="I692" s="198"/>
      <c r="J692" s="199">
        <f>ROUND(I692*H692,2)</f>
        <v>0</v>
      </c>
      <c r="K692" s="195" t="s">
        <v>193</v>
      </c>
      <c r="L692" s="61"/>
      <c r="M692" s="200" t="s">
        <v>23</v>
      </c>
      <c r="N692" s="201" t="s">
        <v>44</v>
      </c>
      <c r="O692" s="42"/>
      <c r="P692" s="202">
        <f>O692*H692</f>
        <v>0</v>
      </c>
      <c r="Q692" s="202">
        <v>1E-05</v>
      </c>
      <c r="R692" s="202">
        <f>Q692*H692</f>
        <v>0.00011</v>
      </c>
      <c r="S692" s="202">
        <v>0</v>
      </c>
      <c r="T692" s="203">
        <f>S692*H692</f>
        <v>0</v>
      </c>
      <c r="AR692" s="24" t="s">
        <v>206</v>
      </c>
      <c r="AT692" s="24" t="s">
        <v>189</v>
      </c>
      <c r="AU692" s="24" t="s">
        <v>83</v>
      </c>
      <c r="AY692" s="24" t="s">
        <v>186</v>
      </c>
      <c r="BE692" s="204">
        <f>IF(N692="základní",J692,0)</f>
        <v>0</v>
      </c>
      <c r="BF692" s="204">
        <f>IF(N692="snížená",J692,0)</f>
        <v>0</v>
      </c>
      <c r="BG692" s="204">
        <f>IF(N692="zákl. přenesená",J692,0)</f>
        <v>0</v>
      </c>
      <c r="BH692" s="204">
        <f>IF(N692="sníž. přenesená",J692,0)</f>
        <v>0</v>
      </c>
      <c r="BI692" s="204">
        <f>IF(N692="nulová",J692,0)</f>
        <v>0</v>
      </c>
      <c r="BJ692" s="24" t="s">
        <v>81</v>
      </c>
      <c r="BK692" s="204">
        <f>ROUND(I692*H692,2)</f>
        <v>0</v>
      </c>
      <c r="BL692" s="24" t="s">
        <v>206</v>
      </c>
      <c r="BM692" s="24" t="s">
        <v>2943</v>
      </c>
    </row>
    <row r="693" spans="2:47" s="1" customFormat="1" ht="27">
      <c r="B693" s="41"/>
      <c r="C693" s="63"/>
      <c r="D693" s="208" t="s">
        <v>287</v>
      </c>
      <c r="E693" s="63"/>
      <c r="F693" s="209" t="s">
        <v>2944</v>
      </c>
      <c r="G693" s="63"/>
      <c r="H693" s="63"/>
      <c r="I693" s="163"/>
      <c r="J693" s="63"/>
      <c r="K693" s="63"/>
      <c r="L693" s="61"/>
      <c r="M693" s="207"/>
      <c r="N693" s="42"/>
      <c r="O693" s="42"/>
      <c r="P693" s="42"/>
      <c r="Q693" s="42"/>
      <c r="R693" s="42"/>
      <c r="S693" s="42"/>
      <c r="T693" s="78"/>
      <c r="AT693" s="24" t="s">
        <v>287</v>
      </c>
      <c r="AU693" s="24" t="s">
        <v>83</v>
      </c>
    </row>
    <row r="694" spans="2:51" s="13" customFormat="1" ht="13.5">
      <c r="B694" s="241"/>
      <c r="C694" s="242"/>
      <c r="D694" s="208" t="s">
        <v>290</v>
      </c>
      <c r="E694" s="243" t="s">
        <v>23</v>
      </c>
      <c r="F694" s="244" t="s">
        <v>2945</v>
      </c>
      <c r="G694" s="242"/>
      <c r="H694" s="245" t="s">
        <v>23</v>
      </c>
      <c r="I694" s="246"/>
      <c r="J694" s="242"/>
      <c r="K694" s="242"/>
      <c r="L694" s="247"/>
      <c r="M694" s="248"/>
      <c r="N694" s="249"/>
      <c r="O694" s="249"/>
      <c r="P694" s="249"/>
      <c r="Q694" s="249"/>
      <c r="R694" s="249"/>
      <c r="S694" s="249"/>
      <c r="T694" s="250"/>
      <c r="AT694" s="251" t="s">
        <v>290</v>
      </c>
      <c r="AU694" s="251" t="s">
        <v>83</v>
      </c>
      <c r="AV694" s="13" t="s">
        <v>81</v>
      </c>
      <c r="AW694" s="13" t="s">
        <v>36</v>
      </c>
      <c r="AX694" s="13" t="s">
        <v>73</v>
      </c>
      <c r="AY694" s="251" t="s">
        <v>186</v>
      </c>
    </row>
    <row r="695" spans="2:51" s="11" customFormat="1" ht="13.5">
      <c r="B695" s="214"/>
      <c r="C695" s="215"/>
      <c r="D695" s="205" t="s">
        <v>290</v>
      </c>
      <c r="E695" s="216" t="s">
        <v>23</v>
      </c>
      <c r="F695" s="217" t="s">
        <v>2946</v>
      </c>
      <c r="G695" s="215"/>
      <c r="H695" s="218">
        <v>11</v>
      </c>
      <c r="I695" s="219"/>
      <c r="J695" s="215"/>
      <c r="K695" s="215"/>
      <c r="L695" s="220"/>
      <c r="M695" s="221"/>
      <c r="N695" s="222"/>
      <c r="O695" s="222"/>
      <c r="P695" s="222"/>
      <c r="Q695" s="222"/>
      <c r="R695" s="222"/>
      <c r="S695" s="222"/>
      <c r="T695" s="223"/>
      <c r="AT695" s="224" t="s">
        <v>290</v>
      </c>
      <c r="AU695" s="224" t="s">
        <v>83</v>
      </c>
      <c r="AV695" s="11" t="s">
        <v>83</v>
      </c>
      <c r="AW695" s="11" t="s">
        <v>36</v>
      </c>
      <c r="AX695" s="11" t="s">
        <v>81</v>
      </c>
      <c r="AY695" s="224" t="s">
        <v>186</v>
      </c>
    </row>
    <row r="696" spans="2:65" s="1" customFormat="1" ht="31.5" customHeight="1">
      <c r="B696" s="41"/>
      <c r="C696" s="193" t="s">
        <v>784</v>
      </c>
      <c r="D696" s="193" t="s">
        <v>189</v>
      </c>
      <c r="E696" s="194" t="s">
        <v>2947</v>
      </c>
      <c r="F696" s="195" t="s">
        <v>2948</v>
      </c>
      <c r="G696" s="196" t="s">
        <v>444</v>
      </c>
      <c r="H696" s="197">
        <v>115.42</v>
      </c>
      <c r="I696" s="198"/>
      <c r="J696" s="199">
        <f>ROUND(I696*H696,2)</f>
        <v>0</v>
      </c>
      <c r="K696" s="195" t="s">
        <v>193</v>
      </c>
      <c r="L696" s="61"/>
      <c r="M696" s="200" t="s">
        <v>23</v>
      </c>
      <c r="N696" s="201" t="s">
        <v>44</v>
      </c>
      <c r="O696" s="42"/>
      <c r="P696" s="202">
        <f>O696*H696</f>
        <v>0</v>
      </c>
      <c r="Q696" s="202">
        <v>1E-05</v>
      </c>
      <c r="R696" s="202">
        <f>Q696*H696</f>
        <v>0.0011542000000000002</v>
      </c>
      <c r="S696" s="202">
        <v>0</v>
      </c>
      <c r="T696" s="203">
        <f>S696*H696</f>
        <v>0</v>
      </c>
      <c r="AR696" s="24" t="s">
        <v>206</v>
      </c>
      <c r="AT696" s="24" t="s">
        <v>189</v>
      </c>
      <c r="AU696" s="24" t="s">
        <v>83</v>
      </c>
      <c r="AY696" s="24" t="s">
        <v>186</v>
      </c>
      <c r="BE696" s="204">
        <f>IF(N696="základní",J696,0)</f>
        <v>0</v>
      </c>
      <c r="BF696" s="204">
        <f>IF(N696="snížená",J696,0)</f>
        <v>0</v>
      </c>
      <c r="BG696" s="204">
        <f>IF(N696="zákl. přenesená",J696,0)</f>
        <v>0</v>
      </c>
      <c r="BH696" s="204">
        <f>IF(N696="sníž. přenesená",J696,0)</f>
        <v>0</v>
      </c>
      <c r="BI696" s="204">
        <f>IF(N696="nulová",J696,0)</f>
        <v>0</v>
      </c>
      <c r="BJ696" s="24" t="s">
        <v>81</v>
      </c>
      <c r="BK696" s="204">
        <f>ROUND(I696*H696,2)</f>
        <v>0</v>
      </c>
      <c r="BL696" s="24" t="s">
        <v>206</v>
      </c>
      <c r="BM696" s="24" t="s">
        <v>2949</v>
      </c>
    </row>
    <row r="697" spans="2:47" s="1" customFormat="1" ht="27">
      <c r="B697" s="41"/>
      <c r="C697" s="63"/>
      <c r="D697" s="208" t="s">
        <v>287</v>
      </c>
      <c r="E697" s="63"/>
      <c r="F697" s="209" t="s">
        <v>2944</v>
      </c>
      <c r="G697" s="63"/>
      <c r="H697" s="63"/>
      <c r="I697" s="163"/>
      <c r="J697" s="63"/>
      <c r="K697" s="63"/>
      <c r="L697" s="61"/>
      <c r="M697" s="207"/>
      <c r="N697" s="42"/>
      <c r="O697" s="42"/>
      <c r="P697" s="42"/>
      <c r="Q697" s="42"/>
      <c r="R697" s="42"/>
      <c r="S697" s="42"/>
      <c r="T697" s="78"/>
      <c r="AT697" s="24" t="s">
        <v>287</v>
      </c>
      <c r="AU697" s="24" t="s">
        <v>83</v>
      </c>
    </row>
    <row r="698" spans="2:51" s="13" customFormat="1" ht="13.5">
      <c r="B698" s="241"/>
      <c r="C698" s="242"/>
      <c r="D698" s="208" t="s">
        <v>290</v>
      </c>
      <c r="E698" s="243" t="s">
        <v>23</v>
      </c>
      <c r="F698" s="244" t="s">
        <v>2950</v>
      </c>
      <c r="G698" s="242"/>
      <c r="H698" s="245" t="s">
        <v>23</v>
      </c>
      <c r="I698" s="246"/>
      <c r="J698" s="242"/>
      <c r="K698" s="242"/>
      <c r="L698" s="247"/>
      <c r="M698" s="248"/>
      <c r="N698" s="249"/>
      <c r="O698" s="249"/>
      <c r="P698" s="249"/>
      <c r="Q698" s="249"/>
      <c r="R698" s="249"/>
      <c r="S698" s="249"/>
      <c r="T698" s="250"/>
      <c r="AT698" s="251" t="s">
        <v>290</v>
      </c>
      <c r="AU698" s="251" t="s">
        <v>83</v>
      </c>
      <c r="AV698" s="13" t="s">
        <v>81</v>
      </c>
      <c r="AW698" s="13" t="s">
        <v>36</v>
      </c>
      <c r="AX698" s="13" t="s">
        <v>73</v>
      </c>
      <c r="AY698" s="251" t="s">
        <v>186</v>
      </c>
    </row>
    <row r="699" spans="2:51" s="11" customFormat="1" ht="13.5">
      <c r="B699" s="214"/>
      <c r="C699" s="215"/>
      <c r="D699" s="208" t="s">
        <v>290</v>
      </c>
      <c r="E699" s="225" t="s">
        <v>23</v>
      </c>
      <c r="F699" s="226" t="s">
        <v>2951</v>
      </c>
      <c r="G699" s="215"/>
      <c r="H699" s="227">
        <v>12</v>
      </c>
      <c r="I699" s="219"/>
      <c r="J699" s="215"/>
      <c r="K699" s="215"/>
      <c r="L699" s="220"/>
      <c r="M699" s="221"/>
      <c r="N699" s="222"/>
      <c r="O699" s="222"/>
      <c r="P699" s="222"/>
      <c r="Q699" s="222"/>
      <c r="R699" s="222"/>
      <c r="S699" s="222"/>
      <c r="T699" s="223"/>
      <c r="AT699" s="224" t="s">
        <v>290</v>
      </c>
      <c r="AU699" s="224" t="s">
        <v>83</v>
      </c>
      <c r="AV699" s="11" t="s">
        <v>83</v>
      </c>
      <c r="AW699" s="11" t="s">
        <v>36</v>
      </c>
      <c r="AX699" s="11" t="s">
        <v>73</v>
      </c>
      <c r="AY699" s="224" t="s">
        <v>186</v>
      </c>
    </row>
    <row r="700" spans="2:51" s="11" customFormat="1" ht="13.5">
      <c r="B700" s="214"/>
      <c r="C700" s="215"/>
      <c r="D700" s="208" t="s">
        <v>290</v>
      </c>
      <c r="E700" s="225" t="s">
        <v>23</v>
      </c>
      <c r="F700" s="226" t="s">
        <v>2952</v>
      </c>
      <c r="G700" s="215"/>
      <c r="H700" s="227">
        <v>51.4</v>
      </c>
      <c r="I700" s="219"/>
      <c r="J700" s="215"/>
      <c r="K700" s="215"/>
      <c r="L700" s="220"/>
      <c r="M700" s="221"/>
      <c r="N700" s="222"/>
      <c r="O700" s="222"/>
      <c r="P700" s="222"/>
      <c r="Q700" s="222"/>
      <c r="R700" s="222"/>
      <c r="S700" s="222"/>
      <c r="T700" s="223"/>
      <c r="AT700" s="224" t="s">
        <v>290</v>
      </c>
      <c r="AU700" s="224" t="s">
        <v>83</v>
      </c>
      <c r="AV700" s="11" t="s">
        <v>83</v>
      </c>
      <c r="AW700" s="11" t="s">
        <v>36</v>
      </c>
      <c r="AX700" s="11" t="s">
        <v>73</v>
      </c>
      <c r="AY700" s="224" t="s">
        <v>186</v>
      </c>
    </row>
    <row r="701" spans="2:51" s="11" customFormat="1" ht="13.5">
      <c r="B701" s="214"/>
      <c r="C701" s="215"/>
      <c r="D701" s="208" t="s">
        <v>290</v>
      </c>
      <c r="E701" s="225" t="s">
        <v>23</v>
      </c>
      <c r="F701" s="226" t="s">
        <v>2953</v>
      </c>
      <c r="G701" s="215"/>
      <c r="H701" s="227">
        <v>52.02</v>
      </c>
      <c r="I701" s="219"/>
      <c r="J701" s="215"/>
      <c r="K701" s="215"/>
      <c r="L701" s="220"/>
      <c r="M701" s="221"/>
      <c r="N701" s="222"/>
      <c r="O701" s="222"/>
      <c r="P701" s="222"/>
      <c r="Q701" s="222"/>
      <c r="R701" s="222"/>
      <c r="S701" s="222"/>
      <c r="T701" s="223"/>
      <c r="AT701" s="224" t="s">
        <v>290</v>
      </c>
      <c r="AU701" s="224" t="s">
        <v>83</v>
      </c>
      <c r="AV701" s="11" t="s">
        <v>83</v>
      </c>
      <c r="AW701" s="11" t="s">
        <v>36</v>
      </c>
      <c r="AX701" s="11" t="s">
        <v>73</v>
      </c>
      <c r="AY701" s="224" t="s">
        <v>186</v>
      </c>
    </row>
    <row r="702" spans="2:51" s="12" customFormat="1" ht="13.5">
      <c r="B702" s="230"/>
      <c r="C702" s="231"/>
      <c r="D702" s="205" t="s">
        <v>290</v>
      </c>
      <c r="E702" s="232" t="s">
        <v>23</v>
      </c>
      <c r="F702" s="233" t="s">
        <v>650</v>
      </c>
      <c r="G702" s="231"/>
      <c r="H702" s="234">
        <v>115.42</v>
      </c>
      <c r="I702" s="235"/>
      <c r="J702" s="231"/>
      <c r="K702" s="231"/>
      <c r="L702" s="236"/>
      <c r="M702" s="237"/>
      <c r="N702" s="238"/>
      <c r="O702" s="238"/>
      <c r="P702" s="238"/>
      <c r="Q702" s="238"/>
      <c r="R702" s="238"/>
      <c r="S702" s="238"/>
      <c r="T702" s="239"/>
      <c r="AT702" s="240" t="s">
        <v>290</v>
      </c>
      <c r="AU702" s="240" t="s">
        <v>83</v>
      </c>
      <c r="AV702" s="12" t="s">
        <v>206</v>
      </c>
      <c r="AW702" s="12" t="s">
        <v>36</v>
      </c>
      <c r="AX702" s="12" t="s">
        <v>81</v>
      </c>
      <c r="AY702" s="240" t="s">
        <v>186</v>
      </c>
    </row>
    <row r="703" spans="2:65" s="1" customFormat="1" ht="44.25" customHeight="1">
      <c r="B703" s="41"/>
      <c r="C703" s="193" t="s">
        <v>1169</v>
      </c>
      <c r="D703" s="193" t="s">
        <v>189</v>
      </c>
      <c r="E703" s="194" t="s">
        <v>2954</v>
      </c>
      <c r="F703" s="195" t="s">
        <v>2955</v>
      </c>
      <c r="G703" s="196" t="s">
        <v>444</v>
      </c>
      <c r="H703" s="197">
        <v>115.42</v>
      </c>
      <c r="I703" s="198"/>
      <c r="J703" s="199">
        <f>ROUND(I703*H703,2)</f>
        <v>0</v>
      </c>
      <c r="K703" s="195" t="s">
        <v>193</v>
      </c>
      <c r="L703" s="61"/>
      <c r="M703" s="200" t="s">
        <v>23</v>
      </c>
      <c r="N703" s="201" t="s">
        <v>44</v>
      </c>
      <c r="O703" s="42"/>
      <c r="P703" s="202">
        <f>O703*H703</f>
        <v>0</v>
      </c>
      <c r="Q703" s="202">
        <v>0.00034</v>
      </c>
      <c r="R703" s="202">
        <f>Q703*H703</f>
        <v>0.0392428</v>
      </c>
      <c r="S703" s="202">
        <v>0</v>
      </c>
      <c r="T703" s="203">
        <f>S703*H703</f>
        <v>0</v>
      </c>
      <c r="AR703" s="24" t="s">
        <v>206</v>
      </c>
      <c r="AT703" s="24" t="s">
        <v>189</v>
      </c>
      <c r="AU703" s="24" t="s">
        <v>83</v>
      </c>
      <c r="AY703" s="24" t="s">
        <v>186</v>
      </c>
      <c r="BE703" s="204">
        <f>IF(N703="základní",J703,0)</f>
        <v>0</v>
      </c>
      <c r="BF703" s="204">
        <f>IF(N703="snížená",J703,0)</f>
        <v>0</v>
      </c>
      <c r="BG703" s="204">
        <f>IF(N703="zákl. přenesená",J703,0)</f>
        <v>0</v>
      </c>
      <c r="BH703" s="204">
        <f>IF(N703="sníž. přenesená",J703,0)</f>
        <v>0</v>
      </c>
      <c r="BI703" s="204">
        <f>IF(N703="nulová",J703,0)</f>
        <v>0</v>
      </c>
      <c r="BJ703" s="24" t="s">
        <v>81</v>
      </c>
      <c r="BK703" s="204">
        <f>ROUND(I703*H703,2)</f>
        <v>0</v>
      </c>
      <c r="BL703" s="24" t="s">
        <v>206</v>
      </c>
      <c r="BM703" s="24" t="s">
        <v>2956</v>
      </c>
    </row>
    <row r="704" spans="2:47" s="1" customFormat="1" ht="40.5">
      <c r="B704" s="41"/>
      <c r="C704" s="63"/>
      <c r="D704" s="208" t="s">
        <v>287</v>
      </c>
      <c r="E704" s="63"/>
      <c r="F704" s="209" t="s">
        <v>2957</v>
      </c>
      <c r="G704" s="63"/>
      <c r="H704" s="63"/>
      <c r="I704" s="163"/>
      <c r="J704" s="63"/>
      <c r="K704" s="63"/>
      <c r="L704" s="61"/>
      <c r="M704" s="207"/>
      <c r="N704" s="42"/>
      <c r="O704" s="42"/>
      <c r="P704" s="42"/>
      <c r="Q704" s="42"/>
      <c r="R704" s="42"/>
      <c r="S704" s="42"/>
      <c r="T704" s="78"/>
      <c r="AT704" s="24" t="s">
        <v>287</v>
      </c>
      <c r="AU704" s="24" t="s">
        <v>83</v>
      </c>
    </row>
    <row r="705" spans="2:51" s="13" customFormat="1" ht="13.5">
      <c r="B705" s="241"/>
      <c r="C705" s="242"/>
      <c r="D705" s="208" t="s">
        <v>290</v>
      </c>
      <c r="E705" s="243" t="s">
        <v>23</v>
      </c>
      <c r="F705" s="244" t="s">
        <v>2950</v>
      </c>
      <c r="G705" s="242"/>
      <c r="H705" s="245" t="s">
        <v>23</v>
      </c>
      <c r="I705" s="246"/>
      <c r="J705" s="242"/>
      <c r="K705" s="242"/>
      <c r="L705" s="247"/>
      <c r="M705" s="248"/>
      <c r="N705" s="249"/>
      <c r="O705" s="249"/>
      <c r="P705" s="249"/>
      <c r="Q705" s="249"/>
      <c r="R705" s="249"/>
      <c r="S705" s="249"/>
      <c r="T705" s="250"/>
      <c r="AT705" s="251" t="s">
        <v>290</v>
      </c>
      <c r="AU705" s="251" t="s">
        <v>83</v>
      </c>
      <c r="AV705" s="13" t="s">
        <v>81</v>
      </c>
      <c r="AW705" s="13" t="s">
        <v>36</v>
      </c>
      <c r="AX705" s="13" t="s">
        <v>73</v>
      </c>
      <c r="AY705" s="251" t="s">
        <v>186</v>
      </c>
    </row>
    <row r="706" spans="2:51" s="11" customFormat="1" ht="13.5">
      <c r="B706" s="214"/>
      <c r="C706" s="215"/>
      <c r="D706" s="208" t="s">
        <v>290</v>
      </c>
      <c r="E706" s="225" t="s">
        <v>23</v>
      </c>
      <c r="F706" s="226" t="s">
        <v>2951</v>
      </c>
      <c r="G706" s="215"/>
      <c r="H706" s="227">
        <v>12</v>
      </c>
      <c r="I706" s="219"/>
      <c r="J706" s="215"/>
      <c r="K706" s="215"/>
      <c r="L706" s="220"/>
      <c r="M706" s="221"/>
      <c r="N706" s="222"/>
      <c r="O706" s="222"/>
      <c r="P706" s="222"/>
      <c r="Q706" s="222"/>
      <c r="R706" s="222"/>
      <c r="S706" s="222"/>
      <c r="T706" s="223"/>
      <c r="AT706" s="224" t="s">
        <v>290</v>
      </c>
      <c r="AU706" s="224" t="s">
        <v>83</v>
      </c>
      <c r="AV706" s="11" t="s">
        <v>83</v>
      </c>
      <c r="AW706" s="11" t="s">
        <v>36</v>
      </c>
      <c r="AX706" s="11" t="s">
        <v>73</v>
      </c>
      <c r="AY706" s="224" t="s">
        <v>186</v>
      </c>
    </row>
    <row r="707" spans="2:51" s="11" customFormat="1" ht="13.5">
      <c r="B707" s="214"/>
      <c r="C707" s="215"/>
      <c r="D707" s="208" t="s">
        <v>290</v>
      </c>
      <c r="E707" s="225" t="s">
        <v>23</v>
      </c>
      <c r="F707" s="226" t="s">
        <v>2952</v>
      </c>
      <c r="G707" s="215"/>
      <c r="H707" s="227">
        <v>51.4</v>
      </c>
      <c r="I707" s="219"/>
      <c r="J707" s="215"/>
      <c r="K707" s="215"/>
      <c r="L707" s="220"/>
      <c r="M707" s="221"/>
      <c r="N707" s="222"/>
      <c r="O707" s="222"/>
      <c r="P707" s="222"/>
      <c r="Q707" s="222"/>
      <c r="R707" s="222"/>
      <c r="S707" s="222"/>
      <c r="T707" s="223"/>
      <c r="AT707" s="224" t="s">
        <v>290</v>
      </c>
      <c r="AU707" s="224" t="s">
        <v>83</v>
      </c>
      <c r="AV707" s="11" t="s">
        <v>83</v>
      </c>
      <c r="AW707" s="11" t="s">
        <v>36</v>
      </c>
      <c r="AX707" s="11" t="s">
        <v>73</v>
      </c>
      <c r="AY707" s="224" t="s">
        <v>186</v>
      </c>
    </row>
    <row r="708" spans="2:51" s="11" customFormat="1" ht="13.5">
      <c r="B708" s="214"/>
      <c r="C708" s="215"/>
      <c r="D708" s="208" t="s">
        <v>290</v>
      </c>
      <c r="E708" s="225" t="s">
        <v>23</v>
      </c>
      <c r="F708" s="226" t="s">
        <v>2953</v>
      </c>
      <c r="G708" s="215"/>
      <c r="H708" s="227">
        <v>52.02</v>
      </c>
      <c r="I708" s="219"/>
      <c r="J708" s="215"/>
      <c r="K708" s="215"/>
      <c r="L708" s="220"/>
      <c r="M708" s="221"/>
      <c r="N708" s="222"/>
      <c r="O708" s="222"/>
      <c r="P708" s="222"/>
      <c r="Q708" s="222"/>
      <c r="R708" s="222"/>
      <c r="S708" s="222"/>
      <c r="T708" s="223"/>
      <c r="AT708" s="224" t="s">
        <v>290</v>
      </c>
      <c r="AU708" s="224" t="s">
        <v>83</v>
      </c>
      <c r="AV708" s="11" t="s">
        <v>83</v>
      </c>
      <c r="AW708" s="11" t="s">
        <v>36</v>
      </c>
      <c r="AX708" s="11" t="s">
        <v>73</v>
      </c>
      <c r="AY708" s="224" t="s">
        <v>186</v>
      </c>
    </row>
    <row r="709" spans="2:51" s="12" customFormat="1" ht="13.5">
      <c r="B709" s="230"/>
      <c r="C709" s="231"/>
      <c r="D709" s="205" t="s">
        <v>290</v>
      </c>
      <c r="E709" s="232" t="s">
        <v>23</v>
      </c>
      <c r="F709" s="233" t="s">
        <v>650</v>
      </c>
      <c r="G709" s="231"/>
      <c r="H709" s="234">
        <v>115.42</v>
      </c>
      <c r="I709" s="235"/>
      <c r="J709" s="231"/>
      <c r="K709" s="231"/>
      <c r="L709" s="236"/>
      <c r="M709" s="237"/>
      <c r="N709" s="238"/>
      <c r="O709" s="238"/>
      <c r="P709" s="238"/>
      <c r="Q709" s="238"/>
      <c r="R709" s="238"/>
      <c r="S709" s="238"/>
      <c r="T709" s="239"/>
      <c r="AT709" s="240" t="s">
        <v>290</v>
      </c>
      <c r="AU709" s="240" t="s">
        <v>83</v>
      </c>
      <c r="AV709" s="12" t="s">
        <v>206</v>
      </c>
      <c r="AW709" s="12" t="s">
        <v>36</v>
      </c>
      <c r="AX709" s="12" t="s">
        <v>81</v>
      </c>
      <c r="AY709" s="240" t="s">
        <v>186</v>
      </c>
    </row>
    <row r="710" spans="2:65" s="1" customFormat="1" ht="31.5" customHeight="1">
      <c r="B710" s="41"/>
      <c r="C710" s="193" t="s">
        <v>698</v>
      </c>
      <c r="D710" s="193" t="s">
        <v>189</v>
      </c>
      <c r="E710" s="194" t="s">
        <v>2958</v>
      </c>
      <c r="F710" s="195" t="s">
        <v>2959</v>
      </c>
      <c r="G710" s="196" t="s">
        <v>285</v>
      </c>
      <c r="H710" s="197">
        <v>2488.5</v>
      </c>
      <c r="I710" s="198"/>
      <c r="J710" s="199">
        <f>ROUND(I710*H710,2)</f>
        <v>0</v>
      </c>
      <c r="K710" s="195" t="s">
        <v>193</v>
      </c>
      <c r="L710" s="61"/>
      <c r="M710" s="200" t="s">
        <v>23</v>
      </c>
      <c r="N710" s="201" t="s">
        <v>44</v>
      </c>
      <c r="O710" s="42"/>
      <c r="P710" s="202">
        <f>O710*H710</f>
        <v>0</v>
      </c>
      <c r="Q710" s="202">
        <v>0.00069</v>
      </c>
      <c r="R710" s="202">
        <f>Q710*H710</f>
        <v>1.7170649999999998</v>
      </c>
      <c r="S710" s="202">
        <v>0</v>
      </c>
      <c r="T710" s="203">
        <f>S710*H710</f>
        <v>0</v>
      </c>
      <c r="AR710" s="24" t="s">
        <v>206</v>
      </c>
      <c r="AT710" s="24" t="s">
        <v>189</v>
      </c>
      <c r="AU710" s="24" t="s">
        <v>83</v>
      </c>
      <c r="AY710" s="24" t="s">
        <v>186</v>
      </c>
      <c r="BE710" s="204">
        <f>IF(N710="základní",J710,0)</f>
        <v>0</v>
      </c>
      <c r="BF710" s="204">
        <f>IF(N710="snížená",J710,0)</f>
        <v>0</v>
      </c>
      <c r="BG710" s="204">
        <f>IF(N710="zákl. přenesená",J710,0)</f>
        <v>0</v>
      </c>
      <c r="BH710" s="204">
        <f>IF(N710="sníž. přenesená",J710,0)</f>
        <v>0</v>
      </c>
      <c r="BI710" s="204">
        <f>IF(N710="nulová",J710,0)</f>
        <v>0</v>
      </c>
      <c r="BJ710" s="24" t="s">
        <v>81</v>
      </c>
      <c r="BK710" s="204">
        <f>ROUND(I710*H710,2)</f>
        <v>0</v>
      </c>
      <c r="BL710" s="24" t="s">
        <v>206</v>
      </c>
      <c r="BM710" s="24" t="s">
        <v>2960</v>
      </c>
    </row>
    <row r="711" spans="2:47" s="1" customFormat="1" ht="27">
      <c r="B711" s="41"/>
      <c r="C711" s="63"/>
      <c r="D711" s="208" t="s">
        <v>287</v>
      </c>
      <c r="E711" s="63"/>
      <c r="F711" s="209" t="s">
        <v>998</v>
      </c>
      <c r="G711" s="63"/>
      <c r="H711" s="63"/>
      <c r="I711" s="163"/>
      <c r="J711" s="63"/>
      <c r="K711" s="63"/>
      <c r="L711" s="61"/>
      <c r="M711" s="207"/>
      <c r="N711" s="42"/>
      <c r="O711" s="42"/>
      <c r="P711" s="42"/>
      <c r="Q711" s="42"/>
      <c r="R711" s="42"/>
      <c r="S711" s="42"/>
      <c r="T711" s="78"/>
      <c r="AT711" s="24" t="s">
        <v>287</v>
      </c>
      <c r="AU711" s="24" t="s">
        <v>83</v>
      </c>
    </row>
    <row r="712" spans="2:51" s="13" customFormat="1" ht="13.5">
      <c r="B712" s="241"/>
      <c r="C712" s="242"/>
      <c r="D712" s="208" t="s">
        <v>290</v>
      </c>
      <c r="E712" s="243" t="s">
        <v>23</v>
      </c>
      <c r="F712" s="244" t="s">
        <v>2319</v>
      </c>
      <c r="G712" s="242"/>
      <c r="H712" s="245" t="s">
        <v>23</v>
      </c>
      <c r="I712" s="246"/>
      <c r="J712" s="242"/>
      <c r="K712" s="242"/>
      <c r="L712" s="247"/>
      <c r="M712" s="248"/>
      <c r="N712" s="249"/>
      <c r="O712" s="249"/>
      <c r="P712" s="249"/>
      <c r="Q712" s="249"/>
      <c r="R712" s="249"/>
      <c r="S712" s="249"/>
      <c r="T712" s="250"/>
      <c r="AT712" s="251" t="s">
        <v>290</v>
      </c>
      <c r="AU712" s="251" t="s">
        <v>83</v>
      </c>
      <c r="AV712" s="13" t="s">
        <v>81</v>
      </c>
      <c r="AW712" s="13" t="s">
        <v>36</v>
      </c>
      <c r="AX712" s="13" t="s">
        <v>73</v>
      </c>
      <c r="AY712" s="251" t="s">
        <v>186</v>
      </c>
    </row>
    <row r="713" spans="2:51" s="11" customFormat="1" ht="13.5">
      <c r="B713" s="214"/>
      <c r="C713" s="215"/>
      <c r="D713" s="205" t="s">
        <v>290</v>
      </c>
      <c r="E713" s="216" t="s">
        <v>23</v>
      </c>
      <c r="F713" s="217" t="s">
        <v>2320</v>
      </c>
      <c r="G713" s="215"/>
      <c r="H713" s="218">
        <v>2488.5</v>
      </c>
      <c r="I713" s="219"/>
      <c r="J713" s="215"/>
      <c r="K713" s="215"/>
      <c r="L713" s="220"/>
      <c r="M713" s="221"/>
      <c r="N713" s="222"/>
      <c r="O713" s="222"/>
      <c r="P713" s="222"/>
      <c r="Q713" s="222"/>
      <c r="R713" s="222"/>
      <c r="S713" s="222"/>
      <c r="T713" s="223"/>
      <c r="AT713" s="224" t="s">
        <v>290</v>
      </c>
      <c r="AU713" s="224" t="s">
        <v>83</v>
      </c>
      <c r="AV713" s="11" t="s">
        <v>83</v>
      </c>
      <c r="AW713" s="11" t="s">
        <v>36</v>
      </c>
      <c r="AX713" s="11" t="s">
        <v>81</v>
      </c>
      <c r="AY713" s="224" t="s">
        <v>186</v>
      </c>
    </row>
    <row r="714" spans="2:65" s="1" customFormat="1" ht="22.5" customHeight="1">
      <c r="B714" s="41"/>
      <c r="C714" s="193" t="s">
        <v>585</v>
      </c>
      <c r="D714" s="193" t="s">
        <v>189</v>
      </c>
      <c r="E714" s="194" t="s">
        <v>2961</v>
      </c>
      <c r="F714" s="195" t="s">
        <v>2962</v>
      </c>
      <c r="G714" s="196" t="s">
        <v>444</v>
      </c>
      <c r="H714" s="197">
        <v>19.6</v>
      </c>
      <c r="I714" s="198"/>
      <c r="J714" s="199">
        <f>ROUND(I714*H714,2)</f>
        <v>0</v>
      </c>
      <c r="K714" s="195" t="s">
        <v>23</v>
      </c>
      <c r="L714" s="61"/>
      <c r="M714" s="200" t="s">
        <v>23</v>
      </c>
      <c r="N714" s="201" t="s">
        <v>44</v>
      </c>
      <c r="O714" s="42"/>
      <c r="P714" s="202">
        <f>O714*H714</f>
        <v>0</v>
      </c>
      <c r="Q714" s="202">
        <v>0</v>
      </c>
      <c r="R714" s="202">
        <f>Q714*H714</f>
        <v>0</v>
      </c>
      <c r="S714" s="202">
        <v>0</v>
      </c>
      <c r="T714" s="203">
        <f>S714*H714</f>
        <v>0</v>
      </c>
      <c r="AR714" s="24" t="s">
        <v>206</v>
      </c>
      <c r="AT714" s="24" t="s">
        <v>189</v>
      </c>
      <c r="AU714" s="24" t="s">
        <v>83</v>
      </c>
      <c r="AY714" s="24" t="s">
        <v>186</v>
      </c>
      <c r="BE714" s="204">
        <f>IF(N714="základní",J714,0)</f>
        <v>0</v>
      </c>
      <c r="BF714" s="204">
        <f>IF(N714="snížená",J714,0)</f>
        <v>0</v>
      </c>
      <c r="BG714" s="204">
        <f>IF(N714="zákl. přenesená",J714,0)</f>
        <v>0</v>
      </c>
      <c r="BH714" s="204">
        <f>IF(N714="sníž. přenesená",J714,0)</f>
        <v>0</v>
      </c>
      <c r="BI714" s="204">
        <f>IF(N714="nulová",J714,0)</f>
        <v>0</v>
      </c>
      <c r="BJ714" s="24" t="s">
        <v>81</v>
      </c>
      <c r="BK714" s="204">
        <f>ROUND(I714*H714,2)</f>
        <v>0</v>
      </c>
      <c r="BL714" s="24" t="s">
        <v>206</v>
      </c>
      <c r="BM714" s="24" t="s">
        <v>2963</v>
      </c>
    </row>
    <row r="715" spans="2:47" s="1" customFormat="1" ht="297">
      <c r="B715" s="41"/>
      <c r="C715" s="63"/>
      <c r="D715" s="208" t="s">
        <v>196</v>
      </c>
      <c r="E715" s="63"/>
      <c r="F715" s="209" t="s">
        <v>2964</v>
      </c>
      <c r="G715" s="63"/>
      <c r="H715" s="63"/>
      <c r="I715" s="163"/>
      <c r="J715" s="63"/>
      <c r="K715" s="63"/>
      <c r="L715" s="61"/>
      <c r="M715" s="207"/>
      <c r="N715" s="42"/>
      <c r="O715" s="42"/>
      <c r="P715" s="42"/>
      <c r="Q715" s="42"/>
      <c r="R715" s="42"/>
      <c r="S715" s="42"/>
      <c r="T715" s="78"/>
      <c r="AT715" s="24" t="s">
        <v>196</v>
      </c>
      <c r="AU715" s="24" t="s">
        <v>83</v>
      </c>
    </row>
    <row r="716" spans="2:51" s="11" customFormat="1" ht="13.5">
      <c r="B716" s="214"/>
      <c r="C716" s="215"/>
      <c r="D716" s="205" t="s">
        <v>290</v>
      </c>
      <c r="E716" s="216" t="s">
        <v>23</v>
      </c>
      <c r="F716" s="217" t="s">
        <v>2965</v>
      </c>
      <c r="G716" s="215"/>
      <c r="H716" s="218">
        <v>19.6</v>
      </c>
      <c r="I716" s="219"/>
      <c r="J716" s="215"/>
      <c r="K716" s="215"/>
      <c r="L716" s="220"/>
      <c r="M716" s="221"/>
      <c r="N716" s="222"/>
      <c r="O716" s="222"/>
      <c r="P716" s="222"/>
      <c r="Q716" s="222"/>
      <c r="R716" s="222"/>
      <c r="S716" s="222"/>
      <c r="T716" s="223"/>
      <c r="AT716" s="224" t="s">
        <v>290</v>
      </c>
      <c r="AU716" s="224" t="s">
        <v>83</v>
      </c>
      <c r="AV716" s="11" t="s">
        <v>83</v>
      </c>
      <c r="AW716" s="11" t="s">
        <v>36</v>
      </c>
      <c r="AX716" s="11" t="s">
        <v>81</v>
      </c>
      <c r="AY716" s="224" t="s">
        <v>186</v>
      </c>
    </row>
    <row r="717" spans="2:65" s="1" customFormat="1" ht="22.5" customHeight="1">
      <c r="B717" s="41"/>
      <c r="C717" s="193" t="s">
        <v>541</v>
      </c>
      <c r="D717" s="193" t="s">
        <v>189</v>
      </c>
      <c r="E717" s="194" t="s">
        <v>2966</v>
      </c>
      <c r="F717" s="195" t="s">
        <v>2967</v>
      </c>
      <c r="G717" s="196" t="s">
        <v>285</v>
      </c>
      <c r="H717" s="197">
        <v>10.185</v>
      </c>
      <c r="I717" s="198"/>
      <c r="J717" s="199">
        <f>ROUND(I717*H717,2)</f>
        <v>0</v>
      </c>
      <c r="K717" s="195" t="s">
        <v>193</v>
      </c>
      <c r="L717" s="61"/>
      <c r="M717" s="200" t="s">
        <v>23</v>
      </c>
      <c r="N717" s="201" t="s">
        <v>44</v>
      </c>
      <c r="O717" s="42"/>
      <c r="P717" s="202">
        <f>O717*H717</f>
        <v>0</v>
      </c>
      <c r="Q717" s="202">
        <v>0.00063</v>
      </c>
      <c r="R717" s="202">
        <f>Q717*H717</f>
        <v>0.006416550000000001</v>
      </c>
      <c r="S717" s="202">
        <v>0</v>
      </c>
      <c r="T717" s="203">
        <f>S717*H717</f>
        <v>0</v>
      </c>
      <c r="AR717" s="24" t="s">
        <v>206</v>
      </c>
      <c r="AT717" s="24" t="s">
        <v>189</v>
      </c>
      <c r="AU717" s="24" t="s">
        <v>83</v>
      </c>
      <c r="AY717" s="24" t="s">
        <v>186</v>
      </c>
      <c r="BE717" s="204">
        <f>IF(N717="základní",J717,0)</f>
        <v>0</v>
      </c>
      <c r="BF717" s="204">
        <f>IF(N717="snížená",J717,0)</f>
        <v>0</v>
      </c>
      <c r="BG717" s="204">
        <f>IF(N717="zákl. přenesená",J717,0)</f>
        <v>0</v>
      </c>
      <c r="BH717" s="204">
        <f>IF(N717="sníž. přenesená",J717,0)</f>
        <v>0</v>
      </c>
      <c r="BI717" s="204">
        <f>IF(N717="nulová",J717,0)</f>
        <v>0</v>
      </c>
      <c r="BJ717" s="24" t="s">
        <v>81</v>
      </c>
      <c r="BK717" s="204">
        <f>ROUND(I717*H717,2)</f>
        <v>0</v>
      </c>
      <c r="BL717" s="24" t="s">
        <v>206</v>
      </c>
      <c r="BM717" s="24" t="s">
        <v>2968</v>
      </c>
    </row>
    <row r="718" spans="2:47" s="1" customFormat="1" ht="81">
      <c r="B718" s="41"/>
      <c r="C718" s="63"/>
      <c r="D718" s="208" t="s">
        <v>287</v>
      </c>
      <c r="E718" s="63"/>
      <c r="F718" s="209" t="s">
        <v>2969</v>
      </c>
      <c r="G718" s="63"/>
      <c r="H718" s="63"/>
      <c r="I718" s="163"/>
      <c r="J718" s="63"/>
      <c r="K718" s="63"/>
      <c r="L718" s="61"/>
      <c r="M718" s="207"/>
      <c r="N718" s="42"/>
      <c r="O718" s="42"/>
      <c r="P718" s="42"/>
      <c r="Q718" s="42"/>
      <c r="R718" s="42"/>
      <c r="S718" s="42"/>
      <c r="T718" s="78"/>
      <c r="AT718" s="24" t="s">
        <v>287</v>
      </c>
      <c r="AU718" s="24" t="s">
        <v>83</v>
      </c>
    </row>
    <row r="719" spans="2:51" s="11" customFormat="1" ht="13.5">
      <c r="B719" s="214"/>
      <c r="C719" s="215"/>
      <c r="D719" s="205" t="s">
        <v>290</v>
      </c>
      <c r="E719" s="216" t="s">
        <v>23</v>
      </c>
      <c r="F719" s="217" t="s">
        <v>2970</v>
      </c>
      <c r="G719" s="215"/>
      <c r="H719" s="218">
        <v>10.185</v>
      </c>
      <c r="I719" s="219"/>
      <c r="J719" s="215"/>
      <c r="K719" s="215"/>
      <c r="L719" s="220"/>
      <c r="M719" s="221"/>
      <c r="N719" s="222"/>
      <c r="O719" s="222"/>
      <c r="P719" s="222"/>
      <c r="Q719" s="222"/>
      <c r="R719" s="222"/>
      <c r="S719" s="222"/>
      <c r="T719" s="223"/>
      <c r="AT719" s="224" t="s">
        <v>290</v>
      </c>
      <c r="AU719" s="224" t="s">
        <v>83</v>
      </c>
      <c r="AV719" s="11" t="s">
        <v>83</v>
      </c>
      <c r="AW719" s="11" t="s">
        <v>36</v>
      </c>
      <c r="AX719" s="11" t="s">
        <v>81</v>
      </c>
      <c r="AY719" s="224" t="s">
        <v>186</v>
      </c>
    </row>
    <row r="720" spans="2:65" s="1" customFormat="1" ht="22.5" customHeight="1">
      <c r="B720" s="41"/>
      <c r="C720" s="193" t="s">
        <v>532</v>
      </c>
      <c r="D720" s="193" t="s">
        <v>189</v>
      </c>
      <c r="E720" s="194" t="s">
        <v>2971</v>
      </c>
      <c r="F720" s="195" t="s">
        <v>2972</v>
      </c>
      <c r="G720" s="196" t="s">
        <v>285</v>
      </c>
      <c r="H720" s="197">
        <v>2.2</v>
      </c>
      <c r="I720" s="198"/>
      <c r="J720" s="199">
        <f>ROUND(I720*H720,2)</f>
        <v>0</v>
      </c>
      <c r="K720" s="195" t="s">
        <v>193</v>
      </c>
      <c r="L720" s="61"/>
      <c r="M720" s="200" t="s">
        <v>23</v>
      </c>
      <c r="N720" s="201" t="s">
        <v>44</v>
      </c>
      <c r="O720" s="42"/>
      <c r="P720" s="202">
        <f>O720*H720</f>
        <v>0</v>
      </c>
      <c r="Q720" s="202">
        <v>0.00158</v>
      </c>
      <c r="R720" s="202">
        <f>Q720*H720</f>
        <v>0.0034760000000000004</v>
      </c>
      <c r="S720" s="202">
        <v>0</v>
      </c>
      <c r="T720" s="203">
        <f>S720*H720</f>
        <v>0</v>
      </c>
      <c r="AR720" s="24" t="s">
        <v>206</v>
      </c>
      <c r="AT720" s="24" t="s">
        <v>189</v>
      </c>
      <c r="AU720" s="24" t="s">
        <v>83</v>
      </c>
      <c r="AY720" s="24" t="s">
        <v>186</v>
      </c>
      <c r="BE720" s="204">
        <f>IF(N720="základní",J720,0)</f>
        <v>0</v>
      </c>
      <c r="BF720" s="204">
        <f>IF(N720="snížená",J720,0)</f>
        <v>0</v>
      </c>
      <c r="BG720" s="204">
        <f>IF(N720="zákl. přenesená",J720,0)</f>
        <v>0</v>
      </c>
      <c r="BH720" s="204">
        <f>IF(N720="sníž. přenesená",J720,0)</f>
        <v>0</v>
      </c>
      <c r="BI720" s="204">
        <f>IF(N720="nulová",J720,0)</f>
        <v>0</v>
      </c>
      <c r="BJ720" s="24" t="s">
        <v>81</v>
      </c>
      <c r="BK720" s="204">
        <f>ROUND(I720*H720,2)</f>
        <v>0</v>
      </c>
      <c r="BL720" s="24" t="s">
        <v>206</v>
      </c>
      <c r="BM720" s="24" t="s">
        <v>2973</v>
      </c>
    </row>
    <row r="721" spans="2:47" s="1" customFormat="1" ht="81">
      <c r="B721" s="41"/>
      <c r="C721" s="63"/>
      <c r="D721" s="208" t="s">
        <v>287</v>
      </c>
      <c r="E721" s="63"/>
      <c r="F721" s="209" t="s">
        <v>2969</v>
      </c>
      <c r="G721" s="63"/>
      <c r="H721" s="63"/>
      <c r="I721" s="163"/>
      <c r="J721" s="63"/>
      <c r="K721" s="63"/>
      <c r="L721" s="61"/>
      <c r="M721" s="207"/>
      <c r="N721" s="42"/>
      <c r="O721" s="42"/>
      <c r="P721" s="42"/>
      <c r="Q721" s="42"/>
      <c r="R721" s="42"/>
      <c r="S721" s="42"/>
      <c r="T721" s="78"/>
      <c r="AT721" s="24" t="s">
        <v>287</v>
      </c>
      <c r="AU721" s="24" t="s">
        <v>83</v>
      </c>
    </row>
    <row r="722" spans="2:51" s="13" customFormat="1" ht="13.5">
      <c r="B722" s="241"/>
      <c r="C722" s="242"/>
      <c r="D722" s="208" t="s">
        <v>290</v>
      </c>
      <c r="E722" s="243" t="s">
        <v>23</v>
      </c>
      <c r="F722" s="244" t="s">
        <v>2974</v>
      </c>
      <c r="G722" s="242"/>
      <c r="H722" s="245" t="s">
        <v>23</v>
      </c>
      <c r="I722" s="246"/>
      <c r="J722" s="242"/>
      <c r="K722" s="242"/>
      <c r="L722" s="247"/>
      <c r="M722" s="248"/>
      <c r="N722" s="249"/>
      <c r="O722" s="249"/>
      <c r="P722" s="249"/>
      <c r="Q722" s="249"/>
      <c r="R722" s="249"/>
      <c r="S722" s="249"/>
      <c r="T722" s="250"/>
      <c r="AT722" s="251" t="s">
        <v>290</v>
      </c>
      <c r="AU722" s="251" t="s">
        <v>83</v>
      </c>
      <c r="AV722" s="13" t="s">
        <v>81</v>
      </c>
      <c r="AW722" s="13" t="s">
        <v>36</v>
      </c>
      <c r="AX722" s="13" t="s">
        <v>73</v>
      </c>
      <c r="AY722" s="251" t="s">
        <v>186</v>
      </c>
    </row>
    <row r="723" spans="2:51" s="11" customFormat="1" ht="13.5">
      <c r="B723" s="214"/>
      <c r="C723" s="215"/>
      <c r="D723" s="205" t="s">
        <v>290</v>
      </c>
      <c r="E723" s="216" t="s">
        <v>23</v>
      </c>
      <c r="F723" s="217" t="s">
        <v>2975</v>
      </c>
      <c r="G723" s="215"/>
      <c r="H723" s="218">
        <v>2.2</v>
      </c>
      <c r="I723" s="219"/>
      <c r="J723" s="215"/>
      <c r="K723" s="215"/>
      <c r="L723" s="220"/>
      <c r="M723" s="221"/>
      <c r="N723" s="222"/>
      <c r="O723" s="222"/>
      <c r="P723" s="222"/>
      <c r="Q723" s="222"/>
      <c r="R723" s="222"/>
      <c r="S723" s="222"/>
      <c r="T723" s="223"/>
      <c r="AT723" s="224" t="s">
        <v>290</v>
      </c>
      <c r="AU723" s="224" t="s">
        <v>83</v>
      </c>
      <c r="AV723" s="11" t="s">
        <v>83</v>
      </c>
      <c r="AW723" s="11" t="s">
        <v>36</v>
      </c>
      <c r="AX723" s="11" t="s">
        <v>81</v>
      </c>
      <c r="AY723" s="224" t="s">
        <v>186</v>
      </c>
    </row>
    <row r="724" spans="2:65" s="1" customFormat="1" ht="31.5" customHeight="1">
      <c r="B724" s="41"/>
      <c r="C724" s="193" t="s">
        <v>565</v>
      </c>
      <c r="D724" s="193" t="s">
        <v>189</v>
      </c>
      <c r="E724" s="194" t="s">
        <v>2976</v>
      </c>
      <c r="F724" s="195" t="s">
        <v>2977</v>
      </c>
      <c r="G724" s="196" t="s">
        <v>444</v>
      </c>
      <c r="H724" s="197">
        <v>38.65</v>
      </c>
      <c r="I724" s="198"/>
      <c r="J724" s="199">
        <f>ROUND(I724*H724,2)</f>
        <v>0</v>
      </c>
      <c r="K724" s="195" t="s">
        <v>193</v>
      </c>
      <c r="L724" s="61"/>
      <c r="M724" s="200" t="s">
        <v>23</v>
      </c>
      <c r="N724" s="201" t="s">
        <v>44</v>
      </c>
      <c r="O724" s="42"/>
      <c r="P724" s="202">
        <f>O724*H724</f>
        <v>0</v>
      </c>
      <c r="Q724" s="202">
        <v>0.00018</v>
      </c>
      <c r="R724" s="202">
        <f>Q724*H724</f>
        <v>0.0069570000000000005</v>
      </c>
      <c r="S724" s="202">
        <v>0</v>
      </c>
      <c r="T724" s="203">
        <f>S724*H724</f>
        <v>0</v>
      </c>
      <c r="AR724" s="24" t="s">
        <v>206</v>
      </c>
      <c r="AT724" s="24" t="s">
        <v>189</v>
      </c>
      <c r="AU724" s="24" t="s">
        <v>83</v>
      </c>
      <c r="AY724" s="24" t="s">
        <v>186</v>
      </c>
      <c r="BE724" s="204">
        <f>IF(N724="základní",J724,0)</f>
        <v>0</v>
      </c>
      <c r="BF724" s="204">
        <f>IF(N724="snížená",J724,0)</f>
        <v>0</v>
      </c>
      <c r="BG724" s="204">
        <f>IF(N724="zákl. přenesená",J724,0)</f>
        <v>0</v>
      </c>
      <c r="BH724" s="204">
        <f>IF(N724="sníž. přenesená",J724,0)</f>
        <v>0</v>
      </c>
      <c r="BI724" s="204">
        <f>IF(N724="nulová",J724,0)</f>
        <v>0</v>
      </c>
      <c r="BJ724" s="24" t="s">
        <v>81</v>
      </c>
      <c r="BK724" s="204">
        <f>ROUND(I724*H724,2)</f>
        <v>0</v>
      </c>
      <c r="BL724" s="24" t="s">
        <v>206</v>
      </c>
      <c r="BM724" s="24" t="s">
        <v>2978</v>
      </c>
    </row>
    <row r="725" spans="2:47" s="1" customFormat="1" ht="310.5">
      <c r="B725" s="41"/>
      <c r="C725" s="63"/>
      <c r="D725" s="208" t="s">
        <v>287</v>
      </c>
      <c r="E725" s="63"/>
      <c r="F725" s="209" t="s">
        <v>2979</v>
      </c>
      <c r="G725" s="63"/>
      <c r="H725" s="63"/>
      <c r="I725" s="163"/>
      <c r="J725" s="63"/>
      <c r="K725" s="63"/>
      <c r="L725" s="61"/>
      <c r="M725" s="207"/>
      <c r="N725" s="42"/>
      <c r="O725" s="42"/>
      <c r="P725" s="42"/>
      <c r="Q725" s="42"/>
      <c r="R725" s="42"/>
      <c r="S725" s="42"/>
      <c r="T725" s="78"/>
      <c r="AT725" s="24" t="s">
        <v>287</v>
      </c>
      <c r="AU725" s="24" t="s">
        <v>83</v>
      </c>
    </row>
    <row r="726" spans="2:51" s="13" customFormat="1" ht="13.5">
      <c r="B726" s="241"/>
      <c r="C726" s="242"/>
      <c r="D726" s="208" t="s">
        <v>290</v>
      </c>
      <c r="E726" s="243" t="s">
        <v>23</v>
      </c>
      <c r="F726" s="244" t="s">
        <v>2980</v>
      </c>
      <c r="G726" s="242"/>
      <c r="H726" s="245" t="s">
        <v>23</v>
      </c>
      <c r="I726" s="246"/>
      <c r="J726" s="242"/>
      <c r="K726" s="242"/>
      <c r="L726" s="247"/>
      <c r="M726" s="248"/>
      <c r="N726" s="249"/>
      <c r="O726" s="249"/>
      <c r="P726" s="249"/>
      <c r="Q726" s="249"/>
      <c r="R726" s="249"/>
      <c r="S726" s="249"/>
      <c r="T726" s="250"/>
      <c r="AT726" s="251" t="s">
        <v>290</v>
      </c>
      <c r="AU726" s="251" t="s">
        <v>83</v>
      </c>
      <c r="AV726" s="13" t="s">
        <v>81</v>
      </c>
      <c r="AW726" s="13" t="s">
        <v>36</v>
      </c>
      <c r="AX726" s="13" t="s">
        <v>73</v>
      </c>
      <c r="AY726" s="251" t="s">
        <v>186</v>
      </c>
    </row>
    <row r="727" spans="2:51" s="11" customFormat="1" ht="13.5">
      <c r="B727" s="214"/>
      <c r="C727" s="215"/>
      <c r="D727" s="208" t="s">
        <v>290</v>
      </c>
      <c r="E727" s="225" t="s">
        <v>23</v>
      </c>
      <c r="F727" s="226" t="s">
        <v>2981</v>
      </c>
      <c r="G727" s="215"/>
      <c r="H727" s="227">
        <v>27.65</v>
      </c>
      <c r="I727" s="219"/>
      <c r="J727" s="215"/>
      <c r="K727" s="215"/>
      <c r="L727" s="220"/>
      <c r="M727" s="221"/>
      <c r="N727" s="222"/>
      <c r="O727" s="222"/>
      <c r="P727" s="222"/>
      <c r="Q727" s="222"/>
      <c r="R727" s="222"/>
      <c r="S727" s="222"/>
      <c r="T727" s="223"/>
      <c r="AT727" s="224" t="s">
        <v>290</v>
      </c>
      <c r="AU727" s="224" t="s">
        <v>83</v>
      </c>
      <c r="AV727" s="11" t="s">
        <v>83</v>
      </c>
      <c r="AW727" s="11" t="s">
        <v>36</v>
      </c>
      <c r="AX727" s="11" t="s">
        <v>73</v>
      </c>
      <c r="AY727" s="224" t="s">
        <v>186</v>
      </c>
    </row>
    <row r="728" spans="2:51" s="13" customFormat="1" ht="13.5">
      <c r="B728" s="241"/>
      <c r="C728" s="242"/>
      <c r="D728" s="208" t="s">
        <v>290</v>
      </c>
      <c r="E728" s="243" t="s">
        <v>23</v>
      </c>
      <c r="F728" s="244" t="s">
        <v>2945</v>
      </c>
      <c r="G728" s="242"/>
      <c r="H728" s="245" t="s">
        <v>23</v>
      </c>
      <c r="I728" s="246"/>
      <c r="J728" s="242"/>
      <c r="K728" s="242"/>
      <c r="L728" s="247"/>
      <c r="M728" s="248"/>
      <c r="N728" s="249"/>
      <c r="O728" s="249"/>
      <c r="P728" s="249"/>
      <c r="Q728" s="249"/>
      <c r="R728" s="249"/>
      <c r="S728" s="249"/>
      <c r="T728" s="250"/>
      <c r="AT728" s="251" t="s">
        <v>290</v>
      </c>
      <c r="AU728" s="251" t="s">
        <v>83</v>
      </c>
      <c r="AV728" s="13" t="s">
        <v>81</v>
      </c>
      <c r="AW728" s="13" t="s">
        <v>36</v>
      </c>
      <c r="AX728" s="13" t="s">
        <v>73</v>
      </c>
      <c r="AY728" s="251" t="s">
        <v>186</v>
      </c>
    </row>
    <row r="729" spans="2:51" s="11" customFormat="1" ht="13.5">
      <c r="B729" s="214"/>
      <c r="C729" s="215"/>
      <c r="D729" s="208" t="s">
        <v>290</v>
      </c>
      <c r="E729" s="225" t="s">
        <v>23</v>
      </c>
      <c r="F729" s="226" t="s">
        <v>2982</v>
      </c>
      <c r="G729" s="215"/>
      <c r="H729" s="227">
        <v>11</v>
      </c>
      <c r="I729" s="219"/>
      <c r="J729" s="215"/>
      <c r="K729" s="215"/>
      <c r="L729" s="220"/>
      <c r="M729" s="221"/>
      <c r="N729" s="222"/>
      <c r="O729" s="222"/>
      <c r="P729" s="222"/>
      <c r="Q729" s="222"/>
      <c r="R729" s="222"/>
      <c r="S729" s="222"/>
      <c r="T729" s="223"/>
      <c r="AT729" s="224" t="s">
        <v>290</v>
      </c>
      <c r="AU729" s="224" t="s">
        <v>83</v>
      </c>
      <c r="AV729" s="11" t="s">
        <v>83</v>
      </c>
      <c r="AW729" s="11" t="s">
        <v>36</v>
      </c>
      <c r="AX729" s="11" t="s">
        <v>73</v>
      </c>
      <c r="AY729" s="224" t="s">
        <v>186</v>
      </c>
    </row>
    <row r="730" spans="2:51" s="12" customFormat="1" ht="13.5">
      <c r="B730" s="230"/>
      <c r="C730" s="231"/>
      <c r="D730" s="205" t="s">
        <v>290</v>
      </c>
      <c r="E730" s="232" t="s">
        <v>23</v>
      </c>
      <c r="F730" s="233" t="s">
        <v>650</v>
      </c>
      <c r="G730" s="231"/>
      <c r="H730" s="234">
        <v>38.65</v>
      </c>
      <c r="I730" s="235"/>
      <c r="J730" s="231"/>
      <c r="K730" s="231"/>
      <c r="L730" s="236"/>
      <c r="M730" s="237"/>
      <c r="N730" s="238"/>
      <c r="O730" s="238"/>
      <c r="P730" s="238"/>
      <c r="Q730" s="238"/>
      <c r="R730" s="238"/>
      <c r="S730" s="238"/>
      <c r="T730" s="239"/>
      <c r="AT730" s="240" t="s">
        <v>290</v>
      </c>
      <c r="AU730" s="240" t="s">
        <v>83</v>
      </c>
      <c r="AV730" s="12" t="s">
        <v>206</v>
      </c>
      <c r="AW730" s="12" t="s">
        <v>36</v>
      </c>
      <c r="AX730" s="12" t="s">
        <v>81</v>
      </c>
      <c r="AY730" s="240" t="s">
        <v>186</v>
      </c>
    </row>
    <row r="731" spans="2:65" s="1" customFormat="1" ht="31.5" customHeight="1">
      <c r="B731" s="41"/>
      <c r="C731" s="193" t="s">
        <v>596</v>
      </c>
      <c r="D731" s="193" t="s">
        <v>189</v>
      </c>
      <c r="E731" s="194" t="s">
        <v>2983</v>
      </c>
      <c r="F731" s="195" t="s">
        <v>2984</v>
      </c>
      <c r="G731" s="196" t="s">
        <v>444</v>
      </c>
      <c r="H731" s="197">
        <v>27.65</v>
      </c>
      <c r="I731" s="198"/>
      <c r="J731" s="199">
        <f>ROUND(I731*H731,2)</f>
        <v>0</v>
      </c>
      <c r="K731" s="195" t="s">
        <v>193</v>
      </c>
      <c r="L731" s="61"/>
      <c r="M731" s="200" t="s">
        <v>23</v>
      </c>
      <c r="N731" s="201" t="s">
        <v>44</v>
      </c>
      <c r="O731" s="42"/>
      <c r="P731" s="202">
        <f>O731*H731</f>
        <v>0</v>
      </c>
      <c r="Q731" s="202">
        <v>3E-05</v>
      </c>
      <c r="R731" s="202">
        <f>Q731*H731</f>
        <v>0.0008294999999999999</v>
      </c>
      <c r="S731" s="202">
        <v>0</v>
      </c>
      <c r="T731" s="203">
        <f>S731*H731</f>
        <v>0</v>
      </c>
      <c r="AR731" s="24" t="s">
        <v>206</v>
      </c>
      <c r="AT731" s="24" t="s">
        <v>189</v>
      </c>
      <c r="AU731" s="24" t="s">
        <v>83</v>
      </c>
      <c r="AY731" s="24" t="s">
        <v>186</v>
      </c>
      <c r="BE731" s="204">
        <f>IF(N731="základní",J731,0)</f>
        <v>0</v>
      </c>
      <c r="BF731" s="204">
        <f>IF(N731="snížená",J731,0)</f>
        <v>0</v>
      </c>
      <c r="BG731" s="204">
        <f>IF(N731="zákl. přenesená",J731,0)</f>
        <v>0</v>
      </c>
      <c r="BH731" s="204">
        <f>IF(N731="sníž. přenesená",J731,0)</f>
        <v>0</v>
      </c>
      <c r="BI731" s="204">
        <f>IF(N731="nulová",J731,0)</f>
        <v>0</v>
      </c>
      <c r="BJ731" s="24" t="s">
        <v>81</v>
      </c>
      <c r="BK731" s="204">
        <f>ROUND(I731*H731,2)</f>
        <v>0</v>
      </c>
      <c r="BL731" s="24" t="s">
        <v>206</v>
      </c>
      <c r="BM731" s="24" t="s">
        <v>2985</v>
      </c>
    </row>
    <row r="732" spans="2:47" s="1" customFormat="1" ht="310.5">
      <c r="B732" s="41"/>
      <c r="C732" s="63"/>
      <c r="D732" s="208" t="s">
        <v>287</v>
      </c>
      <c r="E732" s="63"/>
      <c r="F732" s="209" t="s">
        <v>2979</v>
      </c>
      <c r="G732" s="63"/>
      <c r="H732" s="63"/>
      <c r="I732" s="163"/>
      <c r="J732" s="63"/>
      <c r="K732" s="63"/>
      <c r="L732" s="61"/>
      <c r="M732" s="207"/>
      <c r="N732" s="42"/>
      <c r="O732" s="42"/>
      <c r="P732" s="42"/>
      <c r="Q732" s="42"/>
      <c r="R732" s="42"/>
      <c r="S732" s="42"/>
      <c r="T732" s="78"/>
      <c r="AT732" s="24" t="s">
        <v>287</v>
      </c>
      <c r="AU732" s="24" t="s">
        <v>83</v>
      </c>
    </row>
    <row r="733" spans="2:51" s="11" customFormat="1" ht="13.5">
      <c r="B733" s="214"/>
      <c r="C733" s="215"/>
      <c r="D733" s="205" t="s">
        <v>290</v>
      </c>
      <c r="E733" s="216" t="s">
        <v>23</v>
      </c>
      <c r="F733" s="217" t="s">
        <v>2981</v>
      </c>
      <c r="G733" s="215"/>
      <c r="H733" s="218">
        <v>27.65</v>
      </c>
      <c r="I733" s="219"/>
      <c r="J733" s="215"/>
      <c r="K733" s="215"/>
      <c r="L733" s="220"/>
      <c r="M733" s="221"/>
      <c r="N733" s="222"/>
      <c r="O733" s="222"/>
      <c r="P733" s="222"/>
      <c r="Q733" s="222"/>
      <c r="R733" s="222"/>
      <c r="S733" s="222"/>
      <c r="T733" s="223"/>
      <c r="AT733" s="224" t="s">
        <v>290</v>
      </c>
      <c r="AU733" s="224" t="s">
        <v>83</v>
      </c>
      <c r="AV733" s="11" t="s">
        <v>83</v>
      </c>
      <c r="AW733" s="11" t="s">
        <v>36</v>
      </c>
      <c r="AX733" s="11" t="s">
        <v>81</v>
      </c>
      <c r="AY733" s="224" t="s">
        <v>186</v>
      </c>
    </row>
    <row r="734" spans="2:65" s="1" customFormat="1" ht="31.5" customHeight="1">
      <c r="B734" s="41"/>
      <c r="C734" s="193" t="s">
        <v>570</v>
      </c>
      <c r="D734" s="193" t="s">
        <v>189</v>
      </c>
      <c r="E734" s="194" t="s">
        <v>2986</v>
      </c>
      <c r="F734" s="195" t="s">
        <v>2987</v>
      </c>
      <c r="G734" s="196" t="s">
        <v>300</v>
      </c>
      <c r="H734" s="197">
        <v>1</v>
      </c>
      <c r="I734" s="198"/>
      <c r="J734" s="199">
        <f>ROUND(I734*H734,2)</f>
        <v>0</v>
      </c>
      <c r="K734" s="195" t="s">
        <v>193</v>
      </c>
      <c r="L734" s="61"/>
      <c r="M734" s="200" t="s">
        <v>23</v>
      </c>
      <c r="N734" s="201" t="s">
        <v>44</v>
      </c>
      <c r="O734" s="42"/>
      <c r="P734" s="202">
        <f>O734*H734</f>
        <v>0</v>
      </c>
      <c r="Q734" s="202">
        <v>0</v>
      </c>
      <c r="R734" s="202">
        <f>Q734*H734</f>
        <v>0</v>
      </c>
      <c r="S734" s="202">
        <v>0</v>
      </c>
      <c r="T734" s="203">
        <f>S734*H734</f>
        <v>0</v>
      </c>
      <c r="AR734" s="24" t="s">
        <v>206</v>
      </c>
      <c r="AT734" s="24" t="s">
        <v>189</v>
      </c>
      <c r="AU734" s="24" t="s">
        <v>83</v>
      </c>
      <c r="AY734" s="24" t="s">
        <v>186</v>
      </c>
      <c r="BE734" s="204">
        <f>IF(N734="základní",J734,0)</f>
        <v>0</v>
      </c>
      <c r="BF734" s="204">
        <f>IF(N734="snížená",J734,0)</f>
        <v>0</v>
      </c>
      <c r="BG734" s="204">
        <f>IF(N734="zákl. přenesená",J734,0)</f>
        <v>0</v>
      </c>
      <c r="BH734" s="204">
        <f>IF(N734="sníž. přenesená",J734,0)</f>
        <v>0</v>
      </c>
      <c r="BI734" s="204">
        <f>IF(N734="nulová",J734,0)</f>
        <v>0</v>
      </c>
      <c r="BJ734" s="24" t="s">
        <v>81</v>
      </c>
      <c r="BK734" s="204">
        <f>ROUND(I734*H734,2)</f>
        <v>0</v>
      </c>
      <c r="BL734" s="24" t="s">
        <v>206</v>
      </c>
      <c r="BM734" s="24" t="s">
        <v>2988</v>
      </c>
    </row>
    <row r="735" spans="2:47" s="1" customFormat="1" ht="409.5">
      <c r="B735" s="41"/>
      <c r="C735" s="63"/>
      <c r="D735" s="205" t="s">
        <v>287</v>
      </c>
      <c r="E735" s="63"/>
      <c r="F735" s="206" t="s">
        <v>2989</v>
      </c>
      <c r="G735" s="63"/>
      <c r="H735" s="63"/>
      <c r="I735" s="163"/>
      <c r="J735" s="63"/>
      <c r="K735" s="63"/>
      <c r="L735" s="61"/>
      <c r="M735" s="207"/>
      <c r="N735" s="42"/>
      <c r="O735" s="42"/>
      <c r="P735" s="42"/>
      <c r="Q735" s="42"/>
      <c r="R735" s="42"/>
      <c r="S735" s="42"/>
      <c r="T735" s="78"/>
      <c r="AT735" s="24" t="s">
        <v>287</v>
      </c>
      <c r="AU735" s="24" t="s">
        <v>83</v>
      </c>
    </row>
    <row r="736" spans="2:65" s="1" customFormat="1" ht="31.5" customHeight="1">
      <c r="B736" s="41"/>
      <c r="C736" s="193" t="s">
        <v>575</v>
      </c>
      <c r="D736" s="193" t="s">
        <v>189</v>
      </c>
      <c r="E736" s="194" t="s">
        <v>2990</v>
      </c>
      <c r="F736" s="195" t="s">
        <v>2991</v>
      </c>
      <c r="G736" s="196" t="s">
        <v>300</v>
      </c>
      <c r="H736" s="197">
        <v>1</v>
      </c>
      <c r="I736" s="198"/>
      <c r="J736" s="199">
        <f>ROUND(I736*H736,2)</f>
        <v>0</v>
      </c>
      <c r="K736" s="195" t="s">
        <v>193</v>
      </c>
      <c r="L736" s="61"/>
      <c r="M736" s="200" t="s">
        <v>23</v>
      </c>
      <c r="N736" s="201" t="s">
        <v>44</v>
      </c>
      <c r="O736" s="42"/>
      <c r="P736" s="202">
        <f>O736*H736</f>
        <v>0</v>
      </c>
      <c r="Q736" s="202">
        <v>0</v>
      </c>
      <c r="R736" s="202">
        <f>Q736*H736</f>
        <v>0</v>
      </c>
      <c r="S736" s="202">
        <v>0</v>
      </c>
      <c r="T736" s="203">
        <f>S736*H736</f>
        <v>0</v>
      </c>
      <c r="AR736" s="24" t="s">
        <v>206</v>
      </c>
      <c r="AT736" s="24" t="s">
        <v>189</v>
      </c>
      <c r="AU736" s="24" t="s">
        <v>83</v>
      </c>
      <c r="AY736" s="24" t="s">
        <v>186</v>
      </c>
      <c r="BE736" s="204">
        <f>IF(N736="základní",J736,0)</f>
        <v>0</v>
      </c>
      <c r="BF736" s="204">
        <f>IF(N736="snížená",J736,0)</f>
        <v>0</v>
      </c>
      <c r="BG736" s="204">
        <f>IF(N736="zákl. přenesená",J736,0)</f>
        <v>0</v>
      </c>
      <c r="BH736" s="204">
        <f>IF(N736="sníž. přenesená",J736,0)</f>
        <v>0</v>
      </c>
      <c r="BI736" s="204">
        <f>IF(N736="nulová",J736,0)</f>
        <v>0</v>
      </c>
      <c r="BJ736" s="24" t="s">
        <v>81</v>
      </c>
      <c r="BK736" s="204">
        <f>ROUND(I736*H736,2)</f>
        <v>0</v>
      </c>
      <c r="BL736" s="24" t="s">
        <v>206</v>
      </c>
      <c r="BM736" s="24" t="s">
        <v>2992</v>
      </c>
    </row>
    <row r="737" spans="2:47" s="1" customFormat="1" ht="409.5">
      <c r="B737" s="41"/>
      <c r="C737" s="63"/>
      <c r="D737" s="205" t="s">
        <v>287</v>
      </c>
      <c r="E737" s="63"/>
      <c r="F737" s="206" t="s">
        <v>2989</v>
      </c>
      <c r="G737" s="63"/>
      <c r="H737" s="63"/>
      <c r="I737" s="163"/>
      <c r="J737" s="63"/>
      <c r="K737" s="63"/>
      <c r="L737" s="61"/>
      <c r="M737" s="207"/>
      <c r="N737" s="42"/>
      <c r="O737" s="42"/>
      <c r="P737" s="42"/>
      <c r="Q737" s="42"/>
      <c r="R737" s="42"/>
      <c r="S737" s="42"/>
      <c r="T737" s="78"/>
      <c r="AT737" s="24" t="s">
        <v>287</v>
      </c>
      <c r="AU737" s="24" t="s">
        <v>83</v>
      </c>
    </row>
    <row r="738" spans="2:65" s="1" customFormat="1" ht="44.25" customHeight="1">
      <c r="B738" s="41"/>
      <c r="C738" s="193" t="s">
        <v>1174</v>
      </c>
      <c r="D738" s="193" t="s">
        <v>189</v>
      </c>
      <c r="E738" s="194" t="s">
        <v>1014</v>
      </c>
      <c r="F738" s="195" t="s">
        <v>1015</v>
      </c>
      <c r="G738" s="196" t="s">
        <v>444</v>
      </c>
      <c r="H738" s="197">
        <v>43</v>
      </c>
      <c r="I738" s="198"/>
      <c r="J738" s="199">
        <f>ROUND(I738*H738,2)</f>
        <v>0</v>
      </c>
      <c r="K738" s="195" t="s">
        <v>193</v>
      </c>
      <c r="L738" s="61"/>
      <c r="M738" s="200" t="s">
        <v>23</v>
      </c>
      <c r="N738" s="201" t="s">
        <v>44</v>
      </c>
      <c r="O738" s="42"/>
      <c r="P738" s="202">
        <f>O738*H738</f>
        <v>0</v>
      </c>
      <c r="Q738" s="202">
        <v>0.16371</v>
      </c>
      <c r="R738" s="202">
        <f>Q738*H738</f>
        <v>7.03953</v>
      </c>
      <c r="S738" s="202">
        <v>0</v>
      </c>
      <c r="T738" s="203">
        <f>S738*H738</f>
        <v>0</v>
      </c>
      <c r="AR738" s="24" t="s">
        <v>206</v>
      </c>
      <c r="AT738" s="24" t="s">
        <v>189</v>
      </c>
      <c r="AU738" s="24" t="s">
        <v>83</v>
      </c>
      <c r="AY738" s="24" t="s">
        <v>186</v>
      </c>
      <c r="BE738" s="204">
        <f>IF(N738="základní",J738,0)</f>
        <v>0</v>
      </c>
      <c r="BF738" s="204">
        <f>IF(N738="snížená",J738,0)</f>
        <v>0</v>
      </c>
      <c r="BG738" s="204">
        <f>IF(N738="zákl. přenesená",J738,0)</f>
        <v>0</v>
      </c>
      <c r="BH738" s="204">
        <f>IF(N738="sníž. přenesená",J738,0)</f>
        <v>0</v>
      </c>
      <c r="BI738" s="204">
        <f>IF(N738="nulová",J738,0)</f>
        <v>0</v>
      </c>
      <c r="BJ738" s="24" t="s">
        <v>81</v>
      </c>
      <c r="BK738" s="204">
        <f>ROUND(I738*H738,2)</f>
        <v>0</v>
      </c>
      <c r="BL738" s="24" t="s">
        <v>206</v>
      </c>
      <c r="BM738" s="24" t="s">
        <v>2993</v>
      </c>
    </row>
    <row r="739" spans="2:47" s="1" customFormat="1" ht="94.5">
      <c r="B739" s="41"/>
      <c r="C739" s="63"/>
      <c r="D739" s="208" t="s">
        <v>287</v>
      </c>
      <c r="E739" s="63"/>
      <c r="F739" s="209" t="s">
        <v>1011</v>
      </c>
      <c r="G739" s="63"/>
      <c r="H739" s="63"/>
      <c r="I739" s="163"/>
      <c r="J739" s="63"/>
      <c r="K739" s="63"/>
      <c r="L739" s="61"/>
      <c r="M739" s="207"/>
      <c r="N739" s="42"/>
      <c r="O739" s="42"/>
      <c r="P739" s="42"/>
      <c r="Q739" s="42"/>
      <c r="R739" s="42"/>
      <c r="S739" s="42"/>
      <c r="T739" s="78"/>
      <c r="AT739" s="24" t="s">
        <v>287</v>
      </c>
      <c r="AU739" s="24" t="s">
        <v>83</v>
      </c>
    </row>
    <row r="740" spans="2:51" s="11" customFormat="1" ht="13.5">
      <c r="B740" s="214"/>
      <c r="C740" s="215"/>
      <c r="D740" s="205" t="s">
        <v>290</v>
      </c>
      <c r="E740" s="216" t="s">
        <v>23</v>
      </c>
      <c r="F740" s="217" t="s">
        <v>2994</v>
      </c>
      <c r="G740" s="215"/>
      <c r="H740" s="218">
        <v>43</v>
      </c>
      <c r="I740" s="219"/>
      <c r="J740" s="215"/>
      <c r="K740" s="215"/>
      <c r="L740" s="220"/>
      <c r="M740" s="221"/>
      <c r="N740" s="222"/>
      <c r="O740" s="222"/>
      <c r="P740" s="222"/>
      <c r="Q740" s="222"/>
      <c r="R740" s="222"/>
      <c r="S740" s="222"/>
      <c r="T740" s="223"/>
      <c r="AT740" s="224" t="s">
        <v>290</v>
      </c>
      <c r="AU740" s="224" t="s">
        <v>83</v>
      </c>
      <c r="AV740" s="11" t="s">
        <v>83</v>
      </c>
      <c r="AW740" s="11" t="s">
        <v>36</v>
      </c>
      <c r="AX740" s="11" t="s">
        <v>81</v>
      </c>
      <c r="AY740" s="224" t="s">
        <v>186</v>
      </c>
    </row>
    <row r="741" spans="2:65" s="1" customFormat="1" ht="22.5" customHeight="1">
      <c r="B741" s="41"/>
      <c r="C741" s="254" t="s">
        <v>1181</v>
      </c>
      <c r="D741" s="254" t="s">
        <v>1059</v>
      </c>
      <c r="E741" s="255" t="s">
        <v>1708</v>
      </c>
      <c r="F741" s="256" t="s">
        <v>1709</v>
      </c>
      <c r="G741" s="257" t="s">
        <v>300</v>
      </c>
      <c r="H741" s="258">
        <v>131</v>
      </c>
      <c r="I741" s="259"/>
      <c r="J741" s="260">
        <f>ROUND(I741*H741,2)</f>
        <v>0</v>
      </c>
      <c r="K741" s="256" t="s">
        <v>193</v>
      </c>
      <c r="L741" s="261"/>
      <c r="M741" s="262" t="s">
        <v>23</v>
      </c>
      <c r="N741" s="263" t="s">
        <v>44</v>
      </c>
      <c r="O741" s="42"/>
      <c r="P741" s="202">
        <f>O741*H741</f>
        <v>0</v>
      </c>
      <c r="Q741" s="202">
        <v>0.044</v>
      </c>
      <c r="R741" s="202">
        <f>Q741*H741</f>
        <v>5.763999999999999</v>
      </c>
      <c r="S741" s="202">
        <v>0</v>
      </c>
      <c r="T741" s="203">
        <f>S741*H741</f>
        <v>0</v>
      </c>
      <c r="AR741" s="24" t="s">
        <v>227</v>
      </c>
      <c r="AT741" s="24" t="s">
        <v>1059</v>
      </c>
      <c r="AU741" s="24" t="s">
        <v>83</v>
      </c>
      <c r="AY741" s="24" t="s">
        <v>186</v>
      </c>
      <c r="BE741" s="204">
        <f>IF(N741="základní",J741,0)</f>
        <v>0</v>
      </c>
      <c r="BF741" s="204">
        <f>IF(N741="snížená",J741,0)</f>
        <v>0</v>
      </c>
      <c r="BG741" s="204">
        <f>IF(N741="zákl. přenesená",J741,0)</f>
        <v>0</v>
      </c>
      <c r="BH741" s="204">
        <f>IF(N741="sníž. přenesená",J741,0)</f>
        <v>0</v>
      </c>
      <c r="BI741" s="204">
        <f>IF(N741="nulová",J741,0)</f>
        <v>0</v>
      </c>
      <c r="BJ741" s="24" t="s">
        <v>81</v>
      </c>
      <c r="BK741" s="204">
        <f>ROUND(I741*H741,2)</f>
        <v>0</v>
      </c>
      <c r="BL741" s="24" t="s">
        <v>206</v>
      </c>
      <c r="BM741" s="24" t="s">
        <v>2995</v>
      </c>
    </row>
    <row r="742" spans="2:51" s="11" customFormat="1" ht="13.5">
      <c r="B742" s="214"/>
      <c r="C742" s="215"/>
      <c r="D742" s="208" t="s">
        <v>290</v>
      </c>
      <c r="E742" s="225" t="s">
        <v>23</v>
      </c>
      <c r="F742" s="226" t="s">
        <v>2996</v>
      </c>
      <c r="G742" s="215"/>
      <c r="H742" s="227">
        <v>130.303</v>
      </c>
      <c r="I742" s="219"/>
      <c r="J742" s="215"/>
      <c r="K742" s="215"/>
      <c r="L742" s="220"/>
      <c r="M742" s="221"/>
      <c r="N742" s="222"/>
      <c r="O742" s="222"/>
      <c r="P742" s="222"/>
      <c r="Q742" s="222"/>
      <c r="R742" s="222"/>
      <c r="S742" s="222"/>
      <c r="T742" s="223"/>
      <c r="AT742" s="224" t="s">
        <v>290</v>
      </c>
      <c r="AU742" s="224" t="s">
        <v>83</v>
      </c>
      <c r="AV742" s="11" t="s">
        <v>83</v>
      </c>
      <c r="AW742" s="11" t="s">
        <v>36</v>
      </c>
      <c r="AX742" s="11" t="s">
        <v>73</v>
      </c>
      <c r="AY742" s="224" t="s">
        <v>186</v>
      </c>
    </row>
    <row r="743" spans="2:51" s="13" customFormat="1" ht="13.5">
      <c r="B743" s="241"/>
      <c r="C743" s="242"/>
      <c r="D743" s="208" t="s">
        <v>290</v>
      </c>
      <c r="E743" s="243" t="s">
        <v>23</v>
      </c>
      <c r="F743" s="244" t="s">
        <v>2997</v>
      </c>
      <c r="G743" s="242"/>
      <c r="H743" s="245" t="s">
        <v>23</v>
      </c>
      <c r="I743" s="246"/>
      <c r="J743" s="242"/>
      <c r="K743" s="242"/>
      <c r="L743" s="247"/>
      <c r="M743" s="248"/>
      <c r="N743" s="249"/>
      <c r="O743" s="249"/>
      <c r="P743" s="249"/>
      <c r="Q743" s="249"/>
      <c r="R743" s="249"/>
      <c r="S743" s="249"/>
      <c r="T743" s="250"/>
      <c r="AT743" s="251" t="s">
        <v>290</v>
      </c>
      <c r="AU743" s="251" t="s">
        <v>83</v>
      </c>
      <c r="AV743" s="13" t="s">
        <v>81</v>
      </c>
      <c r="AW743" s="13" t="s">
        <v>36</v>
      </c>
      <c r="AX743" s="13" t="s">
        <v>73</v>
      </c>
      <c r="AY743" s="251" t="s">
        <v>186</v>
      </c>
    </row>
    <row r="744" spans="2:51" s="11" customFormat="1" ht="13.5">
      <c r="B744" s="214"/>
      <c r="C744" s="215"/>
      <c r="D744" s="208" t="s">
        <v>290</v>
      </c>
      <c r="E744" s="225" t="s">
        <v>23</v>
      </c>
      <c r="F744" s="226" t="s">
        <v>2998</v>
      </c>
      <c r="G744" s="215"/>
      <c r="H744" s="227">
        <v>0.697</v>
      </c>
      <c r="I744" s="219"/>
      <c r="J744" s="215"/>
      <c r="K744" s="215"/>
      <c r="L744" s="220"/>
      <c r="M744" s="221"/>
      <c r="N744" s="222"/>
      <c r="O744" s="222"/>
      <c r="P744" s="222"/>
      <c r="Q744" s="222"/>
      <c r="R744" s="222"/>
      <c r="S744" s="222"/>
      <c r="T744" s="223"/>
      <c r="AT744" s="224" t="s">
        <v>290</v>
      </c>
      <c r="AU744" s="224" t="s">
        <v>83</v>
      </c>
      <c r="AV744" s="11" t="s">
        <v>83</v>
      </c>
      <c r="AW744" s="11" t="s">
        <v>36</v>
      </c>
      <c r="AX744" s="11" t="s">
        <v>73</v>
      </c>
      <c r="AY744" s="224" t="s">
        <v>186</v>
      </c>
    </row>
    <row r="745" spans="2:51" s="12" customFormat="1" ht="13.5">
      <c r="B745" s="230"/>
      <c r="C745" s="231"/>
      <c r="D745" s="205" t="s">
        <v>290</v>
      </c>
      <c r="E745" s="232" t="s">
        <v>23</v>
      </c>
      <c r="F745" s="233" t="s">
        <v>650</v>
      </c>
      <c r="G745" s="231"/>
      <c r="H745" s="234">
        <v>131</v>
      </c>
      <c r="I745" s="235"/>
      <c r="J745" s="231"/>
      <c r="K745" s="231"/>
      <c r="L745" s="236"/>
      <c r="M745" s="237"/>
      <c r="N745" s="238"/>
      <c r="O745" s="238"/>
      <c r="P745" s="238"/>
      <c r="Q745" s="238"/>
      <c r="R745" s="238"/>
      <c r="S745" s="238"/>
      <c r="T745" s="239"/>
      <c r="AT745" s="240" t="s">
        <v>290</v>
      </c>
      <c r="AU745" s="240" t="s">
        <v>83</v>
      </c>
      <c r="AV745" s="12" t="s">
        <v>206</v>
      </c>
      <c r="AW745" s="12" t="s">
        <v>36</v>
      </c>
      <c r="AX745" s="12" t="s">
        <v>81</v>
      </c>
      <c r="AY745" s="240" t="s">
        <v>186</v>
      </c>
    </row>
    <row r="746" spans="2:65" s="1" customFormat="1" ht="22.5" customHeight="1">
      <c r="B746" s="41"/>
      <c r="C746" s="193" t="s">
        <v>939</v>
      </c>
      <c r="D746" s="193" t="s">
        <v>189</v>
      </c>
      <c r="E746" s="194" t="s">
        <v>2999</v>
      </c>
      <c r="F746" s="195" t="s">
        <v>3000</v>
      </c>
      <c r="G746" s="196" t="s">
        <v>300</v>
      </c>
      <c r="H746" s="197">
        <v>2</v>
      </c>
      <c r="I746" s="198"/>
      <c r="J746" s="199">
        <f>ROUND(I746*H746,2)</f>
        <v>0</v>
      </c>
      <c r="K746" s="195" t="s">
        <v>23</v>
      </c>
      <c r="L746" s="61"/>
      <c r="M746" s="200" t="s">
        <v>23</v>
      </c>
      <c r="N746" s="201" t="s">
        <v>44</v>
      </c>
      <c r="O746" s="42"/>
      <c r="P746" s="202">
        <f>O746*H746</f>
        <v>0</v>
      </c>
      <c r="Q746" s="202">
        <v>0</v>
      </c>
      <c r="R746" s="202">
        <f>Q746*H746</f>
        <v>0</v>
      </c>
      <c r="S746" s="202">
        <v>0</v>
      </c>
      <c r="T746" s="203">
        <f>S746*H746</f>
        <v>0</v>
      </c>
      <c r="AR746" s="24" t="s">
        <v>206</v>
      </c>
      <c r="AT746" s="24" t="s">
        <v>189</v>
      </c>
      <c r="AU746" s="24" t="s">
        <v>83</v>
      </c>
      <c r="AY746" s="24" t="s">
        <v>186</v>
      </c>
      <c r="BE746" s="204">
        <f>IF(N746="základní",J746,0)</f>
        <v>0</v>
      </c>
      <c r="BF746" s="204">
        <f>IF(N746="snížená",J746,0)</f>
        <v>0</v>
      </c>
      <c r="BG746" s="204">
        <f>IF(N746="zákl. přenesená",J746,0)</f>
        <v>0</v>
      </c>
      <c r="BH746" s="204">
        <f>IF(N746="sníž. přenesená",J746,0)</f>
        <v>0</v>
      </c>
      <c r="BI746" s="204">
        <f>IF(N746="nulová",J746,0)</f>
        <v>0</v>
      </c>
      <c r="BJ746" s="24" t="s">
        <v>81</v>
      </c>
      <c r="BK746" s="204">
        <f>ROUND(I746*H746,2)</f>
        <v>0</v>
      </c>
      <c r="BL746" s="24" t="s">
        <v>206</v>
      </c>
      <c r="BM746" s="24" t="s">
        <v>3001</v>
      </c>
    </row>
    <row r="747" spans="2:65" s="1" customFormat="1" ht="22.5" customHeight="1">
      <c r="B747" s="41"/>
      <c r="C747" s="193" t="s">
        <v>928</v>
      </c>
      <c r="D747" s="193" t="s">
        <v>189</v>
      </c>
      <c r="E747" s="194" t="s">
        <v>3002</v>
      </c>
      <c r="F747" s="195" t="s">
        <v>3003</v>
      </c>
      <c r="G747" s="196" t="s">
        <v>300</v>
      </c>
      <c r="H747" s="197">
        <v>7.5</v>
      </c>
      <c r="I747" s="198"/>
      <c r="J747" s="199">
        <f>ROUND(I747*H747,2)</f>
        <v>0</v>
      </c>
      <c r="K747" s="195" t="s">
        <v>193</v>
      </c>
      <c r="L747" s="61"/>
      <c r="M747" s="200" t="s">
        <v>23</v>
      </c>
      <c r="N747" s="201" t="s">
        <v>44</v>
      </c>
      <c r="O747" s="42"/>
      <c r="P747" s="202">
        <f>O747*H747</f>
        <v>0</v>
      </c>
      <c r="Q747" s="202">
        <v>0.00187</v>
      </c>
      <c r="R747" s="202">
        <f>Q747*H747</f>
        <v>0.014025</v>
      </c>
      <c r="S747" s="202">
        <v>0</v>
      </c>
      <c r="T747" s="203">
        <f>S747*H747</f>
        <v>0</v>
      </c>
      <c r="AR747" s="24" t="s">
        <v>206</v>
      </c>
      <c r="AT747" s="24" t="s">
        <v>189</v>
      </c>
      <c r="AU747" s="24" t="s">
        <v>83</v>
      </c>
      <c r="AY747" s="24" t="s">
        <v>186</v>
      </c>
      <c r="BE747" s="204">
        <f>IF(N747="základní",J747,0)</f>
        <v>0</v>
      </c>
      <c r="BF747" s="204">
        <f>IF(N747="snížená",J747,0)</f>
        <v>0</v>
      </c>
      <c r="BG747" s="204">
        <f>IF(N747="zákl. přenesená",J747,0)</f>
        <v>0</v>
      </c>
      <c r="BH747" s="204">
        <f>IF(N747="sníž. přenesená",J747,0)</f>
        <v>0</v>
      </c>
      <c r="BI747" s="204">
        <f>IF(N747="nulová",J747,0)</f>
        <v>0</v>
      </c>
      <c r="BJ747" s="24" t="s">
        <v>81</v>
      </c>
      <c r="BK747" s="204">
        <f>ROUND(I747*H747,2)</f>
        <v>0</v>
      </c>
      <c r="BL747" s="24" t="s">
        <v>206</v>
      </c>
      <c r="BM747" s="24" t="s">
        <v>3004</v>
      </c>
    </row>
    <row r="748" spans="2:47" s="1" customFormat="1" ht="243">
      <c r="B748" s="41"/>
      <c r="C748" s="63"/>
      <c r="D748" s="208" t="s">
        <v>287</v>
      </c>
      <c r="E748" s="63"/>
      <c r="F748" s="209" t="s">
        <v>3005</v>
      </c>
      <c r="G748" s="63"/>
      <c r="H748" s="63"/>
      <c r="I748" s="163"/>
      <c r="J748" s="63"/>
      <c r="K748" s="63"/>
      <c r="L748" s="61"/>
      <c r="M748" s="207"/>
      <c r="N748" s="42"/>
      <c r="O748" s="42"/>
      <c r="P748" s="42"/>
      <c r="Q748" s="42"/>
      <c r="R748" s="42"/>
      <c r="S748" s="42"/>
      <c r="T748" s="78"/>
      <c r="AT748" s="24" t="s">
        <v>287</v>
      </c>
      <c r="AU748" s="24" t="s">
        <v>83</v>
      </c>
    </row>
    <row r="749" spans="2:51" s="11" customFormat="1" ht="13.5">
      <c r="B749" s="214"/>
      <c r="C749" s="215"/>
      <c r="D749" s="205" t="s">
        <v>290</v>
      </c>
      <c r="E749" s="216" t="s">
        <v>23</v>
      </c>
      <c r="F749" s="217" t="s">
        <v>3006</v>
      </c>
      <c r="G749" s="215"/>
      <c r="H749" s="218">
        <v>7.5</v>
      </c>
      <c r="I749" s="219"/>
      <c r="J749" s="215"/>
      <c r="K749" s="215"/>
      <c r="L749" s="220"/>
      <c r="M749" s="221"/>
      <c r="N749" s="222"/>
      <c r="O749" s="222"/>
      <c r="P749" s="222"/>
      <c r="Q749" s="222"/>
      <c r="R749" s="222"/>
      <c r="S749" s="222"/>
      <c r="T749" s="223"/>
      <c r="AT749" s="224" t="s">
        <v>290</v>
      </c>
      <c r="AU749" s="224" t="s">
        <v>83</v>
      </c>
      <c r="AV749" s="11" t="s">
        <v>83</v>
      </c>
      <c r="AW749" s="11" t="s">
        <v>36</v>
      </c>
      <c r="AX749" s="11" t="s">
        <v>81</v>
      </c>
      <c r="AY749" s="224" t="s">
        <v>186</v>
      </c>
    </row>
    <row r="750" spans="2:65" s="1" customFormat="1" ht="22.5" customHeight="1">
      <c r="B750" s="41"/>
      <c r="C750" s="254" t="s">
        <v>921</v>
      </c>
      <c r="D750" s="254" t="s">
        <v>1059</v>
      </c>
      <c r="E750" s="255" t="s">
        <v>3007</v>
      </c>
      <c r="F750" s="256" t="s">
        <v>3008</v>
      </c>
      <c r="G750" s="257" t="s">
        <v>444</v>
      </c>
      <c r="H750" s="258">
        <v>7.5</v>
      </c>
      <c r="I750" s="259"/>
      <c r="J750" s="260">
        <f>ROUND(I750*H750,2)</f>
        <v>0</v>
      </c>
      <c r="K750" s="256" t="s">
        <v>23</v>
      </c>
      <c r="L750" s="261"/>
      <c r="M750" s="262" t="s">
        <v>23</v>
      </c>
      <c r="N750" s="263" t="s">
        <v>44</v>
      </c>
      <c r="O750" s="42"/>
      <c r="P750" s="202">
        <f>O750*H750</f>
        <v>0</v>
      </c>
      <c r="Q750" s="202">
        <v>0</v>
      </c>
      <c r="R750" s="202">
        <f>Q750*H750</f>
        <v>0</v>
      </c>
      <c r="S750" s="202">
        <v>0</v>
      </c>
      <c r="T750" s="203">
        <f>S750*H750</f>
        <v>0</v>
      </c>
      <c r="AR750" s="24" t="s">
        <v>227</v>
      </c>
      <c r="AT750" s="24" t="s">
        <v>1059</v>
      </c>
      <c r="AU750" s="24" t="s">
        <v>83</v>
      </c>
      <c r="AY750" s="24" t="s">
        <v>186</v>
      </c>
      <c r="BE750" s="204">
        <f>IF(N750="základní",J750,0)</f>
        <v>0</v>
      </c>
      <c r="BF750" s="204">
        <f>IF(N750="snížená",J750,0)</f>
        <v>0</v>
      </c>
      <c r="BG750" s="204">
        <f>IF(N750="zákl. přenesená",J750,0)</f>
        <v>0</v>
      </c>
      <c r="BH750" s="204">
        <f>IF(N750="sníž. přenesená",J750,0)</f>
        <v>0</v>
      </c>
      <c r="BI750" s="204">
        <f>IF(N750="nulová",J750,0)</f>
        <v>0</v>
      </c>
      <c r="BJ750" s="24" t="s">
        <v>81</v>
      </c>
      <c r="BK750" s="204">
        <f>ROUND(I750*H750,2)</f>
        <v>0</v>
      </c>
      <c r="BL750" s="24" t="s">
        <v>206</v>
      </c>
      <c r="BM750" s="24" t="s">
        <v>3009</v>
      </c>
    </row>
    <row r="751" spans="2:51" s="11" customFormat="1" ht="13.5">
      <c r="B751" s="214"/>
      <c r="C751" s="215"/>
      <c r="D751" s="205" t="s">
        <v>290</v>
      </c>
      <c r="E751" s="216" t="s">
        <v>23</v>
      </c>
      <c r="F751" s="217" t="s">
        <v>3006</v>
      </c>
      <c r="G751" s="215"/>
      <c r="H751" s="218">
        <v>7.5</v>
      </c>
      <c r="I751" s="219"/>
      <c r="J751" s="215"/>
      <c r="K751" s="215"/>
      <c r="L751" s="220"/>
      <c r="M751" s="221"/>
      <c r="N751" s="222"/>
      <c r="O751" s="222"/>
      <c r="P751" s="222"/>
      <c r="Q751" s="222"/>
      <c r="R751" s="222"/>
      <c r="S751" s="222"/>
      <c r="T751" s="223"/>
      <c r="AT751" s="224" t="s">
        <v>290</v>
      </c>
      <c r="AU751" s="224" t="s">
        <v>83</v>
      </c>
      <c r="AV751" s="11" t="s">
        <v>83</v>
      </c>
      <c r="AW751" s="11" t="s">
        <v>36</v>
      </c>
      <c r="AX751" s="11" t="s">
        <v>81</v>
      </c>
      <c r="AY751" s="224" t="s">
        <v>186</v>
      </c>
    </row>
    <row r="752" spans="2:65" s="1" customFormat="1" ht="22.5" customHeight="1">
      <c r="B752" s="41"/>
      <c r="C752" s="193" t="s">
        <v>949</v>
      </c>
      <c r="D752" s="193" t="s">
        <v>189</v>
      </c>
      <c r="E752" s="194" t="s">
        <v>3010</v>
      </c>
      <c r="F752" s="195" t="s">
        <v>3011</v>
      </c>
      <c r="G752" s="196" t="s">
        <v>444</v>
      </c>
      <c r="H752" s="197">
        <v>7.5</v>
      </c>
      <c r="I752" s="198"/>
      <c r="J752" s="199">
        <f>ROUND(I752*H752,2)</f>
        <v>0</v>
      </c>
      <c r="K752" s="195" t="s">
        <v>193</v>
      </c>
      <c r="L752" s="61"/>
      <c r="M752" s="200" t="s">
        <v>23</v>
      </c>
      <c r="N752" s="201" t="s">
        <v>44</v>
      </c>
      <c r="O752" s="42"/>
      <c r="P752" s="202">
        <f>O752*H752</f>
        <v>0</v>
      </c>
      <c r="Q752" s="202">
        <v>0.00133</v>
      </c>
      <c r="R752" s="202">
        <f>Q752*H752</f>
        <v>0.009975</v>
      </c>
      <c r="S752" s="202">
        <v>0</v>
      </c>
      <c r="T752" s="203">
        <f>S752*H752</f>
        <v>0</v>
      </c>
      <c r="AR752" s="24" t="s">
        <v>206</v>
      </c>
      <c r="AT752" s="24" t="s">
        <v>189</v>
      </c>
      <c r="AU752" s="24" t="s">
        <v>83</v>
      </c>
      <c r="AY752" s="24" t="s">
        <v>186</v>
      </c>
      <c r="BE752" s="204">
        <f>IF(N752="základní",J752,0)</f>
        <v>0</v>
      </c>
      <c r="BF752" s="204">
        <f>IF(N752="snížená",J752,0)</f>
        <v>0</v>
      </c>
      <c r="BG752" s="204">
        <f>IF(N752="zákl. přenesená",J752,0)</f>
        <v>0</v>
      </c>
      <c r="BH752" s="204">
        <f>IF(N752="sníž. přenesená",J752,0)</f>
        <v>0</v>
      </c>
      <c r="BI752" s="204">
        <f>IF(N752="nulová",J752,0)</f>
        <v>0</v>
      </c>
      <c r="BJ752" s="24" t="s">
        <v>81</v>
      </c>
      <c r="BK752" s="204">
        <f>ROUND(I752*H752,2)</f>
        <v>0</v>
      </c>
      <c r="BL752" s="24" t="s">
        <v>206</v>
      </c>
      <c r="BM752" s="24" t="s">
        <v>3012</v>
      </c>
    </row>
    <row r="753" spans="2:47" s="1" customFormat="1" ht="243">
      <c r="B753" s="41"/>
      <c r="C753" s="63"/>
      <c r="D753" s="208" t="s">
        <v>287</v>
      </c>
      <c r="E753" s="63"/>
      <c r="F753" s="209" t="s">
        <v>3005</v>
      </c>
      <c r="G753" s="63"/>
      <c r="H753" s="63"/>
      <c r="I753" s="163"/>
      <c r="J753" s="63"/>
      <c r="K753" s="63"/>
      <c r="L753" s="61"/>
      <c r="M753" s="207"/>
      <c r="N753" s="42"/>
      <c r="O753" s="42"/>
      <c r="P753" s="42"/>
      <c r="Q753" s="42"/>
      <c r="R753" s="42"/>
      <c r="S753" s="42"/>
      <c r="T753" s="78"/>
      <c r="AT753" s="24" t="s">
        <v>287</v>
      </c>
      <c r="AU753" s="24" t="s">
        <v>83</v>
      </c>
    </row>
    <row r="754" spans="2:51" s="11" customFormat="1" ht="13.5">
      <c r="B754" s="214"/>
      <c r="C754" s="215"/>
      <c r="D754" s="205" t="s">
        <v>290</v>
      </c>
      <c r="E754" s="216" t="s">
        <v>23</v>
      </c>
      <c r="F754" s="217" t="s">
        <v>3006</v>
      </c>
      <c r="G754" s="215"/>
      <c r="H754" s="218">
        <v>7.5</v>
      </c>
      <c r="I754" s="219"/>
      <c r="J754" s="215"/>
      <c r="K754" s="215"/>
      <c r="L754" s="220"/>
      <c r="M754" s="221"/>
      <c r="N754" s="222"/>
      <c r="O754" s="222"/>
      <c r="P754" s="222"/>
      <c r="Q754" s="222"/>
      <c r="R754" s="222"/>
      <c r="S754" s="222"/>
      <c r="T754" s="223"/>
      <c r="AT754" s="224" t="s">
        <v>290</v>
      </c>
      <c r="AU754" s="224" t="s">
        <v>83</v>
      </c>
      <c r="AV754" s="11" t="s">
        <v>83</v>
      </c>
      <c r="AW754" s="11" t="s">
        <v>36</v>
      </c>
      <c r="AX754" s="11" t="s">
        <v>81</v>
      </c>
      <c r="AY754" s="224" t="s">
        <v>186</v>
      </c>
    </row>
    <row r="755" spans="2:65" s="1" customFormat="1" ht="22.5" customHeight="1">
      <c r="B755" s="41"/>
      <c r="C755" s="193" t="s">
        <v>934</v>
      </c>
      <c r="D755" s="193" t="s">
        <v>189</v>
      </c>
      <c r="E755" s="194" t="s">
        <v>3013</v>
      </c>
      <c r="F755" s="195" t="s">
        <v>3014</v>
      </c>
      <c r="G755" s="196" t="s">
        <v>300</v>
      </c>
      <c r="H755" s="197">
        <v>5</v>
      </c>
      <c r="I755" s="198"/>
      <c r="J755" s="199">
        <f>ROUND(I755*H755,2)</f>
        <v>0</v>
      </c>
      <c r="K755" s="195" t="s">
        <v>193</v>
      </c>
      <c r="L755" s="61"/>
      <c r="M755" s="200" t="s">
        <v>23</v>
      </c>
      <c r="N755" s="201" t="s">
        <v>44</v>
      </c>
      <c r="O755" s="42"/>
      <c r="P755" s="202">
        <f>O755*H755</f>
        <v>0</v>
      </c>
      <c r="Q755" s="202">
        <v>0.00942</v>
      </c>
      <c r="R755" s="202">
        <f>Q755*H755</f>
        <v>0.047099999999999996</v>
      </c>
      <c r="S755" s="202">
        <v>0</v>
      </c>
      <c r="T755" s="203">
        <f>S755*H755</f>
        <v>0</v>
      </c>
      <c r="AR755" s="24" t="s">
        <v>206</v>
      </c>
      <c r="AT755" s="24" t="s">
        <v>189</v>
      </c>
      <c r="AU755" s="24" t="s">
        <v>83</v>
      </c>
      <c r="AY755" s="24" t="s">
        <v>186</v>
      </c>
      <c r="BE755" s="204">
        <f>IF(N755="základní",J755,0)</f>
        <v>0</v>
      </c>
      <c r="BF755" s="204">
        <f>IF(N755="snížená",J755,0)</f>
        <v>0</v>
      </c>
      <c r="BG755" s="204">
        <f>IF(N755="zákl. přenesená",J755,0)</f>
        <v>0</v>
      </c>
      <c r="BH755" s="204">
        <f>IF(N755="sníž. přenesená",J755,0)</f>
        <v>0</v>
      </c>
      <c r="BI755" s="204">
        <f>IF(N755="nulová",J755,0)</f>
        <v>0</v>
      </c>
      <c r="BJ755" s="24" t="s">
        <v>81</v>
      </c>
      <c r="BK755" s="204">
        <f>ROUND(I755*H755,2)</f>
        <v>0</v>
      </c>
      <c r="BL755" s="24" t="s">
        <v>206</v>
      </c>
      <c r="BM755" s="24" t="s">
        <v>3015</v>
      </c>
    </row>
    <row r="756" spans="2:47" s="1" customFormat="1" ht="189">
      <c r="B756" s="41"/>
      <c r="C756" s="63"/>
      <c r="D756" s="208" t="s">
        <v>287</v>
      </c>
      <c r="E756" s="63"/>
      <c r="F756" s="209" t="s">
        <v>3016</v>
      </c>
      <c r="G756" s="63"/>
      <c r="H756" s="63"/>
      <c r="I756" s="163"/>
      <c r="J756" s="63"/>
      <c r="K756" s="63"/>
      <c r="L756" s="61"/>
      <c r="M756" s="207"/>
      <c r="N756" s="42"/>
      <c r="O756" s="42"/>
      <c r="P756" s="42"/>
      <c r="Q756" s="42"/>
      <c r="R756" s="42"/>
      <c r="S756" s="42"/>
      <c r="T756" s="78"/>
      <c r="AT756" s="24" t="s">
        <v>287</v>
      </c>
      <c r="AU756" s="24" t="s">
        <v>83</v>
      </c>
    </row>
    <row r="757" spans="2:51" s="11" customFormat="1" ht="13.5">
      <c r="B757" s="214"/>
      <c r="C757" s="215"/>
      <c r="D757" s="205" t="s">
        <v>290</v>
      </c>
      <c r="E757" s="216" t="s">
        <v>23</v>
      </c>
      <c r="F757" s="217" t="s">
        <v>185</v>
      </c>
      <c r="G757" s="215"/>
      <c r="H757" s="218">
        <v>5</v>
      </c>
      <c r="I757" s="219"/>
      <c r="J757" s="215"/>
      <c r="K757" s="215"/>
      <c r="L757" s="220"/>
      <c r="M757" s="221"/>
      <c r="N757" s="222"/>
      <c r="O757" s="222"/>
      <c r="P757" s="222"/>
      <c r="Q757" s="222"/>
      <c r="R757" s="222"/>
      <c r="S757" s="222"/>
      <c r="T757" s="223"/>
      <c r="AT757" s="224" t="s">
        <v>290</v>
      </c>
      <c r="AU757" s="224" t="s">
        <v>83</v>
      </c>
      <c r="AV757" s="11" t="s">
        <v>83</v>
      </c>
      <c r="AW757" s="11" t="s">
        <v>36</v>
      </c>
      <c r="AX757" s="11" t="s">
        <v>81</v>
      </c>
      <c r="AY757" s="224" t="s">
        <v>186</v>
      </c>
    </row>
    <row r="758" spans="2:65" s="1" customFormat="1" ht="22.5" customHeight="1">
      <c r="B758" s="41"/>
      <c r="C758" s="254" t="s">
        <v>898</v>
      </c>
      <c r="D758" s="254" t="s">
        <v>1059</v>
      </c>
      <c r="E758" s="255" t="s">
        <v>3017</v>
      </c>
      <c r="F758" s="256" t="s">
        <v>3008</v>
      </c>
      <c r="G758" s="257" t="s">
        <v>300</v>
      </c>
      <c r="H758" s="258">
        <v>5</v>
      </c>
      <c r="I758" s="259"/>
      <c r="J758" s="260">
        <f>ROUND(I758*H758,2)</f>
        <v>0</v>
      </c>
      <c r="K758" s="256" t="s">
        <v>23</v>
      </c>
      <c r="L758" s="261"/>
      <c r="M758" s="262" t="s">
        <v>23</v>
      </c>
      <c r="N758" s="263" t="s">
        <v>44</v>
      </c>
      <c r="O758" s="42"/>
      <c r="P758" s="202">
        <f>O758*H758</f>
        <v>0</v>
      </c>
      <c r="Q758" s="202">
        <v>0</v>
      </c>
      <c r="R758" s="202">
        <f>Q758*H758</f>
        <v>0</v>
      </c>
      <c r="S758" s="202">
        <v>0</v>
      </c>
      <c r="T758" s="203">
        <f>S758*H758</f>
        <v>0</v>
      </c>
      <c r="AR758" s="24" t="s">
        <v>227</v>
      </c>
      <c r="AT758" s="24" t="s">
        <v>1059</v>
      </c>
      <c r="AU758" s="24" t="s">
        <v>83</v>
      </c>
      <c r="AY758" s="24" t="s">
        <v>186</v>
      </c>
      <c r="BE758" s="204">
        <f>IF(N758="základní",J758,0)</f>
        <v>0</v>
      </c>
      <c r="BF758" s="204">
        <f>IF(N758="snížená",J758,0)</f>
        <v>0</v>
      </c>
      <c r="BG758" s="204">
        <f>IF(N758="zákl. přenesená",J758,0)</f>
        <v>0</v>
      </c>
      <c r="BH758" s="204">
        <f>IF(N758="sníž. přenesená",J758,0)</f>
        <v>0</v>
      </c>
      <c r="BI758" s="204">
        <f>IF(N758="nulová",J758,0)</f>
        <v>0</v>
      </c>
      <c r="BJ758" s="24" t="s">
        <v>81</v>
      </c>
      <c r="BK758" s="204">
        <f>ROUND(I758*H758,2)</f>
        <v>0</v>
      </c>
      <c r="BL758" s="24" t="s">
        <v>206</v>
      </c>
      <c r="BM758" s="24" t="s">
        <v>3018</v>
      </c>
    </row>
    <row r="759" spans="2:47" s="1" customFormat="1" ht="216">
      <c r="B759" s="41"/>
      <c r="C759" s="63"/>
      <c r="D759" s="208" t="s">
        <v>196</v>
      </c>
      <c r="E759" s="63"/>
      <c r="F759" s="209" t="s">
        <v>3019</v>
      </c>
      <c r="G759" s="63"/>
      <c r="H759" s="63"/>
      <c r="I759" s="163"/>
      <c r="J759" s="63"/>
      <c r="K759" s="63"/>
      <c r="L759" s="61"/>
      <c r="M759" s="207"/>
      <c r="N759" s="42"/>
      <c r="O759" s="42"/>
      <c r="P759" s="42"/>
      <c r="Q759" s="42"/>
      <c r="R759" s="42"/>
      <c r="S759" s="42"/>
      <c r="T759" s="78"/>
      <c r="AT759" s="24" t="s">
        <v>196</v>
      </c>
      <c r="AU759" s="24" t="s">
        <v>83</v>
      </c>
    </row>
    <row r="760" spans="2:51" s="11" customFormat="1" ht="13.5">
      <c r="B760" s="214"/>
      <c r="C760" s="215"/>
      <c r="D760" s="205" t="s">
        <v>290</v>
      </c>
      <c r="E760" s="216" t="s">
        <v>23</v>
      </c>
      <c r="F760" s="217" t="s">
        <v>185</v>
      </c>
      <c r="G760" s="215"/>
      <c r="H760" s="218">
        <v>5</v>
      </c>
      <c r="I760" s="219"/>
      <c r="J760" s="215"/>
      <c r="K760" s="215"/>
      <c r="L760" s="220"/>
      <c r="M760" s="221"/>
      <c r="N760" s="222"/>
      <c r="O760" s="222"/>
      <c r="P760" s="222"/>
      <c r="Q760" s="222"/>
      <c r="R760" s="222"/>
      <c r="S760" s="222"/>
      <c r="T760" s="223"/>
      <c r="AT760" s="224" t="s">
        <v>290</v>
      </c>
      <c r="AU760" s="224" t="s">
        <v>83</v>
      </c>
      <c r="AV760" s="11" t="s">
        <v>83</v>
      </c>
      <c r="AW760" s="11" t="s">
        <v>36</v>
      </c>
      <c r="AX760" s="11" t="s">
        <v>81</v>
      </c>
      <c r="AY760" s="224" t="s">
        <v>186</v>
      </c>
    </row>
    <row r="761" spans="2:65" s="1" customFormat="1" ht="22.5" customHeight="1">
      <c r="B761" s="41"/>
      <c r="C761" s="193" t="s">
        <v>1186</v>
      </c>
      <c r="D761" s="193" t="s">
        <v>189</v>
      </c>
      <c r="E761" s="194" t="s">
        <v>3020</v>
      </c>
      <c r="F761" s="195" t="s">
        <v>3021</v>
      </c>
      <c r="G761" s="196" t="s">
        <v>300</v>
      </c>
      <c r="H761" s="197">
        <v>23</v>
      </c>
      <c r="I761" s="198"/>
      <c r="J761" s="199">
        <f>ROUND(I761*H761,2)</f>
        <v>0</v>
      </c>
      <c r="K761" s="195" t="s">
        <v>193</v>
      </c>
      <c r="L761" s="61"/>
      <c r="M761" s="200" t="s">
        <v>23</v>
      </c>
      <c r="N761" s="201" t="s">
        <v>44</v>
      </c>
      <c r="O761" s="42"/>
      <c r="P761" s="202">
        <f>O761*H761</f>
        <v>0</v>
      </c>
      <c r="Q761" s="202">
        <v>0</v>
      </c>
      <c r="R761" s="202">
        <f>Q761*H761</f>
        <v>0</v>
      </c>
      <c r="S761" s="202">
        <v>0</v>
      </c>
      <c r="T761" s="203">
        <f>S761*H761</f>
        <v>0</v>
      </c>
      <c r="AR761" s="24" t="s">
        <v>206</v>
      </c>
      <c r="AT761" s="24" t="s">
        <v>189</v>
      </c>
      <c r="AU761" s="24" t="s">
        <v>83</v>
      </c>
      <c r="AY761" s="24" t="s">
        <v>186</v>
      </c>
      <c r="BE761" s="204">
        <f>IF(N761="základní",J761,0)</f>
        <v>0</v>
      </c>
      <c r="BF761" s="204">
        <f>IF(N761="snížená",J761,0)</f>
        <v>0</v>
      </c>
      <c r="BG761" s="204">
        <f>IF(N761="zákl. přenesená",J761,0)</f>
        <v>0</v>
      </c>
      <c r="BH761" s="204">
        <f>IF(N761="sníž. přenesená",J761,0)</f>
        <v>0</v>
      </c>
      <c r="BI761" s="204">
        <f>IF(N761="nulová",J761,0)</f>
        <v>0</v>
      </c>
      <c r="BJ761" s="24" t="s">
        <v>81</v>
      </c>
      <c r="BK761" s="204">
        <f>ROUND(I761*H761,2)</f>
        <v>0</v>
      </c>
      <c r="BL761" s="24" t="s">
        <v>206</v>
      </c>
      <c r="BM761" s="24" t="s">
        <v>3022</v>
      </c>
    </row>
    <row r="762" spans="2:47" s="1" customFormat="1" ht="121.5">
      <c r="B762" s="41"/>
      <c r="C762" s="63"/>
      <c r="D762" s="208" t="s">
        <v>287</v>
      </c>
      <c r="E762" s="63"/>
      <c r="F762" s="209" t="s">
        <v>3023</v>
      </c>
      <c r="G762" s="63"/>
      <c r="H762" s="63"/>
      <c r="I762" s="163"/>
      <c r="J762" s="63"/>
      <c r="K762" s="63"/>
      <c r="L762" s="61"/>
      <c r="M762" s="207"/>
      <c r="N762" s="42"/>
      <c r="O762" s="42"/>
      <c r="P762" s="42"/>
      <c r="Q762" s="42"/>
      <c r="R762" s="42"/>
      <c r="S762" s="42"/>
      <c r="T762" s="78"/>
      <c r="AT762" s="24" t="s">
        <v>287</v>
      </c>
      <c r="AU762" s="24" t="s">
        <v>83</v>
      </c>
    </row>
    <row r="763" spans="2:51" s="11" customFormat="1" ht="13.5">
      <c r="B763" s="214"/>
      <c r="C763" s="215"/>
      <c r="D763" s="205" t="s">
        <v>290</v>
      </c>
      <c r="E763" s="216" t="s">
        <v>23</v>
      </c>
      <c r="F763" s="217" t="s">
        <v>373</v>
      </c>
      <c r="G763" s="215"/>
      <c r="H763" s="218">
        <v>23</v>
      </c>
      <c r="I763" s="219"/>
      <c r="J763" s="215"/>
      <c r="K763" s="215"/>
      <c r="L763" s="220"/>
      <c r="M763" s="221"/>
      <c r="N763" s="222"/>
      <c r="O763" s="222"/>
      <c r="P763" s="222"/>
      <c r="Q763" s="222"/>
      <c r="R763" s="222"/>
      <c r="S763" s="222"/>
      <c r="T763" s="223"/>
      <c r="AT763" s="224" t="s">
        <v>290</v>
      </c>
      <c r="AU763" s="224" t="s">
        <v>83</v>
      </c>
      <c r="AV763" s="11" t="s">
        <v>83</v>
      </c>
      <c r="AW763" s="11" t="s">
        <v>36</v>
      </c>
      <c r="AX763" s="11" t="s">
        <v>81</v>
      </c>
      <c r="AY763" s="224" t="s">
        <v>186</v>
      </c>
    </row>
    <row r="764" spans="2:65" s="1" customFormat="1" ht="22.5" customHeight="1">
      <c r="B764" s="41"/>
      <c r="C764" s="254" t="s">
        <v>916</v>
      </c>
      <c r="D764" s="254" t="s">
        <v>1059</v>
      </c>
      <c r="E764" s="255" t="s">
        <v>3024</v>
      </c>
      <c r="F764" s="256" t="s">
        <v>3025</v>
      </c>
      <c r="G764" s="257" t="s">
        <v>300</v>
      </c>
      <c r="H764" s="258">
        <v>23</v>
      </c>
      <c r="I764" s="259"/>
      <c r="J764" s="260">
        <f>ROUND(I764*H764,2)</f>
        <v>0</v>
      </c>
      <c r="K764" s="256" t="s">
        <v>193</v>
      </c>
      <c r="L764" s="261"/>
      <c r="M764" s="262" t="s">
        <v>23</v>
      </c>
      <c r="N764" s="263" t="s">
        <v>44</v>
      </c>
      <c r="O764" s="42"/>
      <c r="P764" s="202">
        <f>O764*H764</f>
        <v>0</v>
      </c>
      <c r="Q764" s="202">
        <v>0.0058</v>
      </c>
      <c r="R764" s="202">
        <f>Q764*H764</f>
        <v>0.1334</v>
      </c>
      <c r="S764" s="202">
        <v>0</v>
      </c>
      <c r="T764" s="203">
        <f>S764*H764</f>
        <v>0</v>
      </c>
      <c r="AR764" s="24" t="s">
        <v>227</v>
      </c>
      <c r="AT764" s="24" t="s">
        <v>1059</v>
      </c>
      <c r="AU764" s="24" t="s">
        <v>83</v>
      </c>
      <c r="AY764" s="24" t="s">
        <v>186</v>
      </c>
      <c r="BE764" s="204">
        <f>IF(N764="základní",J764,0)</f>
        <v>0</v>
      </c>
      <c r="BF764" s="204">
        <f>IF(N764="snížená",J764,0)</f>
        <v>0</v>
      </c>
      <c r="BG764" s="204">
        <f>IF(N764="zákl. přenesená",J764,0)</f>
        <v>0</v>
      </c>
      <c r="BH764" s="204">
        <f>IF(N764="sníž. přenesená",J764,0)</f>
        <v>0</v>
      </c>
      <c r="BI764" s="204">
        <f>IF(N764="nulová",J764,0)</f>
        <v>0</v>
      </c>
      <c r="BJ764" s="24" t="s">
        <v>81</v>
      </c>
      <c r="BK764" s="204">
        <f>ROUND(I764*H764,2)</f>
        <v>0</v>
      </c>
      <c r="BL764" s="24" t="s">
        <v>206</v>
      </c>
      <c r="BM764" s="24" t="s">
        <v>3026</v>
      </c>
    </row>
    <row r="765" spans="2:51" s="11" customFormat="1" ht="13.5">
      <c r="B765" s="214"/>
      <c r="C765" s="215"/>
      <c r="D765" s="205" t="s">
        <v>290</v>
      </c>
      <c r="E765" s="216" t="s">
        <v>23</v>
      </c>
      <c r="F765" s="217" t="s">
        <v>373</v>
      </c>
      <c r="G765" s="215"/>
      <c r="H765" s="218">
        <v>23</v>
      </c>
      <c r="I765" s="219"/>
      <c r="J765" s="215"/>
      <c r="K765" s="215"/>
      <c r="L765" s="220"/>
      <c r="M765" s="221"/>
      <c r="N765" s="222"/>
      <c r="O765" s="222"/>
      <c r="P765" s="222"/>
      <c r="Q765" s="222"/>
      <c r="R765" s="222"/>
      <c r="S765" s="222"/>
      <c r="T765" s="223"/>
      <c r="AT765" s="224" t="s">
        <v>290</v>
      </c>
      <c r="AU765" s="224" t="s">
        <v>83</v>
      </c>
      <c r="AV765" s="11" t="s">
        <v>83</v>
      </c>
      <c r="AW765" s="11" t="s">
        <v>36</v>
      </c>
      <c r="AX765" s="11" t="s">
        <v>81</v>
      </c>
      <c r="AY765" s="224" t="s">
        <v>186</v>
      </c>
    </row>
    <row r="766" spans="2:65" s="1" customFormat="1" ht="31.5" customHeight="1">
      <c r="B766" s="41"/>
      <c r="C766" s="193" t="s">
        <v>907</v>
      </c>
      <c r="D766" s="193" t="s">
        <v>189</v>
      </c>
      <c r="E766" s="194" t="s">
        <v>3027</v>
      </c>
      <c r="F766" s="195" t="s">
        <v>3028</v>
      </c>
      <c r="G766" s="196" t="s">
        <v>444</v>
      </c>
      <c r="H766" s="197">
        <v>42.3</v>
      </c>
      <c r="I766" s="198"/>
      <c r="J766" s="199">
        <f>ROUND(I766*H766,2)</f>
        <v>0</v>
      </c>
      <c r="K766" s="195" t="s">
        <v>193</v>
      </c>
      <c r="L766" s="61"/>
      <c r="M766" s="200" t="s">
        <v>23</v>
      </c>
      <c r="N766" s="201" t="s">
        <v>44</v>
      </c>
      <c r="O766" s="42"/>
      <c r="P766" s="202">
        <f>O766*H766</f>
        <v>0</v>
      </c>
      <c r="Q766" s="202">
        <v>0</v>
      </c>
      <c r="R766" s="202">
        <f>Q766*H766</f>
        <v>0</v>
      </c>
      <c r="S766" s="202">
        <v>0</v>
      </c>
      <c r="T766" s="203">
        <f>S766*H766</f>
        <v>0</v>
      </c>
      <c r="AR766" s="24" t="s">
        <v>206</v>
      </c>
      <c r="AT766" s="24" t="s">
        <v>189</v>
      </c>
      <c r="AU766" s="24" t="s">
        <v>83</v>
      </c>
      <c r="AY766" s="24" t="s">
        <v>186</v>
      </c>
      <c r="BE766" s="204">
        <f>IF(N766="základní",J766,0)</f>
        <v>0</v>
      </c>
      <c r="BF766" s="204">
        <f>IF(N766="snížená",J766,0)</f>
        <v>0</v>
      </c>
      <c r="BG766" s="204">
        <f>IF(N766="zákl. přenesená",J766,0)</f>
        <v>0</v>
      </c>
      <c r="BH766" s="204">
        <f>IF(N766="sníž. přenesená",J766,0)</f>
        <v>0</v>
      </c>
      <c r="BI766" s="204">
        <f>IF(N766="nulová",J766,0)</f>
        <v>0</v>
      </c>
      <c r="BJ766" s="24" t="s">
        <v>81</v>
      </c>
      <c r="BK766" s="204">
        <f>ROUND(I766*H766,2)</f>
        <v>0</v>
      </c>
      <c r="BL766" s="24" t="s">
        <v>206</v>
      </c>
      <c r="BM766" s="24" t="s">
        <v>3029</v>
      </c>
    </row>
    <row r="767" spans="2:47" s="1" customFormat="1" ht="202.5">
      <c r="B767" s="41"/>
      <c r="C767" s="63"/>
      <c r="D767" s="208" t="s">
        <v>287</v>
      </c>
      <c r="E767" s="63"/>
      <c r="F767" s="209" t="s">
        <v>3030</v>
      </c>
      <c r="G767" s="63"/>
      <c r="H767" s="63"/>
      <c r="I767" s="163"/>
      <c r="J767" s="63"/>
      <c r="K767" s="63"/>
      <c r="L767" s="61"/>
      <c r="M767" s="207"/>
      <c r="N767" s="42"/>
      <c r="O767" s="42"/>
      <c r="P767" s="42"/>
      <c r="Q767" s="42"/>
      <c r="R767" s="42"/>
      <c r="S767" s="42"/>
      <c r="T767" s="78"/>
      <c r="AT767" s="24" t="s">
        <v>287</v>
      </c>
      <c r="AU767" s="24" t="s">
        <v>83</v>
      </c>
    </row>
    <row r="768" spans="2:51" s="11" customFormat="1" ht="13.5">
      <c r="B768" s="214"/>
      <c r="C768" s="215"/>
      <c r="D768" s="205" t="s">
        <v>290</v>
      </c>
      <c r="E768" s="216" t="s">
        <v>23</v>
      </c>
      <c r="F768" s="217" t="s">
        <v>3031</v>
      </c>
      <c r="G768" s="215"/>
      <c r="H768" s="218">
        <v>42.3</v>
      </c>
      <c r="I768" s="219"/>
      <c r="J768" s="215"/>
      <c r="K768" s="215"/>
      <c r="L768" s="220"/>
      <c r="M768" s="221"/>
      <c r="N768" s="222"/>
      <c r="O768" s="222"/>
      <c r="P768" s="222"/>
      <c r="Q768" s="222"/>
      <c r="R768" s="222"/>
      <c r="S768" s="222"/>
      <c r="T768" s="223"/>
      <c r="AT768" s="224" t="s">
        <v>290</v>
      </c>
      <c r="AU768" s="224" t="s">
        <v>83</v>
      </c>
      <c r="AV768" s="11" t="s">
        <v>83</v>
      </c>
      <c r="AW768" s="11" t="s">
        <v>36</v>
      </c>
      <c r="AX768" s="11" t="s">
        <v>81</v>
      </c>
      <c r="AY768" s="224" t="s">
        <v>186</v>
      </c>
    </row>
    <row r="769" spans="2:65" s="1" customFormat="1" ht="22.5" customHeight="1">
      <c r="B769" s="41"/>
      <c r="C769" s="254" t="s">
        <v>912</v>
      </c>
      <c r="D769" s="254" t="s">
        <v>1059</v>
      </c>
      <c r="E769" s="255" t="s">
        <v>3032</v>
      </c>
      <c r="F769" s="256" t="s">
        <v>3033</v>
      </c>
      <c r="G769" s="257" t="s">
        <v>444</v>
      </c>
      <c r="H769" s="258">
        <v>42.3</v>
      </c>
      <c r="I769" s="259"/>
      <c r="J769" s="260">
        <f>ROUND(I769*H769,2)</f>
        <v>0</v>
      </c>
      <c r="K769" s="256" t="s">
        <v>193</v>
      </c>
      <c r="L769" s="261"/>
      <c r="M769" s="262" t="s">
        <v>23</v>
      </c>
      <c r="N769" s="263" t="s">
        <v>44</v>
      </c>
      <c r="O769" s="42"/>
      <c r="P769" s="202">
        <f>O769*H769</f>
        <v>0</v>
      </c>
      <c r="Q769" s="202">
        <v>0.0076</v>
      </c>
      <c r="R769" s="202">
        <f>Q769*H769</f>
        <v>0.32148</v>
      </c>
      <c r="S769" s="202">
        <v>0</v>
      </c>
      <c r="T769" s="203">
        <f>S769*H769</f>
        <v>0</v>
      </c>
      <c r="AR769" s="24" t="s">
        <v>227</v>
      </c>
      <c r="AT769" s="24" t="s">
        <v>1059</v>
      </c>
      <c r="AU769" s="24" t="s">
        <v>83</v>
      </c>
      <c r="AY769" s="24" t="s">
        <v>186</v>
      </c>
      <c r="BE769" s="204">
        <f>IF(N769="základní",J769,0)</f>
        <v>0</v>
      </c>
      <c r="BF769" s="204">
        <f>IF(N769="snížená",J769,0)</f>
        <v>0</v>
      </c>
      <c r="BG769" s="204">
        <f>IF(N769="zákl. přenesená",J769,0)</f>
        <v>0</v>
      </c>
      <c r="BH769" s="204">
        <f>IF(N769="sníž. přenesená",J769,0)</f>
        <v>0</v>
      </c>
      <c r="BI769" s="204">
        <f>IF(N769="nulová",J769,0)</f>
        <v>0</v>
      </c>
      <c r="BJ769" s="24" t="s">
        <v>81</v>
      </c>
      <c r="BK769" s="204">
        <f>ROUND(I769*H769,2)</f>
        <v>0</v>
      </c>
      <c r="BL769" s="24" t="s">
        <v>206</v>
      </c>
      <c r="BM769" s="24" t="s">
        <v>3034</v>
      </c>
    </row>
    <row r="770" spans="2:51" s="11" customFormat="1" ht="13.5">
      <c r="B770" s="214"/>
      <c r="C770" s="215"/>
      <c r="D770" s="205" t="s">
        <v>290</v>
      </c>
      <c r="E770" s="216" t="s">
        <v>23</v>
      </c>
      <c r="F770" s="217" t="s">
        <v>3031</v>
      </c>
      <c r="G770" s="215"/>
      <c r="H770" s="218">
        <v>42.3</v>
      </c>
      <c r="I770" s="219"/>
      <c r="J770" s="215"/>
      <c r="K770" s="215"/>
      <c r="L770" s="220"/>
      <c r="M770" s="221"/>
      <c r="N770" s="222"/>
      <c r="O770" s="222"/>
      <c r="P770" s="222"/>
      <c r="Q770" s="222"/>
      <c r="R770" s="222"/>
      <c r="S770" s="222"/>
      <c r="T770" s="223"/>
      <c r="AT770" s="224" t="s">
        <v>290</v>
      </c>
      <c r="AU770" s="224" t="s">
        <v>83</v>
      </c>
      <c r="AV770" s="11" t="s">
        <v>83</v>
      </c>
      <c r="AW770" s="11" t="s">
        <v>36</v>
      </c>
      <c r="AX770" s="11" t="s">
        <v>81</v>
      </c>
      <c r="AY770" s="224" t="s">
        <v>186</v>
      </c>
    </row>
    <row r="771" spans="2:65" s="1" customFormat="1" ht="22.5" customHeight="1">
      <c r="B771" s="41"/>
      <c r="C771" s="193" t="s">
        <v>1195</v>
      </c>
      <c r="D771" s="193" t="s">
        <v>189</v>
      </c>
      <c r="E771" s="194" t="s">
        <v>3035</v>
      </c>
      <c r="F771" s="195" t="s">
        <v>3036</v>
      </c>
      <c r="G771" s="196" t="s">
        <v>285</v>
      </c>
      <c r="H771" s="197">
        <v>118.716</v>
      </c>
      <c r="I771" s="198"/>
      <c r="J771" s="199">
        <f>ROUND(I771*H771,2)</f>
        <v>0</v>
      </c>
      <c r="K771" s="195" t="s">
        <v>23</v>
      </c>
      <c r="L771" s="61"/>
      <c r="M771" s="200" t="s">
        <v>23</v>
      </c>
      <c r="N771" s="201" t="s">
        <v>44</v>
      </c>
      <c r="O771" s="42"/>
      <c r="P771" s="202">
        <f>O771*H771</f>
        <v>0</v>
      </c>
      <c r="Q771" s="202">
        <v>0</v>
      </c>
      <c r="R771" s="202">
        <f>Q771*H771</f>
        <v>0</v>
      </c>
      <c r="S771" s="202">
        <v>0</v>
      </c>
      <c r="T771" s="203">
        <f>S771*H771</f>
        <v>0</v>
      </c>
      <c r="AR771" s="24" t="s">
        <v>206</v>
      </c>
      <c r="AT771" s="24" t="s">
        <v>189</v>
      </c>
      <c r="AU771" s="24" t="s">
        <v>83</v>
      </c>
      <c r="AY771" s="24" t="s">
        <v>186</v>
      </c>
      <c r="BE771" s="204">
        <f>IF(N771="základní",J771,0)</f>
        <v>0</v>
      </c>
      <c r="BF771" s="204">
        <f>IF(N771="snížená",J771,0)</f>
        <v>0</v>
      </c>
      <c r="BG771" s="204">
        <f>IF(N771="zákl. přenesená",J771,0)</f>
        <v>0</v>
      </c>
      <c r="BH771" s="204">
        <f>IF(N771="sníž. přenesená",J771,0)</f>
        <v>0</v>
      </c>
      <c r="BI771" s="204">
        <f>IF(N771="nulová",J771,0)</f>
        <v>0</v>
      </c>
      <c r="BJ771" s="24" t="s">
        <v>81</v>
      </c>
      <c r="BK771" s="204">
        <f>ROUND(I771*H771,2)</f>
        <v>0</v>
      </c>
      <c r="BL771" s="24" t="s">
        <v>206</v>
      </c>
      <c r="BM771" s="24" t="s">
        <v>3037</v>
      </c>
    </row>
    <row r="772" spans="2:51" s="11" customFormat="1" ht="13.5">
      <c r="B772" s="214"/>
      <c r="C772" s="215"/>
      <c r="D772" s="208" t="s">
        <v>290</v>
      </c>
      <c r="E772" s="225" t="s">
        <v>23</v>
      </c>
      <c r="F772" s="226" t="s">
        <v>3038</v>
      </c>
      <c r="G772" s="215"/>
      <c r="H772" s="227">
        <v>77.1</v>
      </c>
      <c r="I772" s="219"/>
      <c r="J772" s="215"/>
      <c r="K772" s="215"/>
      <c r="L772" s="220"/>
      <c r="M772" s="221"/>
      <c r="N772" s="222"/>
      <c r="O772" s="222"/>
      <c r="P772" s="222"/>
      <c r="Q772" s="222"/>
      <c r="R772" s="222"/>
      <c r="S772" s="222"/>
      <c r="T772" s="223"/>
      <c r="AT772" s="224" t="s">
        <v>290</v>
      </c>
      <c r="AU772" s="224" t="s">
        <v>83</v>
      </c>
      <c r="AV772" s="11" t="s">
        <v>83</v>
      </c>
      <c r="AW772" s="11" t="s">
        <v>36</v>
      </c>
      <c r="AX772" s="11" t="s">
        <v>73</v>
      </c>
      <c r="AY772" s="224" t="s">
        <v>186</v>
      </c>
    </row>
    <row r="773" spans="2:51" s="11" customFormat="1" ht="13.5">
      <c r="B773" s="214"/>
      <c r="C773" s="215"/>
      <c r="D773" s="208" t="s">
        <v>290</v>
      </c>
      <c r="E773" s="225" t="s">
        <v>23</v>
      </c>
      <c r="F773" s="226" t="s">
        <v>3039</v>
      </c>
      <c r="G773" s="215"/>
      <c r="H773" s="227">
        <v>41.616</v>
      </c>
      <c r="I773" s="219"/>
      <c r="J773" s="215"/>
      <c r="K773" s="215"/>
      <c r="L773" s="220"/>
      <c r="M773" s="221"/>
      <c r="N773" s="222"/>
      <c r="O773" s="222"/>
      <c r="P773" s="222"/>
      <c r="Q773" s="222"/>
      <c r="R773" s="222"/>
      <c r="S773" s="222"/>
      <c r="T773" s="223"/>
      <c r="AT773" s="224" t="s">
        <v>290</v>
      </c>
      <c r="AU773" s="224" t="s">
        <v>83</v>
      </c>
      <c r="AV773" s="11" t="s">
        <v>83</v>
      </c>
      <c r="AW773" s="11" t="s">
        <v>36</v>
      </c>
      <c r="AX773" s="11" t="s">
        <v>73</v>
      </c>
      <c r="AY773" s="224" t="s">
        <v>186</v>
      </c>
    </row>
    <row r="774" spans="2:51" s="12" customFormat="1" ht="13.5">
      <c r="B774" s="230"/>
      <c r="C774" s="231"/>
      <c r="D774" s="205" t="s">
        <v>290</v>
      </c>
      <c r="E774" s="232" t="s">
        <v>23</v>
      </c>
      <c r="F774" s="233" t="s">
        <v>650</v>
      </c>
      <c r="G774" s="231"/>
      <c r="H774" s="234">
        <v>118.716</v>
      </c>
      <c r="I774" s="235"/>
      <c r="J774" s="231"/>
      <c r="K774" s="231"/>
      <c r="L774" s="236"/>
      <c r="M774" s="237"/>
      <c r="N774" s="238"/>
      <c r="O774" s="238"/>
      <c r="P774" s="238"/>
      <c r="Q774" s="238"/>
      <c r="R774" s="238"/>
      <c r="S774" s="238"/>
      <c r="T774" s="239"/>
      <c r="AT774" s="240" t="s">
        <v>290</v>
      </c>
      <c r="AU774" s="240" t="s">
        <v>83</v>
      </c>
      <c r="AV774" s="12" t="s">
        <v>206</v>
      </c>
      <c r="AW774" s="12" t="s">
        <v>36</v>
      </c>
      <c r="AX774" s="12" t="s">
        <v>81</v>
      </c>
      <c r="AY774" s="240" t="s">
        <v>186</v>
      </c>
    </row>
    <row r="775" spans="2:65" s="1" customFormat="1" ht="22.5" customHeight="1">
      <c r="B775" s="41"/>
      <c r="C775" s="193" t="s">
        <v>1191</v>
      </c>
      <c r="D775" s="193" t="s">
        <v>189</v>
      </c>
      <c r="E775" s="194" t="s">
        <v>3040</v>
      </c>
      <c r="F775" s="195" t="s">
        <v>3041</v>
      </c>
      <c r="G775" s="196" t="s">
        <v>295</v>
      </c>
      <c r="H775" s="197">
        <v>7.803</v>
      </c>
      <c r="I775" s="198"/>
      <c r="J775" s="199">
        <f>ROUND(I775*H775,2)</f>
        <v>0</v>
      </c>
      <c r="K775" s="195" t="s">
        <v>193</v>
      </c>
      <c r="L775" s="61"/>
      <c r="M775" s="200" t="s">
        <v>23</v>
      </c>
      <c r="N775" s="201" t="s">
        <v>44</v>
      </c>
      <c r="O775" s="42"/>
      <c r="P775" s="202">
        <f>O775*H775</f>
        <v>0</v>
      </c>
      <c r="Q775" s="202">
        <v>0.12</v>
      </c>
      <c r="R775" s="202">
        <f>Q775*H775</f>
        <v>0.93636</v>
      </c>
      <c r="S775" s="202">
        <v>2.2</v>
      </c>
      <c r="T775" s="203">
        <f>S775*H775</f>
        <v>17.166600000000003</v>
      </c>
      <c r="AR775" s="24" t="s">
        <v>206</v>
      </c>
      <c r="AT775" s="24" t="s">
        <v>189</v>
      </c>
      <c r="AU775" s="24" t="s">
        <v>83</v>
      </c>
      <c r="AY775" s="24" t="s">
        <v>186</v>
      </c>
      <c r="BE775" s="204">
        <f>IF(N775="základní",J775,0)</f>
        <v>0</v>
      </c>
      <c r="BF775" s="204">
        <f>IF(N775="snížená",J775,0)</f>
        <v>0</v>
      </c>
      <c r="BG775" s="204">
        <f>IF(N775="zákl. přenesená",J775,0)</f>
        <v>0</v>
      </c>
      <c r="BH775" s="204">
        <f>IF(N775="sníž. přenesená",J775,0)</f>
        <v>0</v>
      </c>
      <c r="BI775" s="204">
        <f>IF(N775="nulová",J775,0)</f>
        <v>0</v>
      </c>
      <c r="BJ775" s="24" t="s">
        <v>81</v>
      </c>
      <c r="BK775" s="204">
        <f>ROUND(I775*H775,2)</f>
        <v>0</v>
      </c>
      <c r="BL775" s="24" t="s">
        <v>206</v>
      </c>
      <c r="BM775" s="24" t="s">
        <v>3042</v>
      </c>
    </row>
    <row r="776" spans="2:47" s="1" customFormat="1" ht="175.5">
      <c r="B776" s="41"/>
      <c r="C776" s="63"/>
      <c r="D776" s="208" t="s">
        <v>287</v>
      </c>
      <c r="E776" s="63"/>
      <c r="F776" s="209" t="s">
        <v>1022</v>
      </c>
      <c r="G776" s="63"/>
      <c r="H776" s="63"/>
      <c r="I776" s="163"/>
      <c r="J776" s="63"/>
      <c r="K776" s="63"/>
      <c r="L776" s="61"/>
      <c r="M776" s="207"/>
      <c r="N776" s="42"/>
      <c r="O776" s="42"/>
      <c r="P776" s="42"/>
      <c r="Q776" s="42"/>
      <c r="R776" s="42"/>
      <c r="S776" s="42"/>
      <c r="T776" s="78"/>
      <c r="AT776" s="24" t="s">
        <v>287</v>
      </c>
      <c r="AU776" s="24" t="s">
        <v>83</v>
      </c>
    </row>
    <row r="777" spans="2:51" s="13" customFormat="1" ht="13.5">
      <c r="B777" s="241"/>
      <c r="C777" s="242"/>
      <c r="D777" s="208" t="s">
        <v>290</v>
      </c>
      <c r="E777" s="243" t="s">
        <v>23</v>
      </c>
      <c r="F777" s="244" t="s">
        <v>2766</v>
      </c>
      <c r="G777" s="242"/>
      <c r="H777" s="245" t="s">
        <v>23</v>
      </c>
      <c r="I777" s="246"/>
      <c r="J777" s="242"/>
      <c r="K777" s="242"/>
      <c r="L777" s="247"/>
      <c r="M777" s="248"/>
      <c r="N777" s="249"/>
      <c r="O777" s="249"/>
      <c r="P777" s="249"/>
      <c r="Q777" s="249"/>
      <c r="R777" s="249"/>
      <c r="S777" s="249"/>
      <c r="T777" s="250"/>
      <c r="AT777" s="251" t="s">
        <v>290</v>
      </c>
      <c r="AU777" s="251" t="s">
        <v>83</v>
      </c>
      <c r="AV777" s="13" t="s">
        <v>81</v>
      </c>
      <c r="AW777" s="13" t="s">
        <v>36</v>
      </c>
      <c r="AX777" s="13" t="s">
        <v>73</v>
      </c>
      <c r="AY777" s="251" t="s">
        <v>186</v>
      </c>
    </row>
    <row r="778" spans="2:51" s="11" customFormat="1" ht="13.5">
      <c r="B778" s="214"/>
      <c r="C778" s="215"/>
      <c r="D778" s="208" t="s">
        <v>290</v>
      </c>
      <c r="E778" s="225" t="s">
        <v>23</v>
      </c>
      <c r="F778" s="226" t="s">
        <v>2767</v>
      </c>
      <c r="G778" s="215"/>
      <c r="H778" s="227">
        <v>7.803</v>
      </c>
      <c r="I778" s="219"/>
      <c r="J778" s="215"/>
      <c r="K778" s="215"/>
      <c r="L778" s="220"/>
      <c r="M778" s="221"/>
      <c r="N778" s="222"/>
      <c r="O778" s="222"/>
      <c r="P778" s="222"/>
      <c r="Q778" s="222"/>
      <c r="R778" s="222"/>
      <c r="S778" s="222"/>
      <c r="T778" s="223"/>
      <c r="AT778" s="224" t="s">
        <v>290</v>
      </c>
      <c r="AU778" s="224" t="s">
        <v>83</v>
      </c>
      <c r="AV778" s="11" t="s">
        <v>83</v>
      </c>
      <c r="AW778" s="11" t="s">
        <v>36</v>
      </c>
      <c r="AX778" s="11" t="s">
        <v>81</v>
      </c>
      <c r="AY778" s="224" t="s">
        <v>186</v>
      </c>
    </row>
    <row r="779" spans="2:63" s="10" customFormat="1" ht="29.85" customHeight="1">
      <c r="B779" s="176"/>
      <c r="C779" s="177"/>
      <c r="D779" s="190" t="s">
        <v>72</v>
      </c>
      <c r="E779" s="191" t="s">
        <v>396</v>
      </c>
      <c r="F779" s="191" t="s">
        <v>397</v>
      </c>
      <c r="G779" s="177"/>
      <c r="H779" s="177"/>
      <c r="I779" s="180"/>
      <c r="J779" s="192">
        <f>BK779</f>
        <v>0</v>
      </c>
      <c r="K779" s="177"/>
      <c r="L779" s="182"/>
      <c r="M779" s="183"/>
      <c r="N779" s="184"/>
      <c r="O779" s="184"/>
      <c r="P779" s="185">
        <f>SUM(P780:P786)</f>
        <v>0</v>
      </c>
      <c r="Q779" s="184"/>
      <c r="R779" s="185">
        <f>SUM(R780:R786)</f>
        <v>0</v>
      </c>
      <c r="S779" s="184"/>
      <c r="T779" s="186">
        <f>SUM(T780:T786)</f>
        <v>0</v>
      </c>
      <c r="AR779" s="187" t="s">
        <v>81</v>
      </c>
      <c r="AT779" s="188" t="s">
        <v>72</v>
      </c>
      <c r="AU779" s="188" t="s">
        <v>81</v>
      </c>
      <c r="AY779" s="187" t="s">
        <v>186</v>
      </c>
      <c r="BK779" s="189">
        <f>SUM(BK780:BK786)</f>
        <v>0</v>
      </c>
    </row>
    <row r="780" spans="2:65" s="1" customFormat="1" ht="22.5" customHeight="1">
      <c r="B780" s="41"/>
      <c r="C780" s="193" t="s">
        <v>1200</v>
      </c>
      <c r="D780" s="193" t="s">
        <v>189</v>
      </c>
      <c r="E780" s="194" t="s">
        <v>3043</v>
      </c>
      <c r="F780" s="195" t="s">
        <v>3044</v>
      </c>
      <c r="G780" s="196" t="s">
        <v>401</v>
      </c>
      <c r="H780" s="197">
        <v>2220.081</v>
      </c>
      <c r="I780" s="198"/>
      <c r="J780" s="199">
        <f>ROUND(I780*H780,2)</f>
        <v>0</v>
      </c>
      <c r="K780" s="195" t="s">
        <v>193</v>
      </c>
      <c r="L780" s="61"/>
      <c r="M780" s="200" t="s">
        <v>23</v>
      </c>
      <c r="N780" s="201" t="s">
        <v>44</v>
      </c>
      <c r="O780" s="42"/>
      <c r="P780" s="202">
        <f>O780*H780</f>
        <v>0</v>
      </c>
      <c r="Q780" s="202">
        <v>0</v>
      </c>
      <c r="R780" s="202">
        <f>Q780*H780</f>
        <v>0</v>
      </c>
      <c r="S780" s="202">
        <v>0</v>
      </c>
      <c r="T780" s="203">
        <f>S780*H780</f>
        <v>0</v>
      </c>
      <c r="AR780" s="24" t="s">
        <v>206</v>
      </c>
      <c r="AT780" s="24" t="s">
        <v>189</v>
      </c>
      <c r="AU780" s="24" t="s">
        <v>83</v>
      </c>
      <c r="AY780" s="24" t="s">
        <v>186</v>
      </c>
      <c r="BE780" s="204">
        <f>IF(N780="základní",J780,0)</f>
        <v>0</v>
      </c>
      <c r="BF780" s="204">
        <f>IF(N780="snížená",J780,0)</f>
        <v>0</v>
      </c>
      <c r="BG780" s="204">
        <f>IF(N780="zákl. přenesená",J780,0)</f>
        <v>0</v>
      </c>
      <c r="BH780" s="204">
        <f>IF(N780="sníž. přenesená",J780,0)</f>
        <v>0</v>
      </c>
      <c r="BI780" s="204">
        <f>IF(N780="nulová",J780,0)</f>
        <v>0</v>
      </c>
      <c r="BJ780" s="24" t="s">
        <v>81</v>
      </c>
      <c r="BK780" s="204">
        <f>ROUND(I780*H780,2)</f>
        <v>0</v>
      </c>
      <c r="BL780" s="24" t="s">
        <v>206</v>
      </c>
      <c r="BM780" s="24" t="s">
        <v>3045</v>
      </c>
    </row>
    <row r="781" spans="2:47" s="1" customFormat="1" ht="67.5">
      <c r="B781" s="41"/>
      <c r="C781" s="63"/>
      <c r="D781" s="205" t="s">
        <v>287</v>
      </c>
      <c r="E781" s="63"/>
      <c r="F781" s="206" t="s">
        <v>3046</v>
      </c>
      <c r="G781" s="63"/>
      <c r="H781" s="63"/>
      <c r="I781" s="163"/>
      <c r="J781" s="63"/>
      <c r="K781" s="63"/>
      <c r="L781" s="61"/>
      <c r="M781" s="207"/>
      <c r="N781" s="42"/>
      <c r="O781" s="42"/>
      <c r="P781" s="42"/>
      <c r="Q781" s="42"/>
      <c r="R781" s="42"/>
      <c r="S781" s="42"/>
      <c r="T781" s="78"/>
      <c r="AT781" s="24" t="s">
        <v>287</v>
      </c>
      <c r="AU781" s="24" t="s">
        <v>83</v>
      </c>
    </row>
    <row r="782" spans="2:65" s="1" customFormat="1" ht="31.5" customHeight="1">
      <c r="B782" s="41"/>
      <c r="C782" s="193" t="s">
        <v>1205</v>
      </c>
      <c r="D782" s="193" t="s">
        <v>189</v>
      </c>
      <c r="E782" s="194" t="s">
        <v>3047</v>
      </c>
      <c r="F782" s="195" t="s">
        <v>3048</v>
      </c>
      <c r="G782" s="196" t="s">
        <v>401</v>
      </c>
      <c r="H782" s="197">
        <v>2220.081</v>
      </c>
      <c r="I782" s="198"/>
      <c r="J782" s="199">
        <f>ROUND(I782*H782,2)</f>
        <v>0</v>
      </c>
      <c r="K782" s="195" t="s">
        <v>23</v>
      </c>
      <c r="L782" s="61"/>
      <c r="M782" s="200" t="s">
        <v>23</v>
      </c>
      <c r="N782" s="201" t="s">
        <v>44</v>
      </c>
      <c r="O782" s="42"/>
      <c r="P782" s="202">
        <f>O782*H782</f>
        <v>0</v>
      </c>
      <c r="Q782" s="202">
        <v>0</v>
      </c>
      <c r="R782" s="202">
        <f>Q782*H782</f>
        <v>0</v>
      </c>
      <c r="S782" s="202">
        <v>0</v>
      </c>
      <c r="T782" s="203">
        <f>S782*H782</f>
        <v>0</v>
      </c>
      <c r="AR782" s="24" t="s">
        <v>206</v>
      </c>
      <c r="AT782" s="24" t="s">
        <v>189</v>
      </c>
      <c r="AU782" s="24" t="s">
        <v>83</v>
      </c>
      <c r="AY782" s="24" t="s">
        <v>186</v>
      </c>
      <c r="BE782" s="204">
        <f>IF(N782="základní",J782,0)</f>
        <v>0</v>
      </c>
      <c r="BF782" s="204">
        <f>IF(N782="snížená",J782,0)</f>
        <v>0</v>
      </c>
      <c r="BG782" s="204">
        <f>IF(N782="zákl. přenesená",J782,0)</f>
        <v>0</v>
      </c>
      <c r="BH782" s="204">
        <f>IF(N782="sníž. přenesená",J782,0)</f>
        <v>0</v>
      </c>
      <c r="BI782" s="204">
        <f>IF(N782="nulová",J782,0)</f>
        <v>0</v>
      </c>
      <c r="BJ782" s="24" t="s">
        <v>81</v>
      </c>
      <c r="BK782" s="204">
        <f>ROUND(I782*H782,2)</f>
        <v>0</v>
      </c>
      <c r="BL782" s="24" t="s">
        <v>206</v>
      </c>
      <c r="BM782" s="24" t="s">
        <v>3049</v>
      </c>
    </row>
    <row r="783" spans="2:65" s="1" customFormat="1" ht="31.5" customHeight="1">
      <c r="B783" s="41"/>
      <c r="C783" s="193" t="s">
        <v>1210</v>
      </c>
      <c r="D783" s="193" t="s">
        <v>189</v>
      </c>
      <c r="E783" s="194" t="s">
        <v>3050</v>
      </c>
      <c r="F783" s="195" t="s">
        <v>3051</v>
      </c>
      <c r="G783" s="196" t="s">
        <v>401</v>
      </c>
      <c r="H783" s="197">
        <v>22200.81</v>
      </c>
      <c r="I783" s="198"/>
      <c r="J783" s="199">
        <f>ROUND(I783*H783,2)</f>
        <v>0</v>
      </c>
      <c r="K783" s="195" t="s">
        <v>193</v>
      </c>
      <c r="L783" s="61"/>
      <c r="M783" s="200" t="s">
        <v>23</v>
      </c>
      <c r="N783" s="201" t="s">
        <v>44</v>
      </c>
      <c r="O783" s="42"/>
      <c r="P783" s="202">
        <f>O783*H783</f>
        <v>0</v>
      </c>
      <c r="Q783" s="202">
        <v>0</v>
      </c>
      <c r="R783" s="202">
        <f>Q783*H783</f>
        <v>0</v>
      </c>
      <c r="S783" s="202">
        <v>0</v>
      </c>
      <c r="T783" s="203">
        <f>S783*H783</f>
        <v>0</v>
      </c>
      <c r="AR783" s="24" t="s">
        <v>206</v>
      </c>
      <c r="AT783" s="24" t="s">
        <v>189</v>
      </c>
      <c r="AU783" s="24" t="s">
        <v>83</v>
      </c>
      <c r="AY783" s="24" t="s">
        <v>186</v>
      </c>
      <c r="BE783" s="204">
        <f>IF(N783="základní",J783,0)</f>
        <v>0</v>
      </c>
      <c r="BF783" s="204">
        <f>IF(N783="snížená",J783,0)</f>
        <v>0</v>
      </c>
      <c r="BG783" s="204">
        <f>IF(N783="zákl. přenesená",J783,0)</f>
        <v>0</v>
      </c>
      <c r="BH783" s="204">
        <f>IF(N783="sníž. přenesená",J783,0)</f>
        <v>0</v>
      </c>
      <c r="BI783" s="204">
        <f>IF(N783="nulová",J783,0)</f>
        <v>0</v>
      </c>
      <c r="BJ783" s="24" t="s">
        <v>81</v>
      </c>
      <c r="BK783" s="204">
        <f>ROUND(I783*H783,2)</f>
        <v>0</v>
      </c>
      <c r="BL783" s="24" t="s">
        <v>206</v>
      </c>
      <c r="BM783" s="24" t="s">
        <v>3052</v>
      </c>
    </row>
    <row r="784" spans="2:47" s="1" customFormat="1" ht="67.5">
      <c r="B784" s="41"/>
      <c r="C784" s="63"/>
      <c r="D784" s="208" t="s">
        <v>287</v>
      </c>
      <c r="E784" s="63"/>
      <c r="F784" s="209" t="s">
        <v>3053</v>
      </c>
      <c r="G784" s="63"/>
      <c r="H784" s="63"/>
      <c r="I784" s="163"/>
      <c r="J784" s="63"/>
      <c r="K784" s="63"/>
      <c r="L784" s="61"/>
      <c r="M784" s="207"/>
      <c r="N784" s="42"/>
      <c r="O784" s="42"/>
      <c r="P784" s="42"/>
      <c r="Q784" s="42"/>
      <c r="R784" s="42"/>
      <c r="S784" s="42"/>
      <c r="T784" s="78"/>
      <c r="AT784" s="24" t="s">
        <v>287</v>
      </c>
      <c r="AU784" s="24" t="s">
        <v>83</v>
      </c>
    </row>
    <row r="785" spans="2:51" s="11" customFormat="1" ht="13.5">
      <c r="B785" s="214"/>
      <c r="C785" s="215"/>
      <c r="D785" s="205" t="s">
        <v>290</v>
      </c>
      <c r="E785" s="215"/>
      <c r="F785" s="217" t="s">
        <v>3054</v>
      </c>
      <c r="G785" s="215"/>
      <c r="H785" s="218">
        <v>22200.81</v>
      </c>
      <c r="I785" s="219"/>
      <c r="J785" s="215"/>
      <c r="K785" s="215"/>
      <c r="L785" s="220"/>
      <c r="M785" s="221"/>
      <c r="N785" s="222"/>
      <c r="O785" s="222"/>
      <c r="P785" s="222"/>
      <c r="Q785" s="222"/>
      <c r="R785" s="222"/>
      <c r="S785" s="222"/>
      <c r="T785" s="223"/>
      <c r="AT785" s="224" t="s">
        <v>290</v>
      </c>
      <c r="AU785" s="224" t="s">
        <v>83</v>
      </c>
      <c r="AV785" s="11" t="s">
        <v>83</v>
      </c>
      <c r="AW785" s="11" t="s">
        <v>6</v>
      </c>
      <c r="AX785" s="11" t="s">
        <v>81</v>
      </c>
      <c r="AY785" s="224" t="s">
        <v>186</v>
      </c>
    </row>
    <row r="786" spans="2:65" s="1" customFormat="1" ht="31.5" customHeight="1">
      <c r="B786" s="41"/>
      <c r="C786" s="193" t="s">
        <v>1215</v>
      </c>
      <c r="D786" s="193" t="s">
        <v>189</v>
      </c>
      <c r="E786" s="194" t="s">
        <v>3055</v>
      </c>
      <c r="F786" s="195" t="s">
        <v>3056</v>
      </c>
      <c r="G786" s="196" t="s">
        <v>401</v>
      </c>
      <c r="H786" s="197">
        <v>2220.081</v>
      </c>
      <c r="I786" s="198"/>
      <c r="J786" s="199">
        <f>ROUND(I786*H786,2)</f>
        <v>0</v>
      </c>
      <c r="K786" s="195" t="s">
        <v>193</v>
      </c>
      <c r="L786" s="61"/>
      <c r="M786" s="200" t="s">
        <v>23</v>
      </c>
      <c r="N786" s="201" t="s">
        <v>44</v>
      </c>
      <c r="O786" s="42"/>
      <c r="P786" s="202">
        <f>O786*H786</f>
        <v>0</v>
      </c>
      <c r="Q786" s="202">
        <v>0</v>
      </c>
      <c r="R786" s="202">
        <f>Q786*H786</f>
        <v>0</v>
      </c>
      <c r="S786" s="202">
        <v>0</v>
      </c>
      <c r="T786" s="203">
        <f>S786*H786</f>
        <v>0</v>
      </c>
      <c r="AR786" s="24" t="s">
        <v>206</v>
      </c>
      <c r="AT786" s="24" t="s">
        <v>189</v>
      </c>
      <c r="AU786" s="24" t="s">
        <v>83</v>
      </c>
      <c r="AY786" s="24" t="s">
        <v>186</v>
      </c>
      <c r="BE786" s="204">
        <f>IF(N786="základní",J786,0)</f>
        <v>0</v>
      </c>
      <c r="BF786" s="204">
        <f>IF(N786="snížená",J786,0)</f>
        <v>0</v>
      </c>
      <c r="BG786" s="204">
        <f>IF(N786="zákl. přenesená",J786,0)</f>
        <v>0</v>
      </c>
      <c r="BH786" s="204">
        <f>IF(N786="sníž. přenesená",J786,0)</f>
        <v>0</v>
      </c>
      <c r="BI786" s="204">
        <f>IF(N786="nulová",J786,0)</f>
        <v>0</v>
      </c>
      <c r="BJ786" s="24" t="s">
        <v>81</v>
      </c>
      <c r="BK786" s="204">
        <f>ROUND(I786*H786,2)</f>
        <v>0</v>
      </c>
      <c r="BL786" s="24" t="s">
        <v>206</v>
      </c>
      <c r="BM786" s="24" t="s">
        <v>3057</v>
      </c>
    </row>
    <row r="787" spans="2:63" s="10" customFormat="1" ht="29.85" customHeight="1">
      <c r="B787" s="176"/>
      <c r="C787" s="177"/>
      <c r="D787" s="190" t="s">
        <v>72</v>
      </c>
      <c r="E787" s="191" t="s">
        <v>416</v>
      </c>
      <c r="F787" s="191" t="s">
        <v>417</v>
      </c>
      <c r="G787" s="177"/>
      <c r="H787" s="177"/>
      <c r="I787" s="180"/>
      <c r="J787" s="192">
        <f>BK787</f>
        <v>0</v>
      </c>
      <c r="K787" s="177"/>
      <c r="L787" s="182"/>
      <c r="M787" s="183"/>
      <c r="N787" s="184"/>
      <c r="O787" s="184"/>
      <c r="P787" s="185">
        <f>SUM(P788:P789)</f>
        <v>0</v>
      </c>
      <c r="Q787" s="184"/>
      <c r="R787" s="185">
        <f>SUM(R788:R789)</f>
        <v>0</v>
      </c>
      <c r="S787" s="184"/>
      <c r="T787" s="186">
        <f>SUM(T788:T789)</f>
        <v>0</v>
      </c>
      <c r="AR787" s="187" t="s">
        <v>81</v>
      </c>
      <c r="AT787" s="188" t="s">
        <v>72</v>
      </c>
      <c r="AU787" s="188" t="s">
        <v>81</v>
      </c>
      <c r="AY787" s="187" t="s">
        <v>186</v>
      </c>
      <c r="BK787" s="189">
        <f>SUM(BK788:BK789)</f>
        <v>0</v>
      </c>
    </row>
    <row r="788" spans="2:65" s="1" customFormat="1" ht="31.5" customHeight="1">
      <c r="B788" s="41"/>
      <c r="C788" s="193" t="s">
        <v>1220</v>
      </c>
      <c r="D788" s="193" t="s">
        <v>189</v>
      </c>
      <c r="E788" s="194" t="s">
        <v>3058</v>
      </c>
      <c r="F788" s="195" t="s">
        <v>3059</v>
      </c>
      <c r="G788" s="196" t="s">
        <v>401</v>
      </c>
      <c r="H788" s="197">
        <v>3651.207</v>
      </c>
      <c r="I788" s="198"/>
      <c r="J788" s="199">
        <f>ROUND(I788*H788,2)</f>
        <v>0</v>
      </c>
      <c r="K788" s="195" t="s">
        <v>193</v>
      </c>
      <c r="L788" s="61"/>
      <c r="M788" s="200" t="s">
        <v>23</v>
      </c>
      <c r="N788" s="201" t="s">
        <v>44</v>
      </c>
      <c r="O788" s="42"/>
      <c r="P788" s="202">
        <f>O788*H788</f>
        <v>0</v>
      </c>
      <c r="Q788" s="202">
        <v>0</v>
      </c>
      <c r="R788" s="202">
        <f>Q788*H788</f>
        <v>0</v>
      </c>
      <c r="S788" s="202">
        <v>0</v>
      </c>
      <c r="T788" s="203">
        <f>S788*H788</f>
        <v>0</v>
      </c>
      <c r="AR788" s="24" t="s">
        <v>206</v>
      </c>
      <c r="AT788" s="24" t="s">
        <v>189</v>
      </c>
      <c r="AU788" s="24" t="s">
        <v>83</v>
      </c>
      <c r="AY788" s="24" t="s">
        <v>186</v>
      </c>
      <c r="BE788" s="204">
        <f>IF(N788="základní",J788,0)</f>
        <v>0</v>
      </c>
      <c r="BF788" s="204">
        <f>IF(N788="snížená",J788,0)</f>
        <v>0</v>
      </c>
      <c r="BG788" s="204">
        <f>IF(N788="zákl. přenesená",J788,0)</f>
        <v>0</v>
      </c>
      <c r="BH788" s="204">
        <f>IF(N788="sníž. přenesená",J788,0)</f>
        <v>0</v>
      </c>
      <c r="BI788" s="204">
        <f>IF(N788="nulová",J788,0)</f>
        <v>0</v>
      </c>
      <c r="BJ788" s="24" t="s">
        <v>81</v>
      </c>
      <c r="BK788" s="204">
        <f>ROUND(I788*H788,2)</f>
        <v>0</v>
      </c>
      <c r="BL788" s="24" t="s">
        <v>206</v>
      </c>
      <c r="BM788" s="24" t="s">
        <v>3060</v>
      </c>
    </row>
    <row r="789" spans="2:47" s="1" customFormat="1" ht="81">
      <c r="B789" s="41"/>
      <c r="C789" s="63"/>
      <c r="D789" s="208" t="s">
        <v>287</v>
      </c>
      <c r="E789" s="63"/>
      <c r="F789" s="209" t="s">
        <v>3061</v>
      </c>
      <c r="G789" s="63"/>
      <c r="H789" s="63"/>
      <c r="I789" s="163"/>
      <c r="J789" s="63"/>
      <c r="K789" s="63"/>
      <c r="L789" s="61"/>
      <c r="M789" s="207"/>
      <c r="N789" s="42"/>
      <c r="O789" s="42"/>
      <c r="P789" s="42"/>
      <c r="Q789" s="42"/>
      <c r="R789" s="42"/>
      <c r="S789" s="42"/>
      <c r="T789" s="78"/>
      <c r="AT789" s="24" t="s">
        <v>287</v>
      </c>
      <c r="AU789" s="24" t="s">
        <v>83</v>
      </c>
    </row>
    <row r="790" spans="2:63" s="10" customFormat="1" ht="37.35" customHeight="1">
      <c r="B790" s="176"/>
      <c r="C790" s="177"/>
      <c r="D790" s="178" t="s">
        <v>72</v>
      </c>
      <c r="E790" s="179" t="s">
        <v>3062</v>
      </c>
      <c r="F790" s="179" t="s">
        <v>3063</v>
      </c>
      <c r="G790" s="177"/>
      <c r="H790" s="177"/>
      <c r="I790" s="180"/>
      <c r="J790" s="181">
        <f>BK790</f>
        <v>0</v>
      </c>
      <c r="K790" s="177"/>
      <c r="L790" s="182"/>
      <c r="M790" s="183"/>
      <c r="N790" s="184"/>
      <c r="O790" s="184"/>
      <c r="P790" s="185">
        <f>P791</f>
        <v>0</v>
      </c>
      <c r="Q790" s="184"/>
      <c r="R790" s="185">
        <f>R791</f>
        <v>3.5143638800000003</v>
      </c>
      <c r="S790" s="184"/>
      <c r="T790" s="186">
        <f>T791</f>
        <v>0</v>
      </c>
      <c r="AR790" s="187" t="s">
        <v>83</v>
      </c>
      <c r="AT790" s="188" t="s">
        <v>72</v>
      </c>
      <c r="AU790" s="188" t="s">
        <v>73</v>
      </c>
      <c r="AY790" s="187" t="s">
        <v>186</v>
      </c>
      <c r="BK790" s="189">
        <f>BK791</f>
        <v>0</v>
      </c>
    </row>
    <row r="791" spans="2:63" s="10" customFormat="1" ht="19.9" customHeight="1">
      <c r="B791" s="176"/>
      <c r="C791" s="177"/>
      <c r="D791" s="190" t="s">
        <v>72</v>
      </c>
      <c r="E791" s="191" t="s">
        <v>3064</v>
      </c>
      <c r="F791" s="191" t="s">
        <v>3065</v>
      </c>
      <c r="G791" s="177"/>
      <c r="H791" s="177"/>
      <c r="I791" s="180"/>
      <c r="J791" s="192">
        <f>BK791</f>
        <v>0</v>
      </c>
      <c r="K791" s="177"/>
      <c r="L791" s="182"/>
      <c r="M791" s="183"/>
      <c r="N791" s="184"/>
      <c r="O791" s="184"/>
      <c r="P791" s="185">
        <f>SUM(P792:P880)</f>
        <v>0</v>
      </c>
      <c r="Q791" s="184"/>
      <c r="R791" s="185">
        <f>SUM(R792:R880)</f>
        <v>3.5143638800000003</v>
      </c>
      <c r="S791" s="184"/>
      <c r="T791" s="186">
        <f>SUM(T792:T880)</f>
        <v>0</v>
      </c>
      <c r="AR791" s="187" t="s">
        <v>83</v>
      </c>
      <c r="AT791" s="188" t="s">
        <v>72</v>
      </c>
      <c r="AU791" s="188" t="s">
        <v>81</v>
      </c>
      <c r="AY791" s="187" t="s">
        <v>186</v>
      </c>
      <c r="BK791" s="189">
        <f>SUM(BK792:BK880)</f>
        <v>0</v>
      </c>
    </row>
    <row r="792" spans="2:65" s="1" customFormat="1" ht="31.5" customHeight="1">
      <c r="B792" s="41"/>
      <c r="C792" s="193" t="s">
        <v>903</v>
      </c>
      <c r="D792" s="193" t="s">
        <v>189</v>
      </c>
      <c r="E792" s="194" t="s">
        <v>3066</v>
      </c>
      <c r="F792" s="195" t="s">
        <v>3067</v>
      </c>
      <c r="G792" s="196" t="s">
        <v>285</v>
      </c>
      <c r="H792" s="197">
        <v>212.6</v>
      </c>
      <c r="I792" s="198"/>
      <c r="J792" s="199">
        <f>ROUND(I792*H792,2)</f>
        <v>0</v>
      </c>
      <c r="K792" s="195" t="s">
        <v>193</v>
      </c>
      <c r="L792" s="61"/>
      <c r="M792" s="200" t="s">
        <v>23</v>
      </c>
      <c r="N792" s="201" t="s">
        <v>44</v>
      </c>
      <c r="O792" s="42"/>
      <c r="P792" s="202">
        <f>O792*H792</f>
        <v>0</v>
      </c>
      <c r="Q792" s="202">
        <v>0</v>
      </c>
      <c r="R792" s="202">
        <f>Q792*H792</f>
        <v>0</v>
      </c>
      <c r="S792" s="202">
        <v>0</v>
      </c>
      <c r="T792" s="203">
        <f>S792*H792</f>
        <v>0</v>
      </c>
      <c r="AR792" s="24" t="s">
        <v>255</v>
      </c>
      <c r="AT792" s="24" t="s">
        <v>189</v>
      </c>
      <c r="AU792" s="24" t="s">
        <v>83</v>
      </c>
      <c r="AY792" s="24" t="s">
        <v>186</v>
      </c>
      <c r="BE792" s="204">
        <f>IF(N792="základní",J792,0)</f>
        <v>0</v>
      </c>
      <c r="BF792" s="204">
        <f>IF(N792="snížená",J792,0)</f>
        <v>0</v>
      </c>
      <c r="BG792" s="204">
        <f>IF(N792="zákl. přenesená",J792,0)</f>
        <v>0</v>
      </c>
      <c r="BH792" s="204">
        <f>IF(N792="sníž. přenesená",J792,0)</f>
        <v>0</v>
      </c>
      <c r="BI792" s="204">
        <f>IF(N792="nulová",J792,0)</f>
        <v>0</v>
      </c>
      <c r="BJ792" s="24" t="s">
        <v>81</v>
      </c>
      <c r="BK792" s="204">
        <f>ROUND(I792*H792,2)</f>
        <v>0</v>
      </c>
      <c r="BL792" s="24" t="s">
        <v>255</v>
      </c>
      <c r="BM792" s="24" t="s">
        <v>3068</v>
      </c>
    </row>
    <row r="793" spans="2:47" s="1" customFormat="1" ht="40.5">
      <c r="B793" s="41"/>
      <c r="C793" s="63"/>
      <c r="D793" s="208" t="s">
        <v>287</v>
      </c>
      <c r="E793" s="63"/>
      <c r="F793" s="209" t="s">
        <v>3069</v>
      </c>
      <c r="G793" s="63"/>
      <c r="H793" s="63"/>
      <c r="I793" s="163"/>
      <c r="J793" s="63"/>
      <c r="K793" s="63"/>
      <c r="L793" s="61"/>
      <c r="M793" s="207"/>
      <c r="N793" s="42"/>
      <c r="O793" s="42"/>
      <c r="P793" s="42"/>
      <c r="Q793" s="42"/>
      <c r="R793" s="42"/>
      <c r="S793" s="42"/>
      <c r="T793" s="78"/>
      <c r="AT793" s="24" t="s">
        <v>287</v>
      </c>
      <c r="AU793" s="24" t="s">
        <v>83</v>
      </c>
    </row>
    <row r="794" spans="2:51" s="13" customFormat="1" ht="13.5">
      <c r="B794" s="241"/>
      <c r="C794" s="242"/>
      <c r="D794" s="208" t="s">
        <v>290</v>
      </c>
      <c r="E794" s="243" t="s">
        <v>23</v>
      </c>
      <c r="F794" s="244" t="s">
        <v>3070</v>
      </c>
      <c r="G794" s="242"/>
      <c r="H794" s="245" t="s">
        <v>23</v>
      </c>
      <c r="I794" s="246"/>
      <c r="J794" s="242"/>
      <c r="K794" s="242"/>
      <c r="L794" s="247"/>
      <c r="M794" s="248"/>
      <c r="N794" s="249"/>
      <c r="O794" s="249"/>
      <c r="P794" s="249"/>
      <c r="Q794" s="249"/>
      <c r="R794" s="249"/>
      <c r="S794" s="249"/>
      <c r="T794" s="250"/>
      <c r="AT794" s="251" t="s">
        <v>290</v>
      </c>
      <c r="AU794" s="251" t="s">
        <v>83</v>
      </c>
      <c r="AV794" s="13" t="s">
        <v>81</v>
      </c>
      <c r="AW794" s="13" t="s">
        <v>36</v>
      </c>
      <c r="AX794" s="13" t="s">
        <v>73</v>
      </c>
      <c r="AY794" s="251" t="s">
        <v>186</v>
      </c>
    </row>
    <row r="795" spans="2:51" s="11" customFormat="1" ht="13.5">
      <c r="B795" s="214"/>
      <c r="C795" s="215"/>
      <c r="D795" s="208" t="s">
        <v>290</v>
      </c>
      <c r="E795" s="225" t="s">
        <v>23</v>
      </c>
      <c r="F795" s="226" t="s">
        <v>3071</v>
      </c>
      <c r="G795" s="215"/>
      <c r="H795" s="227">
        <v>91.72</v>
      </c>
      <c r="I795" s="219"/>
      <c r="J795" s="215"/>
      <c r="K795" s="215"/>
      <c r="L795" s="220"/>
      <c r="M795" s="221"/>
      <c r="N795" s="222"/>
      <c r="O795" s="222"/>
      <c r="P795" s="222"/>
      <c r="Q795" s="222"/>
      <c r="R795" s="222"/>
      <c r="S795" s="222"/>
      <c r="T795" s="223"/>
      <c r="AT795" s="224" t="s">
        <v>290</v>
      </c>
      <c r="AU795" s="224" t="s">
        <v>83</v>
      </c>
      <c r="AV795" s="11" t="s">
        <v>83</v>
      </c>
      <c r="AW795" s="11" t="s">
        <v>36</v>
      </c>
      <c r="AX795" s="11" t="s">
        <v>73</v>
      </c>
      <c r="AY795" s="224" t="s">
        <v>186</v>
      </c>
    </row>
    <row r="796" spans="2:51" s="11" customFormat="1" ht="13.5">
      <c r="B796" s="214"/>
      <c r="C796" s="215"/>
      <c r="D796" s="208" t="s">
        <v>290</v>
      </c>
      <c r="E796" s="225" t="s">
        <v>23</v>
      </c>
      <c r="F796" s="226" t="s">
        <v>3072</v>
      </c>
      <c r="G796" s="215"/>
      <c r="H796" s="227">
        <v>30.04</v>
      </c>
      <c r="I796" s="219"/>
      <c r="J796" s="215"/>
      <c r="K796" s="215"/>
      <c r="L796" s="220"/>
      <c r="M796" s="221"/>
      <c r="N796" s="222"/>
      <c r="O796" s="222"/>
      <c r="P796" s="222"/>
      <c r="Q796" s="222"/>
      <c r="R796" s="222"/>
      <c r="S796" s="222"/>
      <c r="T796" s="223"/>
      <c r="AT796" s="224" t="s">
        <v>290</v>
      </c>
      <c r="AU796" s="224" t="s">
        <v>83</v>
      </c>
      <c r="AV796" s="11" t="s">
        <v>83</v>
      </c>
      <c r="AW796" s="11" t="s">
        <v>36</v>
      </c>
      <c r="AX796" s="11" t="s">
        <v>73</v>
      </c>
      <c r="AY796" s="224" t="s">
        <v>186</v>
      </c>
    </row>
    <row r="797" spans="2:51" s="11" customFormat="1" ht="13.5">
      <c r="B797" s="214"/>
      <c r="C797" s="215"/>
      <c r="D797" s="208" t="s">
        <v>290</v>
      </c>
      <c r="E797" s="225" t="s">
        <v>23</v>
      </c>
      <c r="F797" s="226" t="s">
        <v>3073</v>
      </c>
      <c r="G797" s="215"/>
      <c r="H797" s="227">
        <v>90.84</v>
      </c>
      <c r="I797" s="219"/>
      <c r="J797" s="215"/>
      <c r="K797" s="215"/>
      <c r="L797" s="220"/>
      <c r="M797" s="221"/>
      <c r="N797" s="222"/>
      <c r="O797" s="222"/>
      <c r="P797" s="222"/>
      <c r="Q797" s="222"/>
      <c r="R797" s="222"/>
      <c r="S797" s="222"/>
      <c r="T797" s="223"/>
      <c r="AT797" s="224" t="s">
        <v>290</v>
      </c>
      <c r="AU797" s="224" t="s">
        <v>83</v>
      </c>
      <c r="AV797" s="11" t="s">
        <v>83</v>
      </c>
      <c r="AW797" s="11" t="s">
        <v>36</v>
      </c>
      <c r="AX797" s="11" t="s">
        <v>73</v>
      </c>
      <c r="AY797" s="224" t="s">
        <v>186</v>
      </c>
    </row>
    <row r="798" spans="2:51" s="12" customFormat="1" ht="13.5">
      <c r="B798" s="230"/>
      <c r="C798" s="231"/>
      <c r="D798" s="205" t="s">
        <v>290</v>
      </c>
      <c r="E798" s="232" t="s">
        <v>23</v>
      </c>
      <c r="F798" s="233" t="s">
        <v>650</v>
      </c>
      <c r="G798" s="231"/>
      <c r="H798" s="234">
        <v>212.6</v>
      </c>
      <c r="I798" s="235"/>
      <c r="J798" s="231"/>
      <c r="K798" s="231"/>
      <c r="L798" s="236"/>
      <c r="M798" s="237"/>
      <c r="N798" s="238"/>
      <c r="O798" s="238"/>
      <c r="P798" s="238"/>
      <c r="Q798" s="238"/>
      <c r="R798" s="238"/>
      <c r="S798" s="238"/>
      <c r="T798" s="239"/>
      <c r="AT798" s="240" t="s">
        <v>290</v>
      </c>
      <c r="AU798" s="240" t="s">
        <v>83</v>
      </c>
      <c r="AV798" s="12" t="s">
        <v>206</v>
      </c>
      <c r="AW798" s="12" t="s">
        <v>36</v>
      </c>
      <c r="AX798" s="12" t="s">
        <v>81</v>
      </c>
      <c r="AY798" s="240" t="s">
        <v>186</v>
      </c>
    </row>
    <row r="799" spans="2:65" s="1" customFormat="1" ht="22.5" customHeight="1">
      <c r="B799" s="41"/>
      <c r="C799" s="254" t="s">
        <v>883</v>
      </c>
      <c r="D799" s="254" t="s">
        <v>1059</v>
      </c>
      <c r="E799" s="255" t="s">
        <v>3074</v>
      </c>
      <c r="F799" s="256" t="s">
        <v>3075</v>
      </c>
      <c r="G799" s="257" t="s">
        <v>1177</v>
      </c>
      <c r="H799" s="258">
        <v>106.3</v>
      </c>
      <c r="I799" s="259"/>
      <c r="J799" s="260">
        <f>ROUND(I799*H799,2)</f>
        <v>0</v>
      </c>
      <c r="K799" s="256" t="s">
        <v>193</v>
      </c>
      <c r="L799" s="261"/>
      <c r="M799" s="262" t="s">
        <v>23</v>
      </c>
      <c r="N799" s="263" t="s">
        <v>44</v>
      </c>
      <c r="O799" s="42"/>
      <c r="P799" s="202">
        <f>O799*H799</f>
        <v>0</v>
      </c>
      <c r="Q799" s="202">
        <v>0.001</v>
      </c>
      <c r="R799" s="202">
        <f>Q799*H799</f>
        <v>0.1063</v>
      </c>
      <c r="S799" s="202">
        <v>0</v>
      </c>
      <c r="T799" s="203">
        <f>S799*H799</f>
        <v>0</v>
      </c>
      <c r="AR799" s="24" t="s">
        <v>411</v>
      </c>
      <c r="AT799" s="24" t="s">
        <v>1059</v>
      </c>
      <c r="AU799" s="24" t="s">
        <v>83</v>
      </c>
      <c r="AY799" s="24" t="s">
        <v>186</v>
      </c>
      <c r="BE799" s="204">
        <f>IF(N799="základní",J799,0)</f>
        <v>0</v>
      </c>
      <c r="BF799" s="204">
        <f>IF(N799="snížená",J799,0)</f>
        <v>0</v>
      </c>
      <c r="BG799" s="204">
        <f>IF(N799="zákl. přenesená",J799,0)</f>
        <v>0</v>
      </c>
      <c r="BH799" s="204">
        <f>IF(N799="sníž. přenesená",J799,0)</f>
        <v>0</v>
      </c>
      <c r="BI799" s="204">
        <f>IF(N799="nulová",J799,0)</f>
        <v>0</v>
      </c>
      <c r="BJ799" s="24" t="s">
        <v>81</v>
      </c>
      <c r="BK799" s="204">
        <f>ROUND(I799*H799,2)</f>
        <v>0</v>
      </c>
      <c r="BL799" s="24" t="s">
        <v>255</v>
      </c>
      <c r="BM799" s="24" t="s">
        <v>3076</v>
      </c>
    </row>
    <row r="800" spans="2:51" s="11" customFormat="1" ht="13.5">
      <c r="B800" s="214"/>
      <c r="C800" s="215"/>
      <c r="D800" s="208" t="s">
        <v>290</v>
      </c>
      <c r="E800" s="225" t="s">
        <v>23</v>
      </c>
      <c r="F800" s="226" t="s">
        <v>3077</v>
      </c>
      <c r="G800" s="215"/>
      <c r="H800" s="227">
        <v>45.86</v>
      </c>
      <c r="I800" s="219"/>
      <c r="J800" s="215"/>
      <c r="K800" s="215"/>
      <c r="L800" s="220"/>
      <c r="M800" s="221"/>
      <c r="N800" s="222"/>
      <c r="O800" s="222"/>
      <c r="P800" s="222"/>
      <c r="Q800" s="222"/>
      <c r="R800" s="222"/>
      <c r="S800" s="222"/>
      <c r="T800" s="223"/>
      <c r="AT800" s="224" t="s">
        <v>290</v>
      </c>
      <c r="AU800" s="224" t="s">
        <v>83</v>
      </c>
      <c r="AV800" s="11" t="s">
        <v>83</v>
      </c>
      <c r="AW800" s="11" t="s">
        <v>36</v>
      </c>
      <c r="AX800" s="11" t="s">
        <v>73</v>
      </c>
      <c r="AY800" s="224" t="s">
        <v>186</v>
      </c>
    </row>
    <row r="801" spans="2:51" s="11" customFormat="1" ht="13.5">
      <c r="B801" s="214"/>
      <c r="C801" s="215"/>
      <c r="D801" s="208" t="s">
        <v>290</v>
      </c>
      <c r="E801" s="225" t="s">
        <v>23</v>
      </c>
      <c r="F801" s="226" t="s">
        <v>3078</v>
      </c>
      <c r="G801" s="215"/>
      <c r="H801" s="227">
        <v>15.02</v>
      </c>
      <c r="I801" s="219"/>
      <c r="J801" s="215"/>
      <c r="K801" s="215"/>
      <c r="L801" s="220"/>
      <c r="M801" s="221"/>
      <c r="N801" s="222"/>
      <c r="O801" s="222"/>
      <c r="P801" s="222"/>
      <c r="Q801" s="222"/>
      <c r="R801" s="222"/>
      <c r="S801" s="222"/>
      <c r="T801" s="223"/>
      <c r="AT801" s="224" t="s">
        <v>290</v>
      </c>
      <c r="AU801" s="224" t="s">
        <v>83</v>
      </c>
      <c r="AV801" s="11" t="s">
        <v>83</v>
      </c>
      <c r="AW801" s="11" t="s">
        <v>36</v>
      </c>
      <c r="AX801" s="11" t="s">
        <v>73</v>
      </c>
      <c r="AY801" s="224" t="s">
        <v>186</v>
      </c>
    </row>
    <row r="802" spans="2:51" s="11" customFormat="1" ht="13.5">
      <c r="B802" s="214"/>
      <c r="C802" s="215"/>
      <c r="D802" s="208" t="s">
        <v>290</v>
      </c>
      <c r="E802" s="225" t="s">
        <v>23</v>
      </c>
      <c r="F802" s="226" t="s">
        <v>3079</v>
      </c>
      <c r="G802" s="215"/>
      <c r="H802" s="227">
        <v>45.42</v>
      </c>
      <c r="I802" s="219"/>
      <c r="J802" s="215"/>
      <c r="K802" s="215"/>
      <c r="L802" s="220"/>
      <c r="M802" s="221"/>
      <c r="N802" s="222"/>
      <c r="O802" s="222"/>
      <c r="P802" s="222"/>
      <c r="Q802" s="222"/>
      <c r="R802" s="222"/>
      <c r="S802" s="222"/>
      <c r="T802" s="223"/>
      <c r="AT802" s="224" t="s">
        <v>290</v>
      </c>
      <c r="AU802" s="224" t="s">
        <v>83</v>
      </c>
      <c r="AV802" s="11" t="s">
        <v>83</v>
      </c>
      <c r="AW802" s="11" t="s">
        <v>36</v>
      </c>
      <c r="AX802" s="11" t="s">
        <v>73</v>
      </c>
      <c r="AY802" s="224" t="s">
        <v>186</v>
      </c>
    </row>
    <row r="803" spans="2:51" s="12" customFormat="1" ht="13.5">
      <c r="B803" s="230"/>
      <c r="C803" s="231"/>
      <c r="D803" s="205" t="s">
        <v>290</v>
      </c>
      <c r="E803" s="232" t="s">
        <v>23</v>
      </c>
      <c r="F803" s="233" t="s">
        <v>650</v>
      </c>
      <c r="G803" s="231"/>
      <c r="H803" s="234">
        <v>106.3</v>
      </c>
      <c r="I803" s="235"/>
      <c r="J803" s="231"/>
      <c r="K803" s="231"/>
      <c r="L803" s="236"/>
      <c r="M803" s="237"/>
      <c r="N803" s="238"/>
      <c r="O803" s="238"/>
      <c r="P803" s="238"/>
      <c r="Q803" s="238"/>
      <c r="R803" s="238"/>
      <c r="S803" s="238"/>
      <c r="T803" s="239"/>
      <c r="AT803" s="240" t="s">
        <v>290</v>
      </c>
      <c r="AU803" s="240" t="s">
        <v>83</v>
      </c>
      <c r="AV803" s="12" t="s">
        <v>206</v>
      </c>
      <c r="AW803" s="12" t="s">
        <v>36</v>
      </c>
      <c r="AX803" s="12" t="s">
        <v>81</v>
      </c>
      <c r="AY803" s="240" t="s">
        <v>186</v>
      </c>
    </row>
    <row r="804" spans="2:65" s="1" customFormat="1" ht="31.5" customHeight="1">
      <c r="B804" s="41"/>
      <c r="C804" s="193" t="s">
        <v>890</v>
      </c>
      <c r="D804" s="193" t="s">
        <v>189</v>
      </c>
      <c r="E804" s="194" t="s">
        <v>3080</v>
      </c>
      <c r="F804" s="195" t="s">
        <v>3081</v>
      </c>
      <c r="G804" s="196" t="s">
        <v>285</v>
      </c>
      <c r="H804" s="197">
        <v>425.2</v>
      </c>
      <c r="I804" s="198"/>
      <c r="J804" s="199">
        <f>ROUND(I804*H804,2)</f>
        <v>0</v>
      </c>
      <c r="K804" s="195" t="s">
        <v>193</v>
      </c>
      <c r="L804" s="61"/>
      <c r="M804" s="200" t="s">
        <v>23</v>
      </c>
      <c r="N804" s="201" t="s">
        <v>44</v>
      </c>
      <c r="O804" s="42"/>
      <c r="P804" s="202">
        <f>O804*H804</f>
        <v>0</v>
      </c>
      <c r="Q804" s="202">
        <v>0</v>
      </c>
      <c r="R804" s="202">
        <f>Q804*H804</f>
        <v>0</v>
      </c>
      <c r="S804" s="202">
        <v>0</v>
      </c>
      <c r="T804" s="203">
        <f>S804*H804</f>
        <v>0</v>
      </c>
      <c r="AR804" s="24" t="s">
        <v>255</v>
      </c>
      <c r="AT804" s="24" t="s">
        <v>189</v>
      </c>
      <c r="AU804" s="24" t="s">
        <v>83</v>
      </c>
      <c r="AY804" s="24" t="s">
        <v>186</v>
      </c>
      <c r="BE804" s="204">
        <f>IF(N804="základní",J804,0)</f>
        <v>0</v>
      </c>
      <c r="BF804" s="204">
        <f>IF(N804="snížená",J804,0)</f>
        <v>0</v>
      </c>
      <c r="BG804" s="204">
        <f>IF(N804="zákl. přenesená",J804,0)</f>
        <v>0</v>
      </c>
      <c r="BH804" s="204">
        <f>IF(N804="sníž. přenesená",J804,0)</f>
        <v>0</v>
      </c>
      <c r="BI804" s="204">
        <f>IF(N804="nulová",J804,0)</f>
        <v>0</v>
      </c>
      <c r="BJ804" s="24" t="s">
        <v>81</v>
      </c>
      <c r="BK804" s="204">
        <f>ROUND(I804*H804,2)</f>
        <v>0</v>
      </c>
      <c r="BL804" s="24" t="s">
        <v>255</v>
      </c>
      <c r="BM804" s="24" t="s">
        <v>3082</v>
      </c>
    </row>
    <row r="805" spans="2:47" s="1" customFormat="1" ht="40.5">
      <c r="B805" s="41"/>
      <c r="C805" s="63"/>
      <c r="D805" s="208" t="s">
        <v>287</v>
      </c>
      <c r="E805" s="63"/>
      <c r="F805" s="209" t="s">
        <v>3069</v>
      </c>
      <c r="G805" s="63"/>
      <c r="H805" s="63"/>
      <c r="I805" s="163"/>
      <c r="J805" s="63"/>
      <c r="K805" s="63"/>
      <c r="L805" s="61"/>
      <c r="M805" s="207"/>
      <c r="N805" s="42"/>
      <c r="O805" s="42"/>
      <c r="P805" s="42"/>
      <c r="Q805" s="42"/>
      <c r="R805" s="42"/>
      <c r="S805" s="42"/>
      <c r="T805" s="78"/>
      <c r="AT805" s="24" t="s">
        <v>287</v>
      </c>
      <c r="AU805" s="24" t="s">
        <v>83</v>
      </c>
    </row>
    <row r="806" spans="2:51" s="13" customFormat="1" ht="13.5">
      <c r="B806" s="241"/>
      <c r="C806" s="242"/>
      <c r="D806" s="208" t="s">
        <v>290</v>
      </c>
      <c r="E806" s="243" t="s">
        <v>23</v>
      </c>
      <c r="F806" s="244" t="s">
        <v>3070</v>
      </c>
      <c r="G806" s="242"/>
      <c r="H806" s="245" t="s">
        <v>23</v>
      </c>
      <c r="I806" s="246"/>
      <c r="J806" s="242"/>
      <c r="K806" s="242"/>
      <c r="L806" s="247"/>
      <c r="M806" s="248"/>
      <c r="N806" s="249"/>
      <c r="O806" s="249"/>
      <c r="P806" s="249"/>
      <c r="Q806" s="249"/>
      <c r="R806" s="249"/>
      <c r="S806" s="249"/>
      <c r="T806" s="250"/>
      <c r="AT806" s="251" t="s">
        <v>290</v>
      </c>
      <c r="AU806" s="251" t="s">
        <v>83</v>
      </c>
      <c r="AV806" s="13" t="s">
        <v>81</v>
      </c>
      <c r="AW806" s="13" t="s">
        <v>36</v>
      </c>
      <c r="AX806" s="13" t="s">
        <v>73</v>
      </c>
      <c r="AY806" s="251" t="s">
        <v>186</v>
      </c>
    </row>
    <row r="807" spans="2:51" s="11" customFormat="1" ht="13.5">
      <c r="B807" s="214"/>
      <c r="C807" s="215"/>
      <c r="D807" s="208" t="s">
        <v>290</v>
      </c>
      <c r="E807" s="225" t="s">
        <v>23</v>
      </c>
      <c r="F807" s="226" t="s">
        <v>3083</v>
      </c>
      <c r="G807" s="215"/>
      <c r="H807" s="227">
        <v>183.44</v>
      </c>
      <c r="I807" s="219"/>
      <c r="J807" s="215"/>
      <c r="K807" s="215"/>
      <c r="L807" s="220"/>
      <c r="M807" s="221"/>
      <c r="N807" s="222"/>
      <c r="O807" s="222"/>
      <c r="P807" s="222"/>
      <c r="Q807" s="222"/>
      <c r="R807" s="222"/>
      <c r="S807" s="222"/>
      <c r="T807" s="223"/>
      <c r="AT807" s="224" t="s">
        <v>290</v>
      </c>
      <c r="AU807" s="224" t="s">
        <v>83</v>
      </c>
      <c r="AV807" s="11" t="s">
        <v>83</v>
      </c>
      <c r="AW807" s="11" t="s">
        <v>36</v>
      </c>
      <c r="AX807" s="11" t="s">
        <v>73</v>
      </c>
      <c r="AY807" s="224" t="s">
        <v>186</v>
      </c>
    </row>
    <row r="808" spans="2:51" s="11" customFormat="1" ht="13.5">
      <c r="B808" s="214"/>
      <c r="C808" s="215"/>
      <c r="D808" s="208" t="s">
        <v>290</v>
      </c>
      <c r="E808" s="225" t="s">
        <v>23</v>
      </c>
      <c r="F808" s="226" t="s">
        <v>3084</v>
      </c>
      <c r="G808" s="215"/>
      <c r="H808" s="227">
        <v>60.08</v>
      </c>
      <c r="I808" s="219"/>
      <c r="J808" s="215"/>
      <c r="K808" s="215"/>
      <c r="L808" s="220"/>
      <c r="M808" s="221"/>
      <c r="N808" s="222"/>
      <c r="O808" s="222"/>
      <c r="P808" s="222"/>
      <c r="Q808" s="222"/>
      <c r="R808" s="222"/>
      <c r="S808" s="222"/>
      <c r="T808" s="223"/>
      <c r="AT808" s="224" t="s">
        <v>290</v>
      </c>
      <c r="AU808" s="224" t="s">
        <v>83</v>
      </c>
      <c r="AV808" s="11" t="s">
        <v>83</v>
      </c>
      <c r="AW808" s="11" t="s">
        <v>36</v>
      </c>
      <c r="AX808" s="11" t="s">
        <v>73</v>
      </c>
      <c r="AY808" s="224" t="s">
        <v>186</v>
      </c>
    </row>
    <row r="809" spans="2:51" s="11" customFormat="1" ht="13.5">
      <c r="B809" s="214"/>
      <c r="C809" s="215"/>
      <c r="D809" s="208" t="s">
        <v>290</v>
      </c>
      <c r="E809" s="225" t="s">
        <v>23</v>
      </c>
      <c r="F809" s="226" t="s">
        <v>3085</v>
      </c>
      <c r="G809" s="215"/>
      <c r="H809" s="227">
        <v>181.68</v>
      </c>
      <c r="I809" s="219"/>
      <c r="J809" s="215"/>
      <c r="K809" s="215"/>
      <c r="L809" s="220"/>
      <c r="M809" s="221"/>
      <c r="N809" s="222"/>
      <c r="O809" s="222"/>
      <c r="P809" s="222"/>
      <c r="Q809" s="222"/>
      <c r="R809" s="222"/>
      <c r="S809" s="222"/>
      <c r="T809" s="223"/>
      <c r="AT809" s="224" t="s">
        <v>290</v>
      </c>
      <c r="AU809" s="224" t="s">
        <v>83</v>
      </c>
      <c r="AV809" s="11" t="s">
        <v>83</v>
      </c>
      <c r="AW809" s="11" t="s">
        <v>36</v>
      </c>
      <c r="AX809" s="11" t="s">
        <v>73</v>
      </c>
      <c r="AY809" s="224" t="s">
        <v>186</v>
      </c>
    </row>
    <row r="810" spans="2:51" s="12" customFormat="1" ht="13.5">
      <c r="B810" s="230"/>
      <c r="C810" s="231"/>
      <c r="D810" s="205" t="s">
        <v>290</v>
      </c>
      <c r="E810" s="232" t="s">
        <v>23</v>
      </c>
      <c r="F810" s="233" t="s">
        <v>650</v>
      </c>
      <c r="G810" s="231"/>
      <c r="H810" s="234">
        <v>425.2</v>
      </c>
      <c r="I810" s="235"/>
      <c r="J810" s="231"/>
      <c r="K810" s="231"/>
      <c r="L810" s="236"/>
      <c r="M810" s="237"/>
      <c r="N810" s="238"/>
      <c r="O810" s="238"/>
      <c r="P810" s="238"/>
      <c r="Q810" s="238"/>
      <c r="R810" s="238"/>
      <c r="S810" s="238"/>
      <c r="T810" s="239"/>
      <c r="AT810" s="240" t="s">
        <v>290</v>
      </c>
      <c r="AU810" s="240" t="s">
        <v>83</v>
      </c>
      <c r="AV810" s="12" t="s">
        <v>206</v>
      </c>
      <c r="AW810" s="12" t="s">
        <v>36</v>
      </c>
      <c r="AX810" s="12" t="s">
        <v>81</v>
      </c>
      <c r="AY810" s="240" t="s">
        <v>186</v>
      </c>
    </row>
    <row r="811" spans="2:65" s="1" customFormat="1" ht="22.5" customHeight="1">
      <c r="B811" s="41"/>
      <c r="C811" s="254" t="s">
        <v>643</v>
      </c>
      <c r="D811" s="254" t="s">
        <v>1059</v>
      </c>
      <c r="E811" s="255" t="s">
        <v>3086</v>
      </c>
      <c r="F811" s="256" t="s">
        <v>3087</v>
      </c>
      <c r="G811" s="257" t="s">
        <v>1177</v>
      </c>
      <c r="H811" s="258">
        <v>212.6</v>
      </c>
      <c r="I811" s="259"/>
      <c r="J811" s="260">
        <f>ROUND(I811*H811,2)</f>
        <v>0</v>
      </c>
      <c r="K811" s="256" t="s">
        <v>193</v>
      </c>
      <c r="L811" s="261"/>
      <c r="M811" s="262" t="s">
        <v>23</v>
      </c>
      <c r="N811" s="263" t="s">
        <v>44</v>
      </c>
      <c r="O811" s="42"/>
      <c r="P811" s="202">
        <f>O811*H811</f>
        <v>0</v>
      </c>
      <c r="Q811" s="202">
        <v>0.001</v>
      </c>
      <c r="R811" s="202">
        <f>Q811*H811</f>
        <v>0.2126</v>
      </c>
      <c r="S811" s="202">
        <v>0</v>
      </c>
      <c r="T811" s="203">
        <f>S811*H811</f>
        <v>0</v>
      </c>
      <c r="AR811" s="24" t="s">
        <v>411</v>
      </c>
      <c r="AT811" s="24" t="s">
        <v>1059</v>
      </c>
      <c r="AU811" s="24" t="s">
        <v>83</v>
      </c>
      <c r="AY811" s="24" t="s">
        <v>186</v>
      </c>
      <c r="BE811" s="204">
        <f>IF(N811="základní",J811,0)</f>
        <v>0</v>
      </c>
      <c r="BF811" s="204">
        <f>IF(N811="snížená",J811,0)</f>
        <v>0</v>
      </c>
      <c r="BG811" s="204">
        <f>IF(N811="zákl. přenesená",J811,0)</f>
        <v>0</v>
      </c>
      <c r="BH811" s="204">
        <f>IF(N811="sníž. přenesená",J811,0)</f>
        <v>0</v>
      </c>
      <c r="BI811" s="204">
        <f>IF(N811="nulová",J811,0)</f>
        <v>0</v>
      </c>
      <c r="BJ811" s="24" t="s">
        <v>81</v>
      </c>
      <c r="BK811" s="204">
        <f>ROUND(I811*H811,2)</f>
        <v>0</v>
      </c>
      <c r="BL811" s="24" t="s">
        <v>255</v>
      </c>
      <c r="BM811" s="24" t="s">
        <v>3088</v>
      </c>
    </row>
    <row r="812" spans="2:51" s="11" customFormat="1" ht="13.5">
      <c r="B812" s="214"/>
      <c r="C812" s="215"/>
      <c r="D812" s="208" t="s">
        <v>290</v>
      </c>
      <c r="E812" s="225" t="s">
        <v>23</v>
      </c>
      <c r="F812" s="226" t="s">
        <v>3089</v>
      </c>
      <c r="G812" s="215"/>
      <c r="H812" s="227">
        <v>91.72</v>
      </c>
      <c r="I812" s="219"/>
      <c r="J812" s="215"/>
      <c r="K812" s="215"/>
      <c r="L812" s="220"/>
      <c r="M812" s="221"/>
      <c r="N812" s="222"/>
      <c r="O812" s="222"/>
      <c r="P812" s="222"/>
      <c r="Q812" s="222"/>
      <c r="R812" s="222"/>
      <c r="S812" s="222"/>
      <c r="T812" s="223"/>
      <c r="AT812" s="224" t="s">
        <v>290</v>
      </c>
      <c r="AU812" s="224" t="s">
        <v>83</v>
      </c>
      <c r="AV812" s="11" t="s">
        <v>83</v>
      </c>
      <c r="AW812" s="11" t="s">
        <v>36</v>
      </c>
      <c r="AX812" s="11" t="s">
        <v>73</v>
      </c>
      <c r="AY812" s="224" t="s">
        <v>186</v>
      </c>
    </row>
    <row r="813" spans="2:51" s="11" customFormat="1" ht="13.5">
      <c r="B813" s="214"/>
      <c r="C813" s="215"/>
      <c r="D813" s="208" t="s">
        <v>290</v>
      </c>
      <c r="E813" s="225" t="s">
        <v>23</v>
      </c>
      <c r="F813" s="226" t="s">
        <v>3090</v>
      </c>
      <c r="G813" s="215"/>
      <c r="H813" s="227">
        <v>30.04</v>
      </c>
      <c r="I813" s="219"/>
      <c r="J813" s="215"/>
      <c r="K813" s="215"/>
      <c r="L813" s="220"/>
      <c r="M813" s="221"/>
      <c r="N813" s="222"/>
      <c r="O813" s="222"/>
      <c r="P813" s="222"/>
      <c r="Q813" s="222"/>
      <c r="R813" s="222"/>
      <c r="S813" s="222"/>
      <c r="T813" s="223"/>
      <c r="AT813" s="224" t="s">
        <v>290</v>
      </c>
      <c r="AU813" s="224" t="s">
        <v>83</v>
      </c>
      <c r="AV813" s="11" t="s">
        <v>83</v>
      </c>
      <c r="AW813" s="11" t="s">
        <v>36</v>
      </c>
      <c r="AX813" s="11" t="s">
        <v>73</v>
      </c>
      <c r="AY813" s="224" t="s">
        <v>186</v>
      </c>
    </row>
    <row r="814" spans="2:51" s="11" customFormat="1" ht="13.5">
      <c r="B814" s="214"/>
      <c r="C814" s="215"/>
      <c r="D814" s="208" t="s">
        <v>290</v>
      </c>
      <c r="E814" s="225" t="s">
        <v>23</v>
      </c>
      <c r="F814" s="226" t="s">
        <v>3091</v>
      </c>
      <c r="G814" s="215"/>
      <c r="H814" s="227">
        <v>90.84</v>
      </c>
      <c r="I814" s="219"/>
      <c r="J814" s="215"/>
      <c r="K814" s="215"/>
      <c r="L814" s="220"/>
      <c r="M814" s="221"/>
      <c r="N814" s="222"/>
      <c r="O814" s="222"/>
      <c r="P814" s="222"/>
      <c r="Q814" s="222"/>
      <c r="R814" s="222"/>
      <c r="S814" s="222"/>
      <c r="T814" s="223"/>
      <c r="AT814" s="224" t="s">
        <v>290</v>
      </c>
      <c r="AU814" s="224" t="s">
        <v>83</v>
      </c>
      <c r="AV814" s="11" t="s">
        <v>83</v>
      </c>
      <c r="AW814" s="11" t="s">
        <v>36</v>
      </c>
      <c r="AX814" s="11" t="s">
        <v>73</v>
      </c>
      <c r="AY814" s="224" t="s">
        <v>186</v>
      </c>
    </row>
    <row r="815" spans="2:51" s="12" customFormat="1" ht="13.5">
      <c r="B815" s="230"/>
      <c r="C815" s="231"/>
      <c r="D815" s="205" t="s">
        <v>290</v>
      </c>
      <c r="E815" s="232" t="s">
        <v>23</v>
      </c>
      <c r="F815" s="233" t="s">
        <v>650</v>
      </c>
      <c r="G815" s="231"/>
      <c r="H815" s="234">
        <v>212.6</v>
      </c>
      <c r="I815" s="235"/>
      <c r="J815" s="231"/>
      <c r="K815" s="231"/>
      <c r="L815" s="236"/>
      <c r="M815" s="237"/>
      <c r="N815" s="238"/>
      <c r="O815" s="238"/>
      <c r="P815" s="238"/>
      <c r="Q815" s="238"/>
      <c r="R815" s="238"/>
      <c r="S815" s="238"/>
      <c r="T815" s="239"/>
      <c r="AT815" s="240" t="s">
        <v>290</v>
      </c>
      <c r="AU815" s="240" t="s">
        <v>83</v>
      </c>
      <c r="AV815" s="12" t="s">
        <v>206</v>
      </c>
      <c r="AW815" s="12" t="s">
        <v>36</v>
      </c>
      <c r="AX815" s="12" t="s">
        <v>81</v>
      </c>
      <c r="AY815" s="240" t="s">
        <v>186</v>
      </c>
    </row>
    <row r="816" spans="2:65" s="1" customFormat="1" ht="22.5" customHeight="1">
      <c r="B816" s="41"/>
      <c r="C816" s="193" t="s">
        <v>662</v>
      </c>
      <c r="D816" s="193" t="s">
        <v>189</v>
      </c>
      <c r="E816" s="194" t="s">
        <v>3092</v>
      </c>
      <c r="F816" s="195" t="s">
        <v>3093</v>
      </c>
      <c r="G816" s="196" t="s">
        <v>285</v>
      </c>
      <c r="H816" s="197">
        <v>407</v>
      </c>
      <c r="I816" s="198"/>
      <c r="J816" s="199">
        <f>ROUND(I816*H816,2)</f>
        <v>0</v>
      </c>
      <c r="K816" s="195" t="s">
        <v>193</v>
      </c>
      <c r="L816" s="61"/>
      <c r="M816" s="200" t="s">
        <v>23</v>
      </c>
      <c r="N816" s="201" t="s">
        <v>44</v>
      </c>
      <c r="O816" s="42"/>
      <c r="P816" s="202">
        <f>O816*H816</f>
        <v>0</v>
      </c>
      <c r="Q816" s="202">
        <v>0</v>
      </c>
      <c r="R816" s="202">
        <f>Q816*H816</f>
        <v>0</v>
      </c>
      <c r="S816" s="202">
        <v>0</v>
      </c>
      <c r="T816" s="203">
        <f>S816*H816</f>
        <v>0</v>
      </c>
      <c r="AR816" s="24" t="s">
        <v>255</v>
      </c>
      <c r="AT816" s="24" t="s">
        <v>189</v>
      </c>
      <c r="AU816" s="24" t="s">
        <v>83</v>
      </c>
      <c r="AY816" s="24" t="s">
        <v>186</v>
      </c>
      <c r="BE816" s="204">
        <f>IF(N816="základní",J816,0)</f>
        <v>0</v>
      </c>
      <c r="BF816" s="204">
        <f>IF(N816="snížená",J816,0)</f>
        <v>0</v>
      </c>
      <c r="BG816" s="204">
        <f>IF(N816="zákl. přenesená",J816,0)</f>
        <v>0</v>
      </c>
      <c r="BH816" s="204">
        <f>IF(N816="sníž. přenesená",J816,0)</f>
        <v>0</v>
      </c>
      <c r="BI816" s="204">
        <f>IF(N816="nulová",J816,0)</f>
        <v>0</v>
      </c>
      <c r="BJ816" s="24" t="s">
        <v>81</v>
      </c>
      <c r="BK816" s="204">
        <f>ROUND(I816*H816,2)</f>
        <v>0</v>
      </c>
      <c r="BL816" s="24" t="s">
        <v>255</v>
      </c>
      <c r="BM816" s="24" t="s">
        <v>3094</v>
      </c>
    </row>
    <row r="817" spans="2:47" s="1" customFormat="1" ht="40.5">
      <c r="B817" s="41"/>
      <c r="C817" s="63"/>
      <c r="D817" s="208" t="s">
        <v>287</v>
      </c>
      <c r="E817" s="63"/>
      <c r="F817" s="209" t="s">
        <v>3095</v>
      </c>
      <c r="G817" s="63"/>
      <c r="H817" s="63"/>
      <c r="I817" s="163"/>
      <c r="J817" s="63"/>
      <c r="K817" s="63"/>
      <c r="L817" s="61"/>
      <c r="M817" s="207"/>
      <c r="N817" s="42"/>
      <c r="O817" s="42"/>
      <c r="P817" s="42"/>
      <c r="Q817" s="42"/>
      <c r="R817" s="42"/>
      <c r="S817" s="42"/>
      <c r="T817" s="78"/>
      <c r="AT817" s="24" t="s">
        <v>287</v>
      </c>
      <c r="AU817" s="24" t="s">
        <v>83</v>
      </c>
    </row>
    <row r="818" spans="2:51" s="13" customFormat="1" ht="13.5">
      <c r="B818" s="241"/>
      <c r="C818" s="242"/>
      <c r="D818" s="208" t="s">
        <v>290</v>
      </c>
      <c r="E818" s="243" t="s">
        <v>23</v>
      </c>
      <c r="F818" s="244" t="s">
        <v>3096</v>
      </c>
      <c r="G818" s="242"/>
      <c r="H818" s="245" t="s">
        <v>23</v>
      </c>
      <c r="I818" s="246"/>
      <c r="J818" s="242"/>
      <c r="K818" s="242"/>
      <c r="L818" s="247"/>
      <c r="M818" s="248"/>
      <c r="N818" s="249"/>
      <c r="O818" s="249"/>
      <c r="P818" s="249"/>
      <c r="Q818" s="249"/>
      <c r="R818" s="249"/>
      <c r="S818" s="249"/>
      <c r="T818" s="250"/>
      <c r="AT818" s="251" t="s">
        <v>290</v>
      </c>
      <c r="AU818" s="251" t="s">
        <v>83</v>
      </c>
      <c r="AV818" s="13" t="s">
        <v>81</v>
      </c>
      <c r="AW818" s="13" t="s">
        <v>36</v>
      </c>
      <c r="AX818" s="13" t="s">
        <v>73</v>
      </c>
      <c r="AY818" s="251" t="s">
        <v>186</v>
      </c>
    </row>
    <row r="819" spans="2:51" s="11" customFormat="1" ht="13.5">
      <c r="B819" s="214"/>
      <c r="C819" s="215"/>
      <c r="D819" s="208" t="s">
        <v>290</v>
      </c>
      <c r="E819" s="225" t="s">
        <v>23</v>
      </c>
      <c r="F819" s="226" t="s">
        <v>3097</v>
      </c>
      <c r="G819" s="215"/>
      <c r="H819" s="227">
        <v>194.4</v>
      </c>
      <c r="I819" s="219"/>
      <c r="J819" s="215"/>
      <c r="K819" s="215"/>
      <c r="L819" s="220"/>
      <c r="M819" s="221"/>
      <c r="N819" s="222"/>
      <c r="O819" s="222"/>
      <c r="P819" s="222"/>
      <c r="Q819" s="222"/>
      <c r="R819" s="222"/>
      <c r="S819" s="222"/>
      <c r="T819" s="223"/>
      <c r="AT819" s="224" t="s">
        <v>290</v>
      </c>
      <c r="AU819" s="224" t="s">
        <v>83</v>
      </c>
      <c r="AV819" s="11" t="s">
        <v>83</v>
      </c>
      <c r="AW819" s="11" t="s">
        <v>36</v>
      </c>
      <c r="AX819" s="11" t="s">
        <v>73</v>
      </c>
      <c r="AY819" s="224" t="s">
        <v>186</v>
      </c>
    </row>
    <row r="820" spans="2:51" s="13" customFormat="1" ht="13.5">
      <c r="B820" s="241"/>
      <c r="C820" s="242"/>
      <c r="D820" s="208" t="s">
        <v>290</v>
      </c>
      <c r="E820" s="243" t="s">
        <v>23</v>
      </c>
      <c r="F820" s="244" t="s">
        <v>3098</v>
      </c>
      <c r="G820" s="242"/>
      <c r="H820" s="245" t="s">
        <v>23</v>
      </c>
      <c r="I820" s="246"/>
      <c r="J820" s="242"/>
      <c r="K820" s="242"/>
      <c r="L820" s="247"/>
      <c r="M820" s="248"/>
      <c r="N820" s="249"/>
      <c r="O820" s="249"/>
      <c r="P820" s="249"/>
      <c r="Q820" s="249"/>
      <c r="R820" s="249"/>
      <c r="S820" s="249"/>
      <c r="T820" s="250"/>
      <c r="AT820" s="251" t="s">
        <v>290</v>
      </c>
      <c r="AU820" s="251" t="s">
        <v>83</v>
      </c>
      <c r="AV820" s="13" t="s">
        <v>81</v>
      </c>
      <c r="AW820" s="13" t="s">
        <v>36</v>
      </c>
      <c r="AX820" s="13" t="s">
        <v>73</v>
      </c>
      <c r="AY820" s="251" t="s">
        <v>186</v>
      </c>
    </row>
    <row r="821" spans="2:51" s="11" customFormat="1" ht="13.5">
      <c r="B821" s="214"/>
      <c r="C821" s="215"/>
      <c r="D821" s="208" t="s">
        <v>290</v>
      </c>
      <c r="E821" s="225" t="s">
        <v>23</v>
      </c>
      <c r="F821" s="226" t="s">
        <v>3071</v>
      </c>
      <c r="G821" s="215"/>
      <c r="H821" s="227">
        <v>91.72</v>
      </c>
      <c r="I821" s="219"/>
      <c r="J821" s="215"/>
      <c r="K821" s="215"/>
      <c r="L821" s="220"/>
      <c r="M821" s="221"/>
      <c r="N821" s="222"/>
      <c r="O821" s="222"/>
      <c r="P821" s="222"/>
      <c r="Q821" s="222"/>
      <c r="R821" s="222"/>
      <c r="S821" s="222"/>
      <c r="T821" s="223"/>
      <c r="AT821" s="224" t="s">
        <v>290</v>
      </c>
      <c r="AU821" s="224" t="s">
        <v>83</v>
      </c>
      <c r="AV821" s="11" t="s">
        <v>83</v>
      </c>
      <c r="AW821" s="11" t="s">
        <v>36</v>
      </c>
      <c r="AX821" s="11" t="s">
        <v>73</v>
      </c>
      <c r="AY821" s="224" t="s">
        <v>186</v>
      </c>
    </row>
    <row r="822" spans="2:51" s="11" customFormat="1" ht="13.5">
      <c r="B822" s="214"/>
      <c r="C822" s="215"/>
      <c r="D822" s="208" t="s">
        <v>290</v>
      </c>
      <c r="E822" s="225" t="s">
        <v>23</v>
      </c>
      <c r="F822" s="226" t="s">
        <v>3072</v>
      </c>
      <c r="G822" s="215"/>
      <c r="H822" s="227">
        <v>30.04</v>
      </c>
      <c r="I822" s="219"/>
      <c r="J822" s="215"/>
      <c r="K822" s="215"/>
      <c r="L822" s="220"/>
      <c r="M822" s="221"/>
      <c r="N822" s="222"/>
      <c r="O822" s="222"/>
      <c r="P822" s="222"/>
      <c r="Q822" s="222"/>
      <c r="R822" s="222"/>
      <c r="S822" s="222"/>
      <c r="T822" s="223"/>
      <c r="AT822" s="224" t="s">
        <v>290</v>
      </c>
      <c r="AU822" s="224" t="s">
        <v>83</v>
      </c>
      <c r="AV822" s="11" t="s">
        <v>83</v>
      </c>
      <c r="AW822" s="11" t="s">
        <v>36</v>
      </c>
      <c r="AX822" s="11" t="s">
        <v>73</v>
      </c>
      <c r="AY822" s="224" t="s">
        <v>186</v>
      </c>
    </row>
    <row r="823" spans="2:51" s="11" customFormat="1" ht="13.5">
      <c r="B823" s="214"/>
      <c r="C823" s="215"/>
      <c r="D823" s="208" t="s">
        <v>290</v>
      </c>
      <c r="E823" s="225" t="s">
        <v>23</v>
      </c>
      <c r="F823" s="226" t="s">
        <v>3073</v>
      </c>
      <c r="G823" s="215"/>
      <c r="H823" s="227">
        <v>90.84</v>
      </c>
      <c r="I823" s="219"/>
      <c r="J823" s="215"/>
      <c r="K823" s="215"/>
      <c r="L823" s="220"/>
      <c r="M823" s="221"/>
      <c r="N823" s="222"/>
      <c r="O823" s="222"/>
      <c r="P823" s="222"/>
      <c r="Q823" s="222"/>
      <c r="R823" s="222"/>
      <c r="S823" s="222"/>
      <c r="T823" s="223"/>
      <c r="AT823" s="224" t="s">
        <v>290</v>
      </c>
      <c r="AU823" s="224" t="s">
        <v>83</v>
      </c>
      <c r="AV823" s="11" t="s">
        <v>83</v>
      </c>
      <c r="AW823" s="11" t="s">
        <v>36</v>
      </c>
      <c r="AX823" s="11" t="s">
        <v>73</v>
      </c>
      <c r="AY823" s="224" t="s">
        <v>186</v>
      </c>
    </row>
    <row r="824" spans="2:51" s="12" customFormat="1" ht="13.5">
      <c r="B824" s="230"/>
      <c r="C824" s="231"/>
      <c r="D824" s="205" t="s">
        <v>290</v>
      </c>
      <c r="E824" s="232" t="s">
        <v>23</v>
      </c>
      <c r="F824" s="233" t="s">
        <v>650</v>
      </c>
      <c r="G824" s="231"/>
      <c r="H824" s="234">
        <v>407</v>
      </c>
      <c r="I824" s="235"/>
      <c r="J824" s="231"/>
      <c r="K824" s="231"/>
      <c r="L824" s="236"/>
      <c r="M824" s="237"/>
      <c r="N824" s="238"/>
      <c r="O824" s="238"/>
      <c r="P824" s="238"/>
      <c r="Q824" s="238"/>
      <c r="R824" s="238"/>
      <c r="S824" s="238"/>
      <c r="T824" s="239"/>
      <c r="AT824" s="240" t="s">
        <v>290</v>
      </c>
      <c r="AU824" s="240" t="s">
        <v>83</v>
      </c>
      <c r="AV824" s="12" t="s">
        <v>206</v>
      </c>
      <c r="AW824" s="12" t="s">
        <v>36</v>
      </c>
      <c r="AX824" s="12" t="s">
        <v>81</v>
      </c>
      <c r="AY824" s="240" t="s">
        <v>186</v>
      </c>
    </row>
    <row r="825" spans="2:65" s="1" customFormat="1" ht="22.5" customHeight="1">
      <c r="B825" s="41"/>
      <c r="C825" s="254" t="s">
        <v>656</v>
      </c>
      <c r="D825" s="254" t="s">
        <v>1059</v>
      </c>
      <c r="E825" s="255" t="s">
        <v>3099</v>
      </c>
      <c r="F825" s="256" t="s">
        <v>3100</v>
      </c>
      <c r="G825" s="257" t="s">
        <v>285</v>
      </c>
      <c r="H825" s="258">
        <v>410.64</v>
      </c>
      <c r="I825" s="259"/>
      <c r="J825" s="260">
        <f>ROUND(I825*H825,2)</f>
        <v>0</v>
      </c>
      <c r="K825" s="256" t="s">
        <v>193</v>
      </c>
      <c r="L825" s="261"/>
      <c r="M825" s="262" t="s">
        <v>23</v>
      </c>
      <c r="N825" s="263" t="s">
        <v>44</v>
      </c>
      <c r="O825" s="42"/>
      <c r="P825" s="202">
        <f>O825*H825</f>
        <v>0</v>
      </c>
      <c r="Q825" s="202">
        <v>0.0006</v>
      </c>
      <c r="R825" s="202">
        <f>Q825*H825</f>
        <v>0.24638399999999996</v>
      </c>
      <c r="S825" s="202">
        <v>0</v>
      </c>
      <c r="T825" s="203">
        <f>S825*H825</f>
        <v>0</v>
      </c>
      <c r="AR825" s="24" t="s">
        <v>411</v>
      </c>
      <c r="AT825" s="24" t="s">
        <v>1059</v>
      </c>
      <c r="AU825" s="24" t="s">
        <v>83</v>
      </c>
      <c r="AY825" s="24" t="s">
        <v>186</v>
      </c>
      <c r="BE825" s="204">
        <f>IF(N825="základní",J825,0)</f>
        <v>0</v>
      </c>
      <c r="BF825" s="204">
        <f>IF(N825="snížená",J825,0)</f>
        <v>0</v>
      </c>
      <c r="BG825" s="204">
        <f>IF(N825="zákl. přenesená",J825,0)</f>
        <v>0</v>
      </c>
      <c r="BH825" s="204">
        <f>IF(N825="sníž. přenesená",J825,0)</f>
        <v>0</v>
      </c>
      <c r="BI825" s="204">
        <f>IF(N825="nulová",J825,0)</f>
        <v>0</v>
      </c>
      <c r="BJ825" s="24" t="s">
        <v>81</v>
      </c>
      <c r="BK825" s="204">
        <f>ROUND(I825*H825,2)</f>
        <v>0</v>
      </c>
      <c r="BL825" s="24" t="s">
        <v>255</v>
      </c>
      <c r="BM825" s="24" t="s">
        <v>3101</v>
      </c>
    </row>
    <row r="826" spans="2:51" s="13" customFormat="1" ht="13.5">
      <c r="B826" s="241"/>
      <c r="C826" s="242"/>
      <c r="D826" s="208" t="s">
        <v>290</v>
      </c>
      <c r="E826" s="243" t="s">
        <v>23</v>
      </c>
      <c r="F826" s="244" t="s">
        <v>3102</v>
      </c>
      <c r="G826" s="242"/>
      <c r="H826" s="245" t="s">
        <v>23</v>
      </c>
      <c r="I826" s="246"/>
      <c r="J826" s="242"/>
      <c r="K826" s="242"/>
      <c r="L826" s="247"/>
      <c r="M826" s="248"/>
      <c r="N826" s="249"/>
      <c r="O826" s="249"/>
      <c r="P826" s="249"/>
      <c r="Q826" s="249"/>
      <c r="R826" s="249"/>
      <c r="S826" s="249"/>
      <c r="T826" s="250"/>
      <c r="AT826" s="251" t="s">
        <v>290</v>
      </c>
      <c r="AU826" s="251" t="s">
        <v>83</v>
      </c>
      <c r="AV826" s="13" t="s">
        <v>81</v>
      </c>
      <c r="AW826" s="13" t="s">
        <v>36</v>
      </c>
      <c r="AX826" s="13" t="s">
        <v>73</v>
      </c>
      <c r="AY826" s="251" t="s">
        <v>186</v>
      </c>
    </row>
    <row r="827" spans="2:51" s="11" customFormat="1" ht="13.5">
      <c r="B827" s="214"/>
      <c r="C827" s="215"/>
      <c r="D827" s="208" t="s">
        <v>290</v>
      </c>
      <c r="E827" s="225" t="s">
        <v>23</v>
      </c>
      <c r="F827" s="226" t="s">
        <v>3103</v>
      </c>
      <c r="G827" s="215"/>
      <c r="H827" s="227">
        <v>129.6</v>
      </c>
      <c r="I827" s="219"/>
      <c r="J827" s="215"/>
      <c r="K827" s="215"/>
      <c r="L827" s="220"/>
      <c r="M827" s="221"/>
      <c r="N827" s="222"/>
      <c r="O827" s="222"/>
      <c r="P827" s="222"/>
      <c r="Q827" s="222"/>
      <c r="R827" s="222"/>
      <c r="S827" s="222"/>
      <c r="T827" s="223"/>
      <c r="AT827" s="224" t="s">
        <v>290</v>
      </c>
      <c r="AU827" s="224" t="s">
        <v>83</v>
      </c>
      <c r="AV827" s="11" t="s">
        <v>83</v>
      </c>
      <c r="AW827" s="11" t="s">
        <v>36</v>
      </c>
      <c r="AX827" s="11" t="s">
        <v>73</v>
      </c>
      <c r="AY827" s="224" t="s">
        <v>186</v>
      </c>
    </row>
    <row r="828" spans="2:51" s="13" customFormat="1" ht="13.5">
      <c r="B828" s="241"/>
      <c r="C828" s="242"/>
      <c r="D828" s="208" t="s">
        <v>290</v>
      </c>
      <c r="E828" s="243" t="s">
        <v>23</v>
      </c>
      <c r="F828" s="244" t="s">
        <v>3098</v>
      </c>
      <c r="G828" s="242"/>
      <c r="H828" s="245" t="s">
        <v>23</v>
      </c>
      <c r="I828" s="246"/>
      <c r="J828" s="242"/>
      <c r="K828" s="242"/>
      <c r="L828" s="247"/>
      <c r="M828" s="248"/>
      <c r="N828" s="249"/>
      <c r="O828" s="249"/>
      <c r="P828" s="249"/>
      <c r="Q828" s="249"/>
      <c r="R828" s="249"/>
      <c r="S828" s="249"/>
      <c r="T828" s="250"/>
      <c r="AT828" s="251" t="s">
        <v>290</v>
      </c>
      <c r="AU828" s="251" t="s">
        <v>83</v>
      </c>
      <c r="AV828" s="13" t="s">
        <v>81</v>
      </c>
      <c r="AW828" s="13" t="s">
        <v>36</v>
      </c>
      <c r="AX828" s="13" t="s">
        <v>73</v>
      </c>
      <c r="AY828" s="251" t="s">
        <v>186</v>
      </c>
    </row>
    <row r="829" spans="2:51" s="11" customFormat="1" ht="13.5">
      <c r="B829" s="214"/>
      <c r="C829" s="215"/>
      <c r="D829" s="208" t="s">
        <v>290</v>
      </c>
      <c r="E829" s="225" t="s">
        <v>23</v>
      </c>
      <c r="F829" s="226" t="s">
        <v>3071</v>
      </c>
      <c r="G829" s="215"/>
      <c r="H829" s="227">
        <v>91.72</v>
      </c>
      <c r="I829" s="219"/>
      <c r="J829" s="215"/>
      <c r="K829" s="215"/>
      <c r="L829" s="220"/>
      <c r="M829" s="221"/>
      <c r="N829" s="222"/>
      <c r="O829" s="222"/>
      <c r="P829" s="222"/>
      <c r="Q829" s="222"/>
      <c r="R829" s="222"/>
      <c r="S829" s="222"/>
      <c r="T829" s="223"/>
      <c r="AT829" s="224" t="s">
        <v>290</v>
      </c>
      <c r="AU829" s="224" t="s">
        <v>83</v>
      </c>
      <c r="AV829" s="11" t="s">
        <v>83</v>
      </c>
      <c r="AW829" s="11" t="s">
        <v>36</v>
      </c>
      <c r="AX829" s="11" t="s">
        <v>73</v>
      </c>
      <c r="AY829" s="224" t="s">
        <v>186</v>
      </c>
    </row>
    <row r="830" spans="2:51" s="11" customFormat="1" ht="13.5">
      <c r="B830" s="214"/>
      <c r="C830" s="215"/>
      <c r="D830" s="208" t="s">
        <v>290</v>
      </c>
      <c r="E830" s="225" t="s">
        <v>23</v>
      </c>
      <c r="F830" s="226" t="s">
        <v>3072</v>
      </c>
      <c r="G830" s="215"/>
      <c r="H830" s="227">
        <v>30.04</v>
      </c>
      <c r="I830" s="219"/>
      <c r="J830" s="215"/>
      <c r="K830" s="215"/>
      <c r="L830" s="220"/>
      <c r="M830" s="221"/>
      <c r="N830" s="222"/>
      <c r="O830" s="222"/>
      <c r="P830" s="222"/>
      <c r="Q830" s="222"/>
      <c r="R830" s="222"/>
      <c r="S830" s="222"/>
      <c r="T830" s="223"/>
      <c r="AT830" s="224" t="s">
        <v>290</v>
      </c>
      <c r="AU830" s="224" t="s">
        <v>83</v>
      </c>
      <c r="AV830" s="11" t="s">
        <v>83</v>
      </c>
      <c r="AW830" s="11" t="s">
        <v>36</v>
      </c>
      <c r="AX830" s="11" t="s">
        <v>73</v>
      </c>
      <c r="AY830" s="224" t="s">
        <v>186</v>
      </c>
    </row>
    <row r="831" spans="2:51" s="11" customFormat="1" ht="13.5">
      <c r="B831" s="214"/>
      <c r="C831" s="215"/>
      <c r="D831" s="208" t="s">
        <v>290</v>
      </c>
      <c r="E831" s="225" t="s">
        <v>23</v>
      </c>
      <c r="F831" s="226" t="s">
        <v>3073</v>
      </c>
      <c r="G831" s="215"/>
      <c r="H831" s="227">
        <v>90.84</v>
      </c>
      <c r="I831" s="219"/>
      <c r="J831" s="215"/>
      <c r="K831" s="215"/>
      <c r="L831" s="220"/>
      <c r="M831" s="221"/>
      <c r="N831" s="222"/>
      <c r="O831" s="222"/>
      <c r="P831" s="222"/>
      <c r="Q831" s="222"/>
      <c r="R831" s="222"/>
      <c r="S831" s="222"/>
      <c r="T831" s="223"/>
      <c r="AT831" s="224" t="s">
        <v>290</v>
      </c>
      <c r="AU831" s="224" t="s">
        <v>83</v>
      </c>
      <c r="AV831" s="11" t="s">
        <v>83</v>
      </c>
      <c r="AW831" s="11" t="s">
        <v>36</v>
      </c>
      <c r="AX831" s="11" t="s">
        <v>73</v>
      </c>
      <c r="AY831" s="224" t="s">
        <v>186</v>
      </c>
    </row>
    <row r="832" spans="2:51" s="12" customFormat="1" ht="13.5">
      <c r="B832" s="230"/>
      <c r="C832" s="231"/>
      <c r="D832" s="208" t="s">
        <v>290</v>
      </c>
      <c r="E832" s="265" t="s">
        <v>23</v>
      </c>
      <c r="F832" s="266" t="s">
        <v>650</v>
      </c>
      <c r="G832" s="231"/>
      <c r="H832" s="267">
        <v>342.2</v>
      </c>
      <c r="I832" s="235"/>
      <c r="J832" s="231"/>
      <c r="K832" s="231"/>
      <c r="L832" s="236"/>
      <c r="M832" s="237"/>
      <c r="N832" s="238"/>
      <c r="O832" s="238"/>
      <c r="P832" s="238"/>
      <c r="Q832" s="238"/>
      <c r="R832" s="238"/>
      <c r="S832" s="238"/>
      <c r="T832" s="239"/>
      <c r="AT832" s="240" t="s">
        <v>290</v>
      </c>
      <c r="AU832" s="240" t="s">
        <v>83</v>
      </c>
      <c r="AV832" s="12" t="s">
        <v>206</v>
      </c>
      <c r="AW832" s="12" t="s">
        <v>36</v>
      </c>
      <c r="AX832" s="12" t="s">
        <v>81</v>
      </c>
      <c r="AY832" s="240" t="s">
        <v>186</v>
      </c>
    </row>
    <row r="833" spans="2:51" s="11" customFormat="1" ht="13.5">
      <c r="B833" s="214"/>
      <c r="C833" s="215"/>
      <c r="D833" s="205" t="s">
        <v>290</v>
      </c>
      <c r="E833" s="215"/>
      <c r="F833" s="217" t="s">
        <v>3104</v>
      </c>
      <c r="G833" s="215"/>
      <c r="H833" s="218">
        <v>410.64</v>
      </c>
      <c r="I833" s="219"/>
      <c r="J833" s="215"/>
      <c r="K833" s="215"/>
      <c r="L833" s="220"/>
      <c r="M833" s="221"/>
      <c r="N833" s="222"/>
      <c r="O833" s="222"/>
      <c r="P833" s="222"/>
      <c r="Q833" s="222"/>
      <c r="R833" s="222"/>
      <c r="S833" s="222"/>
      <c r="T833" s="223"/>
      <c r="AT833" s="224" t="s">
        <v>290</v>
      </c>
      <c r="AU833" s="224" t="s">
        <v>83</v>
      </c>
      <c r="AV833" s="11" t="s">
        <v>83</v>
      </c>
      <c r="AW833" s="11" t="s">
        <v>6</v>
      </c>
      <c r="AX833" s="11" t="s">
        <v>81</v>
      </c>
      <c r="AY833" s="224" t="s">
        <v>186</v>
      </c>
    </row>
    <row r="834" spans="2:65" s="1" customFormat="1" ht="22.5" customHeight="1">
      <c r="B834" s="41"/>
      <c r="C834" s="254" t="s">
        <v>1225</v>
      </c>
      <c r="D834" s="254" t="s">
        <v>1059</v>
      </c>
      <c r="E834" s="255" t="s">
        <v>3105</v>
      </c>
      <c r="F834" s="256" t="s">
        <v>3106</v>
      </c>
      <c r="G834" s="257" t="s">
        <v>285</v>
      </c>
      <c r="H834" s="258">
        <v>77.76</v>
      </c>
      <c r="I834" s="259"/>
      <c r="J834" s="260">
        <f>ROUND(I834*H834,2)</f>
        <v>0</v>
      </c>
      <c r="K834" s="256" t="s">
        <v>23</v>
      </c>
      <c r="L834" s="261"/>
      <c r="M834" s="262" t="s">
        <v>23</v>
      </c>
      <c r="N834" s="263" t="s">
        <v>44</v>
      </c>
      <c r="O834" s="42"/>
      <c r="P834" s="202">
        <f>O834*H834</f>
        <v>0</v>
      </c>
      <c r="Q834" s="202">
        <v>0.0013</v>
      </c>
      <c r="R834" s="202">
        <f>Q834*H834</f>
        <v>0.101088</v>
      </c>
      <c r="S834" s="202">
        <v>0</v>
      </c>
      <c r="T834" s="203">
        <f>S834*H834</f>
        <v>0</v>
      </c>
      <c r="AR834" s="24" t="s">
        <v>411</v>
      </c>
      <c r="AT834" s="24" t="s">
        <v>1059</v>
      </c>
      <c r="AU834" s="24" t="s">
        <v>83</v>
      </c>
      <c r="AY834" s="24" t="s">
        <v>186</v>
      </c>
      <c r="BE834" s="204">
        <f>IF(N834="základní",J834,0)</f>
        <v>0</v>
      </c>
      <c r="BF834" s="204">
        <f>IF(N834="snížená",J834,0)</f>
        <v>0</v>
      </c>
      <c r="BG834" s="204">
        <f>IF(N834="zákl. přenesená",J834,0)</f>
        <v>0</v>
      </c>
      <c r="BH834" s="204">
        <f>IF(N834="sníž. přenesená",J834,0)</f>
        <v>0</v>
      </c>
      <c r="BI834" s="204">
        <f>IF(N834="nulová",J834,0)</f>
        <v>0</v>
      </c>
      <c r="BJ834" s="24" t="s">
        <v>81</v>
      </c>
      <c r="BK834" s="204">
        <f>ROUND(I834*H834,2)</f>
        <v>0</v>
      </c>
      <c r="BL834" s="24" t="s">
        <v>255</v>
      </c>
      <c r="BM834" s="24" t="s">
        <v>3107</v>
      </c>
    </row>
    <row r="835" spans="2:47" s="1" customFormat="1" ht="27">
      <c r="B835" s="41"/>
      <c r="C835" s="63"/>
      <c r="D835" s="208" t="s">
        <v>196</v>
      </c>
      <c r="E835" s="63"/>
      <c r="F835" s="209" t="s">
        <v>3108</v>
      </c>
      <c r="G835" s="63"/>
      <c r="H835" s="63"/>
      <c r="I835" s="163"/>
      <c r="J835" s="63"/>
      <c r="K835" s="63"/>
      <c r="L835" s="61"/>
      <c r="M835" s="207"/>
      <c r="N835" s="42"/>
      <c r="O835" s="42"/>
      <c r="P835" s="42"/>
      <c r="Q835" s="42"/>
      <c r="R835" s="42"/>
      <c r="S835" s="42"/>
      <c r="T835" s="78"/>
      <c r="AT835" s="24" t="s">
        <v>196</v>
      </c>
      <c r="AU835" s="24" t="s">
        <v>83</v>
      </c>
    </row>
    <row r="836" spans="2:51" s="13" customFormat="1" ht="13.5">
      <c r="B836" s="241"/>
      <c r="C836" s="242"/>
      <c r="D836" s="208" t="s">
        <v>290</v>
      </c>
      <c r="E836" s="243" t="s">
        <v>23</v>
      </c>
      <c r="F836" s="244" t="s">
        <v>3109</v>
      </c>
      <c r="G836" s="242"/>
      <c r="H836" s="245" t="s">
        <v>23</v>
      </c>
      <c r="I836" s="246"/>
      <c r="J836" s="242"/>
      <c r="K836" s="242"/>
      <c r="L836" s="247"/>
      <c r="M836" s="248"/>
      <c r="N836" s="249"/>
      <c r="O836" s="249"/>
      <c r="P836" s="249"/>
      <c r="Q836" s="249"/>
      <c r="R836" s="249"/>
      <c r="S836" s="249"/>
      <c r="T836" s="250"/>
      <c r="AT836" s="251" t="s">
        <v>290</v>
      </c>
      <c r="AU836" s="251" t="s">
        <v>83</v>
      </c>
      <c r="AV836" s="13" t="s">
        <v>81</v>
      </c>
      <c r="AW836" s="13" t="s">
        <v>36</v>
      </c>
      <c r="AX836" s="13" t="s">
        <v>73</v>
      </c>
      <c r="AY836" s="251" t="s">
        <v>186</v>
      </c>
    </row>
    <row r="837" spans="2:51" s="11" customFormat="1" ht="13.5">
      <c r="B837" s="214"/>
      <c r="C837" s="215"/>
      <c r="D837" s="208" t="s">
        <v>290</v>
      </c>
      <c r="E837" s="225" t="s">
        <v>23</v>
      </c>
      <c r="F837" s="226" t="s">
        <v>3110</v>
      </c>
      <c r="G837" s="215"/>
      <c r="H837" s="227">
        <v>64.8</v>
      </c>
      <c r="I837" s="219"/>
      <c r="J837" s="215"/>
      <c r="K837" s="215"/>
      <c r="L837" s="220"/>
      <c r="M837" s="221"/>
      <c r="N837" s="222"/>
      <c r="O837" s="222"/>
      <c r="P837" s="222"/>
      <c r="Q837" s="222"/>
      <c r="R837" s="222"/>
      <c r="S837" s="222"/>
      <c r="T837" s="223"/>
      <c r="AT837" s="224" t="s">
        <v>290</v>
      </c>
      <c r="AU837" s="224" t="s">
        <v>83</v>
      </c>
      <c r="AV837" s="11" t="s">
        <v>83</v>
      </c>
      <c r="AW837" s="11" t="s">
        <v>36</v>
      </c>
      <c r="AX837" s="11" t="s">
        <v>81</v>
      </c>
      <c r="AY837" s="224" t="s">
        <v>186</v>
      </c>
    </row>
    <row r="838" spans="2:51" s="11" customFormat="1" ht="13.5">
      <c r="B838" s="214"/>
      <c r="C838" s="215"/>
      <c r="D838" s="205" t="s">
        <v>290</v>
      </c>
      <c r="E838" s="215"/>
      <c r="F838" s="217" t="s">
        <v>3111</v>
      </c>
      <c r="G838" s="215"/>
      <c r="H838" s="218">
        <v>77.76</v>
      </c>
      <c r="I838" s="219"/>
      <c r="J838" s="215"/>
      <c r="K838" s="215"/>
      <c r="L838" s="220"/>
      <c r="M838" s="221"/>
      <c r="N838" s="222"/>
      <c r="O838" s="222"/>
      <c r="P838" s="222"/>
      <c r="Q838" s="222"/>
      <c r="R838" s="222"/>
      <c r="S838" s="222"/>
      <c r="T838" s="223"/>
      <c r="AT838" s="224" t="s">
        <v>290</v>
      </c>
      <c r="AU838" s="224" t="s">
        <v>83</v>
      </c>
      <c r="AV838" s="11" t="s">
        <v>83</v>
      </c>
      <c r="AW838" s="11" t="s">
        <v>6</v>
      </c>
      <c r="AX838" s="11" t="s">
        <v>81</v>
      </c>
      <c r="AY838" s="224" t="s">
        <v>186</v>
      </c>
    </row>
    <row r="839" spans="2:65" s="1" customFormat="1" ht="22.5" customHeight="1">
      <c r="B839" s="41"/>
      <c r="C839" s="193" t="s">
        <v>1230</v>
      </c>
      <c r="D839" s="193" t="s">
        <v>189</v>
      </c>
      <c r="E839" s="194" t="s">
        <v>3112</v>
      </c>
      <c r="F839" s="195" t="s">
        <v>3113</v>
      </c>
      <c r="G839" s="196" t="s">
        <v>285</v>
      </c>
      <c r="H839" s="197">
        <v>56.24</v>
      </c>
      <c r="I839" s="198"/>
      <c r="J839" s="199">
        <f>ROUND(I839*H839,2)</f>
        <v>0</v>
      </c>
      <c r="K839" s="195" t="s">
        <v>193</v>
      </c>
      <c r="L839" s="61"/>
      <c r="M839" s="200" t="s">
        <v>23</v>
      </c>
      <c r="N839" s="201" t="s">
        <v>44</v>
      </c>
      <c r="O839" s="42"/>
      <c r="P839" s="202">
        <f>O839*H839</f>
        <v>0</v>
      </c>
      <c r="Q839" s="202">
        <v>0.0004</v>
      </c>
      <c r="R839" s="202">
        <f>Q839*H839</f>
        <v>0.022496000000000002</v>
      </c>
      <c r="S839" s="202">
        <v>0</v>
      </c>
      <c r="T839" s="203">
        <f>S839*H839</f>
        <v>0</v>
      </c>
      <c r="AR839" s="24" t="s">
        <v>255</v>
      </c>
      <c r="AT839" s="24" t="s">
        <v>189</v>
      </c>
      <c r="AU839" s="24" t="s">
        <v>83</v>
      </c>
      <c r="AY839" s="24" t="s">
        <v>186</v>
      </c>
      <c r="BE839" s="204">
        <f>IF(N839="základní",J839,0)</f>
        <v>0</v>
      </c>
      <c r="BF839" s="204">
        <f>IF(N839="snížená",J839,0)</f>
        <v>0</v>
      </c>
      <c r="BG839" s="204">
        <f>IF(N839="zákl. přenesená",J839,0)</f>
        <v>0</v>
      </c>
      <c r="BH839" s="204">
        <f>IF(N839="sníž. přenesená",J839,0)</f>
        <v>0</v>
      </c>
      <c r="BI839" s="204">
        <f>IF(N839="nulová",J839,0)</f>
        <v>0</v>
      </c>
      <c r="BJ839" s="24" t="s">
        <v>81</v>
      </c>
      <c r="BK839" s="204">
        <f>ROUND(I839*H839,2)</f>
        <v>0</v>
      </c>
      <c r="BL839" s="24" t="s">
        <v>255</v>
      </c>
      <c r="BM839" s="24" t="s">
        <v>3114</v>
      </c>
    </row>
    <row r="840" spans="2:47" s="1" customFormat="1" ht="40.5">
      <c r="B840" s="41"/>
      <c r="C840" s="63"/>
      <c r="D840" s="208" t="s">
        <v>287</v>
      </c>
      <c r="E840" s="63"/>
      <c r="F840" s="209" t="s">
        <v>3115</v>
      </c>
      <c r="G840" s="63"/>
      <c r="H840" s="63"/>
      <c r="I840" s="163"/>
      <c r="J840" s="63"/>
      <c r="K840" s="63"/>
      <c r="L840" s="61"/>
      <c r="M840" s="207"/>
      <c r="N840" s="42"/>
      <c r="O840" s="42"/>
      <c r="P840" s="42"/>
      <c r="Q840" s="42"/>
      <c r="R840" s="42"/>
      <c r="S840" s="42"/>
      <c r="T840" s="78"/>
      <c r="AT840" s="24" t="s">
        <v>287</v>
      </c>
      <c r="AU840" s="24" t="s">
        <v>83</v>
      </c>
    </row>
    <row r="841" spans="2:51" s="13" customFormat="1" ht="13.5">
      <c r="B841" s="241"/>
      <c r="C841" s="242"/>
      <c r="D841" s="208" t="s">
        <v>290</v>
      </c>
      <c r="E841" s="243" t="s">
        <v>23</v>
      </c>
      <c r="F841" s="244" t="s">
        <v>3116</v>
      </c>
      <c r="G841" s="242"/>
      <c r="H841" s="245" t="s">
        <v>23</v>
      </c>
      <c r="I841" s="246"/>
      <c r="J841" s="242"/>
      <c r="K841" s="242"/>
      <c r="L841" s="247"/>
      <c r="M841" s="248"/>
      <c r="N841" s="249"/>
      <c r="O841" s="249"/>
      <c r="P841" s="249"/>
      <c r="Q841" s="249"/>
      <c r="R841" s="249"/>
      <c r="S841" s="249"/>
      <c r="T841" s="250"/>
      <c r="AT841" s="251" t="s">
        <v>290</v>
      </c>
      <c r="AU841" s="251" t="s">
        <v>83</v>
      </c>
      <c r="AV841" s="13" t="s">
        <v>81</v>
      </c>
      <c r="AW841" s="13" t="s">
        <v>36</v>
      </c>
      <c r="AX841" s="13" t="s">
        <v>73</v>
      </c>
      <c r="AY841" s="251" t="s">
        <v>186</v>
      </c>
    </row>
    <row r="842" spans="2:51" s="11" customFormat="1" ht="13.5">
      <c r="B842" s="214"/>
      <c r="C842" s="215"/>
      <c r="D842" s="208" t="s">
        <v>290</v>
      </c>
      <c r="E842" s="225" t="s">
        <v>23</v>
      </c>
      <c r="F842" s="226" t="s">
        <v>3117</v>
      </c>
      <c r="G842" s="215"/>
      <c r="H842" s="227">
        <v>18.6</v>
      </c>
      <c r="I842" s="219"/>
      <c r="J842" s="215"/>
      <c r="K842" s="215"/>
      <c r="L842" s="220"/>
      <c r="M842" s="221"/>
      <c r="N842" s="222"/>
      <c r="O842" s="222"/>
      <c r="P842" s="222"/>
      <c r="Q842" s="222"/>
      <c r="R842" s="222"/>
      <c r="S842" s="222"/>
      <c r="T842" s="223"/>
      <c r="AT842" s="224" t="s">
        <v>290</v>
      </c>
      <c r="AU842" s="224" t="s">
        <v>83</v>
      </c>
      <c r="AV842" s="11" t="s">
        <v>83</v>
      </c>
      <c r="AW842" s="11" t="s">
        <v>36</v>
      </c>
      <c r="AX842" s="11" t="s">
        <v>73</v>
      </c>
      <c r="AY842" s="224" t="s">
        <v>186</v>
      </c>
    </row>
    <row r="843" spans="2:51" s="11" customFormat="1" ht="13.5">
      <c r="B843" s="214"/>
      <c r="C843" s="215"/>
      <c r="D843" s="208" t="s">
        <v>290</v>
      </c>
      <c r="E843" s="225" t="s">
        <v>23</v>
      </c>
      <c r="F843" s="226" t="s">
        <v>3118</v>
      </c>
      <c r="G843" s="215"/>
      <c r="H843" s="227">
        <v>2.84</v>
      </c>
      <c r="I843" s="219"/>
      <c r="J843" s="215"/>
      <c r="K843" s="215"/>
      <c r="L843" s="220"/>
      <c r="M843" s="221"/>
      <c r="N843" s="222"/>
      <c r="O843" s="222"/>
      <c r="P843" s="222"/>
      <c r="Q843" s="222"/>
      <c r="R843" s="222"/>
      <c r="S843" s="222"/>
      <c r="T843" s="223"/>
      <c r="AT843" s="224" t="s">
        <v>290</v>
      </c>
      <c r="AU843" s="224" t="s">
        <v>83</v>
      </c>
      <c r="AV843" s="11" t="s">
        <v>83</v>
      </c>
      <c r="AW843" s="11" t="s">
        <v>36</v>
      </c>
      <c r="AX843" s="11" t="s">
        <v>73</v>
      </c>
      <c r="AY843" s="224" t="s">
        <v>186</v>
      </c>
    </row>
    <row r="844" spans="2:51" s="11" customFormat="1" ht="13.5">
      <c r="B844" s="214"/>
      <c r="C844" s="215"/>
      <c r="D844" s="208" t="s">
        <v>290</v>
      </c>
      <c r="E844" s="225" t="s">
        <v>23</v>
      </c>
      <c r="F844" s="226" t="s">
        <v>3119</v>
      </c>
      <c r="G844" s="215"/>
      <c r="H844" s="227">
        <v>18.6</v>
      </c>
      <c r="I844" s="219"/>
      <c r="J844" s="215"/>
      <c r="K844" s="215"/>
      <c r="L844" s="220"/>
      <c r="M844" s="221"/>
      <c r="N844" s="222"/>
      <c r="O844" s="222"/>
      <c r="P844" s="222"/>
      <c r="Q844" s="222"/>
      <c r="R844" s="222"/>
      <c r="S844" s="222"/>
      <c r="T844" s="223"/>
      <c r="AT844" s="224" t="s">
        <v>290</v>
      </c>
      <c r="AU844" s="224" t="s">
        <v>83</v>
      </c>
      <c r="AV844" s="11" t="s">
        <v>83</v>
      </c>
      <c r="AW844" s="11" t="s">
        <v>36</v>
      </c>
      <c r="AX844" s="11" t="s">
        <v>73</v>
      </c>
      <c r="AY844" s="224" t="s">
        <v>186</v>
      </c>
    </row>
    <row r="845" spans="2:51" s="14" customFormat="1" ht="13.5">
      <c r="B845" s="274"/>
      <c r="C845" s="275"/>
      <c r="D845" s="208" t="s">
        <v>290</v>
      </c>
      <c r="E845" s="276" t="s">
        <v>23</v>
      </c>
      <c r="F845" s="277" t="s">
        <v>2708</v>
      </c>
      <c r="G845" s="275"/>
      <c r="H845" s="278">
        <v>40.04</v>
      </c>
      <c r="I845" s="279"/>
      <c r="J845" s="275"/>
      <c r="K845" s="275"/>
      <c r="L845" s="280"/>
      <c r="M845" s="281"/>
      <c r="N845" s="282"/>
      <c r="O845" s="282"/>
      <c r="P845" s="282"/>
      <c r="Q845" s="282"/>
      <c r="R845" s="282"/>
      <c r="S845" s="282"/>
      <c r="T845" s="283"/>
      <c r="AT845" s="284" t="s">
        <v>290</v>
      </c>
      <c r="AU845" s="284" t="s">
        <v>83</v>
      </c>
      <c r="AV845" s="14" t="s">
        <v>202</v>
      </c>
      <c r="AW845" s="14" t="s">
        <v>36</v>
      </c>
      <c r="AX845" s="14" t="s">
        <v>73</v>
      </c>
      <c r="AY845" s="284" t="s">
        <v>186</v>
      </c>
    </row>
    <row r="846" spans="2:51" s="13" customFormat="1" ht="13.5">
      <c r="B846" s="241"/>
      <c r="C846" s="242"/>
      <c r="D846" s="208" t="s">
        <v>290</v>
      </c>
      <c r="E846" s="243" t="s">
        <v>23</v>
      </c>
      <c r="F846" s="244" t="s">
        <v>2815</v>
      </c>
      <c r="G846" s="242"/>
      <c r="H846" s="245" t="s">
        <v>23</v>
      </c>
      <c r="I846" s="246"/>
      <c r="J846" s="242"/>
      <c r="K846" s="242"/>
      <c r="L846" s="247"/>
      <c r="M846" s="248"/>
      <c r="N846" s="249"/>
      <c r="O846" s="249"/>
      <c r="P846" s="249"/>
      <c r="Q846" s="249"/>
      <c r="R846" s="249"/>
      <c r="S846" s="249"/>
      <c r="T846" s="250"/>
      <c r="AT846" s="251" t="s">
        <v>290</v>
      </c>
      <c r="AU846" s="251" t="s">
        <v>83</v>
      </c>
      <c r="AV846" s="13" t="s">
        <v>81</v>
      </c>
      <c r="AW846" s="13" t="s">
        <v>36</v>
      </c>
      <c r="AX846" s="13" t="s">
        <v>73</v>
      </c>
      <c r="AY846" s="251" t="s">
        <v>186</v>
      </c>
    </row>
    <row r="847" spans="2:51" s="11" customFormat="1" ht="13.5">
      <c r="B847" s="214"/>
      <c r="C847" s="215"/>
      <c r="D847" s="208" t="s">
        <v>290</v>
      </c>
      <c r="E847" s="225" t="s">
        <v>23</v>
      </c>
      <c r="F847" s="226" t="s">
        <v>3120</v>
      </c>
      <c r="G847" s="215"/>
      <c r="H847" s="227">
        <v>16.2</v>
      </c>
      <c r="I847" s="219"/>
      <c r="J847" s="215"/>
      <c r="K847" s="215"/>
      <c r="L847" s="220"/>
      <c r="M847" s="221"/>
      <c r="N847" s="222"/>
      <c r="O847" s="222"/>
      <c r="P847" s="222"/>
      <c r="Q847" s="222"/>
      <c r="R847" s="222"/>
      <c r="S847" s="222"/>
      <c r="T847" s="223"/>
      <c r="AT847" s="224" t="s">
        <v>290</v>
      </c>
      <c r="AU847" s="224" t="s">
        <v>83</v>
      </c>
      <c r="AV847" s="11" t="s">
        <v>83</v>
      </c>
      <c r="AW847" s="11" t="s">
        <v>36</v>
      </c>
      <c r="AX847" s="11" t="s">
        <v>73</v>
      </c>
      <c r="AY847" s="224" t="s">
        <v>186</v>
      </c>
    </row>
    <row r="848" spans="2:51" s="12" customFormat="1" ht="13.5">
      <c r="B848" s="230"/>
      <c r="C848" s="231"/>
      <c r="D848" s="205" t="s">
        <v>290</v>
      </c>
      <c r="E848" s="232" t="s">
        <v>23</v>
      </c>
      <c r="F848" s="233" t="s">
        <v>650</v>
      </c>
      <c r="G848" s="231"/>
      <c r="H848" s="234">
        <v>56.24</v>
      </c>
      <c r="I848" s="235"/>
      <c r="J848" s="231"/>
      <c r="K848" s="231"/>
      <c r="L848" s="236"/>
      <c r="M848" s="237"/>
      <c r="N848" s="238"/>
      <c r="O848" s="238"/>
      <c r="P848" s="238"/>
      <c r="Q848" s="238"/>
      <c r="R848" s="238"/>
      <c r="S848" s="238"/>
      <c r="T848" s="239"/>
      <c r="AT848" s="240" t="s">
        <v>290</v>
      </c>
      <c r="AU848" s="240" t="s">
        <v>83</v>
      </c>
      <c r="AV848" s="12" t="s">
        <v>206</v>
      </c>
      <c r="AW848" s="12" t="s">
        <v>36</v>
      </c>
      <c r="AX848" s="12" t="s">
        <v>81</v>
      </c>
      <c r="AY848" s="240" t="s">
        <v>186</v>
      </c>
    </row>
    <row r="849" spans="2:65" s="1" customFormat="1" ht="22.5" customHeight="1">
      <c r="B849" s="41"/>
      <c r="C849" s="254" t="s">
        <v>1234</v>
      </c>
      <c r="D849" s="254" t="s">
        <v>1059</v>
      </c>
      <c r="E849" s="255" t="s">
        <v>3121</v>
      </c>
      <c r="F849" s="256" t="s">
        <v>3122</v>
      </c>
      <c r="G849" s="257" t="s">
        <v>285</v>
      </c>
      <c r="H849" s="258">
        <v>67.488</v>
      </c>
      <c r="I849" s="259"/>
      <c r="J849" s="260">
        <f>ROUND(I849*H849,2)</f>
        <v>0</v>
      </c>
      <c r="K849" s="256" t="s">
        <v>193</v>
      </c>
      <c r="L849" s="261"/>
      <c r="M849" s="262" t="s">
        <v>23</v>
      </c>
      <c r="N849" s="263" t="s">
        <v>44</v>
      </c>
      <c r="O849" s="42"/>
      <c r="P849" s="202">
        <f>O849*H849</f>
        <v>0</v>
      </c>
      <c r="Q849" s="202">
        <v>0.00076</v>
      </c>
      <c r="R849" s="202">
        <f>Q849*H849</f>
        <v>0.051290880000000004</v>
      </c>
      <c r="S849" s="202">
        <v>0</v>
      </c>
      <c r="T849" s="203">
        <f>S849*H849</f>
        <v>0</v>
      </c>
      <c r="AR849" s="24" t="s">
        <v>411</v>
      </c>
      <c r="AT849" s="24" t="s">
        <v>1059</v>
      </c>
      <c r="AU849" s="24" t="s">
        <v>83</v>
      </c>
      <c r="AY849" s="24" t="s">
        <v>186</v>
      </c>
      <c r="BE849" s="204">
        <f>IF(N849="základní",J849,0)</f>
        <v>0</v>
      </c>
      <c r="BF849" s="204">
        <f>IF(N849="snížená",J849,0)</f>
        <v>0</v>
      </c>
      <c r="BG849" s="204">
        <f>IF(N849="zákl. přenesená",J849,0)</f>
        <v>0</v>
      </c>
      <c r="BH849" s="204">
        <f>IF(N849="sníž. přenesená",J849,0)</f>
        <v>0</v>
      </c>
      <c r="BI849" s="204">
        <f>IF(N849="nulová",J849,0)</f>
        <v>0</v>
      </c>
      <c r="BJ849" s="24" t="s">
        <v>81</v>
      </c>
      <c r="BK849" s="204">
        <f>ROUND(I849*H849,2)</f>
        <v>0</v>
      </c>
      <c r="BL849" s="24" t="s">
        <v>255</v>
      </c>
      <c r="BM849" s="24" t="s">
        <v>3123</v>
      </c>
    </row>
    <row r="850" spans="2:51" s="13" customFormat="1" ht="13.5">
      <c r="B850" s="241"/>
      <c r="C850" s="242"/>
      <c r="D850" s="208" t="s">
        <v>290</v>
      </c>
      <c r="E850" s="243" t="s">
        <v>23</v>
      </c>
      <c r="F850" s="244" t="s">
        <v>3116</v>
      </c>
      <c r="G850" s="242"/>
      <c r="H850" s="245" t="s">
        <v>23</v>
      </c>
      <c r="I850" s="246"/>
      <c r="J850" s="242"/>
      <c r="K850" s="242"/>
      <c r="L850" s="247"/>
      <c r="M850" s="248"/>
      <c r="N850" s="249"/>
      <c r="O850" s="249"/>
      <c r="P850" s="249"/>
      <c r="Q850" s="249"/>
      <c r="R850" s="249"/>
      <c r="S850" s="249"/>
      <c r="T850" s="250"/>
      <c r="AT850" s="251" t="s">
        <v>290</v>
      </c>
      <c r="AU850" s="251" t="s">
        <v>83</v>
      </c>
      <c r="AV850" s="13" t="s">
        <v>81</v>
      </c>
      <c r="AW850" s="13" t="s">
        <v>36</v>
      </c>
      <c r="AX850" s="13" t="s">
        <v>73</v>
      </c>
      <c r="AY850" s="251" t="s">
        <v>186</v>
      </c>
    </row>
    <row r="851" spans="2:51" s="11" customFormat="1" ht="13.5">
      <c r="B851" s="214"/>
      <c r="C851" s="215"/>
      <c r="D851" s="208" t="s">
        <v>290</v>
      </c>
      <c r="E851" s="225" t="s">
        <v>23</v>
      </c>
      <c r="F851" s="226" t="s">
        <v>3117</v>
      </c>
      <c r="G851" s="215"/>
      <c r="H851" s="227">
        <v>18.6</v>
      </c>
      <c r="I851" s="219"/>
      <c r="J851" s="215"/>
      <c r="K851" s="215"/>
      <c r="L851" s="220"/>
      <c r="M851" s="221"/>
      <c r="N851" s="222"/>
      <c r="O851" s="222"/>
      <c r="P851" s="222"/>
      <c r="Q851" s="222"/>
      <c r="R851" s="222"/>
      <c r="S851" s="222"/>
      <c r="T851" s="223"/>
      <c r="AT851" s="224" t="s">
        <v>290</v>
      </c>
      <c r="AU851" s="224" t="s">
        <v>83</v>
      </c>
      <c r="AV851" s="11" t="s">
        <v>83</v>
      </c>
      <c r="AW851" s="11" t="s">
        <v>36</v>
      </c>
      <c r="AX851" s="11" t="s">
        <v>73</v>
      </c>
      <c r="AY851" s="224" t="s">
        <v>186</v>
      </c>
    </row>
    <row r="852" spans="2:51" s="11" customFormat="1" ht="13.5">
      <c r="B852" s="214"/>
      <c r="C852" s="215"/>
      <c r="D852" s="208" t="s">
        <v>290</v>
      </c>
      <c r="E852" s="225" t="s">
        <v>23</v>
      </c>
      <c r="F852" s="226" t="s">
        <v>3118</v>
      </c>
      <c r="G852" s="215"/>
      <c r="H852" s="227">
        <v>2.84</v>
      </c>
      <c r="I852" s="219"/>
      <c r="J852" s="215"/>
      <c r="K852" s="215"/>
      <c r="L852" s="220"/>
      <c r="M852" s="221"/>
      <c r="N852" s="222"/>
      <c r="O852" s="222"/>
      <c r="P852" s="222"/>
      <c r="Q852" s="222"/>
      <c r="R852" s="222"/>
      <c r="S852" s="222"/>
      <c r="T852" s="223"/>
      <c r="AT852" s="224" t="s">
        <v>290</v>
      </c>
      <c r="AU852" s="224" t="s">
        <v>83</v>
      </c>
      <c r="AV852" s="11" t="s">
        <v>83</v>
      </c>
      <c r="AW852" s="11" t="s">
        <v>36</v>
      </c>
      <c r="AX852" s="11" t="s">
        <v>73</v>
      </c>
      <c r="AY852" s="224" t="s">
        <v>186</v>
      </c>
    </row>
    <row r="853" spans="2:51" s="11" customFormat="1" ht="13.5">
      <c r="B853" s="214"/>
      <c r="C853" s="215"/>
      <c r="D853" s="208" t="s">
        <v>290</v>
      </c>
      <c r="E853" s="225" t="s">
        <v>23</v>
      </c>
      <c r="F853" s="226" t="s">
        <v>3119</v>
      </c>
      <c r="G853" s="215"/>
      <c r="H853" s="227">
        <v>18.6</v>
      </c>
      <c r="I853" s="219"/>
      <c r="J853" s="215"/>
      <c r="K853" s="215"/>
      <c r="L853" s="220"/>
      <c r="M853" s="221"/>
      <c r="N853" s="222"/>
      <c r="O853" s="222"/>
      <c r="P853" s="222"/>
      <c r="Q853" s="222"/>
      <c r="R853" s="222"/>
      <c r="S853" s="222"/>
      <c r="T853" s="223"/>
      <c r="AT853" s="224" t="s">
        <v>290</v>
      </c>
      <c r="AU853" s="224" t="s">
        <v>83</v>
      </c>
      <c r="AV853" s="11" t="s">
        <v>83</v>
      </c>
      <c r="AW853" s="11" t="s">
        <v>36</v>
      </c>
      <c r="AX853" s="11" t="s">
        <v>73</v>
      </c>
      <c r="AY853" s="224" t="s">
        <v>186</v>
      </c>
    </row>
    <row r="854" spans="2:51" s="13" customFormat="1" ht="13.5">
      <c r="B854" s="241"/>
      <c r="C854" s="242"/>
      <c r="D854" s="208" t="s">
        <v>290</v>
      </c>
      <c r="E854" s="243" t="s">
        <v>23</v>
      </c>
      <c r="F854" s="244" t="s">
        <v>2815</v>
      </c>
      <c r="G854" s="242"/>
      <c r="H854" s="245" t="s">
        <v>23</v>
      </c>
      <c r="I854" s="246"/>
      <c r="J854" s="242"/>
      <c r="K854" s="242"/>
      <c r="L854" s="247"/>
      <c r="M854" s="248"/>
      <c r="N854" s="249"/>
      <c r="O854" s="249"/>
      <c r="P854" s="249"/>
      <c r="Q854" s="249"/>
      <c r="R854" s="249"/>
      <c r="S854" s="249"/>
      <c r="T854" s="250"/>
      <c r="AT854" s="251" t="s">
        <v>290</v>
      </c>
      <c r="AU854" s="251" t="s">
        <v>83</v>
      </c>
      <c r="AV854" s="13" t="s">
        <v>81</v>
      </c>
      <c r="AW854" s="13" t="s">
        <v>36</v>
      </c>
      <c r="AX854" s="13" t="s">
        <v>73</v>
      </c>
      <c r="AY854" s="251" t="s">
        <v>186</v>
      </c>
    </row>
    <row r="855" spans="2:51" s="11" customFormat="1" ht="13.5">
      <c r="B855" s="214"/>
      <c r="C855" s="215"/>
      <c r="D855" s="208" t="s">
        <v>290</v>
      </c>
      <c r="E855" s="225" t="s">
        <v>23</v>
      </c>
      <c r="F855" s="226" t="s">
        <v>3120</v>
      </c>
      <c r="G855" s="215"/>
      <c r="H855" s="227">
        <v>16.2</v>
      </c>
      <c r="I855" s="219"/>
      <c r="J855" s="215"/>
      <c r="K855" s="215"/>
      <c r="L855" s="220"/>
      <c r="M855" s="221"/>
      <c r="N855" s="222"/>
      <c r="O855" s="222"/>
      <c r="P855" s="222"/>
      <c r="Q855" s="222"/>
      <c r="R855" s="222"/>
      <c r="S855" s="222"/>
      <c r="T855" s="223"/>
      <c r="AT855" s="224" t="s">
        <v>290</v>
      </c>
      <c r="AU855" s="224" t="s">
        <v>83</v>
      </c>
      <c r="AV855" s="11" t="s">
        <v>83</v>
      </c>
      <c r="AW855" s="11" t="s">
        <v>36</v>
      </c>
      <c r="AX855" s="11" t="s">
        <v>73</v>
      </c>
      <c r="AY855" s="224" t="s">
        <v>186</v>
      </c>
    </row>
    <row r="856" spans="2:51" s="12" customFormat="1" ht="13.5">
      <c r="B856" s="230"/>
      <c r="C856" s="231"/>
      <c r="D856" s="208" t="s">
        <v>290</v>
      </c>
      <c r="E856" s="265" t="s">
        <v>23</v>
      </c>
      <c r="F856" s="266" t="s">
        <v>650</v>
      </c>
      <c r="G856" s="231"/>
      <c r="H856" s="267">
        <v>56.24</v>
      </c>
      <c r="I856" s="235"/>
      <c r="J856" s="231"/>
      <c r="K856" s="231"/>
      <c r="L856" s="236"/>
      <c r="M856" s="237"/>
      <c r="N856" s="238"/>
      <c r="O856" s="238"/>
      <c r="P856" s="238"/>
      <c r="Q856" s="238"/>
      <c r="R856" s="238"/>
      <c r="S856" s="238"/>
      <c r="T856" s="239"/>
      <c r="AT856" s="240" t="s">
        <v>290</v>
      </c>
      <c r="AU856" s="240" t="s">
        <v>83</v>
      </c>
      <c r="AV856" s="12" t="s">
        <v>206</v>
      </c>
      <c r="AW856" s="12" t="s">
        <v>36</v>
      </c>
      <c r="AX856" s="12" t="s">
        <v>81</v>
      </c>
      <c r="AY856" s="240" t="s">
        <v>186</v>
      </c>
    </row>
    <row r="857" spans="2:51" s="11" customFormat="1" ht="13.5">
      <c r="B857" s="214"/>
      <c r="C857" s="215"/>
      <c r="D857" s="205" t="s">
        <v>290</v>
      </c>
      <c r="E857" s="215"/>
      <c r="F857" s="217" t="s">
        <v>3124</v>
      </c>
      <c r="G857" s="215"/>
      <c r="H857" s="218">
        <v>67.488</v>
      </c>
      <c r="I857" s="219"/>
      <c r="J857" s="215"/>
      <c r="K857" s="215"/>
      <c r="L857" s="220"/>
      <c r="M857" s="221"/>
      <c r="N857" s="222"/>
      <c r="O857" s="222"/>
      <c r="P857" s="222"/>
      <c r="Q857" s="222"/>
      <c r="R857" s="222"/>
      <c r="S857" s="222"/>
      <c r="T857" s="223"/>
      <c r="AT857" s="224" t="s">
        <v>290</v>
      </c>
      <c r="AU857" s="224" t="s">
        <v>83</v>
      </c>
      <c r="AV857" s="11" t="s">
        <v>83</v>
      </c>
      <c r="AW857" s="11" t="s">
        <v>6</v>
      </c>
      <c r="AX857" s="11" t="s">
        <v>81</v>
      </c>
      <c r="AY857" s="224" t="s">
        <v>186</v>
      </c>
    </row>
    <row r="858" spans="2:65" s="1" customFormat="1" ht="31.5" customHeight="1">
      <c r="B858" s="41"/>
      <c r="C858" s="193" t="s">
        <v>1238</v>
      </c>
      <c r="D858" s="193" t="s">
        <v>189</v>
      </c>
      <c r="E858" s="194" t="s">
        <v>3125</v>
      </c>
      <c r="F858" s="195" t="s">
        <v>3126</v>
      </c>
      <c r="G858" s="196" t="s">
        <v>285</v>
      </c>
      <c r="H858" s="197">
        <v>429</v>
      </c>
      <c r="I858" s="198"/>
      <c r="J858" s="199">
        <f>ROUND(I858*H858,2)</f>
        <v>0</v>
      </c>
      <c r="K858" s="195" t="s">
        <v>193</v>
      </c>
      <c r="L858" s="61"/>
      <c r="M858" s="200" t="s">
        <v>23</v>
      </c>
      <c r="N858" s="201" t="s">
        <v>44</v>
      </c>
      <c r="O858" s="42"/>
      <c r="P858" s="202">
        <f>O858*H858</f>
        <v>0</v>
      </c>
      <c r="Q858" s="202">
        <v>0</v>
      </c>
      <c r="R858" s="202">
        <f>Q858*H858</f>
        <v>0</v>
      </c>
      <c r="S858" s="202">
        <v>0</v>
      </c>
      <c r="T858" s="203">
        <f>S858*H858</f>
        <v>0</v>
      </c>
      <c r="AR858" s="24" t="s">
        <v>255</v>
      </c>
      <c r="AT858" s="24" t="s">
        <v>189</v>
      </c>
      <c r="AU858" s="24" t="s">
        <v>83</v>
      </c>
      <c r="AY858" s="24" t="s">
        <v>186</v>
      </c>
      <c r="BE858" s="204">
        <f>IF(N858="základní",J858,0)</f>
        <v>0</v>
      </c>
      <c r="BF858" s="204">
        <f>IF(N858="snížená",J858,0)</f>
        <v>0</v>
      </c>
      <c r="BG858" s="204">
        <f>IF(N858="zákl. přenesená",J858,0)</f>
        <v>0</v>
      </c>
      <c r="BH858" s="204">
        <f>IF(N858="sníž. přenesená",J858,0)</f>
        <v>0</v>
      </c>
      <c r="BI858" s="204">
        <f>IF(N858="nulová",J858,0)</f>
        <v>0</v>
      </c>
      <c r="BJ858" s="24" t="s">
        <v>81</v>
      </c>
      <c r="BK858" s="204">
        <f>ROUND(I858*H858,2)</f>
        <v>0</v>
      </c>
      <c r="BL858" s="24" t="s">
        <v>255</v>
      </c>
      <c r="BM858" s="24" t="s">
        <v>3127</v>
      </c>
    </row>
    <row r="859" spans="2:51" s="13" customFormat="1" ht="13.5">
      <c r="B859" s="241"/>
      <c r="C859" s="242"/>
      <c r="D859" s="208" t="s">
        <v>290</v>
      </c>
      <c r="E859" s="243" t="s">
        <v>23</v>
      </c>
      <c r="F859" s="244" t="s">
        <v>3128</v>
      </c>
      <c r="G859" s="242"/>
      <c r="H859" s="245" t="s">
        <v>23</v>
      </c>
      <c r="I859" s="246"/>
      <c r="J859" s="242"/>
      <c r="K859" s="242"/>
      <c r="L859" s="247"/>
      <c r="M859" s="248"/>
      <c r="N859" s="249"/>
      <c r="O859" s="249"/>
      <c r="P859" s="249"/>
      <c r="Q859" s="249"/>
      <c r="R859" s="249"/>
      <c r="S859" s="249"/>
      <c r="T859" s="250"/>
      <c r="AT859" s="251" t="s">
        <v>290</v>
      </c>
      <c r="AU859" s="251" t="s">
        <v>83</v>
      </c>
      <c r="AV859" s="13" t="s">
        <v>81</v>
      </c>
      <c r="AW859" s="13" t="s">
        <v>36</v>
      </c>
      <c r="AX859" s="13" t="s">
        <v>73</v>
      </c>
      <c r="AY859" s="251" t="s">
        <v>186</v>
      </c>
    </row>
    <row r="860" spans="2:51" s="11" customFormat="1" ht="13.5">
      <c r="B860" s="214"/>
      <c r="C860" s="215"/>
      <c r="D860" s="205" t="s">
        <v>290</v>
      </c>
      <c r="E860" s="216" t="s">
        <v>23</v>
      </c>
      <c r="F860" s="217" t="s">
        <v>3129</v>
      </c>
      <c r="G860" s="215"/>
      <c r="H860" s="218">
        <v>429</v>
      </c>
      <c r="I860" s="219"/>
      <c r="J860" s="215"/>
      <c r="K860" s="215"/>
      <c r="L860" s="220"/>
      <c r="M860" s="221"/>
      <c r="N860" s="222"/>
      <c r="O860" s="222"/>
      <c r="P860" s="222"/>
      <c r="Q860" s="222"/>
      <c r="R860" s="222"/>
      <c r="S860" s="222"/>
      <c r="T860" s="223"/>
      <c r="AT860" s="224" t="s">
        <v>290</v>
      </c>
      <c r="AU860" s="224" t="s">
        <v>83</v>
      </c>
      <c r="AV860" s="11" t="s">
        <v>83</v>
      </c>
      <c r="AW860" s="11" t="s">
        <v>36</v>
      </c>
      <c r="AX860" s="11" t="s">
        <v>81</v>
      </c>
      <c r="AY860" s="224" t="s">
        <v>186</v>
      </c>
    </row>
    <row r="861" spans="2:65" s="1" customFormat="1" ht="22.5" customHeight="1">
      <c r="B861" s="41"/>
      <c r="C861" s="254" t="s">
        <v>1242</v>
      </c>
      <c r="D861" s="254" t="s">
        <v>1059</v>
      </c>
      <c r="E861" s="255" t="s">
        <v>3130</v>
      </c>
      <c r="F861" s="256" t="s">
        <v>3131</v>
      </c>
      <c r="G861" s="257" t="s">
        <v>401</v>
      </c>
      <c r="H861" s="258">
        <v>0.215</v>
      </c>
      <c r="I861" s="259"/>
      <c r="J861" s="260">
        <f>ROUND(I861*H861,2)</f>
        <v>0</v>
      </c>
      <c r="K861" s="256" t="s">
        <v>193</v>
      </c>
      <c r="L861" s="261"/>
      <c r="M861" s="262" t="s">
        <v>23</v>
      </c>
      <c r="N861" s="263" t="s">
        <v>44</v>
      </c>
      <c r="O861" s="42"/>
      <c r="P861" s="202">
        <f>O861*H861</f>
        <v>0</v>
      </c>
      <c r="Q861" s="202">
        <v>1</v>
      </c>
      <c r="R861" s="202">
        <f>Q861*H861</f>
        <v>0.215</v>
      </c>
      <c r="S861" s="202">
        <v>0</v>
      </c>
      <c r="T861" s="203">
        <f>S861*H861</f>
        <v>0</v>
      </c>
      <c r="AR861" s="24" t="s">
        <v>411</v>
      </c>
      <c r="AT861" s="24" t="s">
        <v>1059</v>
      </c>
      <c r="AU861" s="24" t="s">
        <v>83</v>
      </c>
      <c r="AY861" s="24" t="s">
        <v>186</v>
      </c>
      <c r="BE861" s="204">
        <f>IF(N861="základní",J861,0)</f>
        <v>0</v>
      </c>
      <c r="BF861" s="204">
        <f>IF(N861="snížená",J861,0)</f>
        <v>0</v>
      </c>
      <c r="BG861" s="204">
        <f>IF(N861="zákl. přenesená",J861,0)</f>
        <v>0</v>
      </c>
      <c r="BH861" s="204">
        <f>IF(N861="sníž. přenesená",J861,0)</f>
        <v>0</v>
      </c>
      <c r="BI861" s="204">
        <f>IF(N861="nulová",J861,0)</f>
        <v>0</v>
      </c>
      <c r="BJ861" s="24" t="s">
        <v>81</v>
      </c>
      <c r="BK861" s="204">
        <f>ROUND(I861*H861,2)</f>
        <v>0</v>
      </c>
      <c r="BL861" s="24" t="s">
        <v>255</v>
      </c>
      <c r="BM861" s="24" t="s">
        <v>3132</v>
      </c>
    </row>
    <row r="862" spans="2:47" s="1" customFormat="1" ht="27">
      <c r="B862" s="41"/>
      <c r="C862" s="63"/>
      <c r="D862" s="208" t="s">
        <v>196</v>
      </c>
      <c r="E862" s="63"/>
      <c r="F862" s="209" t="s">
        <v>3133</v>
      </c>
      <c r="G862" s="63"/>
      <c r="H862" s="63"/>
      <c r="I862" s="163"/>
      <c r="J862" s="63"/>
      <c r="K862" s="63"/>
      <c r="L862" s="61"/>
      <c r="M862" s="207"/>
      <c r="N862" s="42"/>
      <c r="O862" s="42"/>
      <c r="P862" s="42"/>
      <c r="Q862" s="42"/>
      <c r="R862" s="42"/>
      <c r="S862" s="42"/>
      <c r="T862" s="78"/>
      <c r="AT862" s="24" t="s">
        <v>196</v>
      </c>
      <c r="AU862" s="24" t="s">
        <v>83</v>
      </c>
    </row>
    <row r="863" spans="2:51" s="13" customFormat="1" ht="13.5">
      <c r="B863" s="241"/>
      <c r="C863" s="242"/>
      <c r="D863" s="208" t="s">
        <v>290</v>
      </c>
      <c r="E863" s="243" t="s">
        <v>23</v>
      </c>
      <c r="F863" s="244" t="s">
        <v>3128</v>
      </c>
      <c r="G863" s="242"/>
      <c r="H863" s="245" t="s">
        <v>23</v>
      </c>
      <c r="I863" s="246"/>
      <c r="J863" s="242"/>
      <c r="K863" s="242"/>
      <c r="L863" s="247"/>
      <c r="M863" s="248"/>
      <c r="N863" s="249"/>
      <c r="O863" s="249"/>
      <c r="P863" s="249"/>
      <c r="Q863" s="249"/>
      <c r="R863" s="249"/>
      <c r="S863" s="249"/>
      <c r="T863" s="250"/>
      <c r="AT863" s="251" t="s">
        <v>290</v>
      </c>
      <c r="AU863" s="251" t="s">
        <v>83</v>
      </c>
      <c r="AV863" s="13" t="s">
        <v>81</v>
      </c>
      <c r="AW863" s="13" t="s">
        <v>36</v>
      </c>
      <c r="AX863" s="13" t="s">
        <v>73</v>
      </c>
      <c r="AY863" s="251" t="s">
        <v>186</v>
      </c>
    </row>
    <row r="864" spans="2:51" s="11" customFormat="1" ht="13.5">
      <c r="B864" s="214"/>
      <c r="C864" s="215"/>
      <c r="D864" s="208" t="s">
        <v>290</v>
      </c>
      <c r="E864" s="225" t="s">
        <v>23</v>
      </c>
      <c r="F864" s="226" t="s">
        <v>3129</v>
      </c>
      <c r="G864" s="215"/>
      <c r="H864" s="227">
        <v>429</v>
      </c>
      <c r="I864" s="219"/>
      <c r="J864" s="215"/>
      <c r="K864" s="215"/>
      <c r="L864" s="220"/>
      <c r="M864" s="221"/>
      <c r="N864" s="222"/>
      <c r="O864" s="222"/>
      <c r="P864" s="222"/>
      <c r="Q864" s="222"/>
      <c r="R864" s="222"/>
      <c r="S864" s="222"/>
      <c r="T864" s="223"/>
      <c r="AT864" s="224" t="s">
        <v>290</v>
      </c>
      <c r="AU864" s="224" t="s">
        <v>83</v>
      </c>
      <c r="AV864" s="11" t="s">
        <v>83</v>
      </c>
      <c r="AW864" s="11" t="s">
        <v>36</v>
      </c>
      <c r="AX864" s="11" t="s">
        <v>81</v>
      </c>
      <c r="AY864" s="224" t="s">
        <v>186</v>
      </c>
    </row>
    <row r="865" spans="2:51" s="11" customFormat="1" ht="13.5">
      <c r="B865" s="214"/>
      <c r="C865" s="215"/>
      <c r="D865" s="205" t="s">
        <v>290</v>
      </c>
      <c r="E865" s="215"/>
      <c r="F865" s="217" t="s">
        <v>3134</v>
      </c>
      <c r="G865" s="215"/>
      <c r="H865" s="218">
        <v>0.215</v>
      </c>
      <c r="I865" s="219"/>
      <c r="J865" s="215"/>
      <c r="K865" s="215"/>
      <c r="L865" s="220"/>
      <c r="M865" s="221"/>
      <c r="N865" s="222"/>
      <c r="O865" s="222"/>
      <c r="P865" s="222"/>
      <c r="Q865" s="222"/>
      <c r="R865" s="222"/>
      <c r="S865" s="222"/>
      <c r="T865" s="223"/>
      <c r="AT865" s="224" t="s">
        <v>290</v>
      </c>
      <c r="AU865" s="224" t="s">
        <v>83</v>
      </c>
      <c r="AV865" s="11" t="s">
        <v>83</v>
      </c>
      <c r="AW865" s="11" t="s">
        <v>6</v>
      </c>
      <c r="AX865" s="11" t="s">
        <v>81</v>
      </c>
      <c r="AY865" s="224" t="s">
        <v>186</v>
      </c>
    </row>
    <row r="866" spans="2:65" s="1" customFormat="1" ht="22.5" customHeight="1">
      <c r="B866" s="41"/>
      <c r="C866" s="193" t="s">
        <v>500</v>
      </c>
      <c r="D866" s="193" t="s">
        <v>189</v>
      </c>
      <c r="E866" s="194" t="s">
        <v>3135</v>
      </c>
      <c r="F866" s="195" t="s">
        <v>3136</v>
      </c>
      <c r="G866" s="196" t="s">
        <v>285</v>
      </c>
      <c r="H866" s="197">
        <v>523.6</v>
      </c>
      <c r="I866" s="198"/>
      <c r="J866" s="199">
        <f>ROUND(I866*H866,2)</f>
        <v>0</v>
      </c>
      <c r="K866" s="195" t="s">
        <v>193</v>
      </c>
      <c r="L866" s="61"/>
      <c r="M866" s="200" t="s">
        <v>23</v>
      </c>
      <c r="N866" s="201" t="s">
        <v>44</v>
      </c>
      <c r="O866" s="42"/>
      <c r="P866" s="202">
        <f>O866*H866</f>
        <v>0</v>
      </c>
      <c r="Q866" s="202">
        <v>0.00038</v>
      </c>
      <c r="R866" s="202">
        <f>Q866*H866</f>
        <v>0.198968</v>
      </c>
      <c r="S866" s="202">
        <v>0</v>
      </c>
      <c r="T866" s="203">
        <f>S866*H866</f>
        <v>0</v>
      </c>
      <c r="AR866" s="24" t="s">
        <v>255</v>
      </c>
      <c r="AT866" s="24" t="s">
        <v>189</v>
      </c>
      <c r="AU866" s="24" t="s">
        <v>83</v>
      </c>
      <c r="AY866" s="24" t="s">
        <v>186</v>
      </c>
      <c r="BE866" s="204">
        <f>IF(N866="základní",J866,0)</f>
        <v>0</v>
      </c>
      <c r="BF866" s="204">
        <f>IF(N866="snížená",J866,0)</f>
        <v>0</v>
      </c>
      <c r="BG866" s="204">
        <f>IF(N866="zákl. přenesená",J866,0)</f>
        <v>0</v>
      </c>
      <c r="BH866" s="204">
        <f>IF(N866="sníž. přenesená",J866,0)</f>
        <v>0</v>
      </c>
      <c r="BI866" s="204">
        <f>IF(N866="nulová",J866,0)</f>
        <v>0</v>
      </c>
      <c r="BJ866" s="24" t="s">
        <v>81</v>
      </c>
      <c r="BK866" s="204">
        <f>ROUND(I866*H866,2)</f>
        <v>0</v>
      </c>
      <c r="BL866" s="24" t="s">
        <v>255</v>
      </c>
      <c r="BM866" s="24" t="s">
        <v>3137</v>
      </c>
    </row>
    <row r="867" spans="2:51" s="13" customFormat="1" ht="13.5">
      <c r="B867" s="241"/>
      <c r="C867" s="242"/>
      <c r="D867" s="208" t="s">
        <v>290</v>
      </c>
      <c r="E867" s="243" t="s">
        <v>23</v>
      </c>
      <c r="F867" s="244" t="s">
        <v>3138</v>
      </c>
      <c r="G867" s="242"/>
      <c r="H867" s="245" t="s">
        <v>23</v>
      </c>
      <c r="I867" s="246"/>
      <c r="J867" s="242"/>
      <c r="K867" s="242"/>
      <c r="L867" s="247"/>
      <c r="M867" s="248"/>
      <c r="N867" s="249"/>
      <c r="O867" s="249"/>
      <c r="P867" s="249"/>
      <c r="Q867" s="249"/>
      <c r="R867" s="249"/>
      <c r="S867" s="249"/>
      <c r="T867" s="250"/>
      <c r="AT867" s="251" t="s">
        <v>290</v>
      </c>
      <c r="AU867" s="251" t="s">
        <v>83</v>
      </c>
      <c r="AV867" s="13" t="s">
        <v>81</v>
      </c>
      <c r="AW867" s="13" t="s">
        <v>36</v>
      </c>
      <c r="AX867" s="13" t="s">
        <v>73</v>
      </c>
      <c r="AY867" s="251" t="s">
        <v>186</v>
      </c>
    </row>
    <row r="868" spans="2:51" s="11" customFormat="1" ht="13.5">
      <c r="B868" s="214"/>
      <c r="C868" s="215"/>
      <c r="D868" s="208" t="s">
        <v>290</v>
      </c>
      <c r="E868" s="225" t="s">
        <v>23</v>
      </c>
      <c r="F868" s="226" t="s">
        <v>3129</v>
      </c>
      <c r="G868" s="215"/>
      <c r="H868" s="227">
        <v>429</v>
      </c>
      <c r="I868" s="219"/>
      <c r="J868" s="215"/>
      <c r="K868" s="215"/>
      <c r="L868" s="220"/>
      <c r="M868" s="221"/>
      <c r="N868" s="222"/>
      <c r="O868" s="222"/>
      <c r="P868" s="222"/>
      <c r="Q868" s="222"/>
      <c r="R868" s="222"/>
      <c r="S868" s="222"/>
      <c r="T868" s="223"/>
      <c r="AT868" s="224" t="s">
        <v>290</v>
      </c>
      <c r="AU868" s="224" t="s">
        <v>83</v>
      </c>
      <c r="AV868" s="11" t="s">
        <v>83</v>
      </c>
      <c r="AW868" s="11" t="s">
        <v>36</v>
      </c>
      <c r="AX868" s="11" t="s">
        <v>73</v>
      </c>
      <c r="AY868" s="224" t="s">
        <v>186</v>
      </c>
    </row>
    <row r="869" spans="2:51" s="13" customFormat="1" ht="13.5">
      <c r="B869" s="241"/>
      <c r="C869" s="242"/>
      <c r="D869" s="208" t="s">
        <v>290</v>
      </c>
      <c r="E869" s="243" t="s">
        <v>23</v>
      </c>
      <c r="F869" s="244" t="s">
        <v>3139</v>
      </c>
      <c r="G869" s="242"/>
      <c r="H869" s="245" t="s">
        <v>23</v>
      </c>
      <c r="I869" s="246"/>
      <c r="J869" s="242"/>
      <c r="K869" s="242"/>
      <c r="L869" s="247"/>
      <c r="M869" s="248"/>
      <c r="N869" s="249"/>
      <c r="O869" s="249"/>
      <c r="P869" s="249"/>
      <c r="Q869" s="249"/>
      <c r="R869" s="249"/>
      <c r="S869" s="249"/>
      <c r="T869" s="250"/>
      <c r="AT869" s="251" t="s">
        <v>290</v>
      </c>
      <c r="AU869" s="251" t="s">
        <v>83</v>
      </c>
      <c r="AV869" s="13" t="s">
        <v>81</v>
      </c>
      <c r="AW869" s="13" t="s">
        <v>36</v>
      </c>
      <c r="AX869" s="13" t="s">
        <v>73</v>
      </c>
      <c r="AY869" s="251" t="s">
        <v>186</v>
      </c>
    </row>
    <row r="870" spans="2:51" s="11" customFormat="1" ht="13.5">
      <c r="B870" s="214"/>
      <c r="C870" s="215"/>
      <c r="D870" s="208" t="s">
        <v>290</v>
      </c>
      <c r="E870" s="225" t="s">
        <v>23</v>
      </c>
      <c r="F870" s="226" t="s">
        <v>3140</v>
      </c>
      <c r="G870" s="215"/>
      <c r="H870" s="227">
        <v>94.6</v>
      </c>
      <c r="I870" s="219"/>
      <c r="J870" s="215"/>
      <c r="K870" s="215"/>
      <c r="L870" s="220"/>
      <c r="M870" s="221"/>
      <c r="N870" s="222"/>
      <c r="O870" s="222"/>
      <c r="P870" s="222"/>
      <c r="Q870" s="222"/>
      <c r="R870" s="222"/>
      <c r="S870" s="222"/>
      <c r="T870" s="223"/>
      <c r="AT870" s="224" t="s">
        <v>290</v>
      </c>
      <c r="AU870" s="224" t="s">
        <v>83</v>
      </c>
      <c r="AV870" s="11" t="s">
        <v>83</v>
      </c>
      <c r="AW870" s="11" t="s">
        <v>36</v>
      </c>
      <c r="AX870" s="11" t="s">
        <v>73</v>
      </c>
      <c r="AY870" s="224" t="s">
        <v>186</v>
      </c>
    </row>
    <row r="871" spans="2:51" s="12" customFormat="1" ht="13.5">
      <c r="B871" s="230"/>
      <c r="C871" s="231"/>
      <c r="D871" s="205" t="s">
        <v>290</v>
      </c>
      <c r="E871" s="232" t="s">
        <v>23</v>
      </c>
      <c r="F871" s="233" t="s">
        <v>650</v>
      </c>
      <c r="G871" s="231"/>
      <c r="H871" s="234">
        <v>523.6</v>
      </c>
      <c r="I871" s="235"/>
      <c r="J871" s="231"/>
      <c r="K871" s="231"/>
      <c r="L871" s="236"/>
      <c r="M871" s="237"/>
      <c r="N871" s="238"/>
      <c r="O871" s="238"/>
      <c r="P871" s="238"/>
      <c r="Q871" s="238"/>
      <c r="R871" s="238"/>
      <c r="S871" s="238"/>
      <c r="T871" s="239"/>
      <c r="AT871" s="240" t="s">
        <v>290</v>
      </c>
      <c r="AU871" s="240" t="s">
        <v>83</v>
      </c>
      <c r="AV871" s="12" t="s">
        <v>206</v>
      </c>
      <c r="AW871" s="12" t="s">
        <v>36</v>
      </c>
      <c r="AX871" s="12" t="s">
        <v>81</v>
      </c>
      <c r="AY871" s="240" t="s">
        <v>186</v>
      </c>
    </row>
    <row r="872" spans="2:65" s="1" customFormat="1" ht="22.5" customHeight="1">
      <c r="B872" s="41"/>
      <c r="C872" s="254" t="s">
        <v>508</v>
      </c>
      <c r="D872" s="254" t="s">
        <v>1059</v>
      </c>
      <c r="E872" s="255" t="s">
        <v>3141</v>
      </c>
      <c r="F872" s="256" t="s">
        <v>3142</v>
      </c>
      <c r="G872" s="257" t="s">
        <v>285</v>
      </c>
      <c r="H872" s="258">
        <v>493.35</v>
      </c>
      <c r="I872" s="259"/>
      <c r="J872" s="260">
        <f>ROUND(I872*H872,2)</f>
        <v>0</v>
      </c>
      <c r="K872" s="256" t="s">
        <v>193</v>
      </c>
      <c r="L872" s="261"/>
      <c r="M872" s="262" t="s">
        <v>23</v>
      </c>
      <c r="N872" s="263" t="s">
        <v>44</v>
      </c>
      <c r="O872" s="42"/>
      <c r="P872" s="202">
        <f>O872*H872</f>
        <v>0</v>
      </c>
      <c r="Q872" s="202">
        <v>0.00388</v>
      </c>
      <c r="R872" s="202">
        <f>Q872*H872</f>
        <v>1.9141980000000003</v>
      </c>
      <c r="S872" s="202">
        <v>0</v>
      </c>
      <c r="T872" s="203">
        <f>S872*H872</f>
        <v>0</v>
      </c>
      <c r="AR872" s="24" t="s">
        <v>411</v>
      </c>
      <c r="AT872" s="24" t="s">
        <v>1059</v>
      </c>
      <c r="AU872" s="24" t="s">
        <v>83</v>
      </c>
      <c r="AY872" s="24" t="s">
        <v>186</v>
      </c>
      <c r="BE872" s="204">
        <f>IF(N872="základní",J872,0)</f>
        <v>0</v>
      </c>
      <c r="BF872" s="204">
        <f>IF(N872="snížená",J872,0)</f>
        <v>0</v>
      </c>
      <c r="BG872" s="204">
        <f>IF(N872="zákl. přenesená",J872,0)</f>
        <v>0</v>
      </c>
      <c r="BH872" s="204">
        <f>IF(N872="sníž. přenesená",J872,0)</f>
        <v>0</v>
      </c>
      <c r="BI872" s="204">
        <f>IF(N872="nulová",J872,0)</f>
        <v>0</v>
      </c>
      <c r="BJ872" s="24" t="s">
        <v>81</v>
      </c>
      <c r="BK872" s="204">
        <f>ROUND(I872*H872,2)</f>
        <v>0</v>
      </c>
      <c r="BL872" s="24" t="s">
        <v>255</v>
      </c>
      <c r="BM872" s="24" t="s">
        <v>3143</v>
      </c>
    </row>
    <row r="873" spans="2:51" s="11" customFormat="1" ht="13.5">
      <c r="B873" s="214"/>
      <c r="C873" s="215"/>
      <c r="D873" s="208" t="s">
        <v>290</v>
      </c>
      <c r="E873" s="225" t="s">
        <v>23</v>
      </c>
      <c r="F873" s="226" t="s">
        <v>3129</v>
      </c>
      <c r="G873" s="215"/>
      <c r="H873" s="227">
        <v>429</v>
      </c>
      <c r="I873" s="219"/>
      <c r="J873" s="215"/>
      <c r="K873" s="215"/>
      <c r="L873" s="220"/>
      <c r="M873" s="221"/>
      <c r="N873" s="222"/>
      <c r="O873" s="222"/>
      <c r="P873" s="222"/>
      <c r="Q873" s="222"/>
      <c r="R873" s="222"/>
      <c r="S873" s="222"/>
      <c r="T873" s="223"/>
      <c r="AT873" s="224" t="s">
        <v>290</v>
      </c>
      <c r="AU873" s="224" t="s">
        <v>83</v>
      </c>
      <c r="AV873" s="11" t="s">
        <v>83</v>
      </c>
      <c r="AW873" s="11" t="s">
        <v>36</v>
      </c>
      <c r="AX873" s="11" t="s">
        <v>81</v>
      </c>
      <c r="AY873" s="224" t="s">
        <v>186</v>
      </c>
    </row>
    <row r="874" spans="2:51" s="11" customFormat="1" ht="13.5">
      <c r="B874" s="214"/>
      <c r="C874" s="215"/>
      <c r="D874" s="205" t="s">
        <v>290</v>
      </c>
      <c r="E874" s="215"/>
      <c r="F874" s="217" t="s">
        <v>3144</v>
      </c>
      <c r="G874" s="215"/>
      <c r="H874" s="218">
        <v>493.35</v>
      </c>
      <c r="I874" s="219"/>
      <c r="J874" s="215"/>
      <c r="K874" s="215"/>
      <c r="L874" s="220"/>
      <c r="M874" s="221"/>
      <c r="N874" s="222"/>
      <c r="O874" s="222"/>
      <c r="P874" s="222"/>
      <c r="Q874" s="222"/>
      <c r="R874" s="222"/>
      <c r="S874" s="222"/>
      <c r="T874" s="223"/>
      <c r="AT874" s="224" t="s">
        <v>290</v>
      </c>
      <c r="AU874" s="224" t="s">
        <v>83</v>
      </c>
      <c r="AV874" s="11" t="s">
        <v>83</v>
      </c>
      <c r="AW874" s="11" t="s">
        <v>6</v>
      </c>
      <c r="AX874" s="11" t="s">
        <v>81</v>
      </c>
      <c r="AY874" s="224" t="s">
        <v>186</v>
      </c>
    </row>
    <row r="875" spans="2:65" s="1" customFormat="1" ht="22.5" customHeight="1">
      <c r="B875" s="41"/>
      <c r="C875" s="254" t="s">
        <v>1054</v>
      </c>
      <c r="D875" s="254" t="s">
        <v>1059</v>
      </c>
      <c r="E875" s="255" t="s">
        <v>3145</v>
      </c>
      <c r="F875" s="256" t="s">
        <v>3146</v>
      </c>
      <c r="G875" s="257" t="s">
        <v>285</v>
      </c>
      <c r="H875" s="258">
        <v>108.79</v>
      </c>
      <c r="I875" s="259"/>
      <c r="J875" s="260">
        <f>ROUND(I875*H875,2)</f>
        <v>0</v>
      </c>
      <c r="K875" s="256" t="s">
        <v>193</v>
      </c>
      <c r="L875" s="261"/>
      <c r="M875" s="262" t="s">
        <v>23</v>
      </c>
      <c r="N875" s="263" t="s">
        <v>44</v>
      </c>
      <c r="O875" s="42"/>
      <c r="P875" s="202">
        <f>O875*H875</f>
        <v>0</v>
      </c>
      <c r="Q875" s="202">
        <v>0.0041</v>
      </c>
      <c r="R875" s="202">
        <f>Q875*H875</f>
        <v>0.4460390000000001</v>
      </c>
      <c r="S875" s="202">
        <v>0</v>
      </c>
      <c r="T875" s="203">
        <f>S875*H875</f>
        <v>0</v>
      </c>
      <c r="AR875" s="24" t="s">
        <v>411</v>
      </c>
      <c r="AT875" s="24" t="s">
        <v>1059</v>
      </c>
      <c r="AU875" s="24" t="s">
        <v>83</v>
      </c>
      <c r="AY875" s="24" t="s">
        <v>186</v>
      </c>
      <c r="BE875" s="204">
        <f>IF(N875="základní",J875,0)</f>
        <v>0</v>
      </c>
      <c r="BF875" s="204">
        <f>IF(N875="snížená",J875,0)</f>
        <v>0</v>
      </c>
      <c r="BG875" s="204">
        <f>IF(N875="zákl. přenesená",J875,0)</f>
        <v>0</v>
      </c>
      <c r="BH875" s="204">
        <f>IF(N875="sníž. přenesená",J875,0)</f>
        <v>0</v>
      </c>
      <c r="BI875" s="204">
        <f>IF(N875="nulová",J875,0)</f>
        <v>0</v>
      </c>
      <c r="BJ875" s="24" t="s">
        <v>81</v>
      </c>
      <c r="BK875" s="204">
        <f>ROUND(I875*H875,2)</f>
        <v>0</v>
      </c>
      <c r="BL875" s="24" t="s">
        <v>255</v>
      </c>
      <c r="BM875" s="24" t="s">
        <v>3147</v>
      </c>
    </row>
    <row r="876" spans="2:51" s="13" customFormat="1" ht="13.5">
      <c r="B876" s="241"/>
      <c r="C876" s="242"/>
      <c r="D876" s="208" t="s">
        <v>290</v>
      </c>
      <c r="E876" s="243" t="s">
        <v>23</v>
      </c>
      <c r="F876" s="244" t="s">
        <v>3139</v>
      </c>
      <c r="G876" s="242"/>
      <c r="H876" s="245" t="s">
        <v>23</v>
      </c>
      <c r="I876" s="246"/>
      <c r="J876" s="242"/>
      <c r="K876" s="242"/>
      <c r="L876" s="247"/>
      <c r="M876" s="248"/>
      <c r="N876" s="249"/>
      <c r="O876" s="249"/>
      <c r="P876" s="249"/>
      <c r="Q876" s="249"/>
      <c r="R876" s="249"/>
      <c r="S876" s="249"/>
      <c r="T876" s="250"/>
      <c r="AT876" s="251" t="s">
        <v>290</v>
      </c>
      <c r="AU876" s="251" t="s">
        <v>83</v>
      </c>
      <c r="AV876" s="13" t="s">
        <v>81</v>
      </c>
      <c r="AW876" s="13" t="s">
        <v>36</v>
      </c>
      <c r="AX876" s="13" t="s">
        <v>73</v>
      </c>
      <c r="AY876" s="251" t="s">
        <v>186</v>
      </c>
    </row>
    <row r="877" spans="2:51" s="11" customFormat="1" ht="13.5">
      <c r="B877" s="214"/>
      <c r="C877" s="215"/>
      <c r="D877" s="208" t="s">
        <v>290</v>
      </c>
      <c r="E877" s="225" t="s">
        <v>23</v>
      </c>
      <c r="F877" s="226" t="s">
        <v>3140</v>
      </c>
      <c r="G877" s="215"/>
      <c r="H877" s="227">
        <v>94.6</v>
      </c>
      <c r="I877" s="219"/>
      <c r="J877" s="215"/>
      <c r="K877" s="215"/>
      <c r="L877" s="220"/>
      <c r="M877" s="221"/>
      <c r="N877" s="222"/>
      <c r="O877" s="222"/>
      <c r="P877" s="222"/>
      <c r="Q877" s="222"/>
      <c r="R877" s="222"/>
      <c r="S877" s="222"/>
      <c r="T877" s="223"/>
      <c r="AT877" s="224" t="s">
        <v>290</v>
      </c>
      <c r="AU877" s="224" t="s">
        <v>83</v>
      </c>
      <c r="AV877" s="11" t="s">
        <v>83</v>
      </c>
      <c r="AW877" s="11" t="s">
        <v>36</v>
      </c>
      <c r="AX877" s="11" t="s">
        <v>81</v>
      </c>
      <c r="AY877" s="224" t="s">
        <v>186</v>
      </c>
    </row>
    <row r="878" spans="2:51" s="11" customFormat="1" ht="13.5">
      <c r="B878" s="214"/>
      <c r="C878" s="215"/>
      <c r="D878" s="205" t="s">
        <v>290</v>
      </c>
      <c r="E878" s="215"/>
      <c r="F878" s="217" t="s">
        <v>3148</v>
      </c>
      <c r="G878" s="215"/>
      <c r="H878" s="218">
        <v>108.79</v>
      </c>
      <c r="I878" s="219"/>
      <c r="J878" s="215"/>
      <c r="K878" s="215"/>
      <c r="L878" s="220"/>
      <c r="M878" s="221"/>
      <c r="N878" s="222"/>
      <c r="O878" s="222"/>
      <c r="P878" s="222"/>
      <c r="Q878" s="222"/>
      <c r="R878" s="222"/>
      <c r="S878" s="222"/>
      <c r="T878" s="223"/>
      <c r="AT878" s="224" t="s">
        <v>290</v>
      </c>
      <c r="AU878" s="224" t="s">
        <v>83</v>
      </c>
      <c r="AV878" s="11" t="s">
        <v>83</v>
      </c>
      <c r="AW878" s="11" t="s">
        <v>6</v>
      </c>
      <c r="AX878" s="11" t="s">
        <v>81</v>
      </c>
      <c r="AY878" s="224" t="s">
        <v>186</v>
      </c>
    </row>
    <row r="879" spans="2:65" s="1" customFormat="1" ht="44.25" customHeight="1">
      <c r="B879" s="41"/>
      <c r="C879" s="193" t="s">
        <v>619</v>
      </c>
      <c r="D879" s="193" t="s">
        <v>189</v>
      </c>
      <c r="E879" s="194" t="s">
        <v>3149</v>
      </c>
      <c r="F879" s="195" t="s">
        <v>3150</v>
      </c>
      <c r="G879" s="196" t="s">
        <v>401</v>
      </c>
      <c r="H879" s="197">
        <v>3.514</v>
      </c>
      <c r="I879" s="198"/>
      <c r="J879" s="199">
        <f>ROUND(I879*H879,2)</f>
        <v>0</v>
      </c>
      <c r="K879" s="195" t="s">
        <v>193</v>
      </c>
      <c r="L879" s="61"/>
      <c r="M879" s="200" t="s">
        <v>23</v>
      </c>
      <c r="N879" s="201" t="s">
        <v>44</v>
      </c>
      <c r="O879" s="42"/>
      <c r="P879" s="202">
        <f>O879*H879</f>
        <v>0</v>
      </c>
      <c r="Q879" s="202">
        <v>0</v>
      </c>
      <c r="R879" s="202">
        <f>Q879*H879</f>
        <v>0</v>
      </c>
      <c r="S879" s="202">
        <v>0</v>
      </c>
      <c r="T879" s="203">
        <f>S879*H879</f>
        <v>0</v>
      </c>
      <c r="AR879" s="24" t="s">
        <v>255</v>
      </c>
      <c r="AT879" s="24" t="s">
        <v>189</v>
      </c>
      <c r="AU879" s="24" t="s">
        <v>83</v>
      </c>
      <c r="AY879" s="24" t="s">
        <v>186</v>
      </c>
      <c r="BE879" s="204">
        <f>IF(N879="základní",J879,0)</f>
        <v>0</v>
      </c>
      <c r="BF879" s="204">
        <f>IF(N879="snížená",J879,0)</f>
        <v>0</v>
      </c>
      <c r="BG879" s="204">
        <f>IF(N879="zákl. přenesená",J879,0)</f>
        <v>0</v>
      </c>
      <c r="BH879" s="204">
        <f>IF(N879="sníž. přenesená",J879,0)</f>
        <v>0</v>
      </c>
      <c r="BI879" s="204">
        <f>IF(N879="nulová",J879,0)</f>
        <v>0</v>
      </c>
      <c r="BJ879" s="24" t="s">
        <v>81</v>
      </c>
      <c r="BK879" s="204">
        <f>ROUND(I879*H879,2)</f>
        <v>0</v>
      </c>
      <c r="BL879" s="24" t="s">
        <v>255</v>
      </c>
      <c r="BM879" s="24" t="s">
        <v>3151</v>
      </c>
    </row>
    <row r="880" spans="2:47" s="1" customFormat="1" ht="121.5">
      <c r="B880" s="41"/>
      <c r="C880" s="63"/>
      <c r="D880" s="208" t="s">
        <v>287</v>
      </c>
      <c r="E880" s="63"/>
      <c r="F880" s="209" t="s">
        <v>3152</v>
      </c>
      <c r="G880" s="63"/>
      <c r="H880" s="63"/>
      <c r="I880" s="163"/>
      <c r="J880" s="63"/>
      <c r="K880" s="63"/>
      <c r="L880" s="61"/>
      <c r="M880" s="228"/>
      <c r="N880" s="211"/>
      <c r="O880" s="211"/>
      <c r="P880" s="211"/>
      <c r="Q880" s="211"/>
      <c r="R880" s="211"/>
      <c r="S880" s="211"/>
      <c r="T880" s="229"/>
      <c r="AT880" s="24" t="s">
        <v>287</v>
      </c>
      <c r="AU880" s="24" t="s">
        <v>83</v>
      </c>
    </row>
    <row r="881" spans="2:12" s="1" customFormat="1" ht="6.95" customHeight="1">
      <c r="B881" s="56"/>
      <c r="C881" s="57"/>
      <c r="D881" s="57"/>
      <c r="E881" s="57"/>
      <c r="F881" s="57"/>
      <c r="G881" s="57"/>
      <c r="H881" s="57"/>
      <c r="I881" s="139"/>
      <c r="J881" s="57"/>
      <c r="K881" s="57"/>
      <c r="L881" s="61"/>
    </row>
  </sheetData>
  <sheetProtection password="CC35" sheet="1" objects="1" scenarios="1" formatCells="0" formatColumns="0" formatRows="0" sort="0" autoFilter="0"/>
  <autoFilter ref="C87:K880"/>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6"/>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122</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3153</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ROUND(SUM(BE85:BE315),2)</f>
        <v>0</v>
      </c>
      <c r="G30" s="42"/>
      <c r="H30" s="42"/>
      <c r="I30" s="131">
        <v>0.21</v>
      </c>
      <c r="J30" s="130">
        <f>ROUND(ROUND((SUM(BE85:BE315)),2)*I30,2)</f>
        <v>0</v>
      </c>
      <c r="K30" s="45"/>
    </row>
    <row r="31" spans="2:11" s="1" customFormat="1" ht="14.45" customHeight="1">
      <c r="B31" s="41"/>
      <c r="C31" s="42"/>
      <c r="D31" s="42"/>
      <c r="E31" s="49" t="s">
        <v>45</v>
      </c>
      <c r="F31" s="130">
        <f>ROUND(SUM(BF85:BF315),2)</f>
        <v>0</v>
      </c>
      <c r="G31" s="42"/>
      <c r="H31" s="42"/>
      <c r="I31" s="131">
        <v>0.15</v>
      </c>
      <c r="J31" s="130">
        <f>ROUND(ROUND((SUM(BF85:BF315)),2)*I31,2)</f>
        <v>0</v>
      </c>
      <c r="K31" s="45"/>
    </row>
    <row r="32" spans="2:11" s="1" customFormat="1" ht="14.45" customHeight="1" hidden="1">
      <c r="B32" s="41"/>
      <c r="C32" s="42"/>
      <c r="D32" s="42"/>
      <c r="E32" s="49" t="s">
        <v>46</v>
      </c>
      <c r="F32" s="130">
        <f>ROUND(SUM(BG85:BG315),2)</f>
        <v>0</v>
      </c>
      <c r="G32" s="42"/>
      <c r="H32" s="42"/>
      <c r="I32" s="131">
        <v>0.21</v>
      </c>
      <c r="J32" s="130">
        <v>0</v>
      </c>
      <c r="K32" s="45"/>
    </row>
    <row r="33" spans="2:11" s="1" customFormat="1" ht="14.45" customHeight="1" hidden="1">
      <c r="B33" s="41"/>
      <c r="C33" s="42"/>
      <c r="D33" s="42"/>
      <c r="E33" s="49" t="s">
        <v>47</v>
      </c>
      <c r="F33" s="130">
        <f>ROUND(SUM(BH85:BH315),2)</f>
        <v>0</v>
      </c>
      <c r="G33" s="42"/>
      <c r="H33" s="42"/>
      <c r="I33" s="131">
        <v>0.15</v>
      </c>
      <c r="J33" s="130">
        <v>0</v>
      </c>
      <c r="K33" s="45"/>
    </row>
    <row r="34" spans="2:11" s="1" customFormat="1" ht="14.45" customHeight="1" hidden="1">
      <c r="B34" s="41"/>
      <c r="C34" s="42"/>
      <c r="D34" s="42"/>
      <c r="E34" s="49" t="s">
        <v>48</v>
      </c>
      <c r="F34" s="130">
        <f>ROUND(SUM(BI85:BI315),2)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301 - Trubní odpad km 1,940 - Kamenný Újezd</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J85</f>
        <v>0</v>
      </c>
      <c r="K56" s="45"/>
      <c r="AU56" s="24" t="s">
        <v>163</v>
      </c>
    </row>
    <row r="57" spans="2:11" s="7" customFormat="1" ht="24.95" customHeight="1">
      <c r="B57" s="149"/>
      <c r="C57" s="150"/>
      <c r="D57" s="151" t="s">
        <v>276</v>
      </c>
      <c r="E57" s="152"/>
      <c r="F57" s="152"/>
      <c r="G57" s="152"/>
      <c r="H57" s="152"/>
      <c r="I57" s="153"/>
      <c r="J57" s="154">
        <f>J86</f>
        <v>0</v>
      </c>
      <c r="K57" s="155"/>
    </row>
    <row r="58" spans="2:11" s="8" customFormat="1" ht="19.9" customHeight="1">
      <c r="B58" s="156"/>
      <c r="C58" s="157"/>
      <c r="D58" s="158" t="s">
        <v>277</v>
      </c>
      <c r="E58" s="159"/>
      <c r="F58" s="159"/>
      <c r="G58" s="159"/>
      <c r="H58" s="159"/>
      <c r="I58" s="160"/>
      <c r="J58" s="161">
        <f>J87</f>
        <v>0</v>
      </c>
      <c r="K58" s="162"/>
    </row>
    <row r="59" spans="2:11" s="8" customFormat="1" ht="19.9" customHeight="1">
      <c r="B59" s="156"/>
      <c r="C59" s="157"/>
      <c r="D59" s="158" t="s">
        <v>425</v>
      </c>
      <c r="E59" s="159"/>
      <c r="F59" s="159"/>
      <c r="G59" s="159"/>
      <c r="H59" s="159"/>
      <c r="I59" s="160"/>
      <c r="J59" s="161">
        <f>J148</f>
        <v>0</v>
      </c>
      <c r="K59" s="162"/>
    </row>
    <row r="60" spans="2:11" s="8" customFormat="1" ht="19.9" customHeight="1">
      <c r="B60" s="156"/>
      <c r="C60" s="157"/>
      <c r="D60" s="158" t="s">
        <v>426</v>
      </c>
      <c r="E60" s="159"/>
      <c r="F60" s="159"/>
      <c r="G60" s="159"/>
      <c r="H60" s="159"/>
      <c r="I60" s="160"/>
      <c r="J60" s="161">
        <f>J190</f>
        <v>0</v>
      </c>
      <c r="K60" s="162"/>
    </row>
    <row r="61" spans="2:11" s="8" customFormat="1" ht="19.9" customHeight="1">
      <c r="B61" s="156"/>
      <c r="C61" s="157"/>
      <c r="D61" s="158" t="s">
        <v>428</v>
      </c>
      <c r="E61" s="159"/>
      <c r="F61" s="159"/>
      <c r="G61" s="159"/>
      <c r="H61" s="159"/>
      <c r="I61" s="160"/>
      <c r="J61" s="161">
        <f>J212</f>
        <v>0</v>
      </c>
      <c r="K61" s="162"/>
    </row>
    <row r="62" spans="2:11" s="8" customFormat="1" ht="19.9" customHeight="1">
      <c r="B62" s="156"/>
      <c r="C62" s="157"/>
      <c r="D62" s="158" t="s">
        <v>3154</v>
      </c>
      <c r="E62" s="159"/>
      <c r="F62" s="159"/>
      <c r="G62" s="159"/>
      <c r="H62" s="159"/>
      <c r="I62" s="160"/>
      <c r="J62" s="161">
        <f>J286</f>
        <v>0</v>
      </c>
      <c r="K62" s="162"/>
    </row>
    <row r="63" spans="2:11" s="8" customFormat="1" ht="19.9" customHeight="1">
      <c r="B63" s="156"/>
      <c r="C63" s="157"/>
      <c r="D63" s="158" t="s">
        <v>279</v>
      </c>
      <c r="E63" s="159"/>
      <c r="F63" s="159"/>
      <c r="G63" s="159"/>
      <c r="H63" s="159"/>
      <c r="I63" s="160"/>
      <c r="J63" s="161">
        <f>J298</f>
        <v>0</v>
      </c>
      <c r="K63" s="162"/>
    </row>
    <row r="64" spans="2:11" s="7" customFormat="1" ht="24.95" customHeight="1">
      <c r="B64" s="149"/>
      <c r="C64" s="150"/>
      <c r="D64" s="151" t="s">
        <v>2308</v>
      </c>
      <c r="E64" s="152"/>
      <c r="F64" s="152"/>
      <c r="G64" s="152"/>
      <c r="H64" s="152"/>
      <c r="I64" s="153"/>
      <c r="J64" s="154">
        <f>J301</f>
        <v>0</v>
      </c>
      <c r="K64" s="155"/>
    </row>
    <row r="65" spans="2:11" s="8" customFormat="1" ht="19.9" customHeight="1">
      <c r="B65" s="156"/>
      <c r="C65" s="157"/>
      <c r="D65" s="158" t="s">
        <v>3155</v>
      </c>
      <c r="E65" s="159"/>
      <c r="F65" s="159"/>
      <c r="G65" s="159"/>
      <c r="H65" s="159"/>
      <c r="I65" s="160"/>
      <c r="J65" s="161">
        <f>J302</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169</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22.5" customHeight="1">
      <c r="B75" s="41"/>
      <c r="C75" s="63"/>
      <c r="D75" s="63"/>
      <c r="E75" s="404" t="str">
        <f>E7</f>
        <v>III/117 24 Obchvat Rokycany - Hrádek, úsek 2, km 0,000 - 3,350</v>
      </c>
      <c r="F75" s="405"/>
      <c r="G75" s="405"/>
      <c r="H75" s="405"/>
      <c r="I75" s="163"/>
      <c r="J75" s="63"/>
      <c r="K75" s="63"/>
      <c r="L75" s="61"/>
    </row>
    <row r="76" spans="2:12" s="1" customFormat="1" ht="14.45" customHeight="1">
      <c r="B76" s="41"/>
      <c r="C76" s="65" t="s">
        <v>156</v>
      </c>
      <c r="D76" s="63"/>
      <c r="E76" s="63"/>
      <c r="F76" s="63"/>
      <c r="G76" s="63"/>
      <c r="H76" s="63"/>
      <c r="I76" s="163"/>
      <c r="J76" s="63"/>
      <c r="K76" s="63"/>
      <c r="L76" s="61"/>
    </row>
    <row r="77" spans="2:12" s="1" customFormat="1" ht="23.25" customHeight="1">
      <c r="B77" s="41"/>
      <c r="C77" s="63"/>
      <c r="D77" s="63"/>
      <c r="E77" s="376" t="str">
        <f>E9</f>
        <v>SO 301 - Trubní odpad km 1,940 - Kamenný Újezd</v>
      </c>
      <c r="F77" s="406"/>
      <c r="G77" s="406"/>
      <c r="H77" s="406"/>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24</v>
      </c>
      <c r="D79" s="63"/>
      <c r="E79" s="63"/>
      <c r="F79" s="164" t="str">
        <f>F12</f>
        <v>Hrádek, Kamenný Újezd</v>
      </c>
      <c r="G79" s="63"/>
      <c r="H79" s="63"/>
      <c r="I79" s="165" t="s">
        <v>26</v>
      </c>
      <c r="J79" s="73" t="str">
        <f>IF(J12="","",J12)</f>
        <v>8. 9. 2017</v>
      </c>
      <c r="K79" s="63"/>
      <c r="L79" s="61"/>
    </row>
    <row r="80" spans="2:12" s="1" customFormat="1" ht="6.95" customHeight="1">
      <c r="B80" s="41"/>
      <c r="C80" s="63"/>
      <c r="D80" s="63"/>
      <c r="E80" s="63"/>
      <c r="F80" s="63"/>
      <c r="G80" s="63"/>
      <c r="H80" s="63"/>
      <c r="I80" s="163"/>
      <c r="J80" s="63"/>
      <c r="K80" s="63"/>
      <c r="L80" s="61"/>
    </row>
    <row r="81" spans="2:12" s="1" customFormat="1" ht="15">
      <c r="B81" s="41"/>
      <c r="C81" s="65" t="s">
        <v>28</v>
      </c>
      <c r="D81" s="63"/>
      <c r="E81" s="63"/>
      <c r="F81" s="164" t="str">
        <f>E15</f>
        <v>Správa a údržba silnic PK</v>
      </c>
      <c r="G81" s="63"/>
      <c r="H81" s="63"/>
      <c r="I81" s="165" t="s">
        <v>34</v>
      </c>
      <c r="J81" s="164" t="str">
        <f>E21</f>
        <v>D PROJEKT PLZEŇ Nedvěd s.r.o.</v>
      </c>
      <c r="K81" s="63"/>
      <c r="L81" s="61"/>
    </row>
    <row r="82" spans="2:12" s="1" customFormat="1" ht="14.45" customHeight="1">
      <c r="B82" s="41"/>
      <c r="C82" s="65" t="s">
        <v>32</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170</v>
      </c>
      <c r="D84" s="168" t="s">
        <v>58</v>
      </c>
      <c r="E84" s="168" t="s">
        <v>54</v>
      </c>
      <c r="F84" s="168" t="s">
        <v>171</v>
      </c>
      <c r="G84" s="168" t="s">
        <v>172</v>
      </c>
      <c r="H84" s="168" t="s">
        <v>173</v>
      </c>
      <c r="I84" s="169" t="s">
        <v>174</v>
      </c>
      <c r="J84" s="168" t="s">
        <v>161</v>
      </c>
      <c r="K84" s="170" t="s">
        <v>175</v>
      </c>
      <c r="L84" s="171"/>
      <c r="M84" s="81" t="s">
        <v>176</v>
      </c>
      <c r="N84" s="82" t="s">
        <v>43</v>
      </c>
      <c r="O84" s="82" t="s">
        <v>177</v>
      </c>
      <c r="P84" s="82" t="s">
        <v>178</v>
      </c>
      <c r="Q84" s="82" t="s">
        <v>179</v>
      </c>
      <c r="R84" s="82" t="s">
        <v>180</v>
      </c>
      <c r="S84" s="82" t="s">
        <v>181</v>
      </c>
      <c r="T84" s="83" t="s">
        <v>182</v>
      </c>
    </row>
    <row r="85" spans="2:63" s="1" customFormat="1" ht="29.25" customHeight="1">
      <c r="B85" s="41"/>
      <c r="C85" s="87" t="s">
        <v>162</v>
      </c>
      <c r="D85" s="63"/>
      <c r="E85" s="63"/>
      <c r="F85" s="63"/>
      <c r="G85" s="63"/>
      <c r="H85" s="63"/>
      <c r="I85" s="163"/>
      <c r="J85" s="172">
        <f>BK85</f>
        <v>0</v>
      </c>
      <c r="K85" s="63"/>
      <c r="L85" s="61"/>
      <c r="M85" s="84"/>
      <c r="N85" s="85"/>
      <c r="O85" s="85"/>
      <c r="P85" s="173">
        <f>P86+P301</f>
        <v>0</v>
      </c>
      <c r="Q85" s="85"/>
      <c r="R85" s="173">
        <f>R86+R301</f>
        <v>407.0809065</v>
      </c>
      <c r="S85" s="85"/>
      <c r="T85" s="174">
        <f>T86+T301</f>
        <v>29.1</v>
      </c>
      <c r="AT85" s="24" t="s">
        <v>72</v>
      </c>
      <c r="AU85" s="24" t="s">
        <v>163</v>
      </c>
      <c r="BK85" s="175">
        <f>BK86+BK301</f>
        <v>0</v>
      </c>
    </row>
    <row r="86" spans="2:63" s="10" customFormat="1" ht="37.35" customHeight="1">
      <c r="B86" s="176"/>
      <c r="C86" s="177"/>
      <c r="D86" s="178" t="s">
        <v>72</v>
      </c>
      <c r="E86" s="179" t="s">
        <v>280</v>
      </c>
      <c r="F86" s="179" t="s">
        <v>281</v>
      </c>
      <c r="G86" s="177"/>
      <c r="H86" s="177"/>
      <c r="I86" s="180"/>
      <c r="J86" s="181">
        <f>BK86</f>
        <v>0</v>
      </c>
      <c r="K86" s="177"/>
      <c r="L86" s="182"/>
      <c r="M86" s="183"/>
      <c r="N86" s="184"/>
      <c r="O86" s="184"/>
      <c r="P86" s="185">
        <f>P87+P148+P190+P212+P286+P298</f>
        <v>0</v>
      </c>
      <c r="Q86" s="184"/>
      <c r="R86" s="185">
        <f>R87+R148+R190+R212+R286+R298</f>
        <v>406.89490650000005</v>
      </c>
      <c r="S86" s="184"/>
      <c r="T86" s="186">
        <f>T87+T148+T190+T212+T286+T298</f>
        <v>29.1</v>
      </c>
      <c r="AR86" s="187" t="s">
        <v>81</v>
      </c>
      <c r="AT86" s="188" t="s">
        <v>72</v>
      </c>
      <c r="AU86" s="188" t="s">
        <v>73</v>
      </c>
      <c r="AY86" s="187" t="s">
        <v>186</v>
      </c>
      <c r="BK86" s="189">
        <f>BK87+BK148+BK190+BK212+BK286+BK298</f>
        <v>0</v>
      </c>
    </row>
    <row r="87" spans="2:63" s="10" customFormat="1" ht="19.9" customHeight="1">
      <c r="B87" s="176"/>
      <c r="C87" s="177"/>
      <c r="D87" s="190" t="s">
        <v>72</v>
      </c>
      <c r="E87" s="191" t="s">
        <v>81</v>
      </c>
      <c r="F87" s="191" t="s">
        <v>282</v>
      </c>
      <c r="G87" s="177"/>
      <c r="H87" s="177"/>
      <c r="I87" s="180"/>
      <c r="J87" s="192">
        <f>BK87</f>
        <v>0</v>
      </c>
      <c r="K87" s="177"/>
      <c r="L87" s="182"/>
      <c r="M87" s="183"/>
      <c r="N87" s="184"/>
      <c r="O87" s="184"/>
      <c r="P87" s="185">
        <f>SUM(P88:P147)</f>
        <v>0</v>
      </c>
      <c r="Q87" s="184"/>
      <c r="R87" s="185">
        <f>SUM(R88:R147)</f>
        <v>257.81</v>
      </c>
      <c r="S87" s="184"/>
      <c r="T87" s="186">
        <f>SUM(T88:T147)</f>
        <v>0</v>
      </c>
      <c r="AR87" s="187" t="s">
        <v>81</v>
      </c>
      <c r="AT87" s="188" t="s">
        <v>72</v>
      </c>
      <c r="AU87" s="188" t="s">
        <v>81</v>
      </c>
      <c r="AY87" s="187" t="s">
        <v>186</v>
      </c>
      <c r="BK87" s="189">
        <f>SUM(BK88:BK147)</f>
        <v>0</v>
      </c>
    </row>
    <row r="88" spans="2:65" s="1" customFormat="1" ht="31.5" customHeight="1">
      <c r="B88" s="41"/>
      <c r="C88" s="193" t="s">
        <v>81</v>
      </c>
      <c r="D88" s="193" t="s">
        <v>189</v>
      </c>
      <c r="E88" s="194" t="s">
        <v>2327</v>
      </c>
      <c r="F88" s="195" t="s">
        <v>2328</v>
      </c>
      <c r="G88" s="196" t="s">
        <v>2329</v>
      </c>
      <c r="H88" s="197">
        <v>120</v>
      </c>
      <c r="I88" s="198"/>
      <c r="J88" s="199">
        <f>ROUND(I88*H88,2)</f>
        <v>0</v>
      </c>
      <c r="K88" s="195" t="s">
        <v>193</v>
      </c>
      <c r="L88" s="61"/>
      <c r="M88" s="200" t="s">
        <v>23</v>
      </c>
      <c r="N88" s="201" t="s">
        <v>44</v>
      </c>
      <c r="O88" s="42"/>
      <c r="P88" s="202">
        <f>O88*H88</f>
        <v>0</v>
      </c>
      <c r="Q88" s="202">
        <v>0</v>
      </c>
      <c r="R88" s="202">
        <f>Q88*H88</f>
        <v>0</v>
      </c>
      <c r="S88" s="202">
        <v>0</v>
      </c>
      <c r="T88" s="203">
        <f>S88*H88</f>
        <v>0</v>
      </c>
      <c r="AR88" s="24" t="s">
        <v>206</v>
      </c>
      <c r="AT88" s="24" t="s">
        <v>189</v>
      </c>
      <c r="AU88" s="24" t="s">
        <v>83</v>
      </c>
      <c r="AY88" s="24" t="s">
        <v>186</v>
      </c>
      <c r="BE88" s="204">
        <f>IF(N88="základní",J88,0)</f>
        <v>0</v>
      </c>
      <c r="BF88" s="204">
        <f>IF(N88="snížená",J88,0)</f>
        <v>0</v>
      </c>
      <c r="BG88" s="204">
        <f>IF(N88="zákl. přenesená",J88,0)</f>
        <v>0</v>
      </c>
      <c r="BH88" s="204">
        <f>IF(N88="sníž. přenesená",J88,0)</f>
        <v>0</v>
      </c>
      <c r="BI88" s="204">
        <f>IF(N88="nulová",J88,0)</f>
        <v>0</v>
      </c>
      <c r="BJ88" s="24" t="s">
        <v>81</v>
      </c>
      <c r="BK88" s="204">
        <f>ROUND(I88*H88,2)</f>
        <v>0</v>
      </c>
      <c r="BL88" s="24" t="s">
        <v>206</v>
      </c>
      <c r="BM88" s="24" t="s">
        <v>3156</v>
      </c>
    </row>
    <row r="89" spans="2:47" s="1" customFormat="1" ht="256.5">
      <c r="B89" s="41"/>
      <c r="C89" s="63"/>
      <c r="D89" s="208" t="s">
        <v>287</v>
      </c>
      <c r="E89" s="63"/>
      <c r="F89" s="209" t="s">
        <v>2332</v>
      </c>
      <c r="G89" s="63"/>
      <c r="H89" s="63"/>
      <c r="I89" s="163"/>
      <c r="J89" s="63"/>
      <c r="K89" s="63"/>
      <c r="L89" s="61"/>
      <c r="M89" s="207"/>
      <c r="N89" s="42"/>
      <c r="O89" s="42"/>
      <c r="P89" s="42"/>
      <c r="Q89" s="42"/>
      <c r="R89" s="42"/>
      <c r="S89" s="42"/>
      <c r="T89" s="78"/>
      <c r="AT89" s="24" t="s">
        <v>287</v>
      </c>
      <c r="AU89" s="24" t="s">
        <v>83</v>
      </c>
    </row>
    <row r="90" spans="2:51" s="11" customFormat="1" ht="13.5">
      <c r="B90" s="214"/>
      <c r="C90" s="215"/>
      <c r="D90" s="205" t="s">
        <v>290</v>
      </c>
      <c r="E90" s="216" t="s">
        <v>23</v>
      </c>
      <c r="F90" s="217" t="s">
        <v>3157</v>
      </c>
      <c r="G90" s="215"/>
      <c r="H90" s="218">
        <v>120</v>
      </c>
      <c r="I90" s="219"/>
      <c r="J90" s="215"/>
      <c r="K90" s="215"/>
      <c r="L90" s="220"/>
      <c r="M90" s="221"/>
      <c r="N90" s="222"/>
      <c r="O90" s="222"/>
      <c r="P90" s="222"/>
      <c r="Q90" s="222"/>
      <c r="R90" s="222"/>
      <c r="S90" s="222"/>
      <c r="T90" s="223"/>
      <c r="AT90" s="224" t="s">
        <v>290</v>
      </c>
      <c r="AU90" s="224" t="s">
        <v>83</v>
      </c>
      <c r="AV90" s="11" t="s">
        <v>83</v>
      </c>
      <c r="AW90" s="11" t="s">
        <v>36</v>
      </c>
      <c r="AX90" s="11" t="s">
        <v>81</v>
      </c>
      <c r="AY90" s="224" t="s">
        <v>186</v>
      </c>
    </row>
    <row r="91" spans="2:65" s="1" customFormat="1" ht="31.5" customHeight="1">
      <c r="B91" s="41"/>
      <c r="C91" s="193" t="s">
        <v>83</v>
      </c>
      <c r="D91" s="193" t="s">
        <v>189</v>
      </c>
      <c r="E91" s="194" t="s">
        <v>3158</v>
      </c>
      <c r="F91" s="195" t="s">
        <v>3159</v>
      </c>
      <c r="G91" s="196" t="s">
        <v>3160</v>
      </c>
      <c r="H91" s="197">
        <v>60</v>
      </c>
      <c r="I91" s="198"/>
      <c r="J91" s="199">
        <f>ROUND(I91*H91,2)</f>
        <v>0</v>
      </c>
      <c r="K91" s="195" t="s">
        <v>193</v>
      </c>
      <c r="L91" s="61"/>
      <c r="M91" s="200" t="s">
        <v>23</v>
      </c>
      <c r="N91" s="201" t="s">
        <v>44</v>
      </c>
      <c r="O91" s="42"/>
      <c r="P91" s="202">
        <f>O91*H91</f>
        <v>0</v>
      </c>
      <c r="Q91" s="202">
        <v>0</v>
      </c>
      <c r="R91" s="202">
        <f>Q91*H91</f>
        <v>0</v>
      </c>
      <c r="S91" s="202">
        <v>0</v>
      </c>
      <c r="T91" s="203">
        <f>S91*H91</f>
        <v>0</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3161</v>
      </c>
    </row>
    <row r="92" spans="2:47" s="1" customFormat="1" ht="162">
      <c r="B92" s="41"/>
      <c r="C92" s="63"/>
      <c r="D92" s="208" t="s">
        <v>287</v>
      </c>
      <c r="E92" s="63"/>
      <c r="F92" s="209" t="s">
        <v>3162</v>
      </c>
      <c r="G92" s="63"/>
      <c r="H92" s="63"/>
      <c r="I92" s="163"/>
      <c r="J92" s="63"/>
      <c r="K92" s="63"/>
      <c r="L92" s="61"/>
      <c r="M92" s="207"/>
      <c r="N92" s="42"/>
      <c r="O92" s="42"/>
      <c r="P92" s="42"/>
      <c r="Q92" s="42"/>
      <c r="R92" s="42"/>
      <c r="S92" s="42"/>
      <c r="T92" s="78"/>
      <c r="AT92" s="24" t="s">
        <v>287</v>
      </c>
      <c r="AU92" s="24" t="s">
        <v>83</v>
      </c>
    </row>
    <row r="93" spans="2:51" s="11" customFormat="1" ht="13.5">
      <c r="B93" s="214"/>
      <c r="C93" s="215"/>
      <c r="D93" s="205" t="s">
        <v>290</v>
      </c>
      <c r="E93" s="216" t="s">
        <v>23</v>
      </c>
      <c r="F93" s="217" t="s">
        <v>719</v>
      </c>
      <c r="G93" s="215"/>
      <c r="H93" s="218">
        <v>60</v>
      </c>
      <c r="I93" s="219"/>
      <c r="J93" s="215"/>
      <c r="K93" s="215"/>
      <c r="L93" s="220"/>
      <c r="M93" s="221"/>
      <c r="N93" s="222"/>
      <c r="O93" s="222"/>
      <c r="P93" s="222"/>
      <c r="Q93" s="222"/>
      <c r="R93" s="222"/>
      <c r="S93" s="222"/>
      <c r="T93" s="223"/>
      <c r="AT93" s="224" t="s">
        <v>290</v>
      </c>
      <c r="AU93" s="224" t="s">
        <v>83</v>
      </c>
      <c r="AV93" s="11" t="s">
        <v>83</v>
      </c>
      <c r="AW93" s="11" t="s">
        <v>36</v>
      </c>
      <c r="AX93" s="11" t="s">
        <v>81</v>
      </c>
      <c r="AY93" s="224" t="s">
        <v>186</v>
      </c>
    </row>
    <row r="94" spans="2:65" s="1" customFormat="1" ht="31.5" customHeight="1">
      <c r="B94" s="41"/>
      <c r="C94" s="193" t="s">
        <v>202</v>
      </c>
      <c r="D94" s="193" t="s">
        <v>189</v>
      </c>
      <c r="E94" s="194" t="s">
        <v>3163</v>
      </c>
      <c r="F94" s="195" t="s">
        <v>3164</v>
      </c>
      <c r="G94" s="196" t="s">
        <v>295</v>
      </c>
      <c r="H94" s="197">
        <v>267.98</v>
      </c>
      <c r="I94" s="198"/>
      <c r="J94" s="199">
        <f>ROUND(I94*H94,2)</f>
        <v>0</v>
      </c>
      <c r="K94" s="195" t="s">
        <v>193</v>
      </c>
      <c r="L94" s="61"/>
      <c r="M94" s="200" t="s">
        <v>23</v>
      </c>
      <c r="N94" s="201" t="s">
        <v>44</v>
      </c>
      <c r="O94" s="42"/>
      <c r="P94" s="202">
        <f>O94*H94</f>
        <v>0</v>
      </c>
      <c r="Q94" s="202">
        <v>0</v>
      </c>
      <c r="R94" s="202">
        <f>Q94*H94</f>
        <v>0</v>
      </c>
      <c r="S94" s="202">
        <v>0</v>
      </c>
      <c r="T94" s="203">
        <f>S94*H94</f>
        <v>0</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3165</v>
      </c>
    </row>
    <row r="95" spans="2:47" s="1" customFormat="1" ht="229.5">
      <c r="B95" s="41"/>
      <c r="C95" s="63"/>
      <c r="D95" s="208" t="s">
        <v>287</v>
      </c>
      <c r="E95" s="63"/>
      <c r="F95" s="209" t="s">
        <v>3166</v>
      </c>
      <c r="G95" s="63"/>
      <c r="H95" s="63"/>
      <c r="I95" s="163"/>
      <c r="J95" s="63"/>
      <c r="K95" s="63"/>
      <c r="L95" s="61"/>
      <c r="M95" s="207"/>
      <c r="N95" s="42"/>
      <c r="O95" s="42"/>
      <c r="P95" s="42"/>
      <c r="Q95" s="42"/>
      <c r="R95" s="42"/>
      <c r="S95" s="42"/>
      <c r="T95" s="78"/>
      <c r="AT95" s="24" t="s">
        <v>287</v>
      </c>
      <c r="AU95" s="24" t="s">
        <v>83</v>
      </c>
    </row>
    <row r="96" spans="2:51" s="13" customFormat="1" ht="13.5">
      <c r="B96" s="241"/>
      <c r="C96" s="242"/>
      <c r="D96" s="208" t="s">
        <v>290</v>
      </c>
      <c r="E96" s="243" t="s">
        <v>23</v>
      </c>
      <c r="F96" s="244" t="s">
        <v>3167</v>
      </c>
      <c r="G96" s="242"/>
      <c r="H96" s="245" t="s">
        <v>23</v>
      </c>
      <c r="I96" s="246"/>
      <c r="J96" s="242"/>
      <c r="K96" s="242"/>
      <c r="L96" s="247"/>
      <c r="M96" s="248"/>
      <c r="N96" s="249"/>
      <c r="O96" s="249"/>
      <c r="P96" s="249"/>
      <c r="Q96" s="249"/>
      <c r="R96" s="249"/>
      <c r="S96" s="249"/>
      <c r="T96" s="250"/>
      <c r="AT96" s="251" t="s">
        <v>290</v>
      </c>
      <c r="AU96" s="251" t="s">
        <v>83</v>
      </c>
      <c r="AV96" s="13" t="s">
        <v>81</v>
      </c>
      <c r="AW96" s="13" t="s">
        <v>36</v>
      </c>
      <c r="AX96" s="13" t="s">
        <v>73</v>
      </c>
      <c r="AY96" s="251" t="s">
        <v>186</v>
      </c>
    </row>
    <row r="97" spans="2:51" s="13" customFormat="1" ht="13.5">
      <c r="B97" s="241"/>
      <c r="C97" s="242"/>
      <c r="D97" s="208" t="s">
        <v>290</v>
      </c>
      <c r="E97" s="243" t="s">
        <v>23</v>
      </c>
      <c r="F97" s="244" t="s">
        <v>3168</v>
      </c>
      <c r="G97" s="242"/>
      <c r="H97" s="245" t="s">
        <v>23</v>
      </c>
      <c r="I97" s="246"/>
      <c r="J97" s="242"/>
      <c r="K97" s="242"/>
      <c r="L97" s="247"/>
      <c r="M97" s="248"/>
      <c r="N97" s="249"/>
      <c r="O97" s="249"/>
      <c r="P97" s="249"/>
      <c r="Q97" s="249"/>
      <c r="R97" s="249"/>
      <c r="S97" s="249"/>
      <c r="T97" s="250"/>
      <c r="AT97" s="251" t="s">
        <v>290</v>
      </c>
      <c r="AU97" s="251" t="s">
        <v>83</v>
      </c>
      <c r="AV97" s="13" t="s">
        <v>81</v>
      </c>
      <c r="AW97" s="13" t="s">
        <v>36</v>
      </c>
      <c r="AX97" s="13" t="s">
        <v>73</v>
      </c>
      <c r="AY97" s="251" t="s">
        <v>186</v>
      </c>
    </row>
    <row r="98" spans="2:51" s="11" customFormat="1" ht="13.5">
      <c r="B98" s="214"/>
      <c r="C98" s="215"/>
      <c r="D98" s="205" t="s">
        <v>290</v>
      </c>
      <c r="E98" s="216" t="s">
        <v>23</v>
      </c>
      <c r="F98" s="217" t="s">
        <v>3169</v>
      </c>
      <c r="G98" s="215"/>
      <c r="H98" s="218">
        <v>267.98</v>
      </c>
      <c r="I98" s="219"/>
      <c r="J98" s="215"/>
      <c r="K98" s="215"/>
      <c r="L98" s="220"/>
      <c r="M98" s="221"/>
      <c r="N98" s="222"/>
      <c r="O98" s="222"/>
      <c r="P98" s="222"/>
      <c r="Q98" s="222"/>
      <c r="R98" s="222"/>
      <c r="S98" s="222"/>
      <c r="T98" s="223"/>
      <c r="AT98" s="224" t="s">
        <v>290</v>
      </c>
      <c r="AU98" s="224" t="s">
        <v>83</v>
      </c>
      <c r="AV98" s="11" t="s">
        <v>83</v>
      </c>
      <c r="AW98" s="11" t="s">
        <v>36</v>
      </c>
      <c r="AX98" s="11" t="s">
        <v>81</v>
      </c>
      <c r="AY98" s="224" t="s">
        <v>186</v>
      </c>
    </row>
    <row r="99" spans="2:65" s="1" customFormat="1" ht="57" customHeight="1">
      <c r="B99" s="41"/>
      <c r="C99" s="193" t="s">
        <v>206</v>
      </c>
      <c r="D99" s="193" t="s">
        <v>189</v>
      </c>
      <c r="E99" s="194" t="s">
        <v>3170</v>
      </c>
      <c r="F99" s="195" t="s">
        <v>3171</v>
      </c>
      <c r="G99" s="196" t="s">
        <v>295</v>
      </c>
      <c r="H99" s="197">
        <v>677.16</v>
      </c>
      <c r="I99" s="198"/>
      <c r="J99" s="199">
        <f>ROUND(I99*H99,2)</f>
        <v>0</v>
      </c>
      <c r="K99" s="195" t="s">
        <v>193</v>
      </c>
      <c r="L99" s="61"/>
      <c r="M99" s="200" t="s">
        <v>23</v>
      </c>
      <c r="N99" s="201" t="s">
        <v>44</v>
      </c>
      <c r="O99" s="42"/>
      <c r="P99" s="202">
        <f>O99*H99</f>
        <v>0</v>
      </c>
      <c r="Q99" s="202">
        <v>0</v>
      </c>
      <c r="R99" s="202">
        <f>Q99*H99</f>
        <v>0</v>
      </c>
      <c r="S99" s="202">
        <v>0</v>
      </c>
      <c r="T99" s="203">
        <f>S99*H99</f>
        <v>0</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3172</v>
      </c>
    </row>
    <row r="100" spans="2:47" s="1" customFormat="1" ht="162">
      <c r="B100" s="41"/>
      <c r="C100" s="63"/>
      <c r="D100" s="208" t="s">
        <v>287</v>
      </c>
      <c r="E100" s="63"/>
      <c r="F100" s="209" t="s">
        <v>3173</v>
      </c>
      <c r="G100" s="63"/>
      <c r="H100" s="63"/>
      <c r="I100" s="163"/>
      <c r="J100" s="63"/>
      <c r="K100" s="63"/>
      <c r="L100" s="61"/>
      <c r="M100" s="207"/>
      <c r="N100" s="42"/>
      <c r="O100" s="42"/>
      <c r="P100" s="42"/>
      <c r="Q100" s="42"/>
      <c r="R100" s="42"/>
      <c r="S100" s="42"/>
      <c r="T100" s="78"/>
      <c r="AT100" s="24" t="s">
        <v>287</v>
      </c>
      <c r="AU100" s="24" t="s">
        <v>83</v>
      </c>
    </row>
    <row r="101" spans="2:51" s="13" customFormat="1" ht="13.5">
      <c r="B101" s="241"/>
      <c r="C101" s="242"/>
      <c r="D101" s="208" t="s">
        <v>290</v>
      </c>
      <c r="E101" s="243" t="s">
        <v>23</v>
      </c>
      <c r="F101" s="244" t="s">
        <v>3174</v>
      </c>
      <c r="G101" s="242"/>
      <c r="H101" s="245" t="s">
        <v>23</v>
      </c>
      <c r="I101" s="246"/>
      <c r="J101" s="242"/>
      <c r="K101" s="242"/>
      <c r="L101" s="247"/>
      <c r="M101" s="248"/>
      <c r="N101" s="249"/>
      <c r="O101" s="249"/>
      <c r="P101" s="249"/>
      <c r="Q101" s="249"/>
      <c r="R101" s="249"/>
      <c r="S101" s="249"/>
      <c r="T101" s="250"/>
      <c r="AT101" s="251" t="s">
        <v>290</v>
      </c>
      <c r="AU101" s="251" t="s">
        <v>83</v>
      </c>
      <c r="AV101" s="13" t="s">
        <v>81</v>
      </c>
      <c r="AW101" s="13" t="s">
        <v>36</v>
      </c>
      <c r="AX101" s="13" t="s">
        <v>73</v>
      </c>
      <c r="AY101" s="251" t="s">
        <v>186</v>
      </c>
    </row>
    <row r="102" spans="2:51" s="13" customFormat="1" ht="13.5">
      <c r="B102" s="241"/>
      <c r="C102" s="242"/>
      <c r="D102" s="208" t="s">
        <v>290</v>
      </c>
      <c r="E102" s="243" t="s">
        <v>23</v>
      </c>
      <c r="F102" s="244" t="s">
        <v>3175</v>
      </c>
      <c r="G102" s="242"/>
      <c r="H102" s="245" t="s">
        <v>23</v>
      </c>
      <c r="I102" s="246"/>
      <c r="J102" s="242"/>
      <c r="K102" s="242"/>
      <c r="L102" s="247"/>
      <c r="M102" s="248"/>
      <c r="N102" s="249"/>
      <c r="O102" s="249"/>
      <c r="P102" s="249"/>
      <c r="Q102" s="249"/>
      <c r="R102" s="249"/>
      <c r="S102" s="249"/>
      <c r="T102" s="250"/>
      <c r="AT102" s="251" t="s">
        <v>290</v>
      </c>
      <c r="AU102" s="251" t="s">
        <v>83</v>
      </c>
      <c r="AV102" s="13" t="s">
        <v>81</v>
      </c>
      <c r="AW102" s="13" t="s">
        <v>36</v>
      </c>
      <c r="AX102" s="13" t="s">
        <v>73</v>
      </c>
      <c r="AY102" s="251" t="s">
        <v>186</v>
      </c>
    </row>
    <row r="103" spans="2:51" s="13" customFormat="1" ht="13.5">
      <c r="B103" s="241"/>
      <c r="C103" s="242"/>
      <c r="D103" s="208" t="s">
        <v>290</v>
      </c>
      <c r="E103" s="243" t="s">
        <v>23</v>
      </c>
      <c r="F103" s="244" t="s">
        <v>3176</v>
      </c>
      <c r="G103" s="242"/>
      <c r="H103" s="245" t="s">
        <v>23</v>
      </c>
      <c r="I103" s="246"/>
      <c r="J103" s="242"/>
      <c r="K103" s="242"/>
      <c r="L103" s="247"/>
      <c r="M103" s="248"/>
      <c r="N103" s="249"/>
      <c r="O103" s="249"/>
      <c r="P103" s="249"/>
      <c r="Q103" s="249"/>
      <c r="R103" s="249"/>
      <c r="S103" s="249"/>
      <c r="T103" s="250"/>
      <c r="AT103" s="251" t="s">
        <v>290</v>
      </c>
      <c r="AU103" s="251" t="s">
        <v>83</v>
      </c>
      <c r="AV103" s="13" t="s">
        <v>81</v>
      </c>
      <c r="AW103" s="13" t="s">
        <v>36</v>
      </c>
      <c r="AX103" s="13" t="s">
        <v>73</v>
      </c>
      <c r="AY103" s="251" t="s">
        <v>186</v>
      </c>
    </row>
    <row r="104" spans="2:51" s="11" customFormat="1" ht="13.5">
      <c r="B104" s="214"/>
      <c r="C104" s="215"/>
      <c r="D104" s="208" t="s">
        <v>290</v>
      </c>
      <c r="E104" s="225" t="s">
        <v>23</v>
      </c>
      <c r="F104" s="226" t="s">
        <v>3177</v>
      </c>
      <c r="G104" s="215"/>
      <c r="H104" s="227">
        <v>78.74</v>
      </c>
      <c r="I104" s="219"/>
      <c r="J104" s="215"/>
      <c r="K104" s="215"/>
      <c r="L104" s="220"/>
      <c r="M104" s="221"/>
      <c r="N104" s="222"/>
      <c r="O104" s="222"/>
      <c r="P104" s="222"/>
      <c r="Q104" s="222"/>
      <c r="R104" s="222"/>
      <c r="S104" s="222"/>
      <c r="T104" s="223"/>
      <c r="AT104" s="224" t="s">
        <v>290</v>
      </c>
      <c r="AU104" s="224" t="s">
        <v>83</v>
      </c>
      <c r="AV104" s="11" t="s">
        <v>83</v>
      </c>
      <c r="AW104" s="11" t="s">
        <v>36</v>
      </c>
      <c r="AX104" s="11" t="s">
        <v>73</v>
      </c>
      <c r="AY104" s="224" t="s">
        <v>186</v>
      </c>
    </row>
    <row r="105" spans="2:51" s="11" customFormat="1" ht="13.5">
      <c r="B105" s="214"/>
      <c r="C105" s="215"/>
      <c r="D105" s="208" t="s">
        <v>290</v>
      </c>
      <c r="E105" s="225" t="s">
        <v>23</v>
      </c>
      <c r="F105" s="226" t="s">
        <v>3178</v>
      </c>
      <c r="G105" s="215"/>
      <c r="H105" s="227">
        <v>447.8</v>
      </c>
      <c r="I105" s="219"/>
      <c r="J105" s="215"/>
      <c r="K105" s="215"/>
      <c r="L105" s="220"/>
      <c r="M105" s="221"/>
      <c r="N105" s="222"/>
      <c r="O105" s="222"/>
      <c r="P105" s="222"/>
      <c r="Q105" s="222"/>
      <c r="R105" s="222"/>
      <c r="S105" s="222"/>
      <c r="T105" s="223"/>
      <c r="AT105" s="224" t="s">
        <v>290</v>
      </c>
      <c r="AU105" s="224" t="s">
        <v>83</v>
      </c>
      <c r="AV105" s="11" t="s">
        <v>83</v>
      </c>
      <c r="AW105" s="11" t="s">
        <v>36</v>
      </c>
      <c r="AX105" s="11" t="s">
        <v>73</v>
      </c>
      <c r="AY105" s="224" t="s">
        <v>186</v>
      </c>
    </row>
    <row r="106" spans="2:51" s="11" customFormat="1" ht="13.5">
      <c r="B106" s="214"/>
      <c r="C106" s="215"/>
      <c r="D106" s="208" t="s">
        <v>290</v>
      </c>
      <c r="E106" s="225" t="s">
        <v>23</v>
      </c>
      <c r="F106" s="226" t="s">
        <v>3179</v>
      </c>
      <c r="G106" s="215"/>
      <c r="H106" s="227">
        <v>30.1</v>
      </c>
      <c r="I106" s="219"/>
      <c r="J106" s="215"/>
      <c r="K106" s="215"/>
      <c r="L106" s="220"/>
      <c r="M106" s="221"/>
      <c r="N106" s="222"/>
      <c r="O106" s="222"/>
      <c r="P106" s="222"/>
      <c r="Q106" s="222"/>
      <c r="R106" s="222"/>
      <c r="S106" s="222"/>
      <c r="T106" s="223"/>
      <c r="AT106" s="224" t="s">
        <v>290</v>
      </c>
      <c r="AU106" s="224" t="s">
        <v>83</v>
      </c>
      <c r="AV106" s="11" t="s">
        <v>83</v>
      </c>
      <c r="AW106" s="11" t="s">
        <v>36</v>
      </c>
      <c r="AX106" s="11" t="s">
        <v>73</v>
      </c>
      <c r="AY106" s="224" t="s">
        <v>186</v>
      </c>
    </row>
    <row r="107" spans="2:51" s="13" customFormat="1" ht="13.5">
      <c r="B107" s="241"/>
      <c r="C107" s="242"/>
      <c r="D107" s="208" t="s">
        <v>290</v>
      </c>
      <c r="E107" s="243" t="s">
        <v>23</v>
      </c>
      <c r="F107" s="244" t="s">
        <v>3180</v>
      </c>
      <c r="G107" s="242"/>
      <c r="H107" s="245" t="s">
        <v>23</v>
      </c>
      <c r="I107" s="246"/>
      <c r="J107" s="242"/>
      <c r="K107" s="242"/>
      <c r="L107" s="247"/>
      <c r="M107" s="248"/>
      <c r="N107" s="249"/>
      <c r="O107" s="249"/>
      <c r="P107" s="249"/>
      <c r="Q107" s="249"/>
      <c r="R107" s="249"/>
      <c r="S107" s="249"/>
      <c r="T107" s="250"/>
      <c r="AT107" s="251" t="s">
        <v>290</v>
      </c>
      <c r="AU107" s="251" t="s">
        <v>83</v>
      </c>
      <c r="AV107" s="13" t="s">
        <v>81</v>
      </c>
      <c r="AW107" s="13" t="s">
        <v>36</v>
      </c>
      <c r="AX107" s="13" t="s">
        <v>73</v>
      </c>
      <c r="AY107" s="251" t="s">
        <v>186</v>
      </c>
    </row>
    <row r="108" spans="2:51" s="11" customFormat="1" ht="13.5">
      <c r="B108" s="214"/>
      <c r="C108" s="215"/>
      <c r="D108" s="208" t="s">
        <v>290</v>
      </c>
      <c r="E108" s="225" t="s">
        <v>23</v>
      </c>
      <c r="F108" s="226" t="s">
        <v>3181</v>
      </c>
      <c r="G108" s="215"/>
      <c r="H108" s="227">
        <v>36</v>
      </c>
      <c r="I108" s="219"/>
      <c r="J108" s="215"/>
      <c r="K108" s="215"/>
      <c r="L108" s="220"/>
      <c r="M108" s="221"/>
      <c r="N108" s="222"/>
      <c r="O108" s="222"/>
      <c r="P108" s="222"/>
      <c r="Q108" s="222"/>
      <c r="R108" s="222"/>
      <c r="S108" s="222"/>
      <c r="T108" s="223"/>
      <c r="AT108" s="224" t="s">
        <v>290</v>
      </c>
      <c r="AU108" s="224" t="s">
        <v>83</v>
      </c>
      <c r="AV108" s="11" t="s">
        <v>83</v>
      </c>
      <c r="AW108" s="11" t="s">
        <v>36</v>
      </c>
      <c r="AX108" s="11" t="s">
        <v>73</v>
      </c>
      <c r="AY108" s="224" t="s">
        <v>186</v>
      </c>
    </row>
    <row r="109" spans="2:51" s="11" customFormat="1" ht="13.5">
      <c r="B109" s="214"/>
      <c r="C109" s="215"/>
      <c r="D109" s="208" t="s">
        <v>290</v>
      </c>
      <c r="E109" s="225" t="s">
        <v>23</v>
      </c>
      <c r="F109" s="226" t="s">
        <v>3182</v>
      </c>
      <c r="G109" s="215"/>
      <c r="H109" s="227">
        <v>94.48</v>
      </c>
      <c r="I109" s="219"/>
      <c r="J109" s="215"/>
      <c r="K109" s="215"/>
      <c r="L109" s="220"/>
      <c r="M109" s="221"/>
      <c r="N109" s="222"/>
      <c r="O109" s="222"/>
      <c r="P109" s="222"/>
      <c r="Q109" s="222"/>
      <c r="R109" s="222"/>
      <c r="S109" s="222"/>
      <c r="T109" s="223"/>
      <c r="AT109" s="224" t="s">
        <v>290</v>
      </c>
      <c r="AU109" s="224" t="s">
        <v>83</v>
      </c>
      <c r="AV109" s="11" t="s">
        <v>83</v>
      </c>
      <c r="AW109" s="11" t="s">
        <v>36</v>
      </c>
      <c r="AX109" s="11" t="s">
        <v>73</v>
      </c>
      <c r="AY109" s="224" t="s">
        <v>186</v>
      </c>
    </row>
    <row r="110" spans="2:51" s="13" customFormat="1" ht="13.5">
      <c r="B110" s="241"/>
      <c r="C110" s="242"/>
      <c r="D110" s="208" t="s">
        <v>290</v>
      </c>
      <c r="E110" s="243" t="s">
        <v>23</v>
      </c>
      <c r="F110" s="244" t="s">
        <v>3183</v>
      </c>
      <c r="G110" s="242"/>
      <c r="H110" s="245" t="s">
        <v>23</v>
      </c>
      <c r="I110" s="246"/>
      <c r="J110" s="242"/>
      <c r="K110" s="242"/>
      <c r="L110" s="247"/>
      <c r="M110" s="248"/>
      <c r="N110" s="249"/>
      <c r="O110" s="249"/>
      <c r="P110" s="249"/>
      <c r="Q110" s="249"/>
      <c r="R110" s="249"/>
      <c r="S110" s="249"/>
      <c r="T110" s="250"/>
      <c r="AT110" s="251" t="s">
        <v>290</v>
      </c>
      <c r="AU110" s="251" t="s">
        <v>83</v>
      </c>
      <c r="AV110" s="13" t="s">
        <v>81</v>
      </c>
      <c r="AW110" s="13" t="s">
        <v>36</v>
      </c>
      <c r="AX110" s="13" t="s">
        <v>73</v>
      </c>
      <c r="AY110" s="251" t="s">
        <v>186</v>
      </c>
    </row>
    <row r="111" spans="2:51" s="11" customFormat="1" ht="13.5">
      <c r="B111" s="214"/>
      <c r="C111" s="215"/>
      <c r="D111" s="208" t="s">
        <v>290</v>
      </c>
      <c r="E111" s="225" t="s">
        <v>23</v>
      </c>
      <c r="F111" s="226" t="s">
        <v>3184</v>
      </c>
      <c r="G111" s="215"/>
      <c r="H111" s="227">
        <v>23.39</v>
      </c>
      <c r="I111" s="219"/>
      <c r="J111" s="215"/>
      <c r="K111" s="215"/>
      <c r="L111" s="220"/>
      <c r="M111" s="221"/>
      <c r="N111" s="222"/>
      <c r="O111" s="222"/>
      <c r="P111" s="222"/>
      <c r="Q111" s="222"/>
      <c r="R111" s="222"/>
      <c r="S111" s="222"/>
      <c r="T111" s="223"/>
      <c r="AT111" s="224" t="s">
        <v>290</v>
      </c>
      <c r="AU111" s="224" t="s">
        <v>83</v>
      </c>
      <c r="AV111" s="11" t="s">
        <v>83</v>
      </c>
      <c r="AW111" s="11" t="s">
        <v>36</v>
      </c>
      <c r="AX111" s="11" t="s">
        <v>73</v>
      </c>
      <c r="AY111" s="224" t="s">
        <v>186</v>
      </c>
    </row>
    <row r="112" spans="2:51" s="11" customFormat="1" ht="13.5">
      <c r="B112" s="214"/>
      <c r="C112" s="215"/>
      <c r="D112" s="208" t="s">
        <v>290</v>
      </c>
      <c r="E112" s="225" t="s">
        <v>23</v>
      </c>
      <c r="F112" s="226" t="s">
        <v>3185</v>
      </c>
      <c r="G112" s="215"/>
      <c r="H112" s="227">
        <v>5.17</v>
      </c>
      <c r="I112" s="219"/>
      <c r="J112" s="215"/>
      <c r="K112" s="215"/>
      <c r="L112" s="220"/>
      <c r="M112" s="221"/>
      <c r="N112" s="222"/>
      <c r="O112" s="222"/>
      <c r="P112" s="222"/>
      <c r="Q112" s="222"/>
      <c r="R112" s="222"/>
      <c r="S112" s="222"/>
      <c r="T112" s="223"/>
      <c r="AT112" s="224" t="s">
        <v>290</v>
      </c>
      <c r="AU112" s="224" t="s">
        <v>83</v>
      </c>
      <c r="AV112" s="11" t="s">
        <v>83</v>
      </c>
      <c r="AW112" s="11" t="s">
        <v>36</v>
      </c>
      <c r="AX112" s="11" t="s">
        <v>73</v>
      </c>
      <c r="AY112" s="224" t="s">
        <v>186</v>
      </c>
    </row>
    <row r="113" spans="2:51" s="11" customFormat="1" ht="13.5">
      <c r="B113" s="214"/>
      <c r="C113" s="215"/>
      <c r="D113" s="208" t="s">
        <v>290</v>
      </c>
      <c r="E113" s="225" t="s">
        <v>23</v>
      </c>
      <c r="F113" s="226" t="s">
        <v>3186</v>
      </c>
      <c r="G113" s="215"/>
      <c r="H113" s="227">
        <v>13.23</v>
      </c>
      <c r="I113" s="219"/>
      <c r="J113" s="215"/>
      <c r="K113" s="215"/>
      <c r="L113" s="220"/>
      <c r="M113" s="221"/>
      <c r="N113" s="222"/>
      <c r="O113" s="222"/>
      <c r="P113" s="222"/>
      <c r="Q113" s="222"/>
      <c r="R113" s="222"/>
      <c r="S113" s="222"/>
      <c r="T113" s="223"/>
      <c r="AT113" s="224" t="s">
        <v>290</v>
      </c>
      <c r="AU113" s="224" t="s">
        <v>83</v>
      </c>
      <c r="AV113" s="11" t="s">
        <v>83</v>
      </c>
      <c r="AW113" s="11" t="s">
        <v>36</v>
      </c>
      <c r="AX113" s="11" t="s">
        <v>73</v>
      </c>
      <c r="AY113" s="224" t="s">
        <v>186</v>
      </c>
    </row>
    <row r="114" spans="2:51" s="11" customFormat="1" ht="13.5">
      <c r="B114" s="214"/>
      <c r="C114" s="215"/>
      <c r="D114" s="208" t="s">
        <v>290</v>
      </c>
      <c r="E114" s="225" t="s">
        <v>23</v>
      </c>
      <c r="F114" s="226" t="s">
        <v>3187</v>
      </c>
      <c r="G114" s="215"/>
      <c r="H114" s="227">
        <v>12.53</v>
      </c>
      <c r="I114" s="219"/>
      <c r="J114" s="215"/>
      <c r="K114" s="215"/>
      <c r="L114" s="220"/>
      <c r="M114" s="221"/>
      <c r="N114" s="222"/>
      <c r="O114" s="222"/>
      <c r="P114" s="222"/>
      <c r="Q114" s="222"/>
      <c r="R114" s="222"/>
      <c r="S114" s="222"/>
      <c r="T114" s="223"/>
      <c r="AT114" s="224" t="s">
        <v>290</v>
      </c>
      <c r="AU114" s="224" t="s">
        <v>83</v>
      </c>
      <c r="AV114" s="11" t="s">
        <v>83</v>
      </c>
      <c r="AW114" s="11" t="s">
        <v>36</v>
      </c>
      <c r="AX114" s="11" t="s">
        <v>73</v>
      </c>
      <c r="AY114" s="224" t="s">
        <v>186</v>
      </c>
    </row>
    <row r="115" spans="2:51" s="11" customFormat="1" ht="13.5">
      <c r="B115" s="214"/>
      <c r="C115" s="215"/>
      <c r="D115" s="208" t="s">
        <v>290</v>
      </c>
      <c r="E115" s="225" t="s">
        <v>23</v>
      </c>
      <c r="F115" s="226" t="s">
        <v>3188</v>
      </c>
      <c r="G115" s="215"/>
      <c r="H115" s="227">
        <v>1.58</v>
      </c>
      <c r="I115" s="219"/>
      <c r="J115" s="215"/>
      <c r="K115" s="215"/>
      <c r="L115" s="220"/>
      <c r="M115" s="221"/>
      <c r="N115" s="222"/>
      <c r="O115" s="222"/>
      <c r="P115" s="222"/>
      <c r="Q115" s="222"/>
      <c r="R115" s="222"/>
      <c r="S115" s="222"/>
      <c r="T115" s="223"/>
      <c r="AT115" s="224" t="s">
        <v>290</v>
      </c>
      <c r="AU115" s="224" t="s">
        <v>83</v>
      </c>
      <c r="AV115" s="11" t="s">
        <v>83</v>
      </c>
      <c r="AW115" s="11" t="s">
        <v>36</v>
      </c>
      <c r="AX115" s="11" t="s">
        <v>73</v>
      </c>
      <c r="AY115" s="224" t="s">
        <v>186</v>
      </c>
    </row>
    <row r="116" spans="2:51" s="14" customFormat="1" ht="13.5">
      <c r="B116" s="274"/>
      <c r="C116" s="275"/>
      <c r="D116" s="208" t="s">
        <v>290</v>
      </c>
      <c r="E116" s="276" t="s">
        <v>23</v>
      </c>
      <c r="F116" s="277" t="s">
        <v>2708</v>
      </c>
      <c r="G116" s="275"/>
      <c r="H116" s="278">
        <v>743.02</v>
      </c>
      <c r="I116" s="279"/>
      <c r="J116" s="275"/>
      <c r="K116" s="275"/>
      <c r="L116" s="280"/>
      <c r="M116" s="281"/>
      <c r="N116" s="282"/>
      <c r="O116" s="282"/>
      <c r="P116" s="282"/>
      <c r="Q116" s="282"/>
      <c r="R116" s="282"/>
      <c r="S116" s="282"/>
      <c r="T116" s="283"/>
      <c r="AT116" s="284" t="s">
        <v>290</v>
      </c>
      <c r="AU116" s="284" t="s">
        <v>83</v>
      </c>
      <c r="AV116" s="14" t="s">
        <v>202</v>
      </c>
      <c r="AW116" s="14" t="s">
        <v>36</v>
      </c>
      <c r="AX116" s="14" t="s">
        <v>73</v>
      </c>
      <c r="AY116" s="284" t="s">
        <v>186</v>
      </c>
    </row>
    <row r="117" spans="2:51" s="13" customFormat="1" ht="13.5">
      <c r="B117" s="241"/>
      <c r="C117" s="242"/>
      <c r="D117" s="208" t="s">
        <v>290</v>
      </c>
      <c r="E117" s="243" t="s">
        <v>23</v>
      </c>
      <c r="F117" s="244" t="s">
        <v>3189</v>
      </c>
      <c r="G117" s="242"/>
      <c r="H117" s="245" t="s">
        <v>23</v>
      </c>
      <c r="I117" s="246"/>
      <c r="J117" s="242"/>
      <c r="K117" s="242"/>
      <c r="L117" s="247"/>
      <c r="M117" s="248"/>
      <c r="N117" s="249"/>
      <c r="O117" s="249"/>
      <c r="P117" s="249"/>
      <c r="Q117" s="249"/>
      <c r="R117" s="249"/>
      <c r="S117" s="249"/>
      <c r="T117" s="250"/>
      <c r="AT117" s="251" t="s">
        <v>290</v>
      </c>
      <c r="AU117" s="251" t="s">
        <v>83</v>
      </c>
      <c r="AV117" s="13" t="s">
        <v>81</v>
      </c>
      <c r="AW117" s="13" t="s">
        <v>36</v>
      </c>
      <c r="AX117" s="13" t="s">
        <v>73</v>
      </c>
      <c r="AY117" s="251" t="s">
        <v>186</v>
      </c>
    </row>
    <row r="118" spans="2:51" s="11" customFormat="1" ht="13.5">
      <c r="B118" s="214"/>
      <c r="C118" s="215"/>
      <c r="D118" s="208" t="s">
        <v>290</v>
      </c>
      <c r="E118" s="225" t="s">
        <v>23</v>
      </c>
      <c r="F118" s="226" t="s">
        <v>3190</v>
      </c>
      <c r="G118" s="215"/>
      <c r="H118" s="227">
        <v>-59.42</v>
      </c>
      <c r="I118" s="219"/>
      <c r="J118" s="215"/>
      <c r="K118" s="215"/>
      <c r="L118" s="220"/>
      <c r="M118" s="221"/>
      <c r="N118" s="222"/>
      <c r="O118" s="222"/>
      <c r="P118" s="222"/>
      <c r="Q118" s="222"/>
      <c r="R118" s="222"/>
      <c r="S118" s="222"/>
      <c r="T118" s="223"/>
      <c r="AT118" s="224" t="s">
        <v>290</v>
      </c>
      <c r="AU118" s="224" t="s">
        <v>83</v>
      </c>
      <c r="AV118" s="11" t="s">
        <v>83</v>
      </c>
      <c r="AW118" s="11" t="s">
        <v>36</v>
      </c>
      <c r="AX118" s="11" t="s">
        <v>73</v>
      </c>
      <c r="AY118" s="224" t="s">
        <v>186</v>
      </c>
    </row>
    <row r="119" spans="2:51" s="11" customFormat="1" ht="13.5">
      <c r="B119" s="214"/>
      <c r="C119" s="215"/>
      <c r="D119" s="208" t="s">
        <v>290</v>
      </c>
      <c r="E119" s="225" t="s">
        <v>23</v>
      </c>
      <c r="F119" s="226" t="s">
        <v>3191</v>
      </c>
      <c r="G119" s="215"/>
      <c r="H119" s="227">
        <v>-6.44</v>
      </c>
      <c r="I119" s="219"/>
      <c r="J119" s="215"/>
      <c r="K119" s="215"/>
      <c r="L119" s="220"/>
      <c r="M119" s="221"/>
      <c r="N119" s="222"/>
      <c r="O119" s="222"/>
      <c r="P119" s="222"/>
      <c r="Q119" s="222"/>
      <c r="R119" s="222"/>
      <c r="S119" s="222"/>
      <c r="T119" s="223"/>
      <c r="AT119" s="224" t="s">
        <v>290</v>
      </c>
      <c r="AU119" s="224" t="s">
        <v>83</v>
      </c>
      <c r="AV119" s="11" t="s">
        <v>83</v>
      </c>
      <c r="AW119" s="11" t="s">
        <v>36</v>
      </c>
      <c r="AX119" s="11" t="s">
        <v>73</v>
      </c>
      <c r="AY119" s="224" t="s">
        <v>186</v>
      </c>
    </row>
    <row r="120" spans="2:51" s="12" customFormat="1" ht="13.5">
      <c r="B120" s="230"/>
      <c r="C120" s="231"/>
      <c r="D120" s="205" t="s">
        <v>290</v>
      </c>
      <c r="E120" s="232" t="s">
        <v>23</v>
      </c>
      <c r="F120" s="233" t="s">
        <v>650</v>
      </c>
      <c r="G120" s="231"/>
      <c r="H120" s="234">
        <v>677.16</v>
      </c>
      <c r="I120" s="235"/>
      <c r="J120" s="231"/>
      <c r="K120" s="231"/>
      <c r="L120" s="236"/>
      <c r="M120" s="237"/>
      <c r="N120" s="238"/>
      <c r="O120" s="238"/>
      <c r="P120" s="238"/>
      <c r="Q120" s="238"/>
      <c r="R120" s="238"/>
      <c r="S120" s="238"/>
      <c r="T120" s="239"/>
      <c r="AT120" s="240" t="s">
        <v>290</v>
      </c>
      <c r="AU120" s="240" t="s">
        <v>83</v>
      </c>
      <c r="AV120" s="12" t="s">
        <v>206</v>
      </c>
      <c r="AW120" s="12" t="s">
        <v>36</v>
      </c>
      <c r="AX120" s="12" t="s">
        <v>81</v>
      </c>
      <c r="AY120" s="240" t="s">
        <v>186</v>
      </c>
    </row>
    <row r="121" spans="2:65" s="1" customFormat="1" ht="22.5" customHeight="1">
      <c r="B121" s="41"/>
      <c r="C121" s="193" t="s">
        <v>241</v>
      </c>
      <c r="D121" s="193" t="s">
        <v>189</v>
      </c>
      <c r="E121" s="194" t="s">
        <v>3192</v>
      </c>
      <c r="F121" s="195" t="s">
        <v>3193</v>
      </c>
      <c r="G121" s="196" t="s">
        <v>295</v>
      </c>
      <c r="H121" s="197">
        <v>245.71</v>
      </c>
      <c r="I121" s="198"/>
      <c r="J121" s="199">
        <f>ROUND(I121*H121,2)</f>
        <v>0</v>
      </c>
      <c r="K121" s="195" t="s">
        <v>23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3194</v>
      </c>
    </row>
    <row r="122" spans="2:47" s="1" customFormat="1" ht="409.5">
      <c r="B122" s="41"/>
      <c r="C122" s="63"/>
      <c r="D122" s="208" t="s">
        <v>287</v>
      </c>
      <c r="E122" s="63"/>
      <c r="F122" s="209" t="s">
        <v>548</v>
      </c>
      <c r="G122" s="63"/>
      <c r="H122" s="63"/>
      <c r="I122" s="163"/>
      <c r="J122" s="63"/>
      <c r="K122" s="63"/>
      <c r="L122" s="61"/>
      <c r="M122" s="207"/>
      <c r="N122" s="42"/>
      <c r="O122" s="42"/>
      <c r="P122" s="42"/>
      <c r="Q122" s="42"/>
      <c r="R122" s="42"/>
      <c r="S122" s="42"/>
      <c r="T122" s="78"/>
      <c r="AT122" s="24" t="s">
        <v>287</v>
      </c>
      <c r="AU122" s="24" t="s">
        <v>83</v>
      </c>
    </row>
    <row r="123" spans="2:51" s="11" customFormat="1" ht="13.5">
      <c r="B123" s="214"/>
      <c r="C123" s="215"/>
      <c r="D123" s="205" t="s">
        <v>290</v>
      </c>
      <c r="E123" s="216" t="s">
        <v>23</v>
      </c>
      <c r="F123" s="217" t="s">
        <v>3195</v>
      </c>
      <c r="G123" s="215"/>
      <c r="H123" s="218">
        <v>245.71</v>
      </c>
      <c r="I123" s="219"/>
      <c r="J123" s="215"/>
      <c r="K123" s="215"/>
      <c r="L123" s="220"/>
      <c r="M123" s="221"/>
      <c r="N123" s="222"/>
      <c r="O123" s="222"/>
      <c r="P123" s="222"/>
      <c r="Q123" s="222"/>
      <c r="R123" s="222"/>
      <c r="S123" s="222"/>
      <c r="T123" s="223"/>
      <c r="AT123" s="224" t="s">
        <v>290</v>
      </c>
      <c r="AU123" s="224" t="s">
        <v>83</v>
      </c>
      <c r="AV123" s="11" t="s">
        <v>83</v>
      </c>
      <c r="AW123" s="11" t="s">
        <v>36</v>
      </c>
      <c r="AX123" s="11" t="s">
        <v>81</v>
      </c>
      <c r="AY123" s="224" t="s">
        <v>186</v>
      </c>
    </row>
    <row r="124" spans="2:65" s="1" customFormat="1" ht="31.5" customHeight="1">
      <c r="B124" s="41"/>
      <c r="C124" s="193" t="s">
        <v>185</v>
      </c>
      <c r="D124" s="193" t="s">
        <v>189</v>
      </c>
      <c r="E124" s="194" t="s">
        <v>382</v>
      </c>
      <c r="F124" s="195" t="s">
        <v>383</v>
      </c>
      <c r="G124" s="196" t="s">
        <v>295</v>
      </c>
      <c r="H124" s="197">
        <v>431.45</v>
      </c>
      <c r="I124" s="198"/>
      <c r="J124" s="199">
        <f>ROUND(I124*H124,2)</f>
        <v>0</v>
      </c>
      <c r="K124" s="195" t="s">
        <v>193</v>
      </c>
      <c r="L124" s="61"/>
      <c r="M124" s="200" t="s">
        <v>23</v>
      </c>
      <c r="N124" s="201" t="s">
        <v>44</v>
      </c>
      <c r="O124" s="42"/>
      <c r="P124" s="202">
        <f>O124*H124</f>
        <v>0</v>
      </c>
      <c r="Q124" s="202">
        <v>0</v>
      </c>
      <c r="R124" s="202">
        <f>Q124*H124</f>
        <v>0</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3196</v>
      </c>
    </row>
    <row r="125" spans="2:47" s="1" customFormat="1" ht="409.5">
      <c r="B125" s="41"/>
      <c r="C125" s="63"/>
      <c r="D125" s="208" t="s">
        <v>287</v>
      </c>
      <c r="E125" s="63"/>
      <c r="F125" s="209" t="s">
        <v>385</v>
      </c>
      <c r="G125" s="63"/>
      <c r="H125" s="63"/>
      <c r="I125" s="163"/>
      <c r="J125" s="63"/>
      <c r="K125" s="63"/>
      <c r="L125" s="61"/>
      <c r="M125" s="207"/>
      <c r="N125" s="42"/>
      <c r="O125" s="42"/>
      <c r="P125" s="42"/>
      <c r="Q125" s="42"/>
      <c r="R125" s="42"/>
      <c r="S125" s="42"/>
      <c r="T125" s="78"/>
      <c r="AT125" s="24" t="s">
        <v>287</v>
      </c>
      <c r="AU125" s="24" t="s">
        <v>83</v>
      </c>
    </row>
    <row r="126" spans="2:51" s="11" customFormat="1" ht="13.5">
      <c r="B126" s="214"/>
      <c r="C126" s="215"/>
      <c r="D126" s="208" t="s">
        <v>290</v>
      </c>
      <c r="E126" s="225" t="s">
        <v>23</v>
      </c>
      <c r="F126" s="226" t="s">
        <v>3197</v>
      </c>
      <c r="G126" s="215"/>
      <c r="H126" s="227">
        <v>677.16</v>
      </c>
      <c r="I126" s="219"/>
      <c r="J126" s="215"/>
      <c r="K126" s="215"/>
      <c r="L126" s="220"/>
      <c r="M126" s="221"/>
      <c r="N126" s="222"/>
      <c r="O126" s="222"/>
      <c r="P126" s="222"/>
      <c r="Q126" s="222"/>
      <c r="R126" s="222"/>
      <c r="S126" s="222"/>
      <c r="T126" s="223"/>
      <c r="AT126" s="224" t="s">
        <v>290</v>
      </c>
      <c r="AU126" s="224" t="s">
        <v>83</v>
      </c>
      <c r="AV126" s="11" t="s">
        <v>83</v>
      </c>
      <c r="AW126" s="11" t="s">
        <v>36</v>
      </c>
      <c r="AX126" s="11" t="s">
        <v>73</v>
      </c>
      <c r="AY126" s="224" t="s">
        <v>186</v>
      </c>
    </row>
    <row r="127" spans="2:51" s="11" customFormat="1" ht="13.5">
      <c r="B127" s="214"/>
      <c r="C127" s="215"/>
      <c r="D127" s="208" t="s">
        <v>290</v>
      </c>
      <c r="E127" s="225" t="s">
        <v>23</v>
      </c>
      <c r="F127" s="226" t="s">
        <v>3198</v>
      </c>
      <c r="G127" s="215"/>
      <c r="H127" s="227">
        <v>-41.25</v>
      </c>
      <c r="I127" s="219"/>
      <c r="J127" s="215"/>
      <c r="K127" s="215"/>
      <c r="L127" s="220"/>
      <c r="M127" s="221"/>
      <c r="N127" s="222"/>
      <c r="O127" s="222"/>
      <c r="P127" s="222"/>
      <c r="Q127" s="222"/>
      <c r="R127" s="222"/>
      <c r="S127" s="222"/>
      <c r="T127" s="223"/>
      <c r="AT127" s="224" t="s">
        <v>290</v>
      </c>
      <c r="AU127" s="224" t="s">
        <v>83</v>
      </c>
      <c r="AV127" s="11" t="s">
        <v>83</v>
      </c>
      <c r="AW127" s="11" t="s">
        <v>36</v>
      </c>
      <c r="AX127" s="11" t="s">
        <v>73</v>
      </c>
      <c r="AY127" s="224" t="s">
        <v>186</v>
      </c>
    </row>
    <row r="128" spans="2:51" s="11" customFormat="1" ht="13.5">
      <c r="B128" s="214"/>
      <c r="C128" s="215"/>
      <c r="D128" s="208" t="s">
        <v>290</v>
      </c>
      <c r="E128" s="225" t="s">
        <v>23</v>
      </c>
      <c r="F128" s="226" t="s">
        <v>3199</v>
      </c>
      <c r="G128" s="215"/>
      <c r="H128" s="227">
        <v>-175.12</v>
      </c>
      <c r="I128" s="219"/>
      <c r="J128" s="215"/>
      <c r="K128" s="215"/>
      <c r="L128" s="220"/>
      <c r="M128" s="221"/>
      <c r="N128" s="222"/>
      <c r="O128" s="222"/>
      <c r="P128" s="222"/>
      <c r="Q128" s="222"/>
      <c r="R128" s="222"/>
      <c r="S128" s="222"/>
      <c r="T128" s="223"/>
      <c r="AT128" s="224" t="s">
        <v>290</v>
      </c>
      <c r="AU128" s="224" t="s">
        <v>83</v>
      </c>
      <c r="AV128" s="11" t="s">
        <v>83</v>
      </c>
      <c r="AW128" s="11" t="s">
        <v>36</v>
      </c>
      <c r="AX128" s="11" t="s">
        <v>73</v>
      </c>
      <c r="AY128" s="224" t="s">
        <v>186</v>
      </c>
    </row>
    <row r="129" spans="2:51" s="11" customFormat="1" ht="13.5">
      <c r="B129" s="214"/>
      <c r="C129" s="215"/>
      <c r="D129" s="208" t="s">
        <v>290</v>
      </c>
      <c r="E129" s="225" t="s">
        <v>23</v>
      </c>
      <c r="F129" s="226" t="s">
        <v>3200</v>
      </c>
      <c r="G129" s="215"/>
      <c r="H129" s="227">
        <v>-0.9</v>
      </c>
      <c r="I129" s="219"/>
      <c r="J129" s="215"/>
      <c r="K129" s="215"/>
      <c r="L129" s="220"/>
      <c r="M129" s="221"/>
      <c r="N129" s="222"/>
      <c r="O129" s="222"/>
      <c r="P129" s="222"/>
      <c r="Q129" s="222"/>
      <c r="R129" s="222"/>
      <c r="S129" s="222"/>
      <c r="T129" s="223"/>
      <c r="AT129" s="224" t="s">
        <v>290</v>
      </c>
      <c r="AU129" s="224" t="s">
        <v>83</v>
      </c>
      <c r="AV129" s="11" t="s">
        <v>83</v>
      </c>
      <c r="AW129" s="11" t="s">
        <v>36</v>
      </c>
      <c r="AX129" s="11" t="s">
        <v>73</v>
      </c>
      <c r="AY129" s="224" t="s">
        <v>186</v>
      </c>
    </row>
    <row r="130" spans="2:51" s="11" customFormat="1" ht="13.5">
      <c r="B130" s="214"/>
      <c r="C130" s="215"/>
      <c r="D130" s="208" t="s">
        <v>290</v>
      </c>
      <c r="E130" s="225" t="s">
        <v>23</v>
      </c>
      <c r="F130" s="226" t="s">
        <v>3201</v>
      </c>
      <c r="G130" s="215"/>
      <c r="H130" s="227">
        <v>-8.8</v>
      </c>
      <c r="I130" s="219"/>
      <c r="J130" s="215"/>
      <c r="K130" s="215"/>
      <c r="L130" s="220"/>
      <c r="M130" s="221"/>
      <c r="N130" s="222"/>
      <c r="O130" s="222"/>
      <c r="P130" s="222"/>
      <c r="Q130" s="222"/>
      <c r="R130" s="222"/>
      <c r="S130" s="222"/>
      <c r="T130" s="223"/>
      <c r="AT130" s="224" t="s">
        <v>290</v>
      </c>
      <c r="AU130" s="224" t="s">
        <v>83</v>
      </c>
      <c r="AV130" s="11" t="s">
        <v>83</v>
      </c>
      <c r="AW130" s="11" t="s">
        <v>36</v>
      </c>
      <c r="AX130" s="11" t="s">
        <v>73</v>
      </c>
      <c r="AY130" s="224" t="s">
        <v>186</v>
      </c>
    </row>
    <row r="131" spans="2:51" s="11" customFormat="1" ht="13.5">
      <c r="B131" s="214"/>
      <c r="C131" s="215"/>
      <c r="D131" s="208" t="s">
        <v>290</v>
      </c>
      <c r="E131" s="225" t="s">
        <v>23</v>
      </c>
      <c r="F131" s="226" t="s">
        <v>3202</v>
      </c>
      <c r="G131" s="215"/>
      <c r="H131" s="227">
        <v>-11.24</v>
      </c>
      <c r="I131" s="219"/>
      <c r="J131" s="215"/>
      <c r="K131" s="215"/>
      <c r="L131" s="220"/>
      <c r="M131" s="221"/>
      <c r="N131" s="222"/>
      <c r="O131" s="222"/>
      <c r="P131" s="222"/>
      <c r="Q131" s="222"/>
      <c r="R131" s="222"/>
      <c r="S131" s="222"/>
      <c r="T131" s="223"/>
      <c r="AT131" s="224" t="s">
        <v>290</v>
      </c>
      <c r="AU131" s="224" t="s">
        <v>83</v>
      </c>
      <c r="AV131" s="11" t="s">
        <v>83</v>
      </c>
      <c r="AW131" s="11" t="s">
        <v>36</v>
      </c>
      <c r="AX131" s="11" t="s">
        <v>73</v>
      </c>
      <c r="AY131" s="224" t="s">
        <v>186</v>
      </c>
    </row>
    <row r="132" spans="2:51" s="11" customFormat="1" ht="13.5">
      <c r="B132" s="214"/>
      <c r="C132" s="215"/>
      <c r="D132" s="208" t="s">
        <v>290</v>
      </c>
      <c r="E132" s="225" t="s">
        <v>23</v>
      </c>
      <c r="F132" s="226" t="s">
        <v>3203</v>
      </c>
      <c r="G132" s="215"/>
      <c r="H132" s="227">
        <v>-5.18</v>
      </c>
      <c r="I132" s="219"/>
      <c r="J132" s="215"/>
      <c r="K132" s="215"/>
      <c r="L132" s="220"/>
      <c r="M132" s="221"/>
      <c r="N132" s="222"/>
      <c r="O132" s="222"/>
      <c r="P132" s="222"/>
      <c r="Q132" s="222"/>
      <c r="R132" s="222"/>
      <c r="S132" s="222"/>
      <c r="T132" s="223"/>
      <c r="AT132" s="224" t="s">
        <v>290</v>
      </c>
      <c r="AU132" s="224" t="s">
        <v>83</v>
      </c>
      <c r="AV132" s="11" t="s">
        <v>83</v>
      </c>
      <c r="AW132" s="11" t="s">
        <v>36</v>
      </c>
      <c r="AX132" s="11" t="s">
        <v>73</v>
      </c>
      <c r="AY132" s="224" t="s">
        <v>186</v>
      </c>
    </row>
    <row r="133" spans="2:51" s="11" customFormat="1" ht="13.5">
      <c r="B133" s="214"/>
      <c r="C133" s="215"/>
      <c r="D133" s="208" t="s">
        <v>290</v>
      </c>
      <c r="E133" s="225" t="s">
        <v>23</v>
      </c>
      <c r="F133" s="226" t="s">
        <v>3204</v>
      </c>
      <c r="G133" s="215"/>
      <c r="H133" s="227">
        <v>-3.22</v>
      </c>
      <c r="I133" s="219"/>
      <c r="J133" s="215"/>
      <c r="K133" s="215"/>
      <c r="L133" s="220"/>
      <c r="M133" s="221"/>
      <c r="N133" s="222"/>
      <c r="O133" s="222"/>
      <c r="P133" s="222"/>
      <c r="Q133" s="222"/>
      <c r="R133" s="222"/>
      <c r="S133" s="222"/>
      <c r="T133" s="223"/>
      <c r="AT133" s="224" t="s">
        <v>290</v>
      </c>
      <c r="AU133" s="224" t="s">
        <v>83</v>
      </c>
      <c r="AV133" s="11" t="s">
        <v>83</v>
      </c>
      <c r="AW133" s="11" t="s">
        <v>36</v>
      </c>
      <c r="AX133" s="11" t="s">
        <v>73</v>
      </c>
      <c r="AY133" s="224" t="s">
        <v>186</v>
      </c>
    </row>
    <row r="134" spans="2:51" s="12" customFormat="1" ht="13.5">
      <c r="B134" s="230"/>
      <c r="C134" s="231"/>
      <c r="D134" s="208" t="s">
        <v>290</v>
      </c>
      <c r="E134" s="265" t="s">
        <v>23</v>
      </c>
      <c r="F134" s="266" t="s">
        <v>650</v>
      </c>
      <c r="G134" s="231"/>
      <c r="H134" s="267">
        <v>431.45</v>
      </c>
      <c r="I134" s="235"/>
      <c r="J134" s="231"/>
      <c r="K134" s="231"/>
      <c r="L134" s="236"/>
      <c r="M134" s="237"/>
      <c r="N134" s="238"/>
      <c r="O134" s="238"/>
      <c r="P134" s="238"/>
      <c r="Q134" s="238"/>
      <c r="R134" s="238"/>
      <c r="S134" s="238"/>
      <c r="T134" s="239"/>
      <c r="AT134" s="240" t="s">
        <v>290</v>
      </c>
      <c r="AU134" s="240" t="s">
        <v>83</v>
      </c>
      <c r="AV134" s="12" t="s">
        <v>206</v>
      </c>
      <c r="AW134" s="12" t="s">
        <v>36</v>
      </c>
      <c r="AX134" s="12" t="s">
        <v>81</v>
      </c>
      <c r="AY134" s="240" t="s">
        <v>186</v>
      </c>
    </row>
    <row r="135" spans="2:51" s="13" customFormat="1" ht="13.5">
      <c r="B135" s="241"/>
      <c r="C135" s="242"/>
      <c r="D135" s="205" t="s">
        <v>290</v>
      </c>
      <c r="E135" s="285" t="s">
        <v>23</v>
      </c>
      <c r="F135" s="286" t="s">
        <v>3205</v>
      </c>
      <c r="G135" s="242"/>
      <c r="H135" s="287" t="s">
        <v>23</v>
      </c>
      <c r="I135" s="246"/>
      <c r="J135" s="242"/>
      <c r="K135" s="242"/>
      <c r="L135" s="247"/>
      <c r="M135" s="248"/>
      <c r="N135" s="249"/>
      <c r="O135" s="249"/>
      <c r="P135" s="249"/>
      <c r="Q135" s="249"/>
      <c r="R135" s="249"/>
      <c r="S135" s="249"/>
      <c r="T135" s="250"/>
      <c r="AT135" s="251" t="s">
        <v>290</v>
      </c>
      <c r="AU135" s="251" t="s">
        <v>83</v>
      </c>
      <c r="AV135" s="13" t="s">
        <v>81</v>
      </c>
      <c r="AW135" s="13" t="s">
        <v>36</v>
      </c>
      <c r="AX135" s="13" t="s">
        <v>73</v>
      </c>
      <c r="AY135" s="251" t="s">
        <v>186</v>
      </c>
    </row>
    <row r="136" spans="2:65" s="1" customFormat="1" ht="44.25" customHeight="1">
      <c r="B136" s="41"/>
      <c r="C136" s="193" t="s">
        <v>217</v>
      </c>
      <c r="D136" s="193" t="s">
        <v>189</v>
      </c>
      <c r="E136" s="194" t="s">
        <v>560</v>
      </c>
      <c r="F136" s="195" t="s">
        <v>561</v>
      </c>
      <c r="G136" s="196" t="s">
        <v>295</v>
      </c>
      <c r="H136" s="197">
        <v>143.23</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3206</v>
      </c>
    </row>
    <row r="137" spans="2:47" s="1" customFormat="1" ht="108">
      <c r="B137" s="41"/>
      <c r="C137" s="63"/>
      <c r="D137" s="208" t="s">
        <v>287</v>
      </c>
      <c r="E137" s="63"/>
      <c r="F137" s="209" t="s">
        <v>563</v>
      </c>
      <c r="G137" s="63"/>
      <c r="H137" s="63"/>
      <c r="I137" s="163"/>
      <c r="J137" s="63"/>
      <c r="K137" s="63"/>
      <c r="L137" s="61"/>
      <c r="M137" s="207"/>
      <c r="N137" s="42"/>
      <c r="O137" s="42"/>
      <c r="P137" s="42"/>
      <c r="Q137" s="42"/>
      <c r="R137" s="42"/>
      <c r="S137" s="42"/>
      <c r="T137" s="78"/>
      <c r="AT137" s="24" t="s">
        <v>287</v>
      </c>
      <c r="AU137" s="24" t="s">
        <v>83</v>
      </c>
    </row>
    <row r="138" spans="2:51" s="13" customFormat="1" ht="13.5">
      <c r="B138" s="241"/>
      <c r="C138" s="242"/>
      <c r="D138" s="208" t="s">
        <v>290</v>
      </c>
      <c r="E138" s="243" t="s">
        <v>23</v>
      </c>
      <c r="F138" s="244" t="s">
        <v>3207</v>
      </c>
      <c r="G138" s="242"/>
      <c r="H138" s="245" t="s">
        <v>23</v>
      </c>
      <c r="I138" s="246"/>
      <c r="J138" s="242"/>
      <c r="K138" s="242"/>
      <c r="L138" s="247"/>
      <c r="M138" s="248"/>
      <c r="N138" s="249"/>
      <c r="O138" s="249"/>
      <c r="P138" s="249"/>
      <c r="Q138" s="249"/>
      <c r="R138" s="249"/>
      <c r="S138" s="249"/>
      <c r="T138" s="250"/>
      <c r="AT138" s="251" t="s">
        <v>290</v>
      </c>
      <c r="AU138" s="251" t="s">
        <v>83</v>
      </c>
      <c r="AV138" s="13" t="s">
        <v>81</v>
      </c>
      <c r="AW138" s="13" t="s">
        <v>36</v>
      </c>
      <c r="AX138" s="13" t="s">
        <v>73</v>
      </c>
      <c r="AY138" s="251" t="s">
        <v>186</v>
      </c>
    </row>
    <row r="139" spans="2:51" s="11" customFormat="1" ht="13.5">
      <c r="B139" s="214"/>
      <c r="C139" s="215"/>
      <c r="D139" s="208" t="s">
        <v>290</v>
      </c>
      <c r="E139" s="225" t="s">
        <v>23</v>
      </c>
      <c r="F139" s="226" t="s">
        <v>3208</v>
      </c>
      <c r="G139" s="215"/>
      <c r="H139" s="227">
        <v>175.12</v>
      </c>
      <c r="I139" s="219"/>
      <c r="J139" s="215"/>
      <c r="K139" s="215"/>
      <c r="L139" s="220"/>
      <c r="M139" s="221"/>
      <c r="N139" s="222"/>
      <c r="O139" s="222"/>
      <c r="P139" s="222"/>
      <c r="Q139" s="222"/>
      <c r="R139" s="222"/>
      <c r="S139" s="222"/>
      <c r="T139" s="223"/>
      <c r="AT139" s="224" t="s">
        <v>290</v>
      </c>
      <c r="AU139" s="224" t="s">
        <v>83</v>
      </c>
      <c r="AV139" s="11" t="s">
        <v>83</v>
      </c>
      <c r="AW139" s="11" t="s">
        <v>36</v>
      </c>
      <c r="AX139" s="11" t="s">
        <v>73</v>
      </c>
      <c r="AY139" s="224" t="s">
        <v>186</v>
      </c>
    </row>
    <row r="140" spans="2:51" s="11" customFormat="1" ht="13.5">
      <c r="B140" s="214"/>
      <c r="C140" s="215"/>
      <c r="D140" s="208" t="s">
        <v>290</v>
      </c>
      <c r="E140" s="225" t="s">
        <v>23</v>
      </c>
      <c r="F140" s="226" t="s">
        <v>3209</v>
      </c>
      <c r="G140" s="215"/>
      <c r="H140" s="227">
        <v>-31.89</v>
      </c>
      <c r="I140" s="219"/>
      <c r="J140" s="215"/>
      <c r="K140" s="215"/>
      <c r="L140" s="220"/>
      <c r="M140" s="221"/>
      <c r="N140" s="222"/>
      <c r="O140" s="222"/>
      <c r="P140" s="222"/>
      <c r="Q140" s="222"/>
      <c r="R140" s="222"/>
      <c r="S140" s="222"/>
      <c r="T140" s="223"/>
      <c r="AT140" s="224" t="s">
        <v>290</v>
      </c>
      <c r="AU140" s="224" t="s">
        <v>83</v>
      </c>
      <c r="AV140" s="11" t="s">
        <v>83</v>
      </c>
      <c r="AW140" s="11" t="s">
        <v>36</v>
      </c>
      <c r="AX140" s="11" t="s">
        <v>73</v>
      </c>
      <c r="AY140" s="224" t="s">
        <v>186</v>
      </c>
    </row>
    <row r="141" spans="2:51" s="12" customFormat="1" ht="13.5">
      <c r="B141" s="230"/>
      <c r="C141" s="231"/>
      <c r="D141" s="205" t="s">
        <v>290</v>
      </c>
      <c r="E141" s="232" t="s">
        <v>23</v>
      </c>
      <c r="F141" s="233" t="s">
        <v>650</v>
      </c>
      <c r="G141" s="231"/>
      <c r="H141" s="234">
        <v>143.23</v>
      </c>
      <c r="I141" s="235"/>
      <c r="J141" s="231"/>
      <c r="K141" s="231"/>
      <c r="L141" s="236"/>
      <c r="M141" s="237"/>
      <c r="N141" s="238"/>
      <c r="O141" s="238"/>
      <c r="P141" s="238"/>
      <c r="Q141" s="238"/>
      <c r="R141" s="238"/>
      <c r="S141" s="238"/>
      <c r="T141" s="239"/>
      <c r="AT141" s="240" t="s">
        <v>290</v>
      </c>
      <c r="AU141" s="240" t="s">
        <v>83</v>
      </c>
      <c r="AV141" s="12" t="s">
        <v>206</v>
      </c>
      <c r="AW141" s="12" t="s">
        <v>36</v>
      </c>
      <c r="AX141" s="12" t="s">
        <v>81</v>
      </c>
      <c r="AY141" s="240" t="s">
        <v>186</v>
      </c>
    </row>
    <row r="142" spans="2:65" s="1" customFormat="1" ht="22.5" customHeight="1">
      <c r="B142" s="41"/>
      <c r="C142" s="254" t="s">
        <v>222</v>
      </c>
      <c r="D142" s="254" t="s">
        <v>1059</v>
      </c>
      <c r="E142" s="255" t="s">
        <v>3210</v>
      </c>
      <c r="F142" s="256" t="s">
        <v>3211</v>
      </c>
      <c r="G142" s="257" t="s">
        <v>401</v>
      </c>
      <c r="H142" s="258">
        <v>257.81</v>
      </c>
      <c r="I142" s="259"/>
      <c r="J142" s="260">
        <f>ROUND(I142*H142,2)</f>
        <v>0</v>
      </c>
      <c r="K142" s="256" t="s">
        <v>193</v>
      </c>
      <c r="L142" s="261"/>
      <c r="M142" s="262" t="s">
        <v>23</v>
      </c>
      <c r="N142" s="263" t="s">
        <v>44</v>
      </c>
      <c r="O142" s="42"/>
      <c r="P142" s="202">
        <f>O142*H142</f>
        <v>0</v>
      </c>
      <c r="Q142" s="202">
        <v>1</v>
      </c>
      <c r="R142" s="202">
        <f>Q142*H142</f>
        <v>257.81</v>
      </c>
      <c r="S142" s="202">
        <v>0</v>
      </c>
      <c r="T142" s="203">
        <f>S142*H142</f>
        <v>0</v>
      </c>
      <c r="AR142" s="24" t="s">
        <v>227</v>
      </c>
      <c r="AT142" s="24" t="s">
        <v>1059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3212</v>
      </c>
    </row>
    <row r="143" spans="2:51" s="11" customFormat="1" ht="13.5">
      <c r="B143" s="214"/>
      <c r="C143" s="215"/>
      <c r="D143" s="205" t="s">
        <v>290</v>
      </c>
      <c r="E143" s="216" t="s">
        <v>23</v>
      </c>
      <c r="F143" s="217" t="s">
        <v>3213</v>
      </c>
      <c r="G143" s="215"/>
      <c r="H143" s="218">
        <v>257.81</v>
      </c>
      <c r="I143" s="219"/>
      <c r="J143" s="215"/>
      <c r="K143" s="215"/>
      <c r="L143" s="220"/>
      <c r="M143" s="221"/>
      <c r="N143" s="222"/>
      <c r="O143" s="222"/>
      <c r="P143" s="222"/>
      <c r="Q143" s="222"/>
      <c r="R143" s="222"/>
      <c r="S143" s="222"/>
      <c r="T143" s="223"/>
      <c r="AT143" s="224" t="s">
        <v>290</v>
      </c>
      <c r="AU143" s="224" t="s">
        <v>83</v>
      </c>
      <c r="AV143" s="11" t="s">
        <v>83</v>
      </c>
      <c r="AW143" s="11" t="s">
        <v>36</v>
      </c>
      <c r="AX143" s="11" t="s">
        <v>81</v>
      </c>
      <c r="AY143" s="224" t="s">
        <v>186</v>
      </c>
    </row>
    <row r="144" spans="2:65" s="1" customFormat="1" ht="31.5" customHeight="1">
      <c r="B144" s="41"/>
      <c r="C144" s="193" t="s">
        <v>227</v>
      </c>
      <c r="D144" s="193" t="s">
        <v>189</v>
      </c>
      <c r="E144" s="194" t="s">
        <v>3214</v>
      </c>
      <c r="F144" s="195" t="s">
        <v>3215</v>
      </c>
      <c r="G144" s="196" t="s">
        <v>285</v>
      </c>
      <c r="H144" s="197">
        <v>1786.5</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3216</v>
      </c>
    </row>
    <row r="145" spans="2:47" s="1" customFormat="1" ht="121.5">
      <c r="B145" s="41"/>
      <c r="C145" s="63"/>
      <c r="D145" s="208" t="s">
        <v>287</v>
      </c>
      <c r="E145" s="63"/>
      <c r="F145" s="209" t="s">
        <v>569</v>
      </c>
      <c r="G145" s="63"/>
      <c r="H145" s="63"/>
      <c r="I145" s="163"/>
      <c r="J145" s="63"/>
      <c r="K145" s="63"/>
      <c r="L145" s="61"/>
      <c r="M145" s="207"/>
      <c r="N145" s="42"/>
      <c r="O145" s="42"/>
      <c r="P145" s="42"/>
      <c r="Q145" s="42"/>
      <c r="R145" s="42"/>
      <c r="S145" s="42"/>
      <c r="T145" s="78"/>
      <c r="AT145" s="24" t="s">
        <v>287</v>
      </c>
      <c r="AU145" s="24" t="s">
        <v>83</v>
      </c>
    </row>
    <row r="146" spans="2:51" s="13" customFormat="1" ht="13.5">
      <c r="B146" s="241"/>
      <c r="C146" s="242"/>
      <c r="D146" s="208" t="s">
        <v>290</v>
      </c>
      <c r="E146" s="243" t="s">
        <v>23</v>
      </c>
      <c r="F146" s="244" t="s">
        <v>3167</v>
      </c>
      <c r="G146" s="242"/>
      <c r="H146" s="245" t="s">
        <v>23</v>
      </c>
      <c r="I146" s="246"/>
      <c r="J146" s="242"/>
      <c r="K146" s="242"/>
      <c r="L146" s="247"/>
      <c r="M146" s="248"/>
      <c r="N146" s="249"/>
      <c r="O146" s="249"/>
      <c r="P146" s="249"/>
      <c r="Q146" s="249"/>
      <c r="R146" s="249"/>
      <c r="S146" s="249"/>
      <c r="T146" s="250"/>
      <c r="AT146" s="251" t="s">
        <v>290</v>
      </c>
      <c r="AU146" s="251" t="s">
        <v>83</v>
      </c>
      <c r="AV146" s="13" t="s">
        <v>81</v>
      </c>
      <c r="AW146" s="13" t="s">
        <v>36</v>
      </c>
      <c r="AX146" s="13" t="s">
        <v>73</v>
      </c>
      <c r="AY146" s="251" t="s">
        <v>186</v>
      </c>
    </row>
    <row r="147" spans="2:51" s="11" customFormat="1" ht="13.5">
      <c r="B147" s="214"/>
      <c r="C147" s="215"/>
      <c r="D147" s="208" t="s">
        <v>290</v>
      </c>
      <c r="E147" s="225" t="s">
        <v>23</v>
      </c>
      <c r="F147" s="226" t="s">
        <v>3217</v>
      </c>
      <c r="G147" s="215"/>
      <c r="H147" s="227">
        <v>1786.5</v>
      </c>
      <c r="I147" s="219"/>
      <c r="J147" s="215"/>
      <c r="K147" s="215"/>
      <c r="L147" s="220"/>
      <c r="M147" s="221"/>
      <c r="N147" s="222"/>
      <c r="O147" s="222"/>
      <c r="P147" s="222"/>
      <c r="Q147" s="222"/>
      <c r="R147" s="222"/>
      <c r="S147" s="222"/>
      <c r="T147" s="223"/>
      <c r="AT147" s="224" t="s">
        <v>290</v>
      </c>
      <c r="AU147" s="224" t="s">
        <v>83</v>
      </c>
      <c r="AV147" s="11" t="s">
        <v>83</v>
      </c>
      <c r="AW147" s="11" t="s">
        <v>36</v>
      </c>
      <c r="AX147" s="11" t="s">
        <v>81</v>
      </c>
      <c r="AY147" s="224" t="s">
        <v>186</v>
      </c>
    </row>
    <row r="148" spans="2:63" s="10" customFormat="1" ht="29.85" customHeight="1">
      <c r="B148" s="176"/>
      <c r="C148" s="177"/>
      <c r="D148" s="190" t="s">
        <v>72</v>
      </c>
      <c r="E148" s="191" t="s">
        <v>202</v>
      </c>
      <c r="F148" s="191" t="s">
        <v>642</v>
      </c>
      <c r="G148" s="177"/>
      <c r="H148" s="177"/>
      <c r="I148" s="180"/>
      <c r="J148" s="192">
        <f>BK148</f>
        <v>0</v>
      </c>
      <c r="K148" s="177"/>
      <c r="L148" s="182"/>
      <c r="M148" s="183"/>
      <c r="N148" s="184"/>
      <c r="O148" s="184"/>
      <c r="P148" s="185">
        <f>SUM(P149:P189)</f>
        <v>0</v>
      </c>
      <c r="Q148" s="184"/>
      <c r="R148" s="185">
        <f>SUM(R149:R189)</f>
        <v>1.1432539999999998</v>
      </c>
      <c r="S148" s="184"/>
      <c r="T148" s="186">
        <f>SUM(T149:T189)</f>
        <v>0</v>
      </c>
      <c r="AR148" s="187" t="s">
        <v>81</v>
      </c>
      <c r="AT148" s="188" t="s">
        <v>72</v>
      </c>
      <c r="AU148" s="188" t="s">
        <v>81</v>
      </c>
      <c r="AY148" s="187" t="s">
        <v>186</v>
      </c>
      <c r="BK148" s="189">
        <f>SUM(BK149:BK189)</f>
        <v>0</v>
      </c>
    </row>
    <row r="149" spans="2:65" s="1" customFormat="1" ht="31.5" customHeight="1">
      <c r="B149" s="41"/>
      <c r="C149" s="193" t="s">
        <v>10</v>
      </c>
      <c r="D149" s="193" t="s">
        <v>189</v>
      </c>
      <c r="E149" s="194" t="s">
        <v>3218</v>
      </c>
      <c r="F149" s="195" t="s">
        <v>3219</v>
      </c>
      <c r="G149" s="196" t="s">
        <v>401</v>
      </c>
      <c r="H149" s="197">
        <v>0.02</v>
      </c>
      <c r="I149" s="198"/>
      <c r="J149" s="199">
        <f>ROUND(I149*H149,2)</f>
        <v>0</v>
      </c>
      <c r="K149" s="195" t="s">
        <v>193</v>
      </c>
      <c r="L149" s="61"/>
      <c r="M149" s="200" t="s">
        <v>23</v>
      </c>
      <c r="N149" s="201" t="s">
        <v>44</v>
      </c>
      <c r="O149" s="42"/>
      <c r="P149" s="202">
        <f>O149*H149</f>
        <v>0</v>
      </c>
      <c r="Q149" s="202">
        <v>0.01954</v>
      </c>
      <c r="R149" s="202">
        <f>Q149*H149</f>
        <v>0.00039079999999999996</v>
      </c>
      <c r="S149" s="202">
        <v>0</v>
      </c>
      <c r="T149" s="203">
        <f>S149*H149</f>
        <v>0</v>
      </c>
      <c r="AR149" s="24" t="s">
        <v>206</v>
      </c>
      <c r="AT149" s="24" t="s">
        <v>189</v>
      </c>
      <c r="AU149" s="24" t="s">
        <v>83</v>
      </c>
      <c r="AY149" s="24" t="s">
        <v>186</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206</v>
      </c>
      <c r="BM149" s="24" t="s">
        <v>3220</v>
      </c>
    </row>
    <row r="150" spans="2:47" s="1" customFormat="1" ht="54">
      <c r="B150" s="41"/>
      <c r="C150" s="63"/>
      <c r="D150" s="208" t="s">
        <v>287</v>
      </c>
      <c r="E150" s="63"/>
      <c r="F150" s="209" t="s">
        <v>3221</v>
      </c>
      <c r="G150" s="63"/>
      <c r="H150" s="63"/>
      <c r="I150" s="163"/>
      <c r="J150" s="63"/>
      <c r="K150" s="63"/>
      <c r="L150" s="61"/>
      <c r="M150" s="207"/>
      <c r="N150" s="42"/>
      <c r="O150" s="42"/>
      <c r="P150" s="42"/>
      <c r="Q150" s="42"/>
      <c r="R150" s="42"/>
      <c r="S150" s="42"/>
      <c r="T150" s="78"/>
      <c r="AT150" s="24" t="s">
        <v>287</v>
      </c>
      <c r="AU150" s="24" t="s">
        <v>83</v>
      </c>
    </row>
    <row r="151" spans="2:51" s="13" customFormat="1" ht="13.5">
      <c r="B151" s="241"/>
      <c r="C151" s="242"/>
      <c r="D151" s="208" t="s">
        <v>290</v>
      </c>
      <c r="E151" s="243" t="s">
        <v>23</v>
      </c>
      <c r="F151" s="244" t="s">
        <v>3222</v>
      </c>
      <c r="G151" s="242"/>
      <c r="H151" s="245" t="s">
        <v>23</v>
      </c>
      <c r="I151" s="246"/>
      <c r="J151" s="242"/>
      <c r="K151" s="242"/>
      <c r="L151" s="247"/>
      <c r="M151" s="248"/>
      <c r="N151" s="249"/>
      <c r="O151" s="249"/>
      <c r="P151" s="249"/>
      <c r="Q151" s="249"/>
      <c r="R151" s="249"/>
      <c r="S151" s="249"/>
      <c r="T151" s="250"/>
      <c r="AT151" s="251" t="s">
        <v>290</v>
      </c>
      <c r="AU151" s="251" t="s">
        <v>83</v>
      </c>
      <c r="AV151" s="13" t="s">
        <v>81</v>
      </c>
      <c r="AW151" s="13" t="s">
        <v>36</v>
      </c>
      <c r="AX151" s="13" t="s">
        <v>73</v>
      </c>
      <c r="AY151" s="251" t="s">
        <v>186</v>
      </c>
    </row>
    <row r="152" spans="2:51" s="11" customFormat="1" ht="13.5">
      <c r="B152" s="214"/>
      <c r="C152" s="215"/>
      <c r="D152" s="208" t="s">
        <v>290</v>
      </c>
      <c r="E152" s="225" t="s">
        <v>23</v>
      </c>
      <c r="F152" s="226" t="s">
        <v>3223</v>
      </c>
      <c r="G152" s="215"/>
      <c r="H152" s="227">
        <v>0.01</v>
      </c>
      <c r="I152" s="219"/>
      <c r="J152" s="215"/>
      <c r="K152" s="215"/>
      <c r="L152" s="220"/>
      <c r="M152" s="221"/>
      <c r="N152" s="222"/>
      <c r="O152" s="222"/>
      <c r="P152" s="222"/>
      <c r="Q152" s="222"/>
      <c r="R152" s="222"/>
      <c r="S152" s="222"/>
      <c r="T152" s="223"/>
      <c r="AT152" s="224" t="s">
        <v>290</v>
      </c>
      <c r="AU152" s="224" t="s">
        <v>83</v>
      </c>
      <c r="AV152" s="11" t="s">
        <v>83</v>
      </c>
      <c r="AW152" s="11" t="s">
        <v>36</v>
      </c>
      <c r="AX152" s="11" t="s">
        <v>73</v>
      </c>
      <c r="AY152" s="224" t="s">
        <v>186</v>
      </c>
    </row>
    <row r="153" spans="2:51" s="11" customFormat="1" ht="13.5">
      <c r="B153" s="214"/>
      <c r="C153" s="215"/>
      <c r="D153" s="208" t="s">
        <v>290</v>
      </c>
      <c r="E153" s="225" t="s">
        <v>23</v>
      </c>
      <c r="F153" s="226" t="s">
        <v>3224</v>
      </c>
      <c r="G153" s="215"/>
      <c r="H153" s="227">
        <v>0.01</v>
      </c>
      <c r="I153" s="219"/>
      <c r="J153" s="215"/>
      <c r="K153" s="215"/>
      <c r="L153" s="220"/>
      <c r="M153" s="221"/>
      <c r="N153" s="222"/>
      <c r="O153" s="222"/>
      <c r="P153" s="222"/>
      <c r="Q153" s="222"/>
      <c r="R153" s="222"/>
      <c r="S153" s="222"/>
      <c r="T153" s="223"/>
      <c r="AT153" s="224" t="s">
        <v>290</v>
      </c>
      <c r="AU153" s="224" t="s">
        <v>83</v>
      </c>
      <c r="AV153" s="11" t="s">
        <v>83</v>
      </c>
      <c r="AW153" s="11" t="s">
        <v>36</v>
      </c>
      <c r="AX153" s="11" t="s">
        <v>73</v>
      </c>
      <c r="AY153" s="224" t="s">
        <v>186</v>
      </c>
    </row>
    <row r="154" spans="2:51" s="12" customFormat="1" ht="13.5">
      <c r="B154" s="230"/>
      <c r="C154" s="231"/>
      <c r="D154" s="205" t="s">
        <v>290</v>
      </c>
      <c r="E154" s="232" t="s">
        <v>23</v>
      </c>
      <c r="F154" s="233" t="s">
        <v>650</v>
      </c>
      <c r="G154" s="231"/>
      <c r="H154" s="234">
        <v>0.02</v>
      </c>
      <c r="I154" s="235"/>
      <c r="J154" s="231"/>
      <c r="K154" s="231"/>
      <c r="L154" s="236"/>
      <c r="M154" s="237"/>
      <c r="N154" s="238"/>
      <c r="O154" s="238"/>
      <c r="P154" s="238"/>
      <c r="Q154" s="238"/>
      <c r="R154" s="238"/>
      <c r="S154" s="238"/>
      <c r="T154" s="239"/>
      <c r="AT154" s="240" t="s">
        <v>290</v>
      </c>
      <c r="AU154" s="240" t="s">
        <v>83</v>
      </c>
      <c r="AV154" s="12" t="s">
        <v>206</v>
      </c>
      <c r="AW154" s="12" t="s">
        <v>36</v>
      </c>
      <c r="AX154" s="12" t="s">
        <v>81</v>
      </c>
      <c r="AY154" s="240" t="s">
        <v>186</v>
      </c>
    </row>
    <row r="155" spans="2:65" s="1" customFormat="1" ht="22.5" customHeight="1">
      <c r="B155" s="41"/>
      <c r="C155" s="254" t="s">
        <v>255</v>
      </c>
      <c r="D155" s="254" t="s">
        <v>1059</v>
      </c>
      <c r="E155" s="255" t="s">
        <v>3225</v>
      </c>
      <c r="F155" s="256" t="s">
        <v>3226</v>
      </c>
      <c r="G155" s="257" t="s">
        <v>401</v>
      </c>
      <c r="H155" s="258">
        <v>0.02</v>
      </c>
      <c r="I155" s="259"/>
      <c r="J155" s="260">
        <f>ROUND(I155*H155,2)</f>
        <v>0</v>
      </c>
      <c r="K155" s="256" t="s">
        <v>193</v>
      </c>
      <c r="L155" s="261"/>
      <c r="M155" s="262" t="s">
        <v>23</v>
      </c>
      <c r="N155" s="263" t="s">
        <v>44</v>
      </c>
      <c r="O155" s="42"/>
      <c r="P155" s="202">
        <f>O155*H155</f>
        <v>0</v>
      </c>
      <c r="Q155" s="202">
        <v>1</v>
      </c>
      <c r="R155" s="202">
        <f>Q155*H155</f>
        <v>0.02</v>
      </c>
      <c r="S155" s="202">
        <v>0</v>
      </c>
      <c r="T155" s="203">
        <f>S155*H155</f>
        <v>0</v>
      </c>
      <c r="AR155" s="24" t="s">
        <v>227</v>
      </c>
      <c r="AT155" s="24" t="s">
        <v>1059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3227</v>
      </c>
    </row>
    <row r="156" spans="2:51" s="11" customFormat="1" ht="13.5">
      <c r="B156" s="214"/>
      <c r="C156" s="215"/>
      <c r="D156" s="205" t="s">
        <v>290</v>
      </c>
      <c r="E156" s="216" t="s">
        <v>23</v>
      </c>
      <c r="F156" s="217" t="s">
        <v>3228</v>
      </c>
      <c r="G156" s="215"/>
      <c r="H156" s="218">
        <v>0.02</v>
      </c>
      <c r="I156" s="219"/>
      <c r="J156" s="215"/>
      <c r="K156" s="215"/>
      <c r="L156" s="220"/>
      <c r="M156" s="221"/>
      <c r="N156" s="222"/>
      <c r="O156" s="222"/>
      <c r="P156" s="222"/>
      <c r="Q156" s="222"/>
      <c r="R156" s="222"/>
      <c r="S156" s="222"/>
      <c r="T156" s="223"/>
      <c r="AT156" s="224" t="s">
        <v>290</v>
      </c>
      <c r="AU156" s="224" t="s">
        <v>83</v>
      </c>
      <c r="AV156" s="11" t="s">
        <v>83</v>
      </c>
      <c r="AW156" s="11" t="s">
        <v>36</v>
      </c>
      <c r="AX156" s="11" t="s">
        <v>81</v>
      </c>
      <c r="AY156" s="224" t="s">
        <v>186</v>
      </c>
    </row>
    <row r="157" spans="2:65" s="1" customFormat="1" ht="31.5" customHeight="1">
      <c r="B157" s="41"/>
      <c r="C157" s="193" t="s">
        <v>246</v>
      </c>
      <c r="D157" s="193" t="s">
        <v>189</v>
      </c>
      <c r="E157" s="194" t="s">
        <v>3229</v>
      </c>
      <c r="F157" s="195" t="s">
        <v>3230</v>
      </c>
      <c r="G157" s="196" t="s">
        <v>295</v>
      </c>
      <c r="H157" s="197">
        <v>1.12</v>
      </c>
      <c r="I157" s="198"/>
      <c r="J157" s="199">
        <f>ROUND(I157*H157,2)</f>
        <v>0</v>
      </c>
      <c r="K157" s="195" t="s">
        <v>23</v>
      </c>
      <c r="L157" s="61"/>
      <c r="M157" s="200" t="s">
        <v>23</v>
      </c>
      <c r="N157" s="201" t="s">
        <v>44</v>
      </c>
      <c r="O157" s="42"/>
      <c r="P157" s="202">
        <f>O157*H157</f>
        <v>0</v>
      </c>
      <c r="Q157" s="202">
        <v>0</v>
      </c>
      <c r="R157" s="202">
        <f>Q157*H157</f>
        <v>0</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3231</v>
      </c>
    </row>
    <row r="158" spans="2:47" s="1" customFormat="1" ht="243">
      <c r="B158" s="41"/>
      <c r="C158" s="63"/>
      <c r="D158" s="208" t="s">
        <v>287</v>
      </c>
      <c r="E158" s="63"/>
      <c r="F158" s="209" t="s">
        <v>2562</v>
      </c>
      <c r="G158" s="63"/>
      <c r="H158" s="63"/>
      <c r="I158" s="163"/>
      <c r="J158" s="63"/>
      <c r="K158" s="63"/>
      <c r="L158" s="61"/>
      <c r="M158" s="207"/>
      <c r="N158" s="42"/>
      <c r="O158" s="42"/>
      <c r="P158" s="42"/>
      <c r="Q158" s="42"/>
      <c r="R158" s="42"/>
      <c r="S158" s="42"/>
      <c r="T158" s="78"/>
      <c r="AT158" s="24" t="s">
        <v>287</v>
      </c>
      <c r="AU158" s="24" t="s">
        <v>83</v>
      </c>
    </row>
    <row r="159" spans="2:51" s="13" customFormat="1" ht="13.5">
      <c r="B159" s="241"/>
      <c r="C159" s="242"/>
      <c r="D159" s="208" t="s">
        <v>290</v>
      </c>
      <c r="E159" s="243" t="s">
        <v>23</v>
      </c>
      <c r="F159" s="244" t="s">
        <v>3232</v>
      </c>
      <c r="G159" s="242"/>
      <c r="H159" s="245" t="s">
        <v>23</v>
      </c>
      <c r="I159" s="246"/>
      <c r="J159" s="242"/>
      <c r="K159" s="242"/>
      <c r="L159" s="247"/>
      <c r="M159" s="248"/>
      <c r="N159" s="249"/>
      <c r="O159" s="249"/>
      <c r="P159" s="249"/>
      <c r="Q159" s="249"/>
      <c r="R159" s="249"/>
      <c r="S159" s="249"/>
      <c r="T159" s="250"/>
      <c r="AT159" s="251" t="s">
        <v>290</v>
      </c>
      <c r="AU159" s="251" t="s">
        <v>83</v>
      </c>
      <c r="AV159" s="13" t="s">
        <v>81</v>
      </c>
      <c r="AW159" s="13" t="s">
        <v>36</v>
      </c>
      <c r="AX159" s="13" t="s">
        <v>73</v>
      </c>
      <c r="AY159" s="251" t="s">
        <v>186</v>
      </c>
    </row>
    <row r="160" spans="2:51" s="11" customFormat="1" ht="13.5">
      <c r="B160" s="214"/>
      <c r="C160" s="215"/>
      <c r="D160" s="208" t="s">
        <v>290</v>
      </c>
      <c r="E160" s="225" t="s">
        <v>23</v>
      </c>
      <c r="F160" s="226" t="s">
        <v>3233</v>
      </c>
      <c r="G160" s="215"/>
      <c r="H160" s="227">
        <v>0.56</v>
      </c>
      <c r="I160" s="219"/>
      <c r="J160" s="215"/>
      <c r="K160" s="215"/>
      <c r="L160" s="220"/>
      <c r="M160" s="221"/>
      <c r="N160" s="222"/>
      <c r="O160" s="222"/>
      <c r="P160" s="222"/>
      <c r="Q160" s="222"/>
      <c r="R160" s="222"/>
      <c r="S160" s="222"/>
      <c r="T160" s="223"/>
      <c r="AT160" s="224" t="s">
        <v>290</v>
      </c>
      <c r="AU160" s="224" t="s">
        <v>83</v>
      </c>
      <c r="AV160" s="11" t="s">
        <v>83</v>
      </c>
      <c r="AW160" s="11" t="s">
        <v>36</v>
      </c>
      <c r="AX160" s="11" t="s">
        <v>73</v>
      </c>
      <c r="AY160" s="224" t="s">
        <v>186</v>
      </c>
    </row>
    <row r="161" spans="2:51" s="11" customFormat="1" ht="13.5">
      <c r="B161" s="214"/>
      <c r="C161" s="215"/>
      <c r="D161" s="208" t="s">
        <v>290</v>
      </c>
      <c r="E161" s="225" t="s">
        <v>23</v>
      </c>
      <c r="F161" s="226" t="s">
        <v>3234</v>
      </c>
      <c r="G161" s="215"/>
      <c r="H161" s="227">
        <v>0.56</v>
      </c>
      <c r="I161" s="219"/>
      <c r="J161" s="215"/>
      <c r="K161" s="215"/>
      <c r="L161" s="220"/>
      <c r="M161" s="221"/>
      <c r="N161" s="222"/>
      <c r="O161" s="222"/>
      <c r="P161" s="222"/>
      <c r="Q161" s="222"/>
      <c r="R161" s="222"/>
      <c r="S161" s="222"/>
      <c r="T161" s="223"/>
      <c r="AT161" s="224" t="s">
        <v>290</v>
      </c>
      <c r="AU161" s="224" t="s">
        <v>83</v>
      </c>
      <c r="AV161" s="11" t="s">
        <v>83</v>
      </c>
      <c r="AW161" s="11" t="s">
        <v>36</v>
      </c>
      <c r="AX161" s="11" t="s">
        <v>73</v>
      </c>
      <c r="AY161" s="224" t="s">
        <v>186</v>
      </c>
    </row>
    <row r="162" spans="2:51" s="12" customFormat="1" ht="13.5">
      <c r="B162" s="230"/>
      <c r="C162" s="231"/>
      <c r="D162" s="205" t="s">
        <v>290</v>
      </c>
      <c r="E162" s="232" t="s">
        <v>23</v>
      </c>
      <c r="F162" s="233" t="s">
        <v>650</v>
      </c>
      <c r="G162" s="231"/>
      <c r="H162" s="234">
        <v>1.12</v>
      </c>
      <c r="I162" s="235"/>
      <c r="J162" s="231"/>
      <c r="K162" s="231"/>
      <c r="L162" s="236"/>
      <c r="M162" s="237"/>
      <c r="N162" s="238"/>
      <c r="O162" s="238"/>
      <c r="P162" s="238"/>
      <c r="Q162" s="238"/>
      <c r="R162" s="238"/>
      <c r="S162" s="238"/>
      <c r="T162" s="239"/>
      <c r="AT162" s="240" t="s">
        <v>290</v>
      </c>
      <c r="AU162" s="240" t="s">
        <v>83</v>
      </c>
      <c r="AV162" s="12" t="s">
        <v>206</v>
      </c>
      <c r="AW162" s="12" t="s">
        <v>36</v>
      </c>
      <c r="AX162" s="12" t="s">
        <v>81</v>
      </c>
      <c r="AY162" s="240" t="s">
        <v>186</v>
      </c>
    </row>
    <row r="163" spans="2:65" s="1" customFormat="1" ht="31.5" customHeight="1">
      <c r="B163" s="41"/>
      <c r="C163" s="193" t="s">
        <v>251</v>
      </c>
      <c r="D163" s="193" t="s">
        <v>189</v>
      </c>
      <c r="E163" s="194" t="s">
        <v>3235</v>
      </c>
      <c r="F163" s="195" t="s">
        <v>3236</v>
      </c>
      <c r="G163" s="196" t="s">
        <v>295</v>
      </c>
      <c r="H163" s="197">
        <v>9.77</v>
      </c>
      <c r="I163" s="198"/>
      <c r="J163" s="199">
        <f>ROUND(I163*H163,2)</f>
        <v>0</v>
      </c>
      <c r="K163" s="195" t="s">
        <v>23</v>
      </c>
      <c r="L163" s="61"/>
      <c r="M163" s="200" t="s">
        <v>23</v>
      </c>
      <c r="N163" s="201" t="s">
        <v>44</v>
      </c>
      <c r="O163" s="42"/>
      <c r="P163" s="202">
        <f>O163*H163</f>
        <v>0</v>
      </c>
      <c r="Q163" s="202">
        <v>0</v>
      </c>
      <c r="R163" s="202">
        <f>Q163*H163</f>
        <v>0</v>
      </c>
      <c r="S163" s="202">
        <v>0</v>
      </c>
      <c r="T163" s="203">
        <f>S163*H163</f>
        <v>0</v>
      </c>
      <c r="AR163" s="24" t="s">
        <v>206</v>
      </c>
      <c r="AT163" s="24" t="s">
        <v>189</v>
      </c>
      <c r="AU163" s="24" t="s">
        <v>83</v>
      </c>
      <c r="AY163" s="24" t="s">
        <v>186</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206</v>
      </c>
      <c r="BM163" s="24" t="s">
        <v>3237</v>
      </c>
    </row>
    <row r="164" spans="2:47" s="1" customFormat="1" ht="243">
      <c r="B164" s="41"/>
      <c r="C164" s="63"/>
      <c r="D164" s="208" t="s">
        <v>287</v>
      </c>
      <c r="E164" s="63"/>
      <c r="F164" s="209" t="s">
        <v>2562</v>
      </c>
      <c r="G164" s="63"/>
      <c r="H164" s="63"/>
      <c r="I164" s="163"/>
      <c r="J164" s="63"/>
      <c r="K164" s="63"/>
      <c r="L164" s="61"/>
      <c r="M164" s="207"/>
      <c r="N164" s="42"/>
      <c r="O164" s="42"/>
      <c r="P164" s="42"/>
      <c r="Q164" s="42"/>
      <c r="R164" s="42"/>
      <c r="S164" s="42"/>
      <c r="T164" s="78"/>
      <c r="AT164" s="24" t="s">
        <v>287</v>
      </c>
      <c r="AU164" s="24" t="s">
        <v>83</v>
      </c>
    </row>
    <row r="165" spans="2:51" s="13" customFormat="1" ht="13.5">
      <c r="B165" s="241"/>
      <c r="C165" s="242"/>
      <c r="D165" s="208" t="s">
        <v>290</v>
      </c>
      <c r="E165" s="243" t="s">
        <v>23</v>
      </c>
      <c r="F165" s="244" t="s">
        <v>3232</v>
      </c>
      <c r="G165" s="242"/>
      <c r="H165" s="245" t="s">
        <v>23</v>
      </c>
      <c r="I165" s="246"/>
      <c r="J165" s="242"/>
      <c r="K165" s="242"/>
      <c r="L165" s="247"/>
      <c r="M165" s="248"/>
      <c r="N165" s="249"/>
      <c r="O165" s="249"/>
      <c r="P165" s="249"/>
      <c r="Q165" s="249"/>
      <c r="R165" s="249"/>
      <c r="S165" s="249"/>
      <c r="T165" s="250"/>
      <c r="AT165" s="251" t="s">
        <v>290</v>
      </c>
      <c r="AU165" s="251" t="s">
        <v>83</v>
      </c>
      <c r="AV165" s="13" t="s">
        <v>81</v>
      </c>
      <c r="AW165" s="13" t="s">
        <v>36</v>
      </c>
      <c r="AX165" s="13" t="s">
        <v>73</v>
      </c>
      <c r="AY165" s="251" t="s">
        <v>186</v>
      </c>
    </row>
    <row r="166" spans="2:51" s="11" customFormat="1" ht="13.5">
      <c r="B166" s="214"/>
      <c r="C166" s="215"/>
      <c r="D166" s="208" t="s">
        <v>290</v>
      </c>
      <c r="E166" s="225" t="s">
        <v>23</v>
      </c>
      <c r="F166" s="226" t="s">
        <v>3238</v>
      </c>
      <c r="G166" s="215"/>
      <c r="H166" s="227">
        <v>6.07</v>
      </c>
      <c r="I166" s="219"/>
      <c r="J166" s="215"/>
      <c r="K166" s="215"/>
      <c r="L166" s="220"/>
      <c r="M166" s="221"/>
      <c r="N166" s="222"/>
      <c r="O166" s="222"/>
      <c r="P166" s="222"/>
      <c r="Q166" s="222"/>
      <c r="R166" s="222"/>
      <c r="S166" s="222"/>
      <c r="T166" s="223"/>
      <c r="AT166" s="224" t="s">
        <v>290</v>
      </c>
      <c r="AU166" s="224" t="s">
        <v>83</v>
      </c>
      <c r="AV166" s="11" t="s">
        <v>83</v>
      </c>
      <c r="AW166" s="11" t="s">
        <v>36</v>
      </c>
      <c r="AX166" s="11" t="s">
        <v>73</v>
      </c>
      <c r="AY166" s="224" t="s">
        <v>186</v>
      </c>
    </row>
    <row r="167" spans="2:51" s="11" customFormat="1" ht="13.5">
      <c r="B167" s="214"/>
      <c r="C167" s="215"/>
      <c r="D167" s="208" t="s">
        <v>290</v>
      </c>
      <c r="E167" s="225" t="s">
        <v>23</v>
      </c>
      <c r="F167" s="226" t="s">
        <v>3239</v>
      </c>
      <c r="G167" s="215"/>
      <c r="H167" s="227">
        <v>1.84</v>
      </c>
      <c r="I167" s="219"/>
      <c r="J167" s="215"/>
      <c r="K167" s="215"/>
      <c r="L167" s="220"/>
      <c r="M167" s="221"/>
      <c r="N167" s="222"/>
      <c r="O167" s="222"/>
      <c r="P167" s="222"/>
      <c r="Q167" s="222"/>
      <c r="R167" s="222"/>
      <c r="S167" s="222"/>
      <c r="T167" s="223"/>
      <c r="AT167" s="224" t="s">
        <v>290</v>
      </c>
      <c r="AU167" s="224" t="s">
        <v>83</v>
      </c>
      <c r="AV167" s="11" t="s">
        <v>83</v>
      </c>
      <c r="AW167" s="11" t="s">
        <v>36</v>
      </c>
      <c r="AX167" s="11" t="s">
        <v>73</v>
      </c>
      <c r="AY167" s="224" t="s">
        <v>186</v>
      </c>
    </row>
    <row r="168" spans="2:51" s="11" customFormat="1" ht="13.5">
      <c r="B168" s="214"/>
      <c r="C168" s="215"/>
      <c r="D168" s="208" t="s">
        <v>290</v>
      </c>
      <c r="E168" s="225" t="s">
        <v>23</v>
      </c>
      <c r="F168" s="226" t="s">
        <v>3240</v>
      </c>
      <c r="G168" s="215"/>
      <c r="H168" s="227">
        <v>1.86</v>
      </c>
      <c r="I168" s="219"/>
      <c r="J168" s="215"/>
      <c r="K168" s="215"/>
      <c r="L168" s="220"/>
      <c r="M168" s="221"/>
      <c r="N168" s="222"/>
      <c r="O168" s="222"/>
      <c r="P168" s="222"/>
      <c r="Q168" s="222"/>
      <c r="R168" s="222"/>
      <c r="S168" s="222"/>
      <c r="T168" s="223"/>
      <c r="AT168" s="224" t="s">
        <v>290</v>
      </c>
      <c r="AU168" s="224" t="s">
        <v>83</v>
      </c>
      <c r="AV168" s="11" t="s">
        <v>83</v>
      </c>
      <c r="AW168" s="11" t="s">
        <v>36</v>
      </c>
      <c r="AX168" s="11" t="s">
        <v>73</v>
      </c>
      <c r="AY168" s="224" t="s">
        <v>186</v>
      </c>
    </row>
    <row r="169" spans="2:51" s="13" customFormat="1" ht="13.5">
      <c r="B169" s="241"/>
      <c r="C169" s="242"/>
      <c r="D169" s="208" t="s">
        <v>290</v>
      </c>
      <c r="E169" s="243" t="s">
        <v>23</v>
      </c>
      <c r="F169" s="244" t="s">
        <v>3241</v>
      </c>
      <c r="G169" s="242"/>
      <c r="H169" s="245" t="s">
        <v>23</v>
      </c>
      <c r="I169" s="246"/>
      <c r="J169" s="242"/>
      <c r="K169" s="242"/>
      <c r="L169" s="247"/>
      <c r="M169" s="248"/>
      <c r="N169" s="249"/>
      <c r="O169" s="249"/>
      <c r="P169" s="249"/>
      <c r="Q169" s="249"/>
      <c r="R169" s="249"/>
      <c r="S169" s="249"/>
      <c r="T169" s="250"/>
      <c r="AT169" s="251" t="s">
        <v>290</v>
      </c>
      <c r="AU169" s="251" t="s">
        <v>83</v>
      </c>
      <c r="AV169" s="13" t="s">
        <v>81</v>
      </c>
      <c r="AW169" s="13" t="s">
        <v>36</v>
      </c>
      <c r="AX169" s="13" t="s">
        <v>73</v>
      </c>
      <c r="AY169" s="251" t="s">
        <v>186</v>
      </c>
    </row>
    <row r="170" spans="2:51" s="12" customFormat="1" ht="13.5">
      <c r="B170" s="230"/>
      <c r="C170" s="231"/>
      <c r="D170" s="205" t="s">
        <v>290</v>
      </c>
      <c r="E170" s="232" t="s">
        <v>23</v>
      </c>
      <c r="F170" s="233" t="s">
        <v>650</v>
      </c>
      <c r="G170" s="231"/>
      <c r="H170" s="234">
        <v>9.77</v>
      </c>
      <c r="I170" s="235"/>
      <c r="J170" s="231"/>
      <c r="K170" s="231"/>
      <c r="L170" s="236"/>
      <c r="M170" s="237"/>
      <c r="N170" s="238"/>
      <c r="O170" s="238"/>
      <c r="P170" s="238"/>
      <c r="Q170" s="238"/>
      <c r="R170" s="238"/>
      <c r="S170" s="238"/>
      <c r="T170" s="239"/>
      <c r="AT170" s="240" t="s">
        <v>290</v>
      </c>
      <c r="AU170" s="240" t="s">
        <v>83</v>
      </c>
      <c r="AV170" s="12" t="s">
        <v>206</v>
      </c>
      <c r="AW170" s="12" t="s">
        <v>36</v>
      </c>
      <c r="AX170" s="12" t="s">
        <v>81</v>
      </c>
      <c r="AY170" s="240" t="s">
        <v>186</v>
      </c>
    </row>
    <row r="171" spans="2:65" s="1" customFormat="1" ht="31.5" customHeight="1">
      <c r="B171" s="41"/>
      <c r="C171" s="193" t="s">
        <v>263</v>
      </c>
      <c r="D171" s="193" t="s">
        <v>189</v>
      </c>
      <c r="E171" s="194" t="s">
        <v>2565</v>
      </c>
      <c r="F171" s="195" t="s">
        <v>3242</v>
      </c>
      <c r="G171" s="196" t="s">
        <v>285</v>
      </c>
      <c r="H171" s="197">
        <v>47.22</v>
      </c>
      <c r="I171" s="198"/>
      <c r="J171" s="199">
        <f>ROUND(I171*H171,2)</f>
        <v>0</v>
      </c>
      <c r="K171" s="195" t="s">
        <v>193</v>
      </c>
      <c r="L171" s="61"/>
      <c r="M171" s="200" t="s">
        <v>23</v>
      </c>
      <c r="N171" s="201" t="s">
        <v>44</v>
      </c>
      <c r="O171" s="42"/>
      <c r="P171" s="202">
        <f>O171*H171</f>
        <v>0</v>
      </c>
      <c r="Q171" s="202">
        <v>0.00765</v>
      </c>
      <c r="R171" s="202">
        <f>Q171*H171</f>
        <v>0.36123299999999997</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3243</v>
      </c>
    </row>
    <row r="172" spans="2:47" s="1" customFormat="1" ht="189">
      <c r="B172" s="41"/>
      <c r="C172" s="63"/>
      <c r="D172" s="208" t="s">
        <v>287</v>
      </c>
      <c r="E172" s="63"/>
      <c r="F172" s="209" t="s">
        <v>2568</v>
      </c>
      <c r="G172" s="63"/>
      <c r="H172" s="63"/>
      <c r="I172" s="163"/>
      <c r="J172" s="63"/>
      <c r="K172" s="63"/>
      <c r="L172" s="61"/>
      <c r="M172" s="207"/>
      <c r="N172" s="42"/>
      <c r="O172" s="42"/>
      <c r="P172" s="42"/>
      <c r="Q172" s="42"/>
      <c r="R172" s="42"/>
      <c r="S172" s="42"/>
      <c r="T172" s="78"/>
      <c r="AT172" s="24" t="s">
        <v>287</v>
      </c>
      <c r="AU172" s="24" t="s">
        <v>83</v>
      </c>
    </row>
    <row r="173" spans="2:51" s="13" customFormat="1" ht="13.5">
      <c r="B173" s="241"/>
      <c r="C173" s="242"/>
      <c r="D173" s="208" t="s">
        <v>290</v>
      </c>
      <c r="E173" s="243" t="s">
        <v>23</v>
      </c>
      <c r="F173" s="244" t="s">
        <v>3232</v>
      </c>
      <c r="G173" s="242"/>
      <c r="H173" s="245" t="s">
        <v>23</v>
      </c>
      <c r="I173" s="246"/>
      <c r="J173" s="242"/>
      <c r="K173" s="242"/>
      <c r="L173" s="247"/>
      <c r="M173" s="248"/>
      <c r="N173" s="249"/>
      <c r="O173" s="249"/>
      <c r="P173" s="249"/>
      <c r="Q173" s="249"/>
      <c r="R173" s="249"/>
      <c r="S173" s="249"/>
      <c r="T173" s="250"/>
      <c r="AT173" s="251" t="s">
        <v>290</v>
      </c>
      <c r="AU173" s="251" t="s">
        <v>83</v>
      </c>
      <c r="AV173" s="13" t="s">
        <v>81</v>
      </c>
      <c r="AW173" s="13" t="s">
        <v>36</v>
      </c>
      <c r="AX173" s="13" t="s">
        <v>73</v>
      </c>
      <c r="AY173" s="251" t="s">
        <v>186</v>
      </c>
    </row>
    <row r="174" spans="2:51" s="11" customFormat="1" ht="13.5">
      <c r="B174" s="214"/>
      <c r="C174" s="215"/>
      <c r="D174" s="208" t="s">
        <v>290</v>
      </c>
      <c r="E174" s="225" t="s">
        <v>23</v>
      </c>
      <c r="F174" s="226" t="s">
        <v>3244</v>
      </c>
      <c r="G174" s="215"/>
      <c r="H174" s="227">
        <v>23.44</v>
      </c>
      <c r="I174" s="219"/>
      <c r="J174" s="215"/>
      <c r="K174" s="215"/>
      <c r="L174" s="220"/>
      <c r="M174" s="221"/>
      <c r="N174" s="222"/>
      <c r="O174" s="222"/>
      <c r="P174" s="222"/>
      <c r="Q174" s="222"/>
      <c r="R174" s="222"/>
      <c r="S174" s="222"/>
      <c r="T174" s="223"/>
      <c r="AT174" s="224" t="s">
        <v>290</v>
      </c>
      <c r="AU174" s="224" t="s">
        <v>83</v>
      </c>
      <c r="AV174" s="11" t="s">
        <v>83</v>
      </c>
      <c r="AW174" s="11" t="s">
        <v>36</v>
      </c>
      <c r="AX174" s="11" t="s">
        <v>73</v>
      </c>
      <c r="AY174" s="224" t="s">
        <v>186</v>
      </c>
    </row>
    <row r="175" spans="2:51" s="11" customFormat="1" ht="13.5">
      <c r="B175" s="214"/>
      <c r="C175" s="215"/>
      <c r="D175" s="208" t="s">
        <v>290</v>
      </c>
      <c r="E175" s="225" t="s">
        <v>23</v>
      </c>
      <c r="F175" s="226" t="s">
        <v>3245</v>
      </c>
      <c r="G175" s="215"/>
      <c r="H175" s="227">
        <v>11.6</v>
      </c>
      <c r="I175" s="219"/>
      <c r="J175" s="215"/>
      <c r="K175" s="215"/>
      <c r="L175" s="220"/>
      <c r="M175" s="221"/>
      <c r="N175" s="222"/>
      <c r="O175" s="222"/>
      <c r="P175" s="222"/>
      <c r="Q175" s="222"/>
      <c r="R175" s="222"/>
      <c r="S175" s="222"/>
      <c r="T175" s="223"/>
      <c r="AT175" s="224" t="s">
        <v>290</v>
      </c>
      <c r="AU175" s="224" t="s">
        <v>83</v>
      </c>
      <c r="AV175" s="11" t="s">
        <v>83</v>
      </c>
      <c r="AW175" s="11" t="s">
        <v>36</v>
      </c>
      <c r="AX175" s="11" t="s">
        <v>73</v>
      </c>
      <c r="AY175" s="224" t="s">
        <v>186</v>
      </c>
    </row>
    <row r="176" spans="2:51" s="11" customFormat="1" ht="13.5">
      <c r="B176" s="214"/>
      <c r="C176" s="215"/>
      <c r="D176" s="208" t="s">
        <v>290</v>
      </c>
      <c r="E176" s="225" t="s">
        <v>23</v>
      </c>
      <c r="F176" s="226" t="s">
        <v>3246</v>
      </c>
      <c r="G176" s="215"/>
      <c r="H176" s="227">
        <v>12.18</v>
      </c>
      <c r="I176" s="219"/>
      <c r="J176" s="215"/>
      <c r="K176" s="215"/>
      <c r="L176" s="220"/>
      <c r="M176" s="221"/>
      <c r="N176" s="222"/>
      <c r="O176" s="222"/>
      <c r="P176" s="222"/>
      <c r="Q176" s="222"/>
      <c r="R176" s="222"/>
      <c r="S176" s="222"/>
      <c r="T176" s="223"/>
      <c r="AT176" s="224" t="s">
        <v>290</v>
      </c>
      <c r="AU176" s="224" t="s">
        <v>83</v>
      </c>
      <c r="AV176" s="11" t="s">
        <v>83</v>
      </c>
      <c r="AW176" s="11" t="s">
        <v>36</v>
      </c>
      <c r="AX176" s="11" t="s">
        <v>73</v>
      </c>
      <c r="AY176" s="224" t="s">
        <v>186</v>
      </c>
    </row>
    <row r="177" spans="2:51" s="12" customFormat="1" ht="13.5">
      <c r="B177" s="230"/>
      <c r="C177" s="231"/>
      <c r="D177" s="205" t="s">
        <v>290</v>
      </c>
      <c r="E177" s="232" t="s">
        <v>23</v>
      </c>
      <c r="F177" s="233" t="s">
        <v>650</v>
      </c>
      <c r="G177" s="231"/>
      <c r="H177" s="234">
        <v>47.22</v>
      </c>
      <c r="I177" s="235"/>
      <c r="J177" s="231"/>
      <c r="K177" s="231"/>
      <c r="L177" s="236"/>
      <c r="M177" s="237"/>
      <c r="N177" s="238"/>
      <c r="O177" s="238"/>
      <c r="P177" s="238"/>
      <c r="Q177" s="238"/>
      <c r="R177" s="238"/>
      <c r="S177" s="238"/>
      <c r="T177" s="239"/>
      <c r="AT177" s="240" t="s">
        <v>290</v>
      </c>
      <c r="AU177" s="240" t="s">
        <v>83</v>
      </c>
      <c r="AV177" s="12" t="s">
        <v>206</v>
      </c>
      <c r="AW177" s="12" t="s">
        <v>36</v>
      </c>
      <c r="AX177" s="12" t="s">
        <v>81</v>
      </c>
      <c r="AY177" s="240" t="s">
        <v>186</v>
      </c>
    </row>
    <row r="178" spans="2:65" s="1" customFormat="1" ht="31.5" customHeight="1">
      <c r="B178" s="41"/>
      <c r="C178" s="193" t="s">
        <v>268</v>
      </c>
      <c r="D178" s="193" t="s">
        <v>189</v>
      </c>
      <c r="E178" s="194" t="s">
        <v>2570</v>
      </c>
      <c r="F178" s="195" t="s">
        <v>3247</v>
      </c>
      <c r="G178" s="196" t="s">
        <v>285</v>
      </c>
      <c r="H178" s="197">
        <v>47.22</v>
      </c>
      <c r="I178" s="198"/>
      <c r="J178" s="199">
        <f>ROUND(I178*H178,2)</f>
        <v>0</v>
      </c>
      <c r="K178" s="195" t="s">
        <v>193</v>
      </c>
      <c r="L178" s="61"/>
      <c r="M178" s="200" t="s">
        <v>23</v>
      </c>
      <c r="N178" s="201" t="s">
        <v>44</v>
      </c>
      <c r="O178" s="42"/>
      <c r="P178" s="202">
        <f>O178*H178</f>
        <v>0</v>
      </c>
      <c r="Q178" s="202">
        <v>0.00086</v>
      </c>
      <c r="R178" s="202">
        <f>Q178*H178</f>
        <v>0.0406092</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3248</v>
      </c>
    </row>
    <row r="179" spans="2:47" s="1" customFormat="1" ht="189">
      <c r="B179" s="41"/>
      <c r="C179" s="63"/>
      <c r="D179" s="208" t="s">
        <v>287</v>
      </c>
      <c r="E179" s="63"/>
      <c r="F179" s="209" t="s">
        <v>2568</v>
      </c>
      <c r="G179" s="63"/>
      <c r="H179" s="63"/>
      <c r="I179" s="163"/>
      <c r="J179" s="63"/>
      <c r="K179" s="63"/>
      <c r="L179" s="61"/>
      <c r="M179" s="207"/>
      <c r="N179" s="42"/>
      <c r="O179" s="42"/>
      <c r="P179" s="42"/>
      <c r="Q179" s="42"/>
      <c r="R179" s="42"/>
      <c r="S179" s="42"/>
      <c r="T179" s="78"/>
      <c r="AT179" s="24" t="s">
        <v>287</v>
      </c>
      <c r="AU179" s="24" t="s">
        <v>83</v>
      </c>
    </row>
    <row r="180" spans="2:51" s="13" customFormat="1" ht="13.5">
      <c r="B180" s="241"/>
      <c r="C180" s="242"/>
      <c r="D180" s="208" t="s">
        <v>290</v>
      </c>
      <c r="E180" s="243" t="s">
        <v>23</v>
      </c>
      <c r="F180" s="244" t="s">
        <v>3249</v>
      </c>
      <c r="G180" s="242"/>
      <c r="H180" s="245" t="s">
        <v>23</v>
      </c>
      <c r="I180" s="246"/>
      <c r="J180" s="242"/>
      <c r="K180" s="242"/>
      <c r="L180" s="247"/>
      <c r="M180" s="248"/>
      <c r="N180" s="249"/>
      <c r="O180" s="249"/>
      <c r="P180" s="249"/>
      <c r="Q180" s="249"/>
      <c r="R180" s="249"/>
      <c r="S180" s="249"/>
      <c r="T180" s="250"/>
      <c r="AT180" s="251" t="s">
        <v>290</v>
      </c>
      <c r="AU180" s="251" t="s">
        <v>83</v>
      </c>
      <c r="AV180" s="13" t="s">
        <v>81</v>
      </c>
      <c r="AW180" s="13" t="s">
        <v>36</v>
      </c>
      <c r="AX180" s="13" t="s">
        <v>73</v>
      </c>
      <c r="AY180" s="251" t="s">
        <v>186</v>
      </c>
    </row>
    <row r="181" spans="2:51" s="11" customFormat="1" ht="13.5">
      <c r="B181" s="214"/>
      <c r="C181" s="215"/>
      <c r="D181" s="205" t="s">
        <v>290</v>
      </c>
      <c r="E181" s="216" t="s">
        <v>23</v>
      </c>
      <c r="F181" s="217" t="s">
        <v>3250</v>
      </c>
      <c r="G181" s="215"/>
      <c r="H181" s="218">
        <v>47.22</v>
      </c>
      <c r="I181" s="219"/>
      <c r="J181" s="215"/>
      <c r="K181" s="215"/>
      <c r="L181" s="220"/>
      <c r="M181" s="221"/>
      <c r="N181" s="222"/>
      <c r="O181" s="222"/>
      <c r="P181" s="222"/>
      <c r="Q181" s="222"/>
      <c r="R181" s="222"/>
      <c r="S181" s="222"/>
      <c r="T181" s="223"/>
      <c r="AT181" s="224" t="s">
        <v>290</v>
      </c>
      <c r="AU181" s="224" t="s">
        <v>83</v>
      </c>
      <c r="AV181" s="11" t="s">
        <v>83</v>
      </c>
      <c r="AW181" s="11" t="s">
        <v>36</v>
      </c>
      <c r="AX181" s="11" t="s">
        <v>81</v>
      </c>
      <c r="AY181" s="224" t="s">
        <v>186</v>
      </c>
    </row>
    <row r="182" spans="2:65" s="1" customFormat="1" ht="44.25" customHeight="1">
      <c r="B182" s="41"/>
      <c r="C182" s="193" t="s">
        <v>271</v>
      </c>
      <c r="D182" s="193" t="s">
        <v>189</v>
      </c>
      <c r="E182" s="194" t="s">
        <v>2573</v>
      </c>
      <c r="F182" s="195" t="s">
        <v>3251</v>
      </c>
      <c r="G182" s="196" t="s">
        <v>401</v>
      </c>
      <c r="H182" s="197">
        <v>0.7</v>
      </c>
      <c r="I182" s="198"/>
      <c r="J182" s="199">
        <f>ROUND(I182*H182,2)</f>
        <v>0</v>
      </c>
      <c r="K182" s="195" t="s">
        <v>193</v>
      </c>
      <c r="L182" s="61"/>
      <c r="M182" s="200" t="s">
        <v>23</v>
      </c>
      <c r="N182" s="201" t="s">
        <v>44</v>
      </c>
      <c r="O182" s="42"/>
      <c r="P182" s="202">
        <f>O182*H182</f>
        <v>0</v>
      </c>
      <c r="Q182" s="202">
        <v>1.03003</v>
      </c>
      <c r="R182" s="202">
        <f>Q182*H182</f>
        <v>0.7210209999999999</v>
      </c>
      <c r="S182" s="202">
        <v>0</v>
      </c>
      <c r="T182" s="203">
        <f>S182*H182</f>
        <v>0</v>
      </c>
      <c r="AR182" s="24" t="s">
        <v>206</v>
      </c>
      <c r="AT182" s="24" t="s">
        <v>189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3252</v>
      </c>
    </row>
    <row r="183" spans="2:47" s="1" customFormat="1" ht="94.5">
      <c r="B183" s="41"/>
      <c r="C183" s="63"/>
      <c r="D183" s="208" t="s">
        <v>287</v>
      </c>
      <c r="E183" s="63"/>
      <c r="F183" s="209" t="s">
        <v>2576</v>
      </c>
      <c r="G183" s="63"/>
      <c r="H183" s="63"/>
      <c r="I183" s="163"/>
      <c r="J183" s="63"/>
      <c r="K183" s="63"/>
      <c r="L183" s="61"/>
      <c r="M183" s="207"/>
      <c r="N183" s="42"/>
      <c r="O183" s="42"/>
      <c r="P183" s="42"/>
      <c r="Q183" s="42"/>
      <c r="R183" s="42"/>
      <c r="S183" s="42"/>
      <c r="T183" s="78"/>
      <c r="AT183" s="24" t="s">
        <v>287</v>
      </c>
      <c r="AU183" s="24" t="s">
        <v>83</v>
      </c>
    </row>
    <row r="184" spans="2:51" s="13" customFormat="1" ht="13.5">
      <c r="B184" s="241"/>
      <c r="C184" s="242"/>
      <c r="D184" s="208" t="s">
        <v>290</v>
      </c>
      <c r="E184" s="243" t="s">
        <v>23</v>
      </c>
      <c r="F184" s="244" t="s">
        <v>3232</v>
      </c>
      <c r="G184" s="242"/>
      <c r="H184" s="245" t="s">
        <v>23</v>
      </c>
      <c r="I184" s="246"/>
      <c r="J184" s="242"/>
      <c r="K184" s="242"/>
      <c r="L184" s="247"/>
      <c r="M184" s="248"/>
      <c r="N184" s="249"/>
      <c r="O184" s="249"/>
      <c r="P184" s="249"/>
      <c r="Q184" s="249"/>
      <c r="R184" s="249"/>
      <c r="S184" s="249"/>
      <c r="T184" s="250"/>
      <c r="AT184" s="251" t="s">
        <v>290</v>
      </c>
      <c r="AU184" s="251" t="s">
        <v>83</v>
      </c>
      <c r="AV184" s="13" t="s">
        <v>81</v>
      </c>
      <c r="AW184" s="13" t="s">
        <v>36</v>
      </c>
      <c r="AX184" s="13" t="s">
        <v>73</v>
      </c>
      <c r="AY184" s="251" t="s">
        <v>186</v>
      </c>
    </row>
    <row r="185" spans="2:51" s="13" customFormat="1" ht="13.5">
      <c r="B185" s="241"/>
      <c r="C185" s="242"/>
      <c r="D185" s="208" t="s">
        <v>290</v>
      </c>
      <c r="E185" s="243" t="s">
        <v>23</v>
      </c>
      <c r="F185" s="244" t="s">
        <v>3253</v>
      </c>
      <c r="G185" s="242"/>
      <c r="H185" s="245" t="s">
        <v>23</v>
      </c>
      <c r="I185" s="246"/>
      <c r="J185" s="242"/>
      <c r="K185" s="242"/>
      <c r="L185" s="247"/>
      <c r="M185" s="248"/>
      <c r="N185" s="249"/>
      <c r="O185" s="249"/>
      <c r="P185" s="249"/>
      <c r="Q185" s="249"/>
      <c r="R185" s="249"/>
      <c r="S185" s="249"/>
      <c r="T185" s="250"/>
      <c r="AT185" s="251" t="s">
        <v>290</v>
      </c>
      <c r="AU185" s="251" t="s">
        <v>83</v>
      </c>
      <c r="AV185" s="13" t="s">
        <v>81</v>
      </c>
      <c r="AW185" s="13" t="s">
        <v>36</v>
      </c>
      <c r="AX185" s="13" t="s">
        <v>73</v>
      </c>
      <c r="AY185" s="251" t="s">
        <v>186</v>
      </c>
    </row>
    <row r="186" spans="2:51" s="11" customFormat="1" ht="13.5">
      <c r="B186" s="214"/>
      <c r="C186" s="215"/>
      <c r="D186" s="208" t="s">
        <v>290</v>
      </c>
      <c r="E186" s="225" t="s">
        <v>23</v>
      </c>
      <c r="F186" s="226" t="s">
        <v>3254</v>
      </c>
      <c r="G186" s="215"/>
      <c r="H186" s="227">
        <v>0.3</v>
      </c>
      <c r="I186" s="219"/>
      <c r="J186" s="215"/>
      <c r="K186" s="215"/>
      <c r="L186" s="220"/>
      <c r="M186" s="221"/>
      <c r="N186" s="222"/>
      <c r="O186" s="222"/>
      <c r="P186" s="222"/>
      <c r="Q186" s="222"/>
      <c r="R186" s="222"/>
      <c r="S186" s="222"/>
      <c r="T186" s="223"/>
      <c r="AT186" s="224" t="s">
        <v>290</v>
      </c>
      <c r="AU186" s="224" t="s">
        <v>83</v>
      </c>
      <c r="AV186" s="11" t="s">
        <v>83</v>
      </c>
      <c r="AW186" s="11" t="s">
        <v>36</v>
      </c>
      <c r="AX186" s="11" t="s">
        <v>73</v>
      </c>
      <c r="AY186" s="224" t="s">
        <v>186</v>
      </c>
    </row>
    <row r="187" spans="2:51" s="11" customFormat="1" ht="13.5">
      <c r="B187" s="214"/>
      <c r="C187" s="215"/>
      <c r="D187" s="208" t="s">
        <v>290</v>
      </c>
      <c r="E187" s="225" t="s">
        <v>23</v>
      </c>
      <c r="F187" s="226" t="s">
        <v>3255</v>
      </c>
      <c r="G187" s="215"/>
      <c r="H187" s="227">
        <v>0.2</v>
      </c>
      <c r="I187" s="219"/>
      <c r="J187" s="215"/>
      <c r="K187" s="215"/>
      <c r="L187" s="220"/>
      <c r="M187" s="221"/>
      <c r="N187" s="222"/>
      <c r="O187" s="222"/>
      <c r="P187" s="222"/>
      <c r="Q187" s="222"/>
      <c r="R187" s="222"/>
      <c r="S187" s="222"/>
      <c r="T187" s="223"/>
      <c r="AT187" s="224" t="s">
        <v>290</v>
      </c>
      <c r="AU187" s="224" t="s">
        <v>83</v>
      </c>
      <c r="AV187" s="11" t="s">
        <v>83</v>
      </c>
      <c r="AW187" s="11" t="s">
        <v>36</v>
      </c>
      <c r="AX187" s="11" t="s">
        <v>73</v>
      </c>
      <c r="AY187" s="224" t="s">
        <v>186</v>
      </c>
    </row>
    <row r="188" spans="2:51" s="11" customFormat="1" ht="13.5">
      <c r="B188" s="214"/>
      <c r="C188" s="215"/>
      <c r="D188" s="208" t="s">
        <v>290</v>
      </c>
      <c r="E188" s="225" t="s">
        <v>23</v>
      </c>
      <c r="F188" s="226" t="s">
        <v>3256</v>
      </c>
      <c r="G188" s="215"/>
      <c r="H188" s="227">
        <v>0.2</v>
      </c>
      <c r="I188" s="219"/>
      <c r="J188" s="215"/>
      <c r="K188" s="215"/>
      <c r="L188" s="220"/>
      <c r="M188" s="221"/>
      <c r="N188" s="222"/>
      <c r="O188" s="222"/>
      <c r="P188" s="222"/>
      <c r="Q188" s="222"/>
      <c r="R188" s="222"/>
      <c r="S188" s="222"/>
      <c r="T188" s="223"/>
      <c r="AT188" s="224" t="s">
        <v>290</v>
      </c>
      <c r="AU188" s="224" t="s">
        <v>83</v>
      </c>
      <c r="AV188" s="11" t="s">
        <v>83</v>
      </c>
      <c r="AW188" s="11" t="s">
        <v>36</v>
      </c>
      <c r="AX188" s="11" t="s">
        <v>73</v>
      </c>
      <c r="AY188" s="224" t="s">
        <v>186</v>
      </c>
    </row>
    <row r="189" spans="2:51" s="12" customFormat="1" ht="13.5">
      <c r="B189" s="230"/>
      <c r="C189" s="231"/>
      <c r="D189" s="208" t="s">
        <v>290</v>
      </c>
      <c r="E189" s="265" t="s">
        <v>23</v>
      </c>
      <c r="F189" s="266" t="s">
        <v>650</v>
      </c>
      <c r="G189" s="231"/>
      <c r="H189" s="267">
        <v>0.7</v>
      </c>
      <c r="I189" s="235"/>
      <c r="J189" s="231"/>
      <c r="K189" s="231"/>
      <c r="L189" s="236"/>
      <c r="M189" s="237"/>
      <c r="N189" s="238"/>
      <c r="O189" s="238"/>
      <c r="P189" s="238"/>
      <c r="Q189" s="238"/>
      <c r="R189" s="238"/>
      <c r="S189" s="238"/>
      <c r="T189" s="239"/>
      <c r="AT189" s="240" t="s">
        <v>290</v>
      </c>
      <c r="AU189" s="240" t="s">
        <v>83</v>
      </c>
      <c r="AV189" s="12" t="s">
        <v>206</v>
      </c>
      <c r="AW189" s="12" t="s">
        <v>36</v>
      </c>
      <c r="AX189" s="12" t="s">
        <v>81</v>
      </c>
      <c r="AY189" s="240" t="s">
        <v>186</v>
      </c>
    </row>
    <row r="190" spans="2:63" s="10" customFormat="1" ht="29.85" customHeight="1">
      <c r="B190" s="176"/>
      <c r="C190" s="177"/>
      <c r="D190" s="190" t="s">
        <v>72</v>
      </c>
      <c r="E190" s="191" t="s">
        <v>206</v>
      </c>
      <c r="F190" s="191" t="s">
        <v>668</v>
      </c>
      <c r="G190" s="177"/>
      <c r="H190" s="177"/>
      <c r="I190" s="180"/>
      <c r="J190" s="192">
        <f>BK190</f>
        <v>0</v>
      </c>
      <c r="K190" s="177"/>
      <c r="L190" s="182"/>
      <c r="M190" s="183"/>
      <c r="N190" s="184"/>
      <c r="O190" s="184"/>
      <c r="P190" s="185">
        <f>SUM(P191:P211)</f>
        <v>0</v>
      </c>
      <c r="Q190" s="184"/>
      <c r="R190" s="185">
        <f>SUM(R191:R211)</f>
        <v>96.2118225</v>
      </c>
      <c r="S190" s="184"/>
      <c r="T190" s="186">
        <f>SUM(T191:T211)</f>
        <v>0</v>
      </c>
      <c r="AR190" s="187" t="s">
        <v>81</v>
      </c>
      <c r="AT190" s="188" t="s">
        <v>72</v>
      </c>
      <c r="AU190" s="188" t="s">
        <v>81</v>
      </c>
      <c r="AY190" s="187" t="s">
        <v>186</v>
      </c>
      <c r="BK190" s="189">
        <f>SUM(BK191:BK211)</f>
        <v>0</v>
      </c>
    </row>
    <row r="191" spans="2:65" s="1" customFormat="1" ht="22.5" customHeight="1">
      <c r="B191" s="41"/>
      <c r="C191" s="193" t="s">
        <v>350</v>
      </c>
      <c r="D191" s="193" t="s">
        <v>189</v>
      </c>
      <c r="E191" s="194" t="s">
        <v>685</v>
      </c>
      <c r="F191" s="195" t="s">
        <v>3257</v>
      </c>
      <c r="G191" s="196" t="s">
        <v>295</v>
      </c>
      <c r="H191" s="197">
        <v>41.25</v>
      </c>
      <c r="I191" s="198"/>
      <c r="J191" s="199">
        <f>ROUND(I191*H191,2)</f>
        <v>0</v>
      </c>
      <c r="K191" s="195" t="s">
        <v>23</v>
      </c>
      <c r="L191" s="61"/>
      <c r="M191" s="200" t="s">
        <v>23</v>
      </c>
      <c r="N191" s="201" t="s">
        <v>44</v>
      </c>
      <c r="O191" s="42"/>
      <c r="P191" s="202">
        <f>O191*H191</f>
        <v>0</v>
      </c>
      <c r="Q191" s="202">
        <v>1.89077</v>
      </c>
      <c r="R191" s="202">
        <f>Q191*H191</f>
        <v>77.9942625</v>
      </c>
      <c r="S191" s="202">
        <v>0</v>
      </c>
      <c r="T191" s="203">
        <f>S191*H191</f>
        <v>0</v>
      </c>
      <c r="AR191" s="24" t="s">
        <v>206</v>
      </c>
      <c r="AT191" s="24" t="s">
        <v>189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3258</v>
      </c>
    </row>
    <row r="192" spans="2:47" s="1" customFormat="1" ht="54">
      <c r="B192" s="41"/>
      <c r="C192" s="63"/>
      <c r="D192" s="208" t="s">
        <v>287</v>
      </c>
      <c r="E192" s="63"/>
      <c r="F192" s="209" t="s">
        <v>682</v>
      </c>
      <c r="G192" s="63"/>
      <c r="H192" s="63"/>
      <c r="I192" s="163"/>
      <c r="J192" s="63"/>
      <c r="K192" s="63"/>
      <c r="L192" s="61"/>
      <c r="M192" s="207"/>
      <c r="N192" s="42"/>
      <c r="O192" s="42"/>
      <c r="P192" s="42"/>
      <c r="Q192" s="42"/>
      <c r="R192" s="42"/>
      <c r="S192" s="42"/>
      <c r="T192" s="78"/>
      <c r="AT192" s="24" t="s">
        <v>287</v>
      </c>
      <c r="AU192" s="24" t="s">
        <v>83</v>
      </c>
    </row>
    <row r="193" spans="2:51" s="13" customFormat="1" ht="13.5">
      <c r="B193" s="241"/>
      <c r="C193" s="242"/>
      <c r="D193" s="208" t="s">
        <v>290</v>
      </c>
      <c r="E193" s="243" t="s">
        <v>23</v>
      </c>
      <c r="F193" s="244" t="s">
        <v>3232</v>
      </c>
      <c r="G193" s="242"/>
      <c r="H193" s="245" t="s">
        <v>23</v>
      </c>
      <c r="I193" s="246"/>
      <c r="J193" s="242"/>
      <c r="K193" s="242"/>
      <c r="L193" s="247"/>
      <c r="M193" s="248"/>
      <c r="N193" s="249"/>
      <c r="O193" s="249"/>
      <c r="P193" s="249"/>
      <c r="Q193" s="249"/>
      <c r="R193" s="249"/>
      <c r="S193" s="249"/>
      <c r="T193" s="250"/>
      <c r="AT193" s="251" t="s">
        <v>290</v>
      </c>
      <c r="AU193" s="251" t="s">
        <v>83</v>
      </c>
      <c r="AV193" s="13" t="s">
        <v>81</v>
      </c>
      <c r="AW193" s="13" t="s">
        <v>36</v>
      </c>
      <c r="AX193" s="13" t="s">
        <v>73</v>
      </c>
      <c r="AY193" s="251" t="s">
        <v>186</v>
      </c>
    </row>
    <row r="194" spans="2:51" s="11" customFormat="1" ht="13.5">
      <c r="B194" s="214"/>
      <c r="C194" s="215"/>
      <c r="D194" s="208" t="s">
        <v>290</v>
      </c>
      <c r="E194" s="225" t="s">
        <v>23</v>
      </c>
      <c r="F194" s="226" t="s">
        <v>3259</v>
      </c>
      <c r="G194" s="215"/>
      <c r="H194" s="227">
        <v>0.75</v>
      </c>
      <c r="I194" s="219"/>
      <c r="J194" s="215"/>
      <c r="K194" s="215"/>
      <c r="L194" s="220"/>
      <c r="M194" s="221"/>
      <c r="N194" s="222"/>
      <c r="O194" s="222"/>
      <c r="P194" s="222"/>
      <c r="Q194" s="222"/>
      <c r="R194" s="222"/>
      <c r="S194" s="222"/>
      <c r="T194" s="223"/>
      <c r="AT194" s="224" t="s">
        <v>290</v>
      </c>
      <c r="AU194" s="224" t="s">
        <v>83</v>
      </c>
      <c r="AV194" s="11" t="s">
        <v>83</v>
      </c>
      <c r="AW194" s="11" t="s">
        <v>36</v>
      </c>
      <c r="AX194" s="11" t="s">
        <v>73</v>
      </c>
      <c r="AY194" s="224" t="s">
        <v>186</v>
      </c>
    </row>
    <row r="195" spans="2:51" s="11" customFormat="1" ht="13.5">
      <c r="B195" s="214"/>
      <c r="C195" s="215"/>
      <c r="D195" s="208" t="s">
        <v>290</v>
      </c>
      <c r="E195" s="225" t="s">
        <v>23</v>
      </c>
      <c r="F195" s="226" t="s">
        <v>3260</v>
      </c>
      <c r="G195" s="215"/>
      <c r="H195" s="227">
        <v>0.58</v>
      </c>
      <c r="I195" s="219"/>
      <c r="J195" s="215"/>
      <c r="K195" s="215"/>
      <c r="L195" s="220"/>
      <c r="M195" s="221"/>
      <c r="N195" s="222"/>
      <c r="O195" s="222"/>
      <c r="P195" s="222"/>
      <c r="Q195" s="222"/>
      <c r="R195" s="222"/>
      <c r="S195" s="222"/>
      <c r="T195" s="223"/>
      <c r="AT195" s="224" t="s">
        <v>290</v>
      </c>
      <c r="AU195" s="224" t="s">
        <v>83</v>
      </c>
      <c r="AV195" s="11" t="s">
        <v>83</v>
      </c>
      <c r="AW195" s="11" t="s">
        <v>36</v>
      </c>
      <c r="AX195" s="11" t="s">
        <v>73</v>
      </c>
      <c r="AY195" s="224" t="s">
        <v>186</v>
      </c>
    </row>
    <row r="196" spans="2:51" s="11" customFormat="1" ht="13.5">
      <c r="B196" s="214"/>
      <c r="C196" s="215"/>
      <c r="D196" s="208" t="s">
        <v>290</v>
      </c>
      <c r="E196" s="225" t="s">
        <v>23</v>
      </c>
      <c r="F196" s="226" t="s">
        <v>3261</v>
      </c>
      <c r="G196" s="215"/>
      <c r="H196" s="227">
        <v>0.51</v>
      </c>
      <c r="I196" s="219"/>
      <c r="J196" s="215"/>
      <c r="K196" s="215"/>
      <c r="L196" s="220"/>
      <c r="M196" s="221"/>
      <c r="N196" s="222"/>
      <c r="O196" s="222"/>
      <c r="P196" s="222"/>
      <c r="Q196" s="222"/>
      <c r="R196" s="222"/>
      <c r="S196" s="222"/>
      <c r="T196" s="223"/>
      <c r="AT196" s="224" t="s">
        <v>290</v>
      </c>
      <c r="AU196" s="224" t="s">
        <v>83</v>
      </c>
      <c r="AV196" s="11" t="s">
        <v>83</v>
      </c>
      <c r="AW196" s="11" t="s">
        <v>36</v>
      </c>
      <c r="AX196" s="11" t="s">
        <v>73</v>
      </c>
      <c r="AY196" s="224" t="s">
        <v>186</v>
      </c>
    </row>
    <row r="197" spans="2:51" s="11" customFormat="1" ht="13.5">
      <c r="B197" s="214"/>
      <c r="C197" s="215"/>
      <c r="D197" s="208" t="s">
        <v>290</v>
      </c>
      <c r="E197" s="225" t="s">
        <v>23</v>
      </c>
      <c r="F197" s="226" t="s">
        <v>3262</v>
      </c>
      <c r="G197" s="215"/>
      <c r="H197" s="227">
        <v>35.66</v>
      </c>
      <c r="I197" s="219"/>
      <c r="J197" s="215"/>
      <c r="K197" s="215"/>
      <c r="L197" s="220"/>
      <c r="M197" s="221"/>
      <c r="N197" s="222"/>
      <c r="O197" s="222"/>
      <c r="P197" s="222"/>
      <c r="Q197" s="222"/>
      <c r="R197" s="222"/>
      <c r="S197" s="222"/>
      <c r="T197" s="223"/>
      <c r="AT197" s="224" t="s">
        <v>290</v>
      </c>
      <c r="AU197" s="224" t="s">
        <v>83</v>
      </c>
      <c r="AV197" s="11" t="s">
        <v>83</v>
      </c>
      <c r="AW197" s="11" t="s">
        <v>36</v>
      </c>
      <c r="AX197" s="11" t="s">
        <v>73</v>
      </c>
      <c r="AY197" s="224" t="s">
        <v>186</v>
      </c>
    </row>
    <row r="198" spans="2:51" s="13" customFormat="1" ht="13.5">
      <c r="B198" s="241"/>
      <c r="C198" s="242"/>
      <c r="D198" s="208" t="s">
        <v>290</v>
      </c>
      <c r="E198" s="243" t="s">
        <v>23</v>
      </c>
      <c r="F198" s="244" t="s">
        <v>3263</v>
      </c>
      <c r="G198" s="242"/>
      <c r="H198" s="245" t="s">
        <v>23</v>
      </c>
      <c r="I198" s="246"/>
      <c r="J198" s="242"/>
      <c r="K198" s="242"/>
      <c r="L198" s="247"/>
      <c r="M198" s="248"/>
      <c r="N198" s="249"/>
      <c r="O198" s="249"/>
      <c r="P198" s="249"/>
      <c r="Q198" s="249"/>
      <c r="R198" s="249"/>
      <c r="S198" s="249"/>
      <c r="T198" s="250"/>
      <c r="AT198" s="251" t="s">
        <v>290</v>
      </c>
      <c r="AU198" s="251" t="s">
        <v>83</v>
      </c>
      <c r="AV198" s="13" t="s">
        <v>81</v>
      </c>
      <c r="AW198" s="13" t="s">
        <v>36</v>
      </c>
      <c r="AX198" s="13" t="s">
        <v>73</v>
      </c>
      <c r="AY198" s="251" t="s">
        <v>186</v>
      </c>
    </row>
    <row r="199" spans="2:51" s="11" customFormat="1" ht="13.5">
      <c r="B199" s="214"/>
      <c r="C199" s="215"/>
      <c r="D199" s="208" t="s">
        <v>290</v>
      </c>
      <c r="E199" s="225" t="s">
        <v>23</v>
      </c>
      <c r="F199" s="226" t="s">
        <v>3264</v>
      </c>
      <c r="G199" s="215"/>
      <c r="H199" s="227">
        <v>3.75</v>
      </c>
      <c r="I199" s="219"/>
      <c r="J199" s="215"/>
      <c r="K199" s="215"/>
      <c r="L199" s="220"/>
      <c r="M199" s="221"/>
      <c r="N199" s="222"/>
      <c r="O199" s="222"/>
      <c r="P199" s="222"/>
      <c r="Q199" s="222"/>
      <c r="R199" s="222"/>
      <c r="S199" s="222"/>
      <c r="T199" s="223"/>
      <c r="AT199" s="224" t="s">
        <v>290</v>
      </c>
      <c r="AU199" s="224" t="s">
        <v>83</v>
      </c>
      <c r="AV199" s="11" t="s">
        <v>83</v>
      </c>
      <c r="AW199" s="11" t="s">
        <v>36</v>
      </c>
      <c r="AX199" s="11" t="s">
        <v>73</v>
      </c>
      <c r="AY199" s="224" t="s">
        <v>186</v>
      </c>
    </row>
    <row r="200" spans="2:51" s="12" customFormat="1" ht="13.5">
      <c r="B200" s="230"/>
      <c r="C200" s="231"/>
      <c r="D200" s="205" t="s">
        <v>290</v>
      </c>
      <c r="E200" s="232" t="s">
        <v>23</v>
      </c>
      <c r="F200" s="233" t="s">
        <v>650</v>
      </c>
      <c r="G200" s="231"/>
      <c r="H200" s="234">
        <v>41.25</v>
      </c>
      <c r="I200" s="235"/>
      <c r="J200" s="231"/>
      <c r="K200" s="231"/>
      <c r="L200" s="236"/>
      <c r="M200" s="237"/>
      <c r="N200" s="238"/>
      <c r="O200" s="238"/>
      <c r="P200" s="238"/>
      <c r="Q200" s="238"/>
      <c r="R200" s="238"/>
      <c r="S200" s="238"/>
      <c r="T200" s="239"/>
      <c r="AT200" s="240" t="s">
        <v>290</v>
      </c>
      <c r="AU200" s="240" t="s">
        <v>83</v>
      </c>
      <c r="AV200" s="12" t="s">
        <v>206</v>
      </c>
      <c r="AW200" s="12" t="s">
        <v>36</v>
      </c>
      <c r="AX200" s="12" t="s">
        <v>81</v>
      </c>
      <c r="AY200" s="240" t="s">
        <v>186</v>
      </c>
    </row>
    <row r="201" spans="2:65" s="1" customFormat="1" ht="22.5" customHeight="1">
      <c r="B201" s="41"/>
      <c r="C201" s="193" t="s">
        <v>354</v>
      </c>
      <c r="D201" s="193" t="s">
        <v>189</v>
      </c>
      <c r="E201" s="194" t="s">
        <v>693</v>
      </c>
      <c r="F201" s="195" t="s">
        <v>3265</v>
      </c>
      <c r="G201" s="196" t="s">
        <v>295</v>
      </c>
      <c r="H201" s="197">
        <v>0.9</v>
      </c>
      <c r="I201" s="198"/>
      <c r="J201" s="199">
        <f>ROUND(I201*H201,2)</f>
        <v>0</v>
      </c>
      <c r="K201" s="195" t="s">
        <v>23</v>
      </c>
      <c r="L201" s="61"/>
      <c r="M201" s="200" t="s">
        <v>23</v>
      </c>
      <c r="N201" s="201" t="s">
        <v>44</v>
      </c>
      <c r="O201" s="42"/>
      <c r="P201" s="202">
        <f>O201*H201</f>
        <v>0</v>
      </c>
      <c r="Q201" s="202">
        <v>2.234</v>
      </c>
      <c r="R201" s="202">
        <f>Q201*H201</f>
        <v>2.0106</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3266</v>
      </c>
    </row>
    <row r="202" spans="2:47" s="1" customFormat="1" ht="40.5">
      <c r="B202" s="41"/>
      <c r="C202" s="63"/>
      <c r="D202" s="208" t="s">
        <v>287</v>
      </c>
      <c r="E202" s="63"/>
      <c r="F202" s="209" t="s">
        <v>696</v>
      </c>
      <c r="G202" s="63"/>
      <c r="H202" s="63"/>
      <c r="I202" s="163"/>
      <c r="J202" s="63"/>
      <c r="K202" s="63"/>
      <c r="L202" s="61"/>
      <c r="M202" s="207"/>
      <c r="N202" s="42"/>
      <c r="O202" s="42"/>
      <c r="P202" s="42"/>
      <c r="Q202" s="42"/>
      <c r="R202" s="42"/>
      <c r="S202" s="42"/>
      <c r="T202" s="78"/>
      <c r="AT202" s="24" t="s">
        <v>287</v>
      </c>
      <c r="AU202" s="24" t="s">
        <v>83</v>
      </c>
    </row>
    <row r="203" spans="2:51" s="13" customFormat="1" ht="13.5">
      <c r="B203" s="241"/>
      <c r="C203" s="242"/>
      <c r="D203" s="208" t="s">
        <v>290</v>
      </c>
      <c r="E203" s="243" t="s">
        <v>23</v>
      </c>
      <c r="F203" s="244" t="s">
        <v>3263</v>
      </c>
      <c r="G203" s="242"/>
      <c r="H203" s="245" t="s">
        <v>23</v>
      </c>
      <c r="I203" s="246"/>
      <c r="J203" s="242"/>
      <c r="K203" s="242"/>
      <c r="L203" s="247"/>
      <c r="M203" s="248"/>
      <c r="N203" s="249"/>
      <c r="O203" s="249"/>
      <c r="P203" s="249"/>
      <c r="Q203" s="249"/>
      <c r="R203" s="249"/>
      <c r="S203" s="249"/>
      <c r="T203" s="250"/>
      <c r="AT203" s="251" t="s">
        <v>290</v>
      </c>
      <c r="AU203" s="251" t="s">
        <v>83</v>
      </c>
      <c r="AV203" s="13" t="s">
        <v>81</v>
      </c>
      <c r="AW203" s="13" t="s">
        <v>36</v>
      </c>
      <c r="AX203" s="13" t="s">
        <v>73</v>
      </c>
      <c r="AY203" s="251" t="s">
        <v>186</v>
      </c>
    </row>
    <row r="204" spans="2:51" s="11" customFormat="1" ht="13.5">
      <c r="B204" s="214"/>
      <c r="C204" s="215"/>
      <c r="D204" s="205" t="s">
        <v>290</v>
      </c>
      <c r="E204" s="216" t="s">
        <v>23</v>
      </c>
      <c r="F204" s="217" t="s">
        <v>3267</v>
      </c>
      <c r="G204" s="215"/>
      <c r="H204" s="218">
        <v>0.9</v>
      </c>
      <c r="I204" s="219"/>
      <c r="J204" s="215"/>
      <c r="K204" s="215"/>
      <c r="L204" s="220"/>
      <c r="M204" s="221"/>
      <c r="N204" s="222"/>
      <c r="O204" s="222"/>
      <c r="P204" s="222"/>
      <c r="Q204" s="222"/>
      <c r="R204" s="222"/>
      <c r="S204" s="222"/>
      <c r="T204" s="223"/>
      <c r="AT204" s="224" t="s">
        <v>290</v>
      </c>
      <c r="AU204" s="224" t="s">
        <v>83</v>
      </c>
      <c r="AV204" s="11" t="s">
        <v>83</v>
      </c>
      <c r="AW204" s="11" t="s">
        <v>36</v>
      </c>
      <c r="AX204" s="11" t="s">
        <v>81</v>
      </c>
      <c r="AY204" s="224" t="s">
        <v>186</v>
      </c>
    </row>
    <row r="205" spans="2:65" s="1" customFormat="1" ht="31.5" customHeight="1">
      <c r="B205" s="41"/>
      <c r="C205" s="193" t="s">
        <v>358</v>
      </c>
      <c r="D205" s="193" t="s">
        <v>189</v>
      </c>
      <c r="E205" s="194" t="s">
        <v>3268</v>
      </c>
      <c r="F205" s="195" t="s">
        <v>3269</v>
      </c>
      <c r="G205" s="196" t="s">
        <v>295</v>
      </c>
      <c r="H205" s="197">
        <v>8.77</v>
      </c>
      <c r="I205" s="198"/>
      <c r="J205" s="199">
        <f>ROUND(I205*H205,2)</f>
        <v>0</v>
      </c>
      <c r="K205" s="195" t="s">
        <v>193</v>
      </c>
      <c r="L205" s="61"/>
      <c r="M205" s="200" t="s">
        <v>23</v>
      </c>
      <c r="N205" s="201" t="s">
        <v>44</v>
      </c>
      <c r="O205" s="42"/>
      <c r="P205" s="202">
        <f>O205*H205</f>
        <v>0</v>
      </c>
      <c r="Q205" s="202">
        <v>1.848</v>
      </c>
      <c r="R205" s="202">
        <f>Q205*H205</f>
        <v>16.20696</v>
      </c>
      <c r="S205" s="202">
        <v>0</v>
      </c>
      <c r="T205" s="203">
        <f>S205*H205</f>
        <v>0</v>
      </c>
      <c r="AR205" s="24" t="s">
        <v>206</v>
      </c>
      <c r="AT205" s="24" t="s">
        <v>189</v>
      </c>
      <c r="AU205" s="24" t="s">
        <v>83</v>
      </c>
      <c r="AY205" s="24" t="s">
        <v>186</v>
      </c>
      <c r="BE205" s="204">
        <f>IF(N205="základní",J205,0)</f>
        <v>0</v>
      </c>
      <c r="BF205" s="204">
        <f>IF(N205="snížená",J205,0)</f>
        <v>0</v>
      </c>
      <c r="BG205" s="204">
        <f>IF(N205="zákl. přenesená",J205,0)</f>
        <v>0</v>
      </c>
      <c r="BH205" s="204">
        <f>IF(N205="sníž. přenesená",J205,0)</f>
        <v>0</v>
      </c>
      <c r="BI205" s="204">
        <f>IF(N205="nulová",J205,0)</f>
        <v>0</v>
      </c>
      <c r="BJ205" s="24" t="s">
        <v>81</v>
      </c>
      <c r="BK205" s="204">
        <f>ROUND(I205*H205,2)</f>
        <v>0</v>
      </c>
      <c r="BL205" s="24" t="s">
        <v>206</v>
      </c>
      <c r="BM205" s="24" t="s">
        <v>3270</v>
      </c>
    </row>
    <row r="206" spans="2:47" s="1" customFormat="1" ht="94.5">
      <c r="B206" s="41"/>
      <c r="C206" s="63"/>
      <c r="D206" s="208" t="s">
        <v>287</v>
      </c>
      <c r="E206" s="63"/>
      <c r="F206" s="209" t="s">
        <v>3271</v>
      </c>
      <c r="G206" s="63"/>
      <c r="H206" s="63"/>
      <c r="I206" s="163"/>
      <c r="J206" s="63"/>
      <c r="K206" s="63"/>
      <c r="L206" s="61"/>
      <c r="M206" s="207"/>
      <c r="N206" s="42"/>
      <c r="O206" s="42"/>
      <c r="P206" s="42"/>
      <c r="Q206" s="42"/>
      <c r="R206" s="42"/>
      <c r="S206" s="42"/>
      <c r="T206" s="78"/>
      <c r="AT206" s="24" t="s">
        <v>287</v>
      </c>
      <c r="AU206" s="24" t="s">
        <v>83</v>
      </c>
    </row>
    <row r="207" spans="2:51" s="13" customFormat="1" ht="13.5">
      <c r="B207" s="241"/>
      <c r="C207" s="242"/>
      <c r="D207" s="208" t="s">
        <v>290</v>
      </c>
      <c r="E207" s="243" t="s">
        <v>23</v>
      </c>
      <c r="F207" s="244" t="s">
        <v>3232</v>
      </c>
      <c r="G207" s="242"/>
      <c r="H207" s="245" t="s">
        <v>23</v>
      </c>
      <c r="I207" s="246"/>
      <c r="J207" s="242"/>
      <c r="K207" s="242"/>
      <c r="L207" s="247"/>
      <c r="M207" s="248"/>
      <c r="N207" s="249"/>
      <c r="O207" s="249"/>
      <c r="P207" s="249"/>
      <c r="Q207" s="249"/>
      <c r="R207" s="249"/>
      <c r="S207" s="249"/>
      <c r="T207" s="250"/>
      <c r="AT207" s="251" t="s">
        <v>290</v>
      </c>
      <c r="AU207" s="251" t="s">
        <v>83</v>
      </c>
      <c r="AV207" s="13" t="s">
        <v>81</v>
      </c>
      <c r="AW207" s="13" t="s">
        <v>36</v>
      </c>
      <c r="AX207" s="13" t="s">
        <v>73</v>
      </c>
      <c r="AY207" s="251" t="s">
        <v>186</v>
      </c>
    </row>
    <row r="208" spans="2:51" s="13" customFormat="1" ht="13.5">
      <c r="B208" s="241"/>
      <c r="C208" s="242"/>
      <c r="D208" s="208" t="s">
        <v>290</v>
      </c>
      <c r="E208" s="243" t="s">
        <v>23</v>
      </c>
      <c r="F208" s="244" t="s">
        <v>3272</v>
      </c>
      <c r="G208" s="242"/>
      <c r="H208" s="245" t="s">
        <v>23</v>
      </c>
      <c r="I208" s="246"/>
      <c r="J208" s="242"/>
      <c r="K208" s="242"/>
      <c r="L208" s="247"/>
      <c r="M208" s="248"/>
      <c r="N208" s="249"/>
      <c r="O208" s="249"/>
      <c r="P208" s="249"/>
      <c r="Q208" s="249"/>
      <c r="R208" s="249"/>
      <c r="S208" s="249"/>
      <c r="T208" s="250"/>
      <c r="AT208" s="251" t="s">
        <v>290</v>
      </c>
      <c r="AU208" s="251" t="s">
        <v>83</v>
      </c>
      <c r="AV208" s="13" t="s">
        <v>81</v>
      </c>
      <c r="AW208" s="13" t="s">
        <v>36</v>
      </c>
      <c r="AX208" s="13" t="s">
        <v>73</v>
      </c>
      <c r="AY208" s="251" t="s">
        <v>186</v>
      </c>
    </row>
    <row r="209" spans="2:51" s="11" customFormat="1" ht="13.5">
      <c r="B209" s="214"/>
      <c r="C209" s="215"/>
      <c r="D209" s="208" t="s">
        <v>290</v>
      </c>
      <c r="E209" s="225" t="s">
        <v>23</v>
      </c>
      <c r="F209" s="226" t="s">
        <v>3273</v>
      </c>
      <c r="G209" s="215"/>
      <c r="H209" s="227">
        <v>2.53</v>
      </c>
      <c r="I209" s="219"/>
      <c r="J209" s="215"/>
      <c r="K209" s="215"/>
      <c r="L209" s="220"/>
      <c r="M209" s="221"/>
      <c r="N209" s="222"/>
      <c r="O209" s="222"/>
      <c r="P209" s="222"/>
      <c r="Q209" s="222"/>
      <c r="R209" s="222"/>
      <c r="S209" s="222"/>
      <c r="T209" s="223"/>
      <c r="AT209" s="224" t="s">
        <v>290</v>
      </c>
      <c r="AU209" s="224" t="s">
        <v>83</v>
      </c>
      <c r="AV209" s="11" t="s">
        <v>83</v>
      </c>
      <c r="AW209" s="11" t="s">
        <v>36</v>
      </c>
      <c r="AX209" s="11" t="s">
        <v>73</v>
      </c>
      <c r="AY209" s="224" t="s">
        <v>186</v>
      </c>
    </row>
    <row r="210" spans="2:51" s="11" customFormat="1" ht="13.5">
      <c r="B210" s="214"/>
      <c r="C210" s="215"/>
      <c r="D210" s="208" t="s">
        <v>290</v>
      </c>
      <c r="E210" s="225" t="s">
        <v>23</v>
      </c>
      <c r="F210" s="226" t="s">
        <v>3274</v>
      </c>
      <c r="G210" s="215"/>
      <c r="H210" s="227">
        <v>6.24</v>
      </c>
      <c r="I210" s="219"/>
      <c r="J210" s="215"/>
      <c r="K210" s="215"/>
      <c r="L210" s="220"/>
      <c r="M210" s="221"/>
      <c r="N210" s="222"/>
      <c r="O210" s="222"/>
      <c r="P210" s="222"/>
      <c r="Q210" s="222"/>
      <c r="R210" s="222"/>
      <c r="S210" s="222"/>
      <c r="T210" s="223"/>
      <c r="AT210" s="224" t="s">
        <v>290</v>
      </c>
      <c r="AU210" s="224" t="s">
        <v>83</v>
      </c>
      <c r="AV210" s="11" t="s">
        <v>83</v>
      </c>
      <c r="AW210" s="11" t="s">
        <v>36</v>
      </c>
      <c r="AX210" s="11" t="s">
        <v>73</v>
      </c>
      <c r="AY210" s="224" t="s">
        <v>186</v>
      </c>
    </row>
    <row r="211" spans="2:51" s="12" customFormat="1" ht="13.5">
      <c r="B211" s="230"/>
      <c r="C211" s="231"/>
      <c r="D211" s="208" t="s">
        <v>290</v>
      </c>
      <c r="E211" s="265" t="s">
        <v>23</v>
      </c>
      <c r="F211" s="266" t="s">
        <v>650</v>
      </c>
      <c r="G211" s="231"/>
      <c r="H211" s="267">
        <v>8.77</v>
      </c>
      <c r="I211" s="235"/>
      <c r="J211" s="231"/>
      <c r="K211" s="231"/>
      <c r="L211" s="236"/>
      <c r="M211" s="237"/>
      <c r="N211" s="238"/>
      <c r="O211" s="238"/>
      <c r="P211" s="238"/>
      <c r="Q211" s="238"/>
      <c r="R211" s="238"/>
      <c r="S211" s="238"/>
      <c r="T211" s="239"/>
      <c r="AT211" s="240" t="s">
        <v>290</v>
      </c>
      <c r="AU211" s="240" t="s">
        <v>83</v>
      </c>
      <c r="AV211" s="12" t="s">
        <v>206</v>
      </c>
      <c r="AW211" s="12" t="s">
        <v>36</v>
      </c>
      <c r="AX211" s="12" t="s">
        <v>81</v>
      </c>
      <c r="AY211" s="240" t="s">
        <v>186</v>
      </c>
    </row>
    <row r="212" spans="2:63" s="10" customFormat="1" ht="29.85" customHeight="1">
      <c r="B212" s="176"/>
      <c r="C212" s="177"/>
      <c r="D212" s="190" t="s">
        <v>72</v>
      </c>
      <c r="E212" s="191" t="s">
        <v>227</v>
      </c>
      <c r="F212" s="191" t="s">
        <v>800</v>
      </c>
      <c r="G212" s="177"/>
      <c r="H212" s="177"/>
      <c r="I212" s="180"/>
      <c r="J212" s="192">
        <f>BK212</f>
        <v>0</v>
      </c>
      <c r="K212" s="177"/>
      <c r="L212" s="182"/>
      <c r="M212" s="183"/>
      <c r="N212" s="184"/>
      <c r="O212" s="184"/>
      <c r="P212" s="185">
        <f>SUM(P213:P285)</f>
        <v>0</v>
      </c>
      <c r="Q212" s="184"/>
      <c r="R212" s="185">
        <f>SUM(R213:R285)</f>
        <v>50.88500000000002</v>
      </c>
      <c r="S212" s="184"/>
      <c r="T212" s="186">
        <f>SUM(T213:T285)</f>
        <v>0</v>
      </c>
      <c r="AR212" s="187" t="s">
        <v>81</v>
      </c>
      <c r="AT212" s="188" t="s">
        <v>72</v>
      </c>
      <c r="AU212" s="188" t="s">
        <v>81</v>
      </c>
      <c r="AY212" s="187" t="s">
        <v>186</v>
      </c>
      <c r="BK212" s="189">
        <f>SUM(BK213:BK285)</f>
        <v>0</v>
      </c>
    </row>
    <row r="213" spans="2:65" s="1" customFormat="1" ht="22.5" customHeight="1">
      <c r="B213" s="41"/>
      <c r="C213" s="193" t="s">
        <v>841</v>
      </c>
      <c r="D213" s="193" t="s">
        <v>189</v>
      </c>
      <c r="E213" s="194" t="s">
        <v>3275</v>
      </c>
      <c r="F213" s="195" t="s">
        <v>3276</v>
      </c>
      <c r="G213" s="196" t="s">
        <v>444</v>
      </c>
      <c r="H213" s="197">
        <v>198.8</v>
      </c>
      <c r="I213" s="198"/>
      <c r="J213" s="199">
        <f>ROUND(I213*H213,2)</f>
        <v>0</v>
      </c>
      <c r="K213" s="195" t="s">
        <v>193</v>
      </c>
      <c r="L213" s="61"/>
      <c r="M213" s="200" t="s">
        <v>23</v>
      </c>
      <c r="N213" s="201" t="s">
        <v>44</v>
      </c>
      <c r="O213" s="42"/>
      <c r="P213" s="202">
        <f>O213*H213</f>
        <v>0</v>
      </c>
      <c r="Q213" s="202">
        <v>0</v>
      </c>
      <c r="R213" s="202">
        <f>Q213*H213</f>
        <v>0</v>
      </c>
      <c r="S213" s="202">
        <v>0</v>
      </c>
      <c r="T213" s="203">
        <f>S213*H213</f>
        <v>0</v>
      </c>
      <c r="AR213" s="24" t="s">
        <v>206</v>
      </c>
      <c r="AT213" s="24" t="s">
        <v>189</v>
      </c>
      <c r="AU213" s="24" t="s">
        <v>83</v>
      </c>
      <c r="AY213" s="24" t="s">
        <v>186</v>
      </c>
      <c r="BE213" s="204">
        <f>IF(N213="základní",J213,0)</f>
        <v>0</v>
      </c>
      <c r="BF213" s="204">
        <f>IF(N213="snížená",J213,0)</f>
        <v>0</v>
      </c>
      <c r="BG213" s="204">
        <f>IF(N213="zákl. přenesená",J213,0)</f>
        <v>0</v>
      </c>
      <c r="BH213" s="204">
        <f>IF(N213="sníž. přenesená",J213,0)</f>
        <v>0</v>
      </c>
      <c r="BI213" s="204">
        <f>IF(N213="nulová",J213,0)</f>
        <v>0</v>
      </c>
      <c r="BJ213" s="24" t="s">
        <v>81</v>
      </c>
      <c r="BK213" s="204">
        <f>ROUND(I213*H213,2)</f>
        <v>0</v>
      </c>
      <c r="BL213" s="24" t="s">
        <v>206</v>
      </c>
      <c r="BM213" s="24" t="s">
        <v>3277</v>
      </c>
    </row>
    <row r="214" spans="2:47" s="1" customFormat="1" ht="27">
      <c r="B214" s="41"/>
      <c r="C214" s="63"/>
      <c r="D214" s="208" t="s">
        <v>287</v>
      </c>
      <c r="E214" s="63"/>
      <c r="F214" s="209" t="s">
        <v>3278</v>
      </c>
      <c r="G214" s="63"/>
      <c r="H214" s="63"/>
      <c r="I214" s="163"/>
      <c r="J214" s="63"/>
      <c r="K214" s="63"/>
      <c r="L214" s="61"/>
      <c r="M214" s="207"/>
      <c r="N214" s="42"/>
      <c r="O214" s="42"/>
      <c r="P214" s="42"/>
      <c r="Q214" s="42"/>
      <c r="R214" s="42"/>
      <c r="S214" s="42"/>
      <c r="T214" s="78"/>
      <c r="AT214" s="24" t="s">
        <v>287</v>
      </c>
      <c r="AU214" s="24" t="s">
        <v>83</v>
      </c>
    </row>
    <row r="215" spans="2:51" s="11" customFormat="1" ht="13.5">
      <c r="B215" s="214"/>
      <c r="C215" s="215"/>
      <c r="D215" s="205" t="s">
        <v>290</v>
      </c>
      <c r="E215" s="216" t="s">
        <v>23</v>
      </c>
      <c r="F215" s="217" t="s">
        <v>3279</v>
      </c>
      <c r="G215" s="215"/>
      <c r="H215" s="218">
        <v>198.8</v>
      </c>
      <c r="I215" s="219"/>
      <c r="J215" s="215"/>
      <c r="K215" s="215"/>
      <c r="L215" s="220"/>
      <c r="M215" s="221"/>
      <c r="N215" s="222"/>
      <c r="O215" s="222"/>
      <c r="P215" s="222"/>
      <c r="Q215" s="222"/>
      <c r="R215" s="222"/>
      <c r="S215" s="222"/>
      <c r="T215" s="223"/>
      <c r="AT215" s="224" t="s">
        <v>290</v>
      </c>
      <c r="AU215" s="224" t="s">
        <v>83</v>
      </c>
      <c r="AV215" s="11" t="s">
        <v>83</v>
      </c>
      <c r="AW215" s="11" t="s">
        <v>36</v>
      </c>
      <c r="AX215" s="11" t="s">
        <v>81</v>
      </c>
      <c r="AY215" s="224" t="s">
        <v>186</v>
      </c>
    </row>
    <row r="216" spans="2:65" s="1" customFormat="1" ht="31.5" customHeight="1">
      <c r="B216" s="41"/>
      <c r="C216" s="193" t="s">
        <v>362</v>
      </c>
      <c r="D216" s="193" t="s">
        <v>189</v>
      </c>
      <c r="E216" s="194" t="s">
        <v>3280</v>
      </c>
      <c r="F216" s="195" t="s">
        <v>3281</v>
      </c>
      <c r="G216" s="196" t="s">
        <v>444</v>
      </c>
      <c r="H216" s="197">
        <v>3</v>
      </c>
      <c r="I216" s="198"/>
      <c r="J216" s="199">
        <f>ROUND(I216*H216,2)</f>
        <v>0</v>
      </c>
      <c r="K216" s="195" t="s">
        <v>193</v>
      </c>
      <c r="L216" s="61"/>
      <c r="M216" s="200" t="s">
        <v>23</v>
      </c>
      <c r="N216" s="201" t="s">
        <v>44</v>
      </c>
      <c r="O216" s="42"/>
      <c r="P216" s="202">
        <f>O216*H216</f>
        <v>0</v>
      </c>
      <c r="Q216" s="202">
        <v>8E-05</v>
      </c>
      <c r="R216" s="202">
        <f>Q216*H216</f>
        <v>0.00024000000000000003</v>
      </c>
      <c r="S216" s="202">
        <v>0</v>
      </c>
      <c r="T216" s="203">
        <f>S216*H216</f>
        <v>0</v>
      </c>
      <c r="AR216" s="24" t="s">
        <v>206</v>
      </c>
      <c r="AT216" s="24" t="s">
        <v>189</v>
      </c>
      <c r="AU216" s="24" t="s">
        <v>83</v>
      </c>
      <c r="AY216" s="24" t="s">
        <v>186</v>
      </c>
      <c r="BE216" s="204">
        <f>IF(N216="základní",J216,0)</f>
        <v>0</v>
      </c>
      <c r="BF216" s="204">
        <f>IF(N216="snížená",J216,0)</f>
        <v>0</v>
      </c>
      <c r="BG216" s="204">
        <f>IF(N216="zákl. přenesená",J216,0)</f>
        <v>0</v>
      </c>
      <c r="BH216" s="204">
        <f>IF(N216="sníž. přenesená",J216,0)</f>
        <v>0</v>
      </c>
      <c r="BI216" s="204">
        <f>IF(N216="nulová",J216,0)</f>
        <v>0</v>
      </c>
      <c r="BJ216" s="24" t="s">
        <v>81</v>
      </c>
      <c r="BK216" s="204">
        <f>ROUND(I216*H216,2)</f>
        <v>0</v>
      </c>
      <c r="BL216" s="24" t="s">
        <v>206</v>
      </c>
      <c r="BM216" s="24" t="s">
        <v>3282</v>
      </c>
    </row>
    <row r="217" spans="2:47" s="1" customFormat="1" ht="94.5">
      <c r="B217" s="41"/>
      <c r="C217" s="63"/>
      <c r="D217" s="208" t="s">
        <v>287</v>
      </c>
      <c r="E217" s="63"/>
      <c r="F217" s="209" t="s">
        <v>3283</v>
      </c>
      <c r="G217" s="63"/>
      <c r="H217" s="63"/>
      <c r="I217" s="163"/>
      <c r="J217" s="63"/>
      <c r="K217" s="63"/>
      <c r="L217" s="61"/>
      <c r="M217" s="207"/>
      <c r="N217" s="42"/>
      <c r="O217" s="42"/>
      <c r="P217" s="42"/>
      <c r="Q217" s="42"/>
      <c r="R217" s="42"/>
      <c r="S217" s="42"/>
      <c r="T217" s="78"/>
      <c r="AT217" s="24" t="s">
        <v>287</v>
      </c>
      <c r="AU217" s="24" t="s">
        <v>83</v>
      </c>
    </row>
    <row r="218" spans="2:51" s="11" customFormat="1" ht="13.5">
      <c r="B218" s="214"/>
      <c r="C218" s="215"/>
      <c r="D218" s="205" t="s">
        <v>290</v>
      </c>
      <c r="E218" s="216" t="s">
        <v>23</v>
      </c>
      <c r="F218" s="217" t="s">
        <v>3284</v>
      </c>
      <c r="G218" s="215"/>
      <c r="H218" s="218">
        <v>3</v>
      </c>
      <c r="I218" s="219"/>
      <c r="J218" s="215"/>
      <c r="K218" s="215"/>
      <c r="L218" s="220"/>
      <c r="M218" s="221"/>
      <c r="N218" s="222"/>
      <c r="O218" s="222"/>
      <c r="P218" s="222"/>
      <c r="Q218" s="222"/>
      <c r="R218" s="222"/>
      <c r="S218" s="222"/>
      <c r="T218" s="223"/>
      <c r="AT218" s="224" t="s">
        <v>290</v>
      </c>
      <c r="AU218" s="224" t="s">
        <v>83</v>
      </c>
      <c r="AV218" s="11" t="s">
        <v>83</v>
      </c>
      <c r="AW218" s="11" t="s">
        <v>36</v>
      </c>
      <c r="AX218" s="11" t="s">
        <v>81</v>
      </c>
      <c r="AY218" s="224" t="s">
        <v>186</v>
      </c>
    </row>
    <row r="219" spans="2:65" s="1" customFormat="1" ht="22.5" customHeight="1">
      <c r="B219" s="41"/>
      <c r="C219" s="254" t="s">
        <v>9</v>
      </c>
      <c r="D219" s="254" t="s">
        <v>1059</v>
      </c>
      <c r="E219" s="255" t="s">
        <v>3285</v>
      </c>
      <c r="F219" s="256" t="s">
        <v>3286</v>
      </c>
      <c r="G219" s="257" t="s">
        <v>444</v>
      </c>
      <c r="H219" s="258">
        <v>3.05</v>
      </c>
      <c r="I219" s="259"/>
      <c r="J219" s="260">
        <f>ROUND(I219*H219,2)</f>
        <v>0</v>
      </c>
      <c r="K219" s="256" t="s">
        <v>193</v>
      </c>
      <c r="L219" s="261"/>
      <c r="M219" s="262" t="s">
        <v>23</v>
      </c>
      <c r="N219" s="263" t="s">
        <v>44</v>
      </c>
      <c r="O219" s="42"/>
      <c r="P219" s="202">
        <f>O219*H219</f>
        <v>0</v>
      </c>
      <c r="Q219" s="202">
        <v>0.072</v>
      </c>
      <c r="R219" s="202">
        <f>Q219*H219</f>
        <v>0.21959999999999996</v>
      </c>
      <c r="S219" s="202">
        <v>0</v>
      </c>
      <c r="T219" s="203">
        <f>S219*H219</f>
        <v>0</v>
      </c>
      <c r="AR219" s="24" t="s">
        <v>227</v>
      </c>
      <c r="AT219" s="24" t="s">
        <v>1059</v>
      </c>
      <c r="AU219" s="24" t="s">
        <v>83</v>
      </c>
      <c r="AY219" s="24" t="s">
        <v>186</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206</v>
      </c>
      <c r="BM219" s="24" t="s">
        <v>3287</v>
      </c>
    </row>
    <row r="220" spans="2:51" s="11" customFormat="1" ht="13.5">
      <c r="B220" s="214"/>
      <c r="C220" s="215"/>
      <c r="D220" s="205" t="s">
        <v>290</v>
      </c>
      <c r="E220" s="216" t="s">
        <v>23</v>
      </c>
      <c r="F220" s="217" t="s">
        <v>3288</v>
      </c>
      <c r="G220" s="215"/>
      <c r="H220" s="218">
        <v>3.05</v>
      </c>
      <c r="I220" s="219"/>
      <c r="J220" s="215"/>
      <c r="K220" s="215"/>
      <c r="L220" s="220"/>
      <c r="M220" s="221"/>
      <c r="N220" s="222"/>
      <c r="O220" s="222"/>
      <c r="P220" s="222"/>
      <c r="Q220" s="222"/>
      <c r="R220" s="222"/>
      <c r="S220" s="222"/>
      <c r="T220" s="223"/>
      <c r="AT220" s="224" t="s">
        <v>290</v>
      </c>
      <c r="AU220" s="224" t="s">
        <v>83</v>
      </c>
      <c r="AV220" s="11" t="s">
        <v>83</v>
      </c>
      <c r="AW220" s="11" t="s">
        <v>36</v>
      </c>
      <c r="AX220" s="11" t="s">
        <v>81</v>
      </c>
      <c r="AY220" s="224" t="s">
        <v>186</v>
      </c>
    </row>
    <row r="221" spans="2:65" s="1" customFormat="1" ht="44.25" customHeight="1">
      <c r="B221" s="41"/>
      <c r="C221" s="193" t="s">
        <v>369</v>
      </c>
      <c r="D221" s="193" t="s">
        <v>189</v>
      </c>
      <c r="E221" s="194" t="s">
        <v>3289</v>
      </c>
      <c r="F221" s="195" t="s">
        <v>3290</v>
      </c>
      <c r="G221" s="196" t="s">
        <v>444</v>
      </c>
      <c r="H221" s="197">
        <v>195.8</v>
      </c>
      <c r="I221" s="198"/>
      <c r="J221" s="199">
        <f>ROUND(I221*H221,2)</f>
        <v>0</v>
      </c>
      <c r="K221" s="195" t="s">
        <v>23</v>
      </c>
      <c r="L221" s="61"/>
      <c r="M221" s="200" t="s">
        <v>23</v>
      </c>
      <c r="N221" s="201" t="s">
        <v>44</v>
      </c>
      <c r="O221" s="42"/>
      <c r="P221" s="202">
        <f>O221*H221</f>
        <v>0</v>
      </c>
      <c r="Q221" s="202">
        <v>0.00011</v>
      </c>
      <c r="R221" s="202">
        <f>Q221*H221</f>
        <v>0.021538</v>
      </c>
      <c r="S221" s="202">
        <v>0</v>
      </c>
      <c r="T221" s="203">
        <f>S221*H221</f>
        <v>0</v>
      </c>
      <c r="AR221" s="24" t="s">
        <v>206</v>
      </c>
      <c r="AT221" s="24" t="s">
        <v>189</v>
      </c>
      <c r="AU221" s="24" t="s">
        <v>83</v>
      </c>
      <c r="AY221" s="24" t="s">
        <v>186</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206</v>
      </c>
      <c r="BM221" s="24" t="s">
        <v>3291</v>
      </c>
    </row>
    <row r="222" spans="2:51" s="11" customFormat="1" ht="13.5">
      <c r="B222" s="214"/>
      <c r="C222" s="215"/>
      <c r="D222" s="205" t="s">
        <v>290</v>
      </c>
      <c r="E222" s="216" t="s">
        <v>23</v>
      </c>
      <c r="F222" s="217" t="s">
        <v>3292</v>
      </c>
      <c r="G222" s="215"/>
      <c r="H222" s="218">
        <v>195.8</v>
      </c>
      <c r="I222" s="219"/>
      <c r="J222" s="215"/>
      <c r="K222" s="215"/>
      <c r="L222" s="220"/>
      <c r="M222" s="221"/>
      <c r="N222" s="222"/>
      <c r="O222" s="222"/>
      <c r="P222" s="222"/>
      <c r="Q222" s="222"/>
      <c r="R222" s="222"/>
      <c r="S222" s="222"/>
      <c r="T222" s="223"/>
      <c r="AT222" s="224" t="s">
        <v>290</v>
      </c>
      <c r="AU222" s="224" t="s">
        <v>83</v>
      </c>
      <c r="AV222" s="11" t="s">
        <v>83</v>
      </c>
      <c r="AW222" s="11" t="s">
        <v>36</v>
      </c>
      <c r="AX222" s="11" t="s">
        <v>81</v>
      </c>
      <c r="AY222" s="224" t="s">
        <v>186</v>
      </c>
    </row>
    <row r="223" spans="2:65" s="1" customFormat="1" ht="22.5" customHeight="1">
      <c r="B223" s="41"/>
      <c r="C223" s="254" t="s">
        <v>373</v>
      </c>
      <c r="D223" s="254" t="s">
        <v>1059</v>
      </c>
      <c r="E223" s="255" t="s">
        <v>3293</v>
      </c>
      <c r="F223" s="256" t="s">
        <v>3294</v>
      </c>
      <c r="G223" s="257" t="s">
        <v>444</v>
      </c>
      <c r="H223" s="258">
        <v>198.74</v>
      </c>
      <c r="I223" s="259"/>
      <c r="J223" s="260">
        <f>ROUND(I223*H223,2)</f>
        <v>0</v>
      </c>
      <c r="K223" s="256" t="s">
        <v>193</v>
      </c>
      <c r="L223" s="261"/>
      <c r="M223" s="262" t="s">
        <v>23</v>
      </c>
      <c r="N223" s="263" t="s">
        <v>44</v>
      </c>
      <c r="O223" s="42"/>
      <c r="P223" s="202">
        <f>O223*H223</f>
        <v>0</v>
      </c>
      <c r="Q223" s="202">
        <v>0.136</v>
      </c>
      <c r="R223" s="202">
        <f>Q223*H223</f>
        <v>27.028640000000003</v>
      </c>
      <c r="S223" s="202">
        <v>0</v>
      </c>
      <c r="T223" s="203">
        <f>S223*H223</f>
        <v>0</v>
      </c>
      <c r="AR223" s="24" t="s">
        <v>227</v>
      </c>
      <c r="AT223" s="24" t="s">
        <v>1059</v>
      </c>
      <c r="AU223" s="24" t="s">
        <v>83</v>
      </c>
      <c r="AY223" s="24" t="s">
        <v>186</v>
      </c>
      <c r="BE223" s="204">
        <f>IF(N223="základní",J223,0)</f>
        <v>0</v>
      </c>
      <c r="BF223" s="204">
        <f>IF(N223="snížená",J223,0)</f>
        <v>0</v>
      </c>
      <c r="BG223" s="204">
        <f>IF(N223="zákl. přenesená",J223,0)</f>
        <v>0</v>
      </c>
      <c r="BH223" s="204">
        <f>IF(N223="sníž. přenesená",J223,0)</f>
        <v>0</v>
      </c>
      <c r="BI223" s="204">
        <f>IF(N223="nulová",J223,0)</f>
        <v>0</v>
      </c>
      <c r="BJ223" s="24" t="s">
        <v>81</v>
      </c>
      <c r="BK223" s="204">
        <f>ROUND(I223*H223,2)</f>
        <v>0</v>
      </c>
      <c r="BL223" s="24" t="s">
        <v>206</v>
      </c>
      <c r="BM223" s="24" t="s">
        <v>3295</v>
      </c>
    </row>
    <row r="224" spans="2:51" s="11" customFormat="1" ht="13.5">
      <c r="B224" s="214"/>
      <c r="C224" s="215"/>
      <c r="D224" s="205" t="s">
        <v>290</v>
      </c>
      <c r="E224" s="216" t="s">
        <v>23</v>
      </c>
      <c r="F224" s="217" t="s">
        <v>3296</v>
      </c>
      <c r="G224" s="215"/>
      <c r="H224" s="218">
        <v>198.74</v>
      </c>
      <c r="I224" s="219"/>
      <c r="J224" s="215"/>
      <c r="K224" s="215"/>
      <c r="L224" s="220"/>
      <c r="M224" s="221"/>
      <c r="N224" s="222"/>
      <c r="O224" s="222"/>
      <c r="P224" s="222"/>
      <c r="Q224" s="222"/>
      <c r="R224" s="222"/>
      <c r="S224" s="222"/>
      <c r="T224" s="223"/>
      <c r="AT224" s="224" t="s">
        <v>290</v>
      </c>
      <c r="AU224" s="224" t="s">
        <v>83</v>
      </c>
      <c r="AV224" s="11" t="s">
        <v>83</v>
      </c>
      <c r="AW224" s="11" t="s">
        <v>36</v>
      </c>
      <c r="AX224" s="11" t="s">
        <v>81</v>
      </c>
      <c r="AY224" s="224" t="s">
        <v>186</v>
      </c>
    </row>
    <row r="225" spans="2:65" s="1" customFormat="1" ht="31.5" customHeight="1">
      <c r="B225" s="41"/>
      <c r="C225" s="193" t="s">
        <v>377</v>
      </c>
      <c r="D225" s="193" t="s">
        <v>189</v>
      </c>
      <c r="E225" s="194" t="s">
        <v>3297</v>
      </c>
      <c r="F225" s="195" t="s">
        <v>3298</v>
      </c>
      <c r="G225" s="196" t="s">
        <v>300</v>
      </c>
      <c r="H225" s="197">
        <v>1</v>
      </c>
      <c r="I225" s="198"/>
      <c r="J225" s="199">
        <f>ROUND(I225*H225,2)</f>
        <v>0</v>
      </c>
      <c r="K225" s="195" t="s">
        <v>193</v>
      </c>
      <c r="L225" s="61"/>
      <c r="M225" s="200" t="s">
        <v>23</v>
      </c>
      <c r="N225" s="201" t="s">
        <v>44</v>
      </c>
      <c r="O225" s="42"/>
      <c r="P225" s="202">
        <f>O225*H225</f>
        <v>0</v>
      </c>
      <c r="Q225" s="202">
        <v>9E-05</v>
      </c>
      <c r="R225" s="202">
        <f>Q225*H225</f>
        <v>9E-05</v>
      </c>
      <c r="S225" s="202">
        <v>0</v>
      </c>
      <c r="T225" s="203">
        <f>S225*H225</f>
        <v>0</v>
      </c>
      <c r="AR225" s="24" t="s">
        <v>206</v>
      </c>
      <c r="AT225" s="24" t="s">
        <v>189</v>
      </c>
      <c r="AU225" s="24" t="s">
        <v>83</v>
      </c>
      <c r="AY225" s="24" t="s">
        <v>186</v>
      </c>
      <c r="BE225" s="204">
        <f>IF(N225="základní",J225,0)</f>
        <v>0</v>
      </c>
      <c r="BF225" s="204">
        <f>IF(N225="snížená",J225,0)</f>
        <v>0</v>
      </c>
      <c r="BG225" s="204">
        <f>IF(N225="zákl. přenesená",J225,0)</f>
        <v>0</v>
      </c>
      <c r="BH225" s="204">
        <f>IF(N225="sníž. přenesená",J225,0)</f>
        <v>0</v>
      </c>
      <c r="BI225" s="204">
        <f>IF(N225="nulová",J225,0)</f>
        <v>0</v>
      </c>
      <c r="BJ225" s="24" t="s">
        <v>81</v>
      </c>
      <c r="BK225" s="204">
        <f>ROUND(I225*H225,2)</f>
        <v>0</v>
      </c>
      <c r="BL225" s="24" t="s">
        <v>206</v>
      </c>
      <c r="BM225" s="24" t="s">
        <v>3299</v>
      </c>
    </row>
    <row r="226" spans="2:47" s="1" customFormat="1" ht="67.5">
      <c r="B226" s="41"/>
      <c r="C226" s="63"/>
      <c r="D226" s="208" t="s">
        <v>287</v>
      </c>
      <c r="E226" s="63"/>
      <c r="F226" s="209" t="s">
        <v>3300</v>
      </c>
      <c r="G226" s="63"/>
      <c r="H226" s="63"/>
      <c r="I226" s="163"/>
      <c r="J226" s="63"/>
      <c r="K226" s="63"/>
      <c r="L226" s="61"/>
      <c r="M226" s="207"/>
      <c r="N226" s="42"/>
      <c r="O226" s="42"/>
      <c r="P226" s="42"/>
      <c r="Q226" s="42"/>
      <c r="R226" s="42"/>
      <c r="S226" s="42"/>
      <c r="T226" s="78"/>
      <c r="AT226" s="24" t="s">
        <v>287</v>
      </c>
      <c r="AU226" s="24" t="s">
        <v>83</v>
      </c>
    </row>
    <row r="227" spans="2:51" s="13" customFormat="1" ht="13.5">
      <c r="B227" s="241"/>
      <c r="C227" s="242"/>
      <c r="D227" s="208" t="s">
        <v>290</v>
      </c>
      <c r="E227" s="243" t="s">
        <v>23</v>
      </c>
      <c r="F227" s="244" t="s">
        <v>3301</v>
      </c>
      <c r="G227" s="242"/>
      <c r="H227" s="245" t="s">
        <v>23</v>
      </c>
      <c r="I227" s="246"/>
      <c r="J227" s="242"/>
      <c r="K227" s="242"/>
      <c r="L227" s="247"/>
      <c r="M227" s="248"/>
      <c r="N227" s="249"/>
      <c r="O227" s="249"/>
      <c r="P227" s="249"/>
      <c r="Q227" s="249"/>
      <c r="R227" s="249"/>
      <c r="S227" s="249"/>
      <c r="T227" s="250"/>
      <c r="AT227" s="251" t="s">
        <v>290</v>
      </c>
      <c r="AU227" s="251" t="s">
        <v>83</v>
      </c>
      <c r="AV227" s="13" t="s">
        <v>81</v>
      </c>
      <c r="AW227" s="13" t="s">
        <v>36</v>
      </c>
      <c r="AX227" s="13" t="s">
        <v>73</v>
      </c>
      <c r="AY227" s="251" t="s">
        <v>186</v>
      </c>
    </row>
    <row r="228" spans="2:51" s="11" customFormat="1" ht="13.5">
      <c r="B228" s="214"/>
      <c r="C228" s="215"/>
      <c r="D228" s="205" t="s">
        <v>290</v>
      </c>
      <c r="E228" s="216" t="s">
        <v>23</v>
      </c>
      <c r="F228" s="217" t="s">
        <v>3302</v>
      </c>
      <c r="G228" s="215"/>
      <c r="H228" s="218">
        <v>1</v>
      </c>
      <c r="I228" s="219"/>
      <c r="J228" s="215"/>
      <c r="K228" s="215"/>
      <c r="L228" s="220"/>
      <c r="M228" s="221"/>
      <c r="N228" s="222"/>
      <c r="O228" s="222"/>
      <c r="P228" s="222"/>
      <c r="Q228" s="222"/>
      <c r="R228" s="222"/>
      <c r="S228" s="222"/>
      <c r="T228" s="223"/>
      <c r="AT228" s="224" t="s">
        <v>290</v>
      </c>
      <c r="AU228" s="224" t="s">
        <v>83</v>
      </c>
      <c r="AV228" s="11" t="s">
        <v>83</v>
      </c>
      <c r="AW228" s="11" t="s">
        <v>36</v>
      </c>
      <c r="AX228" s="11" t="s">
        <v>81</v>
      </c>
      <c r="AY228" s="224" t="s">
        <v>186</v>
      </c>
    </row>
    <row r="229" spans="2:65" s="1" customFormat="1" ht="31.5" customHeight="1">
      <c r="B229" s="41"/>
      <c r="C229" s="254" t="s">
        <v>292</v>
      </c>
      <c r="D229" s="254" t="s">
        <v>1059</v>
      </c>
      <c r="E229" s="255" t="s">
        <v>3303</v>
      </c>
      <c r="F229" s="256" t="s">
        <v>3304</v>
      </c>
      <c r="G229" s="257" t="s">
        <v>300</v>
      </c>
      <c r="H229" s="258">
        <v>1</v>
      </c>
      <c r="I229" s="259"/>
      <c r="J229" s="260">
        <f>ROUND(I229*H229,2)</f>
        <v>0</v>
      </c>
      <c r="K229" s="256" t="s">
        <v>193</v>
      </c>
      <c r="L229" s="261"/>
      <c r="M229" s="262" t="s">
        <v>23</v>
      </c>
      <c r="N229" s="263" t="s">
        <v>44</v>
      </c>
      <c r="O229" s="42"/>
      <c r="P229" s="202">
        <f>O229*H229</f>
        <v>0</v>
      </c>
      <c r="Q229" s="202">
        <v>0.056</v>
      </c>
      <c r="R229" s="202">
        <f>Q229*H229</f>
        <v>0.056</v>
      </c>
      <c r="S229" s="202">
        <v>0</v>
      </c>
      <c r="T229" s="203">
        <f>S229*H229</f>
        <v>0</v>
      </c>
      <c r="AR229" s="24" t="s">
        <v>227</v>
      </c>
      <c r="AT229" s="24" t="s">
        <v>1059</v>
      </c>
      <c r="AU229" s="24" t="s">
        <v>83</v>
      </c>
      <c r="AY229" s="24" t="s">
        <v>186</v>
      </c>
      <c r="BE229" s="204">
        <f>IF(N229="základní",J229,0)</f>
        <v>0</v>
      </c>
      <c r="BF229" s="204">
        <f>IF(N229="snížená",J229,0)</f>
        <v>0</v>
      </c>
      <c r="BG229" s="204">
        <f>IF(N229="zákl. přenesená",J229,0)</f>
        <v>0</v>
      </c>
      <c r="BH229" s="204">
        <f>IF(N229="sníž. přenesená",J229,0)</f>
        <v>0</v>
      </c>
      <c r="BI229" s="204">
        <f>IF(N229="nulová",J229,0)</f>
        <v>0</v>
      </c>
      <c r="BJ229" s="24" t="s">
        <v>81</v>
      </c>
      <c r="BK229" s="204">
        <f>ROUND(I229*H229,2)</f>
        <v>0</v>
      </c>
      <c r="BL229" s="24" t="s">
        <v>206</v>
      </c>
      <c r="BM229" s="24" t="s">
        <v>3305</v>
      </c>
    </row>
    <row r="230" spans="2:65" s="1" customFormat="1" ht="31.5" customHeight="1">
      <c r="B230" s="41"/>
      <c r="C230" s="193" t="s">
        <v>387</v>
      </c>
      <c r="D230" s="193" t="s">
        <v>189</v>
      </c>
      <c r="E230" s="194" t="s">
        <v>3306</v>
      </c>
      <c r="F230" s="195" t="s">
        <v>3307</v>
      </c>
      <c r="G230" s="196" t="s">
        <v>300</v>
      </c>
      <c r="H230" s="197">
        <v>8</v>
      </c>
      <c r="I230" s="198"/>
      <c r="J230" s="199">
        <f>ROUND(I230*H230,2)</f>
        <v>0</v>
      </c>
      <c r="K230" s="195" t="s">
        <v>193</v>
      </c>
      <c r="L230" s="61"/>
      <c r="M230" s="200" t="s">
        <v>23</v>
      </c>
      <c r="N230" s="201" t="s">
        <v>44</v>
      </c>
      <c r="O230" s="42"/>
      <c r="P230" s="202">
        <f>O230*H230</f>
        <v>0</v>
      </c>
      <c r="Q230" s="202">
        <v>0.0001</v>
      </c>
      <c r="R230" s="202">
        <f>Q230*H230</f>
        <v>0.0008</v>
      </c>
      <c r="S230" s="202">
        <v>0</v>
      </c>
      <c r="T230" s="203">
        <f>S230*H230</f>
        <v>0</v>
      </c>
      <c r="AR230" s="24" t="s">
        <v>206</v>
      </c>
      <c r="AT230" s="24" t="s">
        <v>189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206</v>
      </c>
      <c r="BM230" s="24" t="s">
        <v>3308</v>
      </c>
    </row>
    <row r="231" spans="2:47" s="1" customFormat="1" ht="67.5">
      <c r="B231" s="41"/>
      <c r="C231" s="63"/>
      <c r="D231" s="208" t="s">
        <v>287</v>
      </c>
      <c r="E231" s="63"/>
      <c r="F231" s="209" t="s">
        <v>3300</v>
      </c>
      <c r="G231" s="63"/>
      <c r="H231" s="63"/>
      <c r="I231" s="163"/>
      <c r="J231" s="63"/>
      <c r="K231" s="63"/>
      <c r="L231" s="61"/>
      <c r="M231" s="207"/>
      <c r="N231" s="42"/>
      <c r="O231" s="42"/>
      <c r="P231" s="42"/>
      <c r="Q231" s="42"/>
      <c r="R231" s="42"/>
      <c r="S231" s="42"/>
      <c r="T231" s="78"/>
      <c r="AT231" s="24" t="s">
        <v>287</v>
      </c>
      <c r="AU231" s="24" t="s">
        <v>83</v>
      </c>
    </row>
    <row r="232" spans="2:51" s="13" customFormat="1" ht="13.5">
      <c r="B232" s="241"/>
      <c r="C232" s="242"/>
      <c r="D232" s="208" t="s">
        <v>290</v>
      </c>
      <c r="E232" s="243" t="s">
        <v>23</v>
      </c>
      <c r="F232" s="244" t="s">
        <v>3301</v>
      </c>
      <c r="G232" s="242"/>
      <c r="H232" s="245" t="s">
        <v>23</v>
      </c>
      <c r="I232" s="246"/>
      <c r="J232" s="242"/>
      <c r="K232" s="242"/>
      <c r="L232" s="247"/>
      <c r="M232" s="248"/>
      <c r="N232" s="249"/>
      <c r="O232" s="249"/>
      <c r="P232" s="249"/>
      <c r="Q232" s="249"/>
      <c r="R232" s="249"/>
      <c r="S232" s="249"/>
      <c r="T232" s="250"/>
      <c r="AT232" s="251" t="s">
        <v>290</v>
      </c>
      <c r="AU232" s="251" t="s">
        <v>83</v>
      </c>
      <c r="AV232" s="13" t="s">
        <v>81</v>
      </c>
      <c r="AW232" s="13" t="s">
        <v>36</v>
      </c>
      <c r="AX232" s="13" t="s">
        <v>73</v>
      </c>
      <c r="AY232" s="251" t="s">
        <v>186</v>
      </c>
    </row>
    <row r="233" spans="2:51" s="11" customFormat="1" ht="13.5">
      <c r="B233" s="214"/>
      <c r="C233" s="215"/>
      <c r="D233" s="208" t="s">
        <v>290</v>
      </c>
      <c r="E233" s="225" t="s">
        <v>23</v>
      </c>
      <c r="F233" s="226" t="s">
        <v>3309</v>
      </c>
      <c r="G233" s="215"/>
      <c r="H233" s="227">
        <v>4</v>
      </c>
      <c r="I233" s="219"/>
      <c r="J233" s="215"/>
      <c r="K233" s="215"/>
      <c r="L233" s="220"/>
      <c r="M233" s="221"/>
      <c r="N233" s="222"/>
      <c r="O233" s="222"/>
      <c r="P233" s="222"/>
      <c r="Q233" s="222"/>
      <c r="R233" s="222"/>
      <c r="S233" s="222"/>
      <c r="T233" s="223"/>
      <c r="AT233" s="224" t="s">
        <v>290</v>
      </c>
      <c r="AU233" s="224" t="s">
        <v>83</v>
      </c>
      <c r="AV233" s="11" t="s">
        <v>83</v>
      </c>
      <c r="AW233" s="11" t="s">
        <v>36</v>
      </c>
      <c r="AX233" s="11" t="s">
        <v>73</v>
      </c>
      <c r="AY233" s="224" t="s">
        <v>186</v>
      </c>
    </row>
    <row r="234" spans="2:51" s="11" customFormat="1" ht="13.5">
      <c r="B234" s="214"/>
      <c r="C234" s="215"/>
      <c r="D234" s="208" t="s">
        <v>290</v>
      </c>
      <c r="E234" s="225" t="s">
        <v>23</v>
      </c>
      <c r="F234" s="226" t="s">
        <v>3310</v>
      </c>
      <c r="G234" s="215"/>
      <c r="H234" s="227">
        <v>4</v>
      </c>
      <c r="I234" s="219"/>
      <c r="J234" s="215"/>
      <c r="K234" s="215"/>
      <c r="L234" s="220"/>
      <c r="M234" s="221"/>
      <c r="N234" s="222"/>
      <c r="O234" s="222"/>
      <c r="P234" s="222"/>
      <c r="Q234" s="222"/>
      <c r="R234" s="222"/>
      <c r="S234" s="222"/>
      <c r="T234" s="223"/>
      <c r="AT234" s="224" t="s">
        <v>290</v>
      </c>
      <c r="AU234" s="224" t="s">
        <v>83</v>
      </c>
      <c r="AV234" s="11" t="s">
        <v>83</v>
      </c>
      <c r="AW234" s="11" t="s">
        <v>36</v>
      </c>
      <c r="AX234" s="11" t="s">
        <v>73</v>
      </c>
      <c r="AY234" s="224" t="s">
        <v>186</v>
      </c>
    </row>
    <row r="235" spans="2:51" s="12" customFormat="1" ht="13.5">
      <c r="B235" s="230"/>
      <c r="C235" s="231"/>
      <c r="D235" s="205" t="s">
        <v>290</v>
      </c>
      <c r="E235" s="232" t="s">
        <v>23</v>
      </c>
      <c r="F235" s="233" t="s">
        <v>650</v>
      </c>
      <c r="G235" s="231"/>
      <c r="H235" s="234">
        <v>8</v>
      </c>
      <c r="I235" s="235"/>
      <c r="J235" s="231"/>
      <c r="K235" s="231"/>
      <c r="L235" s="236"/>
      <c r="M235" s="237"/>
      <c r="N235" s="238"/>
      <c r="O235" s="238"/>
      <c r="P235" s="238"/>
      <c r="Q235" s="238"/>
      <c r="R235" s="238"/>
      <c r="S235" s="238"/>
      <c r="T235" s="239"/>
      <c r="AT235" s="240" t="s">
        <v>290</v>
      </c>
      <c r="AU235" s="240" t="s">
        <v>83</v>
      </c>
      <c r="AV235" s="12" t="s">
        <v>206</v>
      </c>
      <c r="AW235" s="12" t="s">
        <v>36</v>
      </c>
      <c r="AX235" s="12" t="s">
        <v>81</v>
      </c>
      <c r="AY235" s="240" t="s">
        <v>186</v>
      </c>
    </row>
    <row r="236" spans="2:65" s="1" customFormat="1" ht="31.5" customHeight="1">
      <c r="B236" s="41"/>
      <c r="C236" s="254" t="s">
        <v>392</v>
      </c>
      <c r="D236" s="254" t="s">
        <v>1059</v>
      </c>
      <c r="E236" s="255" t="s">
        <v>3311</v>
      </c>
      <c r="F236" s="256" t="s">
        <v>3312</v>
      </c>
      <c r="G236" s="257" t="s">
        <v>300</v>
      </c>
      <c r="H236" s="258">
        <v>4</v>
      </c>
      <c r="I236" s="259"/>
      <c r="J236" s="260">
        <f>ROUND(I236*H236,2)</f>
        <v>0</v>
      </c>
      <c r="K236" s="256" t="s">
        <v>193</v>
      </c>
      <c r="L236" s="261"/>
      <c r="M236" s="262" t="s">
        <v>23</v>
      </c>
      <c r="N236" s="263" t="s">
        <v>44</v>
      </c>
      <c r="O236" s="42"/>
      <c r="P236" s="202">
        <f>O236*H236</f>
        <v>0</v>
      </c>
      <c r="Q236" s="202">
        <v>0.115</v>
      </c>
      <c r="R236" s="202">
        <f>Q236*H236</f>
        <v>0.46</v>
      </c>
      <c r="S236" s="202">
        <v>0</v>
      </c>
      <c r="T236" s="203">
        <f>S236*H236</f>
        <v>0</v>
      </c>
      <c r="AR236" s="24" t="s">
        <v>227</v>
      </c>
      <c r="AT236" s="24" t="s">
        <v>1059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3313</v>
      </c>
    </row>
    <row r="237" spans="2:65" s="1" customFormat="1" ht="31.5" customHeight="1">
      <c r="B237" s="41"/>
      <c r="C237" s="254" t="s">
        <v>381</v>
      </c>
      <c r="D237" s="254" t="s">
        <v>1059</v>
      </c>
      <c r="E237" s="255" t="s">
        <v>3314</v>
      </c>
      <c r="F237" s="256" t="s">
        <v>3315</v>
      </c>
      <c r="G237" s="257" t="s">
        <v>300</v>
      </c>
      <c r="H237" s="258">
        <v>4</v>
      </c>
      <c r="I237" s="259"/>
      <c r="J237" s="260">
        <f>ROUND(I237*H237,2)</f>
        <v>0</v>
      </c>
      <c r="K237" s="256" t="s">
        <v>193</v>
      </c>
      <c r="L237" s="261"/>
      <c r="M237" s="262" t="s">
        <v>23</v>
      </c>
      <c r="N237" s="263" t="s">
        <v>44</v>
      </c>
      <c r="O237" s="42"/>
      <c r="P237" s="202">
        <f>O237*H237</f>
        <v>0</v>
      </c>
      <c r="Q237" s="202">
        <v>0.095</v>
      </c>
      <c r="R237" s="202">
        <f>Q237*H237</f>
        <v>0.38</v>
      </c>
      <c r="S237" s="202">
        <v>0</v>
      </c>
      <c r="T237" s="203">
        <f>S237*H237</f>
        <v>0</v>
      </c>
      <c r="AR237" s="24" t="s">
        <v>227</v>
      </c>
      <c r="AT237" s="24" t="s">
        <v>1059</v>
      </c>
      <c r="AU237" s="24" t="s">
        <v>83</v>
      </c>
      <c r="AY237" s="24" t="s">
        <v>186</v>
      </c>
      <c r="BE237" s="204">
        <f>IF(N237="základní",J237,0)</f>
        <v>0</v>
      </c>
      <c r="BF237" s="204">
        <f>IF(N237="snížená",J237,0)</f>
        <v>0</v>
      </c>
      <c r="BG237" s="204">
        <f>IF(N237="zákl. přenesená",J237,0)</f>
        <v>0</v>
      </c>
      <c r="BH237" s="204">
        <f>IF(N237="sníž. přenesená",J237,0)</f>
        <v>0</v>
      </c>
      <c r="BI237" s="204">
        <f>IF(N237="nulová",J237,0)</f>
        <v>0</v>
      </c>
      <c r="BJ237" s="24" t="s">
        <v>81</v>
      </c>
      <c r="BK237" s="204">
        <f>ROUND(I237*H237,2)</f>
        <v>0</v>
      </c>
      <c r="BL237" s="24" t="s">
        <v>206</v>
      </c>
      <c r="BM237" s="24" t="s">
        <v>3316</v>
      </c>
    </row>
    <row r="238" spans="2:65" s="1" customFormat="1" ht="22.5" customHeight="1">
      <c r="B238" s="41"/>
      <c r="C238" s="193" t="s">
        <v>692</v>
      </c>
      <c r="D238" s="193" t="s">
        <v>189</v>
      </c>
      <c r="E238" s="194" t="s">
        <v>3317</v>
      </c>
      <c r="F238" s="195" t="s">
        <v>3318</v>
      </c>
      <c r="G238" s="196" t="s">
        <v>444</v>
      </c>
      <c r="H238" s="197">
        <v>195.8</v>
      </c>
      <c r="I238" s="198"/>
      <c r="J238" s="199">
        <f>ROUND(I238*H238,2)</f>
        <v>0</v>
      </c>
      <c r="K238" s="195" t="s">
        <v>23</v>
      </c>
      <c r="L238" s="61"/>
      <c r="M238" s="200" t="s">
        <v>23</v>
      </c>
      <c r="N238" s="201" t="s">
        <v>44</v>
      </c>
      <c r="O238" s="42"/>
      <c r="P238" s="202">
        <f>O238*H238</f>
        <v>0</v>
      </c>
      <c r="Q238" s="202">
        <v>0</v>
      </c>
      <c r="R238" s="202">
        <f>Q238*H238</f>
        <v>0</v>
      </c>
      <c r="S238" s="202">
        <v>0</v>
      </c>
      <c r="T238" s="203">
        <f>S238*H238</f>
        <v>0</v>
      </c>
      <c r="AR238" s="24" t="s">
        <v>206</v>
      </c>
      <c r="AT238" s="24" t="s">
        <v>189</v>
      </c>
      <c r="AU238" s="24" t="s">
        <v>83</v>
      </c>
      <c r="AY238" s="24" t="s">
        <v>186</v>
      </c>
      <c r="BE238" s="204">
        <f>IF(N238="základní",J238,0)</f>
        <v>0</v>
      </c>
      <c r="BF238" s="204">
        <f>IF(N238="snížená",J238,0)</f>
        <v>0</v>
      </c>
      <c r="BG238" s="204">
        <f>IF(N238="zákl. přenesená",J238,0)</f>
        <v>0</v>
      </c>
      <c r="BH238" s="204">
        <f>IF(N238="sníž. přenesená",J238,0)</f>
        <v>0</v>
      </c>
      <c r="BI238" s="204">
        <f>IF(N238="nulová",J238,0)</f>
        <v>0</v>
      </c>
      <c r="BJ238" s="24" t="s">
        <v>81</v>
      </c>
      <c r="BK238" s="204">
        <f>ROUND(I238*H238,2)</f>
        <v>0</v>
      </c>
      <c r="BL238" s="24" t="s">
        <v>206</v>
      </c>
      <c r="BM238" s="24" t="s">
        <v>3319</v>
      </c>
    </row>
    <row r="239" spans="2:51" s="11" customFormat="1" ht="13.5">
      <c r="B239" s="214"/>
      <c r="C239" s="215"/>
      <c r="D239" s="205" t="s">
        <v>290</v>
      </c>
      <c r="E239" s="216" t="s">
        <v>23</v>
      </c>
      <c r="F239" s="217" t="s">
        <v>3320</v>
      </c>
      <c r="G239" s="215"/>
      <c r="H239" s="218">
        <v>195.8</v>
      </c>
      <c r="I239" s="219"/>
      <c r="J239" s="215"/>
      <c r="K239" s="215"/>
      <c r="L239" s="220"/>
      <c r="M239" s="221"/>
      <c r="N239" s="222"/>
      <c r="O239" s="222"/>
      <c r="P239" s="222"/>
      <c r="Q239" s="222"/>
      <c r="R239" s="222"/>
      <c r="S239" s="222"/>
      <c r="T239" s="223"/>
      <c r="AT239" s="224" t="s">
        <v>290</v>
      </c>
      <c r="AU239" s="224" t="s">
        <v>83</v>
      </c>
      <c r="AV239" s="11" t="s">
        <v>83</v>
      </c>
      <c r="AW239" s="11" t="s">
        <v>36</v>
      </c>
      <c r="AX239" s="11" t="s">
        <v>81</v>
      </c>
      <c r="AY239" s="224" t="s">
        <v>186</v>
      </c>
    </row>
    <row r="240" spans="2:65" s="1" customFormat="1" ht="22.5" customHeight="1">
      <c r="B240" s="41"/>
      <c r="C240" s="193" t="s">
        <v>852</v>
      </c>
      <c r="D240" s="193" t="s">
        <v>189</v>
      </c>
      <c r="E240" s="194" t="s">
        <v>3321</v>
      </c>
      <c r="F240" s="195" t="s">
        <v>3322</v>
      </c>
      <c r="G240" s="196" t="s">
        <v>3323</v>
      </c>
      <c r="H240" s="197">
        <v>1</v>
      </c>
      <c r="I240" s="198"/>
      <c r="J240" s="199">
        <f>ROUND(I240*H240,2)</f>
        <v>0</v>
      </c>
      <c r="K240" s="195" t="s">
        <v>193</v>
      </c>
      <c r="L240" s="61"/>
      <c r="M240" s="200" t="s">
        <v>23</v>
      </c>
      <c r="N240" s="201" t="s">
        <v>44</v>
      </c>
      <c r="O240" s="42"/>
      <c r="P240" s="202">
        <f>O240*H240</f>
        <v>0</v>
      </c>
      <c r="Q240" s="202">
        <v>0.00031</v>
      </c>
      <c r="R240" s="202">
        <f>Q240*H240</f>
        <v>0.00031</v>
      </c>
      <c r="S240" s="202">
        <v>0</v>
      </c>
      <c r="T240" s="203">
        <f>S240*H240</f>
        <v>0</v>
      </c>
      <c r="AR240" s="24" t="s">
        <v>206</v>
      </c>
      <c r="AT240" s="24" t="s">
        <v>189</v>
      </c>
      <c r="AU240" s="24" t="s">
        <v>83</v>
      </c>
      <c r="AY240" s="24" t="s">
        <v>186</v>
      </c>
      <c r="BE240" s="204">
        <f>IF(N240="základní",J240,0)</f>
        <v>0</v>
      </c>
      <c r="BF240" s="204">
        <f>IF(N240="snížená",J240,0)</f>
        <v>0</v>
      </c>
      <c r="BG240" s="204">
        <f>IF(N240="zákl. přenesená",J240,0)</f>
        <v>0</v>
      </c>
      <c r="BH240" s="204">
        <f>IF(N240="sníž. přenesená",J240,0)</f>
        <v>0</v>
      </c>
      <c r="BI240" s="204">
        <f>IF(N240="nulová",J240,0)</f>
        <v>0</v>
      </c>
      <c r="BJ240" s="24" t="s">
        <v>81</v>
      </c>
      <c r="BK240" s="204">
        <f>ROUND(I240*H240,2)</f>
        <v>0</v>
      </c>
      <c r="BL240" s="24" t="s">
        <v>206</v>
      </c>
      <c r="BM240" s="24" t="s">
        <v>3324</v>
      </c>
    </row>
    <row r="241" spans="2:47" s="1" customFormat="1" ht="81">
      <c r="B241" s="41"/>
      <c r="C241" s="63"/>
      <c r="D241" s="208" t="s">
        <v>287</v>
      </c>
      <c r="E241" s="63"/>
      <c r="F241" s="209" t="s">
        <v>3325</v>
      </c>
      <c r="G241" s="63"/>
      <c r="H241" s="63"/>
      <c r="I241" s="163"/>
      <c r="J241" s="63"/>
      <c r="K241" s="63"/>
      <c r="L241" s="61"/>
      <c r="M241" s="207"/>
      <c r="N241" s="42"/>
      <c r="O241" s="42"/>
      <c r="P241" s="42"/>
      <c r="Q241" s="42"/>
      <c r="R241" s="42"/>
      <c r="S241" s="42"/>
      <c r="T241" s="78"/>
      <c r="AT241" s="24" t="s">
        <v>287</v>
      </c>
      <c r="AU241" s="24" t="s">
        <v>83</v>
      </c>
    </row>
    <row r="242" spans="2:51" s="11" customFormat="1" ht="13.5">
      <c r="B242" s="214"/>
      <c r="C242" s="215"/>
      <c r="D242" s="205" t="s">
        <v>290</v>
      </c>
      <c r="E242" s="216" t="s">
        <v>23</v>
      </c>
      <c r="F242" s="217" t="s">
        <v>81</v>
      </c>
      <c r="G242" s="215"/>
      <c r="H242" s="218">
        <v>1</v>
      </c>
      <c r="I242" s="219"/>
      <c r="J242" s="215"/>
      <c r="K242" s="215"/>
      <c r="L242" s="220"/>
      <c r="M242" s="221"/>
      <c r="N242" s="222"/>
      <c r="O242" s="222"/>
      <c r="P242" s="222"/>
      <c r="Q242" s="222"/>
      <c r="R242" s="222"/>
      <c r="S242" s="222"/>
      <c r="T242" s="223"/>
      <c r="AT242" s="224" t="s">
        <v>290</v>
      </c>
      <c r="AU242" s="224" t="s">
        <v>83</v>
      </c>
      <c r="AV242" s="11" t="s">
        <v>83</v>
      </c>
      <c r="AW242" s="11" t="s">
        <v>36</v>
      </c>
      <c r="AX242" s="11" t="s">
        <v>81</v>
      </c>
      <c r="AY242" s="224" t="s">
        <v>186</v>
      </c>
    </row>
    <row r="243" spans="2:65" s="1" customFormat="1" ht="22.5" customHeight="1">
      <c r="B243" s="41"/>
      <c r="C243" s="193" t="s">
        <v>678</v>
      </c>
      <c r="D243" s="193" t="s">
        <v>189</v>
      </c>
      <c r="E243" s="194" t="s">
        <v>3326</v>
      </c>
      <c r="F243" s="195" t="s">
        <v>3327</v>
      </c>
      <c r="G243" s="196" t="s">
        <v>3323</v>
      </c>
      <c r="H243" s="197">
        <v>5</v>
      </c>
      <c r="I243" s="198"/>
      <c r="J243" s="199">
        <f>ROUND(I243*H243,2)</f>
        <v>0</v>
      </c>
      <c r="K243" s="195" t="s">
        <v>193</v>
      </c>
      <c r="L243" s="61"/>
      <c r="M243" s="200" t="s">
        <v>23</v>
      </c>
      <c r="N243" s="201" t="s">
        <v>44</v>
      </c>
      <c r="O243" s="42"/>
      <c r="P243" s="202">
        <f>O243*H243</f>
        <v>0</v>
      </c>
      <c r="Q243" s="202">
        <v>0.00025</v>
      </c>
      <c r="R243" s="202">
        <f>Q243*H243</f>
        <v>0.00125</v>
      </c>
      <c r="S243" s="202">
        <v>0</v>
      </c>
      <c r="T243" s="203">
        <f>S243*H243</f>
        <v>0</v>
      </c>
      <c r="AR243" s="24" t="s">
        <v>206</v>
      </c>
      <c r="AT243" s="24" t="s">
        <v>189</v>
      </c>
      <c r="AU243" s="24" t="s">
        <v>83</v>
      </c>
      <c r="AY243" s="24" t="s">
        <v>186</v>
      </c>
      <c r="BE243" s="204">
        <f>IF(N243="základní",J243,0)</f>
        <v>0</v>
      </c>
      <c r="BF243" s="204">
        <f>IF(N243="snížená",J243,0)</f>
        <v>0</v>
      </c>
      <c r="BG243" s="204">
        <f>IF(N243="zákl. přenesená",J243,0)</f>
        <v>0</v>
      </c>
      <c r="BH243" s="204">
        <f>IF(N243="sníž. přenesená",J243,0)</f>
        <v>0</v>
      </c>
      <c r="BI243" s="204">
        <f>IF(N243="nulová",J243,0)</f>
        <v>0</v>
      </c>
      <c r="BJ243" s="24" t="s">
        <v>81</v>
      </c>
      <c r="BK243" s="204">
        <f>ROUND(I243*H243,2)</f>
        <v>0</v>
      </c>
      <c r="BL243" s="24" t="s">
        <v>206</v>
      </c>
      <c r="BM243" s="24" t="s">
        <v>3328</v>
      </c>
    </row>
    <row r="244" spans="2:47" s="1" customFormat="1" ht="81">
      <c r="B244" s="41"/>
      <c r="C244" s="63"/>
      <c r="D244" s="208" t="s">
        <v>287</v>
      </c>
      <c r="E244" s="63"/>
      <c r="F244" s="209" t="s">
        <v>3325</v>
      </c>
      <c r="G244" s="63"/>
      <c r="H244" s="63"/>
      <c r="I244" s="163"/>
      <c r="J244" s="63"/>
      <c r="K244" s="63"/>
      <c r="L244" s="61"/>
      <c r="M244" s="207"/>
      <c r="N244" s="42"/>
      <c r="O244" s="42"/>
      <c r="P244" s="42"/>
      <c r="Q244" s="42"/>
      <c r="R244" s="42"/>
      <c r="S244" s="42"/>
      <c r="T244" s="78"/>
      <c r="AT244" s="24" t="s">
        <v>287</v>
      </c>
      <c r="AU244" s="24" t="s">
        <v>83</v>
      </c>
    </row>
    <row r="245" spans="2:51" s="11" customFormat="1" ht="13.5">
      <c r="B245" s="214"/>
      <c r="C245" s="215"/>
      <c r="D245" s="205" t="s">
        <v>290</v>
      </c>
      <c r="E245" s="216" t="s">
        <v>23</v>
      </c>
      <c r="F245" s="217" t="s">
        <v>185</v>
      </c>
      <c r="G245" s="215"/>
      <c r="H245" s="218">
        <v>5</v>
      </c>
      <c r="I245" s="219"/>
      <c r="J245" s="215"/>
      <c r="K245" s="215"/>
      <c r="L245" s="220"/>
      <c r="M245" s="221"/>
      <c r="N245" s="222"/>
      <c r="O245" s="222"/>
      <c r="P245" s="222"/>
      <c r="Q245" s="222"/>
      <c r="R245" s="222"/>
      <c r="S245" s="222"/>
      <c r="T245" s="223"/>
      <c r="AT245" s="224" t="s">
        <v>290</v>
      </c>
      <c r="AU245" s="224" t="s">
        <v>83</v>
      </c>
      <c r="AV245" s="11" t="s">
        <v>83</v>
      </c>
      <c r="AW245" s="11" t="s">
        <v>36</v>
      </c>
      <c r="AX245" s="11" t="s">
        <v>81</v>
      </c>
      <c r="AY245" s="224" t="s">
        <v>186</v>
      </c>
    </row>
    <row r="246" spans="2:65" s="1" customFormat="1" ht="22.5" customHeight="1">
      <c r="B246" s="41"/>
      <c r="C246" s="193" t="s">
        <v>418</v>
      </c>
      <c r="D246" s="193" t="s">
        <v>189</v>
      </c>
      <c r="E246" s="194" t="s">
        <v>3329</v>
      </c>
      <c r="F246" s="195" t="s">
        <v>3330</v>
      </c>
      <c r="G246" s="196" t="s">
        <v>300</v>
      </c>
      <c r="H246" s="197">
        <v>4</v>
      </c>
      <c r="I246" s="198"/>
      <c r="J246" s="199">
        <f>ROUND(I246*H246,2)</f>
        <v>0</v>
      </c>
      <c r="K246" s="195" t="s">
        <v>23</v>
      </c>
      <c r="L246" s="61"/>
      <c r="M246" s="200" t="s">
        <v>23</v>
      </c>
      <c r="N246" s="201" t="s">
        <v>44</v>
      </c>
      <c r="O246" s="42"/>
      <c r="P246" s="202">
        <f>O246*H246</f>
        <v>0</v>
      </c>
      <c r="Q246" s="202">
        <v>2.25689</v>
      </c>
      <c r="R246" s="202">
        <f>Q246*H246</f>
        <v>9.02756</v>
      </c>
      <c r="S246" s="202">
        <v>0</v>
      </c>
      <c r="T246" s="203">
        <f>S246*H246</f>
        <v>0</v>
      </c>
      <c r="AR246" s="24" t="s">
        <v>206</v>
      </c>
      <c r="AT246" s="24" t="s">
        <v>189</v>
      </c>
      <c r="AU246" s="24" t="s">
        <v>83</v>
      </c>
      <c r="AY246" s="24" t="s">
        <v>186</v>
      </c>
      <c r="BE246" s="204">
        <f>IF(N246="základní",J246,0)</f>
        <v>0</v>
      </c>
      <c r="BF246" s="204">
        <f>IF(N246="snížená",J246,0)</f>
        <v>0</v>
      </c>
      <c r="BG246" s="204">
        <f>IF(N246="zákl. přenesená",J246,0)</f>
        <v>0</v>
      </c>
      <c r="BH246" s="204">
        <f>IF(N246="sníž. přenesená",J246,0)</f>
        <v>0</v>
      </c>
      <c r="BI246" s="204">
        <f>IF(N246="nulová",J246,0)</f>
        <v>0</v>
      </c>
      <c r="BJ246" s="24" t="s">
        <v>81</v>
      </c>
      <c r="BK246" s="204">
        <f>ROUND(I246*H246,2)</f>
        <v>0</v>
      </c>
      <c r="BL246" s="24" t="s">
        <v>206</v>
      </c>
      <c r="BM246" s="24" t="s">
        <v>3331</v>
      </c>
    </row>
    <row r="247" spans="2:47" s="1" customFormat="1" ht="108">
      <c r="B247" s="41"/>
      <c r="C247" s="63"/>
      <c r="D247" s="208" t="s">
        <v>287</v>
      </c>
      <c r="E247" s="63"/>
      <c r="F247" s="209" t="s">
        <v>3332</v>
      </c>
      <c r="G247" s="63"/>
      <c r="H247" s="63"/>
      <c r="I247" s="163"/>
      <c r="J247" s="63"/>
      <c r="K247" s="63"/>
      <c r="L247" s="61"/>
      <c r="M247" s="207"/>
      <c r="N247" s="42"/>
      <c r="O247" s="42"/>
      <c r="P247" s="42"/>
      <c r="Q247" s="42"/>
      <c r="R247" s="42"/>
      <c r="S247" s="42"/>
      <c r="T247" s="78"/>
      <c r="AT247" s="24" t="s">
        <v>287</v>
      </c>
      <c r="AU247" s="24" t="s">
        <v>83</v>
      </c>
    </row>
    <row r="248" spans="2:51" s="13" customFormat="1" ht="13.5">
      <c r="B248" s="241"/>
      <c r="C248" s="242"/>
      <c r="D248" s="208" t="s">
        <v>290</v>
      </c>
      <c r="E248" s="243" t="s">
        <v>23</v>
      </c>
      <c r="F248" s="244" t="s">
        <v>3333</v>
      </c>
      <c r="G248" s="242"/>
      <c r="H248" s="245" t="s">
        <v>23</v>
      </c>
      <c r="I248" s="246"/>
      <c r="J248" s="242"/>
      <c r="K248" s="242"/>
      <c r="L248" s="247"/>
      <c r="M248" s="248"/>
      <c r="N248" s="249"/>
      <c r="O248" s="249"/>
      <c r="P248" s="249"/>
      <c r="Q248" s="249"/>
      <c r="R248" s="249"/>
      <c r="S248" s="249"/>
      <c r="T248" s="250"/>
      <c r="AT248" s="251" t="s">
        <v>290</v>
      </c>
      <c r="AU248" s="251" t="s">
        <v>83</v>
      </c>
      <c r="AV248" s="13" t="s">
        <v>81</v>
      </c>
      <c r="AW248" s="13" t="s">
        <v>36</v>
      </c>
      <c r="AX248" s="13" t="s">
        <v>73</v>
      </c>
      <c r="AY248" s="251" t="s">
        <v>186</v>
      </c>
    </row>
    <row r="249" spans="2:51" s="11" customFormat="1" ht="13.5">
      <c r="B249" s="214"/>
      <c r="C249" s="215"/>
      <c r="D249" s="205" t="s">
        <v>290</v>
      </c>
      <c r="E249" s="216" t="s">
        <v>23</v>
      </c>
      <c r="F249" s="217" t="s">
        <v>3334</v>
      </c>
      <c r="G249" s="215"/>
      <c r="H249" s="218">
        <v>4</v>
      </c>
      <c r="I249" s="219"/>
      <c r="J249" s="215"/>
      <c r="K249" s="215"/>
      <c r="L249" s="220"/>
      <c r="M249" s="221"/>
      <c r="N249" s="222"/>
      <c r="O249" s="222"/>
      <c r="P249" s="222"/>
      <c r="Q249" s="222"/>
      <c r="R249" s="222"/>
      <c r="S249" s="222"/>
      <c r="T249" s="223"/>
      <c r="AT249" s="224" t="s">
        <v>290</v>
      </c>
      <c r="AU249" s="224" t="s">
        <v>83</v>
      </c>
      <c r="AV249" s="11" t="s">
        <v>83</v>
      </c>
      <c r="AW249" s="11" t="s">
        <v>36</v>
      </c>
      <c r="AX249" s="11" t="s">
        <v>81</v>
      </c>
      <c r="AY249" s="224" t="s">
        <v>186</v>
      </c>
    </row>
    <row r="250" spans="2:65" s="1" customFormat="1" ht="44.25" customHeight="1">
      <c r="B250" s="41"/>
      <c r="C250" s="254" t="s">
        <v>398</v>
      </c>
      <c r="D250" s="254" t="s">
        <v>1059</v>
      </c>
      <c r="E250" s="255" t="s">
        <v>3335</v>
      </c>
      <c r="F250" s="256" t="s">
        <v>3336</v>
      </c>
      <c r="G250" s="257" t="s">
        <v>300</v>
      </c>
      <c r="H250" s="258">
        <v>2</v>
      </c>
      <c r="I250" s="259"/>
      <c r="J250" s="260">
        <f>ROUND(I250*H250,2)</f>
        <v>0</v>
      </c>
      <c r="K250" s="256" t="s">
        <v>193</v>
      </c>
      <c r="L250" s="261"/>
      <c r="M250" s="262" t="s">
        <v>23</v>
      </c>
      <c r="N250" s="263" t="s">
        <v>44</v>
      </c>
      <c r="O250" s="42"/>
      <c r="P250" s="202">
        <f>O250*H250</f>
        <v>0</v>
      </c>
      <c r="Q250" s="202">
        <v>0.051</v>
      </c>
      <c r="R250" s="202">
        <f>Q250*H250</f>
        <v>0.102</v>
      </c>
      <c r="S250" s="202">
        <v>0</v>
      </c>
      <c r="T250" s="203">
        <f>S250*H250</f>
        <v>0</v>
      </c>
      <c r="AR250" s="24" t="s">
        <v>227</v>
      </c>
      <c r="AT250" s="24" t="s">
        <v>1059</v>
      </c>
      <c r="AU250" s="24" t="s">
        <v>83</v>
      </c>
      <c r="AY250" s="24" t="s">
        <v>186</v>
      </c>
      <c r="BE250" s="204">
        <f>IF(N250="základní",J250,0)</f>
        <v>0</v>
      </c>
      <c r="BF250" s="204">
        <f>IF(N250="snížená",J250,0)</f>
        <v>0</v>
      </c>
      <c r="BG250" s="204">
        <f>IF(N250="zákl. přenesená",J250,0)</f>
        <v>0</v>
      </c>
      <c r="BH250" s="204">
        <f>IF(N250="sníž. přenesená",J250,0)</f>
        <v>0</v>
      </c>
      <c r="BI250" s="204">
        <f>IF(N250="nulová",J250,0)</f>
        <v>0</v>
      </c>
      <c r="BJ250" s="24" t="s">
        <v>81</v>
      </c>
      <c r="BK250" s="204">
        <f>ROUND(I250*H250,2)</f>
        <v>0</v>
      </c>
      <c r="BL250" s="24" t="s">
        <v>206</v>
      </c>
      <c r="BM250" s="24" t="s">
        <v>3337</v>
      </c>
    </row>
    <row r="251" spans="2:51" s="13" customFormat="1" ht="13.5">
      <c r="B251" s="241"/>
      <c r="C251" s="242"/>
      <c r="D251" s="208" t="s">
        <v>290</v>
      </c>
      <c r="E251" s="243" t="s">
        <v>23</v>
      </c>
      <c r="F251" s="244" t="s">
        <v>3333</v>
      </c>
      <c r="G251" s="242"/>
      <c r="H251" s="245" t="s">
        <v>23</v>
      </c>
      <c r="I251" s="246"/>
      <c r="J251" s="242"/>
      <c r="K251" s="242"/>
      <c r="L251" s="247"/>
      <c r="M251" s="248"/>
      <c r="N251" s="249"/>
      <c r="O251" s="249"/>
      <c r="P251" s="249"/>
      <c r="Q251" s="249"/>
      <c r="R251" s="249"/>
      <c r="S251" s="249"/>
      <c r="T251" s="250"/>
      <c r="AT251" s="251" t="s">
        <v>290</v>
      </c>
      <c r="AU251" s="251" t="s">
        <v>83</v>
      </c>
      <c r="AV251" s="13" t="s">
        <v>81</v>
      </c>
      <c r="AW251" s="13" t="s">
        <v>36</v>
      </c>
      <c r="AX251" s="13" t="s">
        <v>73</v>
      </c>
      <c r="AY251" s="251" t="s">
        <v>186</v>
      </c>
    </row>
    <row r="252" spans="2:51" s="11" customFormat="1" ht="13.5">
      <c r="B252" s="214"/>
      <c r="C252" s="215"/>
      <c r="D252" s="205" t="s">
        <v>290</v>
      </c>
      <c r="E252" s="216" t="s">
        <v>23</v>
      </c>
      <c r="F252" s="217" t="s">
        <v>3338</v>
      </c>
      <c r="G252" s="215"/>
      <c r="H252" s="218">
        <v>2</v>
      </c>
      <c r="I252" s="219"/>
      <c r="J252" s="215"/>
      <c r="K252" s="215"/>
      <c r="L252" s="220"/>
      <c r="M252" s="221"/>
      <c r="N252" s="222"/>
      <c r="O252" s="222"/>
      <c r="P252" s="222"/>
      <c r="Q252" s="222"/>
      <c r="R252" s="222"/>
      <c r="S252" s="222"/>
      <c r="T252" s="223"/>
      <c r="AT252" s="224" t="s">
        <v>290</v>
      </c>
      <c r="AU252" s="224" t="s">
        <v>83</v>
      </c>
      <c r="AV252" s="11" t="s">
        <v>83</v>
      </c>
      <c r="AW252" s="11" t="s">
        <v>36</v>
      </c>
      <c r="AX252" s="11" t="s">
        <v>81</v>
      </c>
      <c r="AY252" s="224" t="s">
        <v>186</v>
      </c>
    </row>
    <row r="253" spans="2:65" s="1" customFormat="1" ht="22.5" customHeight="1">
      <c r="B253" s="41"/>
      <c r="C253" s="254" t="s">
        <v>405</v>
      </c>
      <c r="D253" s="254" t="s">
        <v>1059</v>
      </c>
      <c r="E253" s="255" t="s">
        <v>3339</v>
      </c>
      <c r="F253" s="256" t="s">
        <v>3340</v>
      </c>
      <c r="G253" s="257" t="s">
        <v>300</v>
      </c>
      <c r="H253" s="258">
        <v>4</v>
      </c>
      <c r="I253" s="259"/>
      <c r="J253" s="260">
        <f>ROUND(I253*H253,2)</f>
        <v>0</v>
      </c>
      <c r="K253" s="256" t="s">
        <v>193</v>
      </c>
      <c r="L253" s="261"/>
      <c r="M253" s="262" t="s">
        <v>23</v>
      </c>
      <c r="N253" s="263" t="s">
        <v>44</v>
      </c>
      <c r="O253" s="42"/>
      <c r="P253" s="202">
        <f>O253*H253</f>
        <v>0</v>
      </c>
      <c r="Q253" s="202">
        <v>0.548</v>
      </c>
      <c r="R253" s="202">
        <f>Q253*H253</f>
        <v>2.192</v>
      </c>
      <c r="S253" s="202">
        <v>0</v>
      </c>
      <c r="T253" s="203">
        <f>S253*H253</f>
        <v>0</v>
      </c>
      <c r="AR253" s="24" t="s">
        <v>227</v>
      </c>
      <c r="AT253" s="24" t="s">
        <v>1059</v>
      </c>
      <c r="AU253" s="24" t="s">
        <v>83</v>
      </c>
      <c r="AY253" s="24" t="s">
        <v>186</v>
      </c>
      <c r="BE253" s="204">
        <f>IF(N253="základní",J253,0)</f>
        <v>0</v>
      </c>
      <c r="BF253" s="204">
        <f>IF(N253="snížená",J253,0)</f>
        <v>0</v>
      </c>
      <c r="BG253" s="204">
        <f>IF(N253="zákl. přenesená",J253,0)</f>
        <v>0</v>
      </c>
      <c r="BH253" s="204">
        <f>IF(N253="sníž. přenesená",J253,0)</f>
        <v>0</v>
      </c>
      <c r="BI253" s="204">
        <f>IF(N253="nulová",J253,0)</f>
        <v>0</v>
      </c>
      <c r="BJ253" s="24" t="s">
        <v>81</v>
      </c>
      <c r="BK253" s="204">
        <f>ROUND(I253*H253,2)</f>
        <v>0</v>
      </c>
      <c r="BL253" s="24" t="s">
        <v>206</v>
      </c>
      <c r="BM253" s="24" t="s">
        <v>3341</v>
      </c>
    </row>
    <row r="254" spans="2:51" s="13" customFormat="1" ht="13.5">
      <c r="B254" s="241"/>
      <c r="C254" s="242"/>
      <c r="D254" s="208" t="s">
        <v>290</v>
      </c>
      <c r="E254" s="243" t="s">
        <v>23</v>
      </c>
      <c r="F254" s="244" t="s">
        <v>3333</v>
      </c>
      <c r="G254" s="242"/>
      <c r="H254" s="245" t="s">
        <v>23</v>
      </c>
      <c r="I254" s="246"/>
      <c r="J254" s="242"/>
      <c r="K254" s="242"/>
      <c r="L254" s="247"/>
      <c r="M254" s="248"/>
      <c r="N254" s="249"/>
      <c r="O254" s="249"/>
      <c r="P254" s="249"/>
      <c r="Q254" s="249"/>
      <c r="R254" s="249"/>
      <c r="S254" s="249"/>
      <c r="T254" s="250"/>
      <c r="AT254" s="251" t="s">
        <v>290</v>
      </c>
      <c r="AU254" s="251" t="s">
        <v>83</v>
      </c>
      <c r="AV254" s="13" t="s">
        <v>81</v>
      </c>
      <c r="AW254" s="13" t="s">
        <v>36</v>
      </c>
      <c r="AX254" s="13" t="s">
        <v>73</v>
      </c>
      <c r="AY254" s="251" t="s">
        <v>186</v>
      </c>
    </row>
    <row r="255" spans="2:51" s="11" customFormat="1" ht="13.5">
      <c r="B255" s="214"/>
      <c r="C255" s="215"/>
      <c r="D255" s="205" t="s">
        <v>290</v>
      </c>
      <c r="E255" s="216" t="s">
        <v>23</v>
      </c>
      <c r="F255" s="217" t="s">
        <v>3334</v>
      </c>
      <c r="G255" s="215"/>
      <c r="H255" s="218">
        <v>4</v>
      </c>
      <c r="I255" s="219"/>
      <c r="J255" s="215"/>
      <c r="K255" s="215"/>
      <c r="L255" s="220"/>
      <c r="M255" s="221"/>
      <c r="N255" s="222"/>
      <c r="O255" s="222"/>
      <c r="P255" s="222"/>
      <c r="Q255" s="222"/>
      <c r="R255" s="222"/>
      <c r="S255" s="222"/>
      <c r="T255" s="223"/>
      <c r="AT255" s="224" t="s">
        <v>290</v>
      </c>
      <c r="AU255" s="224" t="s">
        <v>83</v>
      </c>
      <c r="AV255" s="11" t="s">
        <v>83</v>
      </c>
      <c r="AW255" s="11" t="s">
        <v>36</v>
      </c>
      <c r="AX255" s="11" t="s">
        <v>81</v>
      </c>
      <c r="AY255" s="224" t="s">
        <v>186</v>
      </c>
    </row>
    <row r="256" spans="2:65" s="1" customFormat="1" ht="31.5" customHeight="1">
      <c r="B256" s="41"/>
      <c r="C256" s="254" t="s">
        <v>411</v>
      </c>
      <c r="D256" s="254" t="s">
        <v>1059</v>
      </c>
      <c r="E256" s="255" t="s">
        <v>3342</v>
      </c>
      <c r="F256" s="256" t="s">
        <v>3343</v>
      </c>
      <c r="G256" s="257" t="s">
        <v>300</v>
      </c>
      <c r="H256" s="258">
        <v>2</v>
      </c>
      <c r="I256" s="259"/>
      <c r="J256" s="260">
        <f>ROUND(I256*H256,2)</f>
        <v>0</v>
      </c>
      <c r="K256" s="256" t="s">
        <v>193</v>
      </c>
      <c r="L256" s="261"/>
      <c r="M256" s="262" t="s">
        <v>23</v>
      </c>
      <c r="N256" s="263" t="s">
        <v>44</v>
      </c>
      <c r="O256" s="42"/>
      <c r="P256" s="202">
        <f>O256*H256</f>
        <v>0</v>
      </c>
      <c r="Q256" s="202">
        <v>0.254</v>
      </c>
      <c r="R256" s="202">
        <f>Q256*H256</f>
        <v>0.508</v>
      </c>
      <c r="S256" s="202">
        <v>0</v>
      </c>
      <c r="T256" s="203">
        <f>S256*H256</f>
        <v>0</v>
      </c>
      <c r="AR256" s="24" t="s">
        <v>227</v>
      </c>
      <c r="AT256" s="24" t="s">
        <v>1059</v>
      </c>
      <c r="AU256" s="24" t="s">
        <v>83</v>
      </c>
      <c r="AY256" s="24" t="s">
        <v>186</v>
      </c>
      <c r="BE256" s="204">
        <f>IF(N256="základní",J256,0)</f>
        <v>0</v>
      </c>
      <c r="BF256" s="204">
        <f>IF(N256="snížená",J256,0)</f>
        <v>0</v>
      </c>
      <c r="BG256" s="204">
        <f>IF(N256="zákl. přenesená",J256,0)</f>
        <v>0</v>
      </c>
      <c r="BH256" s="204">
        <f>IF(N256="sníž. přenesená",J256,0)</f>
        <v>0</v>
      </c>
      <c r="BI256" s="204">
        <f>IF(N256="nulová",J256,0)</f>
        <v>0</v>
      </c>
      <c r="BJ256" s="24" t="s">
        <v>81</v>
      </c>
      <c r="BK256" s="204">
        <f>ROUND(I256*H256,2)</f>
        <v>0</v>
      </c>
      <c r="BL256" s="24" t="s">
        <v>206</v>
      </c>
      <c r="BM256" s="24" t="s">
        <v>3344</v>
      </c>
    </row>
    <row r="257" spans="2:51" s="13" customFormat="1" ht="13.5">
      <c r="B257" s="241"/>
      <c r="C257" s="242"/>
      <c r="D257" s="208" t="s">
        <v>290</v>
      </c>
      <c r="E257" s="243" t="s">
        <v>23</v>
      </c>
      <c r="F257" s="244" t="s">
        <v>3333</v>
      </c>
      <c r="G257" s="242"/>
      <c r="H257" s="245" t="s">
        <v>23</v>
      </c>
      <c r="I257" s="246"/>
      <c r="J257" s="242"/>
      <c r="K257" s="242"/>
      <c r="L257" s="247"/>
      <c r="M257" s="248"/>
      <c r="N257" s="249"/>
      <c r="O257" s="249"/>
      <c r="P257" s="249"/>
      <c r="Q257" s="249"/>
      <c r="R257" s="249"/>
      <c r="S257" s="249"/>
      <c r="T257" s="250"/>
      <c r="AT257" s="251" t="s">
        <v>290</v>
      </c>
      <c r="AU257" s="251" t="s">
        <v>83</v>
      </c>
      <c r="AV257" s="13" t="s">
        <v>81</v>
      </c>
      <c r="AW257" s="13" t="s">
        <v>36</v>
      </c>
      <c r="AX257" s="13" t="s">
        <v>73</v>
      </c>
      <c r="AY257" s="251" t="s">
        <v>186</v>
      </c>
    </row>
    <row r="258" spans="2:51" s="11" customFormat="1" ht="13.5">
      <c r="B258" s="214"/>
      <c r="C258" s="215"/>
      <c r="D258" s="205" t="s">
        <v>290</v>
      </c>
      <c r="E258" s="216" t="s">
        <v>23</v>
      </c>
      <c r="F258" s="217" t="s">
        <v>3345</v>
      </c>
      <c r="G258" s="215"/>
      <c r="H258" s="218">
        <v>2</v>
      </c>
      <c r="I258" s="219"/>
      <c r="J258" s="215"/>
      <c r="K258" s="215"/>
      <c r="L258" s="220"/>
      <c r="M258" s="221"/>
      <c r="N258" s="222"/>
      <c r="O258" s="222"/>
      <c r="P258" s="222"/>
      <c r="Q258" s="222"/>
      <c r="R258" s="222"/>
      <c r="S258" s="222"/>
      <c r="T258" s="223"/>
      <c r="AT258" s="224" t="s">
        <v>290</v>
      </c>
      <c r="AU258" s="224" t="s">
        <v>83</v>
      </c>
      <c r="AV258" s="11" t="s">
        <v>83</v>
      </c>
      <c r="AW258" s="11" t="s">
        <v>36</v>
      </c>
      <c r="AX258" s="11" t="s">
        <v>81</v>
      </c>
      <c r="AY258" s="224" t="s">
        <v>186</v>
      </c>
    </row>
    <row r="259" spans="2:65" s="1" customFormat="1" ht="31.5" customHeight="1">
      <c r="B259" s="41"/>
      <c r="C259" s="254" t="s">
        <v>550</v>
      </c>
      <c r="D259" s="254" t="s">
        <v>1059</v>
      </c>
      <c r="E259" s="255" t="s">
        <v>3346</v>
      </c>
      <c r="F259" s="256" t="s">
        <v>3347</v>
      </c>
      <c r="G259" s="257" t="s">
        <v>300</v>
      </c>
      <c r="H259" s="258">
        <v>2</v>
      </c>
      <c r="I259" s="259"/>
      <c r="J259" s="260">
        <f>ROUND(I259*H259,2)</f>
        <v>0</v>
      </c>
      <c r="K259" s="256" t="s">
        <v>23</v>
      </c>
      <c r="L259" s="261"/>
      <c r="M259" s="262" t="s">
        <v>23</v>
      </c>
      <c r="N259" s="263" t="s">
        <v>44</v>
      </c>
      <c r="O259" s="42"/>
      <c r="P259" s="202">
        <f>O259*H259</f>
        <v>0</v>
      </c>
      <c r="Q259" s="202">
        <v>0.506</v>
      </c>
      <c r="R259" s="202">
        <f>Q259*H259</f>
        <v>1.012</v>
      </c>
      <c r="S259" s="202">
        <v>0</v>
      </c>
      <c r="T259" s="203">
        <f>S259*H259</f>
        <v>0</v>
      </c>
      <c r="AR259" s="24" t="s">
        <v>227</v>
      </c>
      <c r="AT259" s="24" t="s">
        <v>1059</v>
      </c>
      <c r="AU259" s="24" t="s">
        <v>83</v>
      </c>
      <c r="AY259" s="24" t="s">
        <v>186</v>
      </c>
      <c r="BE259" s="204">
        <f>IF(N259="základní",J259,0)</f>
        <v>0</v>
      </c>
      <c r="BF259" s="204">
        <f>IF(N259="snížená",J259,0)</f>
        <v>0</v>
      </c>
      <c r="BG259" s="204">
        <f>IF(N259="zákl. přenesená",J259,0)</f>
        <v>0</v>
      </c>
      <c r="BH259" s="204">
        <f>IF(N259="sníž. přenesená",J259,0)</f>
        <v>0</v>
      </c>
      <c r="BI259" s="204">
        <f>IF(N259="nulová",J259,0)</f>
        <v>0</v>
      </c>
      <c r="BJ259" s="24" t="s">
        <v>81</v>
      </c>
      <c r="BK259" s="204">
        <f>ROUND(I259*H259,2)</f>
        <v>0</v>
      </c>
      <c r="BL259" s="24" t="s">
        <v>206</v>
      </c>
      <c r="BM259" s="24" t="s">
        <v>3348</v>
      </c>
    </row>
    <row r="260" spans="2:51" s="13" customFormat="1" ht="13.5">
      <c r="B260" s="241"/>
      <c r="C260" s="242"/>
      <c r="D260" s="208" t="s">
        <v>290</v>
      </c>
      <c r="E260" s="243" t="s">
        <v>23</v>
      </c>
      <c r="F260" s="244" t="s">
        <v>3333</v>
      </c>
      <c r="G260" s="242"/>
      <c r="H260" s="245" t="s">
        <v>23</v>
      </c>
      <c r="I260" s="246"/>
      <c r="J260" s="242"/>
      <c r="K260" s="242"/>
      <c r="L260" s="247"/>
      <c r="M260" s="248"/>
      <c r="N260" s="249"/>
      <c r="O260" s="249"/>
      <c r="P260" s="249"/>
      <c r="Q260" s="249"/>
      <c r="R260" s="249"/>
      <c r="S260" s="249"/>
      <c r="T260" s="250"/>
      <c r="AT260" s="251" t="s">
        <v>290</v>
      </c>
      <c r="AU260" s="251" t="s">
        <v>83</v>
      </c>
      <c r="AV260" s="13" t="s">
        <v>81</v>
      </c>
      <c r="AW260" s="13" t="s">
        <v>36</v>
      </c>
      <c r="AX260" s="13" t="s">
        <v>73</v>
      </c>
      <c r="AY260" s="251" t="s">
        <v>186</v>
      </c>
    </row>
    <row r="261" spans="2:51" s="11" customFormat="1" ht="13.5">
      <c r="B261" s="214"/>
      <c r="C261" s="215"/>
      <c r="D261" s="205" t="s">
        <v>290</v>
      </c>
      <c r="E261" s="216" t="s">
        <v>23</v>
      </c>
      <c r="F261" s="217" t="s">
        <v>3345</v>
      </c>
      <c r="G261" s="215"/>
      <c r="H261" s="218">
        <v>2</v>
      </c>
      <c r="I261" s="219"/>
      <c r="J261" s="215"/>
      <c r="K261" s="215"/>
      <c r="L261" s="220"/>
      <c r="M261" s="221"/>
      <c r="N261" s="222"/>
      <c r="O261" s="222"/>
      <c r="P261" s="222"/>
      <c r="Q261" s="222"/>
      <c r="R261" s="222"/>
      <c r="S261" s="222"/>
      <c r="T261" s="223"/>
      <c r="AT261" s="224" t="s">
        <v>290</v>
      </c>
      <c r="AU261" s="224" t="s">
        <v>83</v>
      </c>
      <c r="AV261" s="11" t="s">
        <v>83</v>
      </c>
      <c r="AW261" s="11" t="s">
        <v>36</v>
      </c>
      <c r="AX261" s="11" t="s">
        <v>81</v>
      </c>
      <c r="AY261" s="224" t="s">
        <v>186</v>
      </c>
    </row>
    <row r="262" spans="2:65" s="1" customFormat="1" ht="31.5" customHeight="1">
      <c r="B262" s="41"/>
      <c r="C262" s="254" t="s">
        <v>441</v>
      </c>
      <c r="D262" s="254" t="s">
        <v>1059</v>
      </c>
      <c r="E262" s="255" t="s">
        <v>3349</v>
      </c>
      <c r="F262" s="256" t="s">
        <v>3350</v>
      </c>
      <c r="G262" s="257" t="s">
        <v>300</v>
      </c>
      <c r="H262" s="258">
        <v>2</v>
      </c>
      <c r="I262" s="259"/>
      <c r="J262" s="260">
        <f>ROUND(I262*H262,2)</f>
        <v>0</v>
      </c>
      <c r="K262" s="256" t="s">
        <v>193</v>
      </c>
      <c r="L262" s="261"/>
      <c r="M262" s="262" t="s">
        <v>23</v>
      </c>
      <c r="N262" s="263" t="s">
        <v>44</v>
      </c>
      <c r="O262" s="42"/>
      <c r="P262" s="202">
        <f>O262*H262</f>
        <v>0</v>
      </c>
      <c r="Q262" s="202">
        <v>1.013</v>
      </c>
      <c r="R262" s="202">
        <f>Q262*H262</f>
        <v>2.026</v>
      </c>
      <c r="S262" s="202">
        <v>0</v>
      </c>
      <c r="T262" s="203">
        <f>S262*H262</f>
        <v>0</v>
      </c>
      <c r="AR262" s="24" t="s">
        <v>227</v>
      </c>
      <c r="AT262" s="24" t="s">
        <v>1059</v>
      </c>
      <c r="AU262" s="24" t="s">
        <v>83</v>
      </c>
      <c r="AY262" s="24" t="s">
        <v>186</v>
      </c>
      <c r="BE262" s="204">
        <f>IF(N262="základní",J262,0)</f>
        <v>0</v>
      </c>
      <c r="BF262" s="204">
        <f>IF(N262="snížená",J262,0)</f>
        <v>0</v>
      </c>
      <c r="BG262" s="204">
        <f>IF(N262="zákl. přenesená",J262,0)</f>
        <v>0</v>
      </c>
      <c r="BH262" s="204">
        <f>IF(N262="sníž. přenesená",J262,0)</f>
        <v>0</v>
      </c>
      <c r="BI262" s="204">
        <f>IF(N262="nulová",J262,0)</f>
        <v>0</v>
      </c>
      <c r="BJ262" s="24" t="s">
        <v>81</v>
      </c>
      <c r="BK262" s="204">
        <f>ROUND(I262*H262,2)</f>
        <v>0</v>
      </c>
      <c r="BL262" s="24" t="s">
        <v>206</v>
      </c>
      <c r="BM262" s="24" t="s">
        <v>3351</v>
      </c>
    </row>
    <row r="263" spans="2:51" s="13" customFormat="1" ht="13.5">
      <c r="B263" s="241"/>
      <c r="C263" s="242"/>
      <c r="D263" s="208" t="s">
        <v>290</v>
      </c>
      <c r="E263" s="243" t="s">
        <v>23</v>
      </c>
      <c r="F263" s="244" t="s">
        <v>3333</v>
      </c>
      <c r="G263" s="242"/>
      <c r="H263" s="245" t="s">
        <v>23</v>
      </c>
      <c r="I263" s="246"/>
      <c r="J263" s="242"/>
      <c r="K263" s="242"/>
      <c r="L263" s="247"/>
      <c r="M263" s="248"/>
      <c r="N263" s="249"/>
      <c r="O263" s="249"/>
      <c r="P263" s="249"/>
      <c r="Q263" s="249"/>
      <c r="R263" s="249"/>
      <c r="S263" s="249"/>
      <c r="T263" s="250"/>
      <c r="AT263" s="251" t="s">
        <v>290</v>
      </c>
      <c r="AU263" s="251" t="s">
        <v>83</v>
      </c>
      <c r="AV263" s="13" t="s">
        <v>81</v>
      </c>
      <c r="AW263" s="13" t="s">
        <v>36</v>
      </c>
      <c r="AX263" s="13" t="s">
        <v>73</v>
      </c>
      <c r="AY263" s="251" t="s">
        <v>186</v>
      </c>
    </row>
    <row r="264" spans="2:51" s="11" customFormat="1" ht="13.5">
      <c r="B264" s="214"/>
      <c r="C264" s="215"/>
      <c r="D264" s="205" t="s">
        <v>290</v>
      </c>
      <c r="E264" s="216" t="s">
        <v>23</v>
      </c>
      <c r="F264" s="217" t="s">
        <v>3352</v>
      </c>
      <c r="G264" s="215"/>
      <c r="H264" s="218">
        <v>2</v>
      </c>
      <c r="I264" s="219"/>
      <c r="J264" s="215"/>
      <c r="K264" s="215"/>
      <c r="L264" s="220"/>
      <c r="M264" s="221"/>
      <c r="N264" s="222"/>
      <c r="O264" s="222"/>
      <c r="P264" s="222"/>
      <c r="Q264" s="222"/>
      <c r="R264" s="222"/>
      <c r="S264" s="222"/>
      <c r="T264" s="223"/>
      <c r="AT264" s="224" t="s">
        <v>290</v>
      </c>
      <c r="AU264" s="224" t="s">
        <v>83</v>
      </c>
      <c r="AV264" s="11" t="s">
        <v>83</v>
      </c>
      <c r="AW264" s="11" t="s">
        <v>36</v>
      </c>
      <c r="AX264" s="11" t="s">
        <v>81</v>
      </c>
      <c r="AY264" s="224" t="s">
        <v>186</v>
      </c>
    </row>
    <row r="265" spans="2:65" s="1" customFormat="1" ht="22.5" customHeight="1">
      <c r="B265" s="41"/>
      <c r="C265" s="254" t="s">
        <v>447</v>
      </c>
      <c r="D265" s="254" t="s">
        <v>1059</v>
      </c>
      <c r="E265" s="255" t="s">
        <v>3353</v>
      </c>
      <c r="F265" s="256" t="s">
        <v>3354</v>
      </c>
      <c r="G265" s="257" t="s">
        <v>300</v>
      </c>
      <c r="H265" s="258">
        <v>4</v>
      </c>
      <c r="I265" s="259"/>
      <c r="J265" s="260">
        <f>ROUND(I265*H265,2)</f>
        <v>0</v>
      </c>
      <c r="K265" s="256" t="s">
        <v>193</v>
      </c>
      <c r="L265" s="261"/>
      <c r="M265" s="262" t="s">
        <v>23</v>
      </c>
      <c r="N265" s="263" t="s">
        <v>44</v>
      </c>
      <c r="O265" s="42"/>
      <c r="P265" s="202">
        <f>O265*H265</f>
        <v>0</v>
      </c>
      <c r="Q265" s="202">
        <v>1.87</v>
      </c>
      <c r="R265" s="202">
        <f>Q265*H265</f>
        <v>7.48</v>
      </c>
      <c r="S265" s="202">
        <v>0</v>
      </c>
      <c r="T265" s="203">
        <f>S265*H265</f>
        <v>0</v>
      </c>
      <c r="AR265" s="24" t="s">
        <v>227</v>
      </c>
      <c r="AT265" s="24" t="s">
        <v>1059</v>
      </c>
      <c r="AU265" s="24" t="s">
        <v>83</v>
      </c>
      <c r="AY265" s="24" t="s">
        <v>186</v>
      </c>
      <c r="BE265" s="204">
        <f>IF(N265="základní",J265,0)</f>
        <v>0</v>
      </c>
      <c r="BF265" s="204">
        <f>IF(N265="snížená",J265,0)</f>
        <v>0</v>
      </c>
      <c r="BG265" s="204">
        <f>IF(N265="zákl. přenesená",J265,0)</f>
        <v>0</v>
      </c>
      <c r="BH265" s="204">
        <f>IF(N265="sníž. přenesená",J265,0)</f>
        <v>0</v>
      </c>
      <c r="BI265" s="204">
        <f>IF(N265="nulová",J265,0)</f>
        <v>0</v>
      </c>
      <c r="BJ265" s="24" t="s">
        <v>81</v>
      </c>
      <c r="BK265" s="204">
        <f>ROUND(I265*H265,2)</f>
        <v>0</v>
      </c>
      <c r="BL265" s="24" t="s">
        <v>206</v>
      </c>
      <c r="BM265" s="24" t="s">
        <v>3355</v>
      </c>
    </row>
    <row r="266" spans="2:51" s="13" customFormat="1" ht="13.5">
      <c r="B266" s="241"/>
      <c r="C266" s="242"/>
      <c r="D266" s="208" t="s">
        <v>290</v>
      </c>
      <c r="E266" s="243" t="s">
        <v>23</v>
      </c>
      <c r="F266" s="244" t="s">
        <v>3333</v>
      </c>
      <c r="G266" s="242"/>
      <c r="H266" s="245" t="s">
        <v>23</v>
      </c>
      <c r="I266" s="246"/>
      <c r="J266" s="242"/>
      <c r="K266" s="242"/>
      <c r="L266" s="247"/>
      <c r="M266" s="248"/>
      <c r="N266" s="249"/>
      <c r="O266" s="249"/>
      <c r="P266" s="249"/>
      <c r="Q266" s="249"/>
      <c r="R266" s="249"/>
      <c r="S266" s="249"/>
      <c r="T266" s="250"/>
      <c r="AT266" s="251" t="s">
        <v>290</v>
      </c>
      <c r="AU266" s="251" t="s">
        <v>83</v>
      </c>
      <c r="AV266" s="13" t="s">
        <v>81</v>
      </c>
      <c r="AW266" s="13" t="s">
        <v>36</v>
      </c>
      <c r="AX266" s="13" t="s">
        <v>73</v>
      </c>
      <c r="AY266" s="251" t="s">
        <v>186</v>
      </c>
    </row>
    <row r="267" spans="2:51" s="11" customFormat="1" ht="13.5">
      <c r="B267" s="214"/>
      <c r="C267" s="215"/>
      <c r="D267" s="205" t="s">
        <v>290</v>
      </c>
      <c r="E267" s="216" t="s">
        <v>23</v>
      </c>
      <c r="F267" s="217" t="s">
        <v>3334</v>
      </c>
      <c r="G267" s="215"/>
      <c r="H267" s="218">
        <v>4</v>
      </c>
      <c r="I267" s="219"/>
      <c r="J267" s="215"/>
      <c r="K267" s="215"/>
      <c r="L267" s="220"/>
      <c r="M267" s="221"/>
      <c r="N267" s="222"/>
      <c r="O267" s="222"/>
      <c r="P267" s="222"/>
      <c r="Q267" s="222"/>
      <c r="R267" s="222"/>
      <c r="S267" s="222"/>
      <c r="T267" s="223"/>
      <c r="AT267" s="224" t="s">
        <v>290</v>
      </c>
      <c r="AU267" s="224" t="s">
        <v>83</v>
      </c>
      <c r="AV267" s="11" t="s">
        <v>83</v>
      </c>
      <c r="AW267" s="11" t="s">
        <v>36</v>
      </c>
      <c r="AX267" s="11" t="s">
        <v>81</v>
      </c>
      <c r="AY267" s="224" t="s">
        <v>186</v>
      </c>
    </row>
    <row r="268" spans="2:65" s="1" customFormat="1" ht="22.5" customHeight="1">
      <c r="B268" s="41"/>
      <c r="C268" s="254" t="s">
        <v>451</v>
      </c>
      <c r="D268" s="254" t="s">
        <v>1059</v>
      </c>
      <c r="E268" s="255" t="s">
        <v>3356</v>
      </c>
      <c r="F268" s="256" t="s">
        <v>3357</v>
      </c>
      <c r="G268" s="257" t="s">
        <v>300</v>
      </c>
      <c r="H268" s="258">
        <v>10</v>
      </c>
      <c r="I268" s="259"/>
      <c r="J268" s="260">
        <f>ROUND(I268*H268,2)</f>
        <v>0</v>
      </c>
      <c r="K268" s="256" t="s">
        <v>23</v>
      </c>
      <c r="L268" s="261"/>
      <c r="M268" s="262" t="s">
        <v>23</v>
      </c>
      <c r="N268" s="263" t="s">
        <v>44</v>
      </c>
      <c r="O268" s="42"/>
      <c r="P268" s="202">
        <f>O268*H268</f>
        <v>0</v>
      </c>
      <c r="Q268" s="202">
        <v>0.002</v>
      </c>
      <c r="R268" s="202">
        <f>Q268*H268</f>
        <v>0.02</v>
      </c>
      <c r="S268" s="202">
        <v>0</v>
      </c>
      <c r="T268" s="203">
        <f>S268*H268</f>
        <v>0</v>
      </c>
      <c r="AR268" s="24" t="s">
        <v>227</v>
      </c>
      <c r="AT268" s="24" t="s">
        <v>1059</v>
      </c>
      <c r="AU268" s="24" t="s">
        <v>83</v>
      </c>
      <c r="AY268" s="24" t="s">
        <v>186</v>
      </c>
      <c r="BE268" s="204">
        <f>IF(N268="základní",J268,0)</f>
        <v>0</v>
      </c>
      <c r="BF268" s="204">
        <f>IF(N268="snížená",J268,0)</f>
        <v>0</v>
      </c>
      <c r="BG268" s="204">
        <f>IF(N268="zákl. přenesená",J268,0)</f>
        <v>0</v>
      </c>
      <c r="BH268" s="204">
        <f>IF(N268="sníž. přenesená",J268,0)</f>
        <v>0</v>
      </c>
      <c r="BI268" s="204">
        <f>IF(N268="nulová",J268,0)</f>
        <v>0</v>
      </c>
      <c r="BJ268" s="24" t="s">
        <v>81</v>
      </c>
      <c r="BK268" s="204">
        <f>ROUND(I268*H268,2)</f>
        <v>0</v>
      </c>
      <c r="BL268" s="24" t="s">
        <v>206</v>
      </c>
      <c r="BM268" s="24" t="s">
        <v>3358</v>
      </c>
    </row>
    <row r="269" spans="2:51" s="13" customFormat="1" ht="13.5">
      <c r="B269" s="241"/>
      <c r="C269" s="242"/>
      <c r="D269" s="208" t="s">
        <v>290</v>
      </c>
      <c r="E269" s="243" t="s">
        <v>23</v>
      </c>
      <c r="F269" s="244" t="s">
        <v>3333</v>
      </c>
      <c r="G269" s="242"/>
      <c r="H269" s="245" t="s">
        <v>23</v>
      </c>
      <c r="I269" s="246"/>
      <c r="J269" s="242"/>
      <c r="K269" s="242"/>
      <c r="L269" s="247"/>
      <c r="M269" s="248"/>
      <c r="N269" s="249"/>
      <c r="O269" s="249"/>
      <c r="P269" s="249"/>
      <c r="Q269" s="249"/>
      <c r="R269" s="249"/>
      <c r="S269" s="249"/>
      <c r="T269" s="250"/>
      <c r="AT269" s="251" t="s">
        <v>290</v>
      </c>
      <c r="AU269" s="251" t="s">
        <v>83</v>
      </c>
      <c r="AV269" s="13" t="s">
        <v>81</v>
      </c>
      <c r="AW269" s="13" t="s">
        <v>36</v>
      </c>
      <c r="AX269" s="13" t="s">
        <v>73</v>
      </c>
      <c r="AY269" s="251" t="s">
        <v>186</v>
      </c>
    </row>
    <row r="270" spans="2:51" s="11" customFormat="1" ht="13.5">
      <c r="B270" s="214"/>
      <c r="C270" s="215"/>
      <c r="D270" s="205" t="s">
        <v>290</v>
      </c>
      <c r="E270" s="216" t="s">
        <v>23</v>
      </c>
      <c r="F270" s="217" t="s">
        <v>3359</v>
      </c>
      <c r="G270" s="215"/>
      <c r="H270" s="218">
        <v>10</v>
      </c>
      <c r="I270" s="219"/>
      <c r="J270" s="215"/>
      <c r="K270" s="215"/>
      <c r="L270" s="220"/>
      <c r="M270" s="221"/>
      <c r="N270" s="222"/>
      <c r="O270" s="222"/>
      <c r="P270" s="222"/>
      <c r="Q270" s="222"/>
      <c r="R270" s="222"/>
      <c r="S270" s="222"/>
      <c r="T270" s="223"/>
      <c r="AT270" s="224" t="s">
        <v>290</v>
      </c>
      <c r="AU270" s="224" t="s">
        <v>83</v>
      </c>
      <c r="AV270" s="11" t="s">
        <v>83</v>
      </c>
      <c r="AW270" s="11" t="s">
        <v>36</v>
      </c>
      <c r="AX270" s="11" t="s">
        <v>81</v>
      </c>
      <c r="AY270" s="224" t="s">
        <v>186</v>
      </c>
    </row>
    <row r="271" spans="2:65" s="1" customFormat="1" ht="31.5" customHeight="1">
      <c r="B271" s="41"/>
      <c r="C271" s="254" t="s">
        <v>614</v>
      </c>
      <c r="D271" s="254" t="s">
        <v>1059</v>
      </c>
      <c r="E271" s="255" t="s">
        <v>3360</v>
      </c>
      <c r="F271" s="256" t="s">
        <v>3361</v>
      </c>
      <c r="G271" s="257" t="s">
        <v>300</v>
      </c>
      <c r="H271" s="258">
        <v>1</v>
      </c>
      <c r="I271" s="259"/>
      <c r="J271" s="260">
        <f>ROUND(I271*H271,2)</f>
        <v>0</v>
      </c>
      <c r="K271" s="256" t="s">
        <v>193</v>
      </c>
      <c r="L271" s="261"/>
      <c r="M271" s="262" t="s">
        <v>23</v>
      </c>
      <c r="N271" s="263" t="s">
        <v>44</v>
      </c>
      <c r="O271" s="42"/>
      <c r="P271" s="202">
        <f>O271*H271</f>
        <v>0</v>
      </c>
      <c r="Q271" s="202">
        <v>0.011</v>
      </c>
      <c r="R271" s="202">
        <f>Q271*H271</f>
        <v>0.011</v>
      </c>
      <c r="S271" s="202">
        <v>0</v>
      </c>
      <c r="T271" s="203">
        <f>S271*H271</f>
        <v>0</v>
      </c>
      <c r="AR271" s="24" t="s">
        <v>227</v>
      </c>
      <c r="AT271" s="24" t="s">
        <v>1059</v>
      </c>
      <c r="AU271" s="24" t="s">
        <v>83</v>
      </c>
      <c r="AY271" s="24" t="s">
        <v>186</v>
      </c>
      <c r="BE271" s="204">
        <f>IF(N271="základní",J271,0)</f>
        <v>0</v>
      </c>
      <c r="BF271" s="204">
        <f>IF(N271="snížená",J271,0)</f>
        <v>0</v>
      </c>
      <c r="BG271" s="204">
        <f>IF(N271="zákl. přenesená",J271,0)</f>
        <v>0</v>
      </c>
      <c r="BH271" s="204">
        <f>IF(N271="sníž. přenesená",J271,0)</f>
        <v>0</v>
      </c>
      <c r="BI271" s="204">
        <f>IF(N271="nulová",J271,0)</f>
        <v>0</v>
      </c>
      <c r="BJ271" s="24" t="s">
        <v>81</v>
      </c>
      <c r="BK271" s="204">
        <f>ROUND(I271*H271,2)</f>
        <v>0</v>
      </c>
      <c r="BL271" s="24" t="s">
        <v>206</v>
      </c>
      <c r="BM271" s="24" t="s">
        <v>3362</v>
      </c>
    </row>
    <row r="272" spans="2:51" s="13" customFormat="1" ht="13.5">
      <c r="B272" s="241"/>
      <c r="C272" s="242"/>
      <c r="D272" s="208" t="s">
        <v>290</v>
      </c>
      <c r="E272" s="243" t="s">
        <v>23</v>
      </c>
      <c r="F272" s="244" t="s">
        <v>3333</v>
      </c>
      <c r="G272" s="242"/>
      <c r="H272" s="245" t="s">
        <v>23</v>
      </c>
      <c r="I272" s="246"/>
      <c r="J272" s="242"/>
      <c r="K272" s="242"/>
      <c r="L272" s="247"/>
      <c r="M272" s="248"/>
      <c r="N272" s="249"/>
      <c r="O272" s="249"/>
      <c r="P272" s="249"/>
      <c r="Q272" s="249"/>
      <c r="R272" s="249"/>
      <c r="S272" s="249"/>
      <c r="T272" s="250"/>
      <c r="AT272" s="251" t="s">
        <v>290</v>
      </c>
      <c r="AU272" s="251" t="s">
        <v>83</v>
      </c>
      <c r="AV272" s="13" t="s">
        <v>81</v>
      </c>
      <c r="AW272" s="13" t="s">
        <v>36</v>
      </c>
      <c r="AX272" s="13" t="s">
        <v>73</v>
      </c>
      <c r="AY272" s="251" t="s">
        <v>186</v>
      </c>
    </row>
    <row r="273" spans="2:51" s="11" customFormat="1" ht="13.5">
      <c r="B273" s="214"/>
      <c r="C273" s="215"/>
      <c r="D273" s="208" t="s">
        <v>290</v>
      </c>
      <c r="E273" s="225" t="s">
        <v>23</v>
      </c>
      <c r="F273" s="226" t="s">
        <v>3363</v>
      </c>
      <c r="G273" s="215"/>
      <c r="H273" s="227">
        <v>1</v>
      </c>
      <c r="I273" s="219"/>
      <c r="J273" s="215"/>
      <c r="K273" s="215"/>
      <c r="L273" s="220"/>
      <c r="M273" s="221"/>
      <c r="N273" s="222"/>
      <c r="O273" s="222"/>
      <c r="P273" s="222"/>
      <c r="Q273" s="222"/>
      <c r="R273" s="222"/>
      <c r="S273" s="222"/>
      <c r="T273" s="223"/>
      <c r="AT273" s="224" t="s">
        <v>290</v>
      </c>
      <c r="AU273" s="224" t="s">
        <v>83</v>
      </c>
      <c r="AV273" s="11" t="s">
        <v>83</v>
      </c>
      <c r="AW273" s="11" t="s">
        <v>36</v>
      </c>
      <c r="AX273" s="11" t="s">
        <v>81</v>
      </c>
      <c r="AY273" s="224" t="s">
        <v>186</v>
      </c>
    </row>
    <row r="274" spans="2:51" s="13" customFormat="1" ht="13.5">
      <c r="B274" s="241"/>
      <c r="C274" s="242"/>
      <c r="D274" s="205" t="s">
        <v>290</v>
      </c>
      <c r="E274" s="285" t="s">
        <v>23</v>
      </c>
      <c r="F274" s="286" t="s">
        <v>3364</v>
      </c>
      <c r="G274" s="242"/>
      <c r="H274" s="287" t="s">
        <v>23</v>
      </c>
      <c r="I274" s="246"/>
      <c r="J274" s="242"/>
      <c r="K274" s="242"/>
      <c r="L274" s="247"/>
      <c r="M274" s="248"/>
      <c r="N274" s="249"/>
      <c r="O274" s="249"/>
      <c r="P274" s="249"/>
      <c r="Q274" s="249"/>
      <c r="R274" s="249"/>
      <c r="S274" s="249"/>
      <c r="T274" s="250"/>
      <c r="AT274" s="251" t="s">
        <v>290</v>
      </c>
      <c r="AU274" s="251" t="s">
        <v>83</v>
      </c>
      <c r="AV274" s="13" t="s">
        <v>81</v>
      </c>
      <c r="AW274" s="13" t="s">
        <v>36</v>
      </c>
      <c r="AX274" s="13" t="s">
        <v>73</v>
      </c>
      <c r="AY274" s="251" t="s">
        <v>186</v>
      </c>
    </row>
    <row r="275" spans="2:65" s="1" customFormat="1" ht="22.5" customHeight="1">
      <c r="B275" s="41"/>
      <c r="C275" s="254" t="s">
        <v>608</v>
      </c>
      <c r="D275" s="254" t="s">
        <v>1059</v>
      </c>
      <c r="E275" s="255" t="s">
        <v>3365</v>
      </c>
      <c r="F275" s="256" t="s">
        <v>3366</v>
      </c>
      <c r="G275" s="257" t="s">
        <v>300</v>
      </c>
      <c r="H275" s="258">
        <v>8</v>
      </c>
      <c r="I275" s="259"/>
      <c r="J275" s="260">
        <f>ROUND(I275*H275,2)</f>
        <v>0</v>
      </c>
      <c r="K275" s="256" t="s">
        <v>193</v>
      </c>
      <c r="L275" s="261"/>
      <c r="M275" s="262" t="s">
        <v>23</v>
      </c>
      <c r="N275" s="263" t="s">
        <v>44</v>
      </c>
      <c r="O275" s="42"/>
      <c r="P275" s="202">
        <f>O275*H275</f>
        <v>0</v>
      </c>
      <c r="Q275" s="202">
        <v>0.014</v>
      </c>
      <c r="R275" s="202">
        <f>Q275*H275</f>
        <v>0.112</v>
      </c>
      <c r="S275" s="202">
        <v>0</v>
      </c>
      <c r="T275" s="203">
        <f>S275*H275</f>
        <v>0</v>
      </c>
      <c r="AR275" s="24" t="s">
        <v>227</v>
      </c>
      <c r="AT275" s="24" t="s">
        <v>1059</v>
      </c>
      <c r="AU275" s="24" t="s">
        <v>83</v>
      </c>
      <c r="AY275" s="24" t="s">
        <v>186</v>
      </c>
      <c r="BE275" s="204">
        <f>IF(N275="základní",J275,0)</f>
        <v>0</v>
      </c>
      <c r="BF275" s="204">
        <f>IF(N275="snížená",J275,0)</f>
        <v>0</v>
      </c>
      <c r="BG275" s="204">
        <f>IF(N275="zákl. přenesená",J275,0)</f>
        <v>0</v>
      </c>
      <c r="BH275" s="204">
        <f>IF(N275="sníž. přenesená",J275,0)</f>
        <v>0</v>
      </c>
      <c r="BI275" s="204">
        <f>IF(N275="nulová",J275,0)</f>
        <v>0</v>
      </c>
      <c r="BJ275" s="24" t="s">
        <v>81</v>
      </c>
      <c r="BK275" s="204">
        <f>ROUND(I275*H275,2)</f>
        <v>0</v>
      </c>
      <c r="BL275" s="24" t="s">
        <v>206</v>
      </c>
      <c r="BM275" s="24" t="s">
        <v>3367</v>
      </c>
    </row>
    <row r="276" spans="2:51" s="13" customFormat="1" ht="13.5">
      <c r="B276" s="241"/>
      <c r="C276" s="242"/>
      <c r="D276" s="208" t="s">
        <v>290</v>
      </c>
      <c r="E276" s="243" t="s">
        <v>23</v>
      </c>
      <c r="F276" s="244" t="s">
        <v>3333</v>
      </c>
      <c r="G276" s="242"/>
      <c r="H276" s="245" t="s">
        <v>23</v>
      </c>
      <c r="I276" s="246"/>
      <c r="J276" s="242"/>
      <c r="K276" s="242"/>
      <c r="L276" s="247"/>
      <c r="M276" s="248"/>
      <c r="N276" s="249"/>
      <c r="O276" s="249"/>
      <c r="P276" s="249"/>
      <c r="Q276" s="249"/>
      <c r="R276" s="249"/>
      <c r="S276" s="249"/>
      <c r="T276" s="250"/>
      <c r="AT276" s="251" t="s">
        <v>290</v>
      </c>
      <c r="AU276" s="251" t="s">
        <v>83</v>
      </c>
      <c r="AV276" s="13" t="s">
        <v>81</v>
      </c>
      <c r="AW276" s="13" t="s">
        <v>36</v>
      </c>
      <c r="AX276" s="13" t="s">
        <v>73</v>
      </c>
      <c r="AY276" s="251" t="s">
        <v>186</v>
      </c>
    </row>
    <row r="277" spans="2:51" s="11" customFormat="1" ht="13.5">
      <c r="B277" s="214"/>
      <c r="C277" s="215"/>
      <c r="D277" s="208" t="s">
        <v>290</v>
      </c>
      <c r="E277" s="225" t="s">
        <v>23</v>
      </c>
      <c r="F277" s="226" t="s">
        <v>3368</v>
      </c>
      <c r="G277" s="215"/>
      <c r="H277" s="227">
        <v>8</v>
      </c>
      <c r="I277" s="219"/>
      <c r="J277" s="215"/>
      <c r="K277" s="215"/>
      <c r="L277" s="220"/>
      <c r="M277" s="221"/>
      <c r="N277" s="222"/>
      <c r="O277" s="222"/>
      <c r="P277" s="222"/>
      <c r="Q277" s="222"/>
      <c r="R277" s="222"/>
      <c r="S277" s="222"/>
      <c r="T277" s="223"/>
      <c r="AT277" s="224" t="s">
        <v>290</v>
      </c>
      <c r="AU277" s="224" t="s">
        <v>83</v>
      </c>
      <c r="AV277" s="11" t="s">
        <v>83</v>
      </c>
      <c r="AW277" s="11" t="s">
        <v>36</v>
      </c>
      <c r="AX277" s="11" t="s">
        <v>81</v>
      </c>
      <c r="AY277" s="224" t="s">
        <v>186</v>
      </c>
    </row>
    <row r="278" spans="2:51" s="13" customFormat="1" ht="13.5">
      <c r="B278" s="241"/>
      <c r="C278" s="242"/>
      <c r="D278" s="205" t="s">
        <v>290</v>
      </c>
      <c r="E278" s="285" t="s">
        <v>23</v>
      </c>
      <c r="F278" s="286" t="s">
        <v>3364</v>
      </c>
      <c r="G278" s="242"/>
      <c r="H278" s="287" t="s">
        <v>23</v>
      </c>
      <c r="I278" s="246"/>
      <c r="J278" s="242"/>
      <c r="K278" s="242"/>
      <c r="L278" s="247"/>
      <c r="M278" s="248"/>
      <c r="N278" s="249"/>
      <c r="O278" s="249"/>
      <c r="P278" s="249"/>
      <c r="Q278" s="249"/>
      <c r="R278" s="249"/>
      <c r="S278" s="249"/>
      <c r="T278" s="250"/>
      <c r="AT278" s="251" t="s">
        <v>290</v>
      </c>
      <c r="AU278" s="251" t="s">
        <v>83</v>
      </c>
      <c r="AV278" s="13" t="s">
        <v>81</v>
      </c>
      <c r="AW278" s="13" t="s">
        <v>36</v>
      </c>
      <c r="AX278" s="13" t="s">
        <v>73</v>
      </c>
      <c r="AY278" s="251" t="s">
        <v>186</v>
      </c>
    </row>
    <row r="279" spans="2:65" s="1" customFormat="1" ht="22.5" customHeight="1">
      <c r="B279" s="41"/>
      <c r="C279" s="193" t="s">
        <v>1058</v>
      </c>
      <c r="D279" s="193" t="s">
        <v>189</v>
      </c>
      <c r="E279" s="194" t="s">
        <v>848</v>
      </c>
      <c r="F279" s="195" t="s">
        <v>3369</v>
      </c>
      <c r="G279" s="196" t="s">
        <v>300</v>
      </c>
      <c r="H279" s="197">
        <v>4</v>
      </c>
      <c r="I279" s="198"/>
      <c r="J279" s="199">
        <f>ROUND(I279*H279,2)</f>
        <v>0</v>
      </c>
      <c r="K279" s="195" t="s">
        <v>23</v>
      </c>
      <c r="L279" s="61"/>
      <c r="M279" s="200" t="s">
        <v>23</v>
      </c>
      <c r="N279" s="201" t="s">
        <v>44</v>
      </c>
      <c r="O279" s="42"/>
      <c r="P279" s="202">
        <f>O279*H279</f>
        <v>0</v>
      </c>
      <c r="Q279" s="202">
        <v>0.00702</v>
      </c>
      <c r="R279" s="202">
        <f>Q279*H279</f>
        <v>0.02808</v>
      </c>
      <c r="S279" s="202">
        <v>0</v>
      </c>
      <c r="T279" s="203">
        <f>S279*H279</f>
        <v>0</v>
      </c>
      <c r="AR279" s="24" t="s">
        <v>206</v>
      </c>
      <c r="AT279" s="24" t="s">
        <v>189</v>
      </c>
      <c r="AU279" s="24" t="s">
        <v>83</v>
      </c>
      <c r="AY279" s="24" t="s">
        <v>186</v>
      </c>
      <c r="BE279" s="204">
        <f>IF(N279="základní",J279,0)</f>
        <v>0</v>
      </c>
      <c r="BF279" s="204">
        <f>IF(N279="snížená",J279,0)</f>
        <v>0</v>
      </c>
      <c r="BG279" s="204">
        <f>IF(N279="zákl. přenesená",J279,0)</f>
        <v>0</v>
      </c>
      <c r="BH279" s="204">
        <f>IF(N279="sníž. přenesená",J279,0)</f>
        <v>0</v>
      </c>
      <c r="BI279" s="204">
        <f>IF(N279="nulová",J279,0)</f>
        <v>0</v>
      </c>
      <c r="BJ279" s="24" t="s">
        <v>81</v>
      </c>
      <c r="BK279" s="204">
        <f>ROUND(I279*H279,2)</f>
        <v>0</v>
      </c>
      <c r="BL279" s="24" t="s">
        <v>206</v>
      </c>
      <c r="BM279" s="24" t="s">
        <v>3370</v>
      </c>
    </row>
    <row r="280" spans="2:47" s="1" customFormat="1" ht="40.5">
      <c r="B280" s="41"/>
      <c r="C280" s="63"/>
      <c r="D280" s="208" t="s">
        <v>287</v>
      </c>
      <c r="E280" s="63"/>
      <c r="F280" s="209" t="s">
        <v>851</v>
      </c>
      <c r="G280" s="63"/>
      <c r="H280" s="63"/>
      <c r="I280" s="163"/>
      <c r="J280" s="63"/>
      <c r="K280" s="63"/>
      <c r="L280" s="61"/>
      <c r="M280" s="207"/>
      <c r="N280" s="42"/>
      <c r="O280" s="42"/>
      <c r="P280" s="42"/>
      <c r="Q280" s="42"/>
      <c r="R280" s="42"/>
      <c r="S280" s="42"/>
      <c r="T280" s="78"/>
      <c r="AT280" s="24" t="s">
        <v>287</v>
      </c>
      <c r="AU280" s="24" t="s">
        <v>83</v>
      </c>
    </row>
    <row r="281" spans="2:51" s="13" customFormat="1" ht="13.5">
      <c r="B281" s="241"/>
      <c r="C281" s="242"/>
      <c r="D281" s="208" t="s">
        <v>290</v>
      </c>
      <c r="E281" s="243" t="s">
        <v>23</v>
      </c>
      <c r="F281" s="244" t="s">
        <v>3333</v>
      </c>
      <c r="G281" s="242"/>
      <c r="H281" s="245" t="s">
        <v>23</v>
      </c>
      <c r="I281" s="246"/>
      <c r="J281" s="242"/>
      <c r="K281" s="242"/>
      <c r="L281" s="247"/>
      <c r="M281" s="248"/>
      <c r="N281" s="249"/>
      <c r="O281" s="249"/>
      <c r="P281" s="249"/>
      <c r="Q281" s="249"/>
      <c r="R281" s="249"/>
      <c r="S281" s="249"/>
      <c r="T281" s="250"/>
      <c r="AT281" s="251" t="s">
        <v>290</v>
      </c>
      <c r="AU281" s="251" t="s">
        <v>83</v>
      </c>
      <c r="AV281" s="13" t="s">
        <v>81</v>
      </c>
      <c r="AW281" s="13" t="s">
        <v>36</v>
      </c>
      <c r="AX281" s="13" t="s">
        <v>73</v>
      </c>
      <c r="AY281" s="251" t="s">
        <v>186</v>
      </c>
    </row>
    <row r="282" spans="2:51" s="11" customFormat="1" ht="13.5">
      <c r="B282" s="214"/>
      <c r="C282" s="215"/>
      <c r="D282" s="205" t="s">
        <v>290</v>
      </c>
      <c r="E282" s="216" t="s">
        <v>23</v>
      </c>
      <c r="F282" s="217" t="s">
        <v>3334</v>
      </c>
      <c r="G282" s="215"/>
      <c r="H282" s="218">
        <v>4</v>
      </c>
      <c r="I282" s="219"/>
      <c r="J282" s="215"/>
      <c r="K282" s="215"/>
      <c r="L282" s="220"/>
      <c r="M282" s="221"/>
      <c r="N282" s="222"/>
      <c r="O282" s="222"/>
      <c r="P282" s="222"/>
      <c r="Q282" s="222"/>
      <c r="R282" s="222"/>
      <c r="S282" s="222"/>
      <c r="T282" s="223"/>
      <c r="AT282" s="224" t="s">
        <v>290</v>
      </c>
      <c r="AU282" s="224" t="s">
        <v>83</v>
      </c>
      <c r="AV282" s="11" t="s">
        <v>83</v>
      </c>
      <c r="AW282" s="11" t="s">
        <v>36</v>
      </c>
      <c r="AX282" s="11" t="s">
        <v>81</v>
      </c>
      <c r="AY282" s="224" t="s">
        <v>186</v>
      </c>
    </row>
    <row r="283" spans="2:65" s="1" customFormat="1" ht="22.5" customHeight="1">
      <c r="B283" s="41"/>
      <c r="C283" s="254" t="s">
        <v>602</v>
      </c>
      <c r="D283" s="254" t="s">
        <v>1059</v>
      </c>
      <c r="E283" s="255" t="s">
        <v>3371</v>
      </c>
      <c r="F283" s="256" t="s">
        <v>3372</v>
      </c>
      <c r="G283" s="257" t="s">
        <v>300</v>
      </c>
      <c r="H283" s="258">
        <v>4</v>
      </c>
      <c r="I283" s="259"/>
      <c r="J283" s="260">
        <f>ROUND(I283*H283,2)</f>
        <v>0</v>
      </c>
      <c r="K283" s="256" t="s">
        <v>23</v>
      </c>
      <c r="L283" s="261"/>
      <c r="M283" s="262" t="s">
        <v>23</v>
      </c>
      <c r="N283" s="263" t="s">
        <v>44</v>
      </c>
      <c r="O283" s="42"/>
      <c r="P283" s="202">
        <f>O283*H283</f>
        <v>0</v>
      </c>
      <c r="Q283" s="202">
        <v>0.045</v>
      </c>
      <c r="R283" s="202">
        <f>Q283*H283</f>
        <v>0.18</v>
      </c>
      <c r="S283" s="202">
        <v>0</v>
      </c>
      <c r="T283" s="203">
        <f>S283*H283</f>
        <v>0</v>
      </c>
      <c r="AR283" s="24" t="s">
        <v>227</v>
      </c>
      <c r="AT283" s="24" t="s">
        <v>1059</v>
      </c>
      <c r="AU283" s="24" t="s">
        <v>83</v>
      </c>
      <c r="AY283" s="24" t="s">
        <v>186</v>
      </c>
      <c r="BE283" s="204">
        <f>IF(N283="základní",J283,0)</f>
        <v>0</v>
      </c>
      <c r="BF283" s="204">
        <f>IF(N283="snížená",J283,0)</f>
        <v>0</v>
      </c>
      <c r="BG283" s="204">
        <f>IF(N283="zákl. přenesená",J283,0)</f>
        <v>0</v>
      </c>
      <c r="BH283" s="204">
        <f>IF(N283="sníž. přenesená",J283,0)</f>
        <v>0</v>
      </c>
      <c r="BI283" s="204">
        <f>IF(N283="nulová",J283,0)</f>
        <v>0</v>
      </c>
      <c r="BJ283" s="24" t="s">
        <v>81</v>
      </c>
      <c r="BK283" s="204">
        <f>ROUND(I283*H283,2)</f>
        <v>0</v>
      </c>
      <c r="BL283" s="24" t="s">
        <v>206</v>
      </c>
      <c r="BM283" s="24" t="s">
        <v>3373</v>
      </c>
    </row>
    <row r="284" spans="2:65" s="1" customFormat="1" ht="22.5" customHeight="1">
      <c r="B284" s="41"/>
      <c r="C284" s="193" t="s">
        <v>836</v>
      </c>
      <c r="D284" s="193" t="s">
        <v>189</v>
      </c>
      <c r="E284" s="194" t="s">
        <v>3374</v>
      </c>
      <c r="F284" s="195" t="s">
        <v>3375</v>
      </c>
      <c r="G284" s="196" t="s">
        <v>444</v>
      </c>
      <c r="H284" s="197">
        <v>198.8</v>
      </c>
      <c r="I284" s="198"/>
      <c r="J284" s="199">
        <f>ROUND(I284*H284,2)</f>
        <v>0</v>
      </c>
      <c r="K284" s="195" t="s">
        <v>193</v>
      </c>
      <c r="L284" s="61"/>
      <c r="M284" s="200" t="s">
        <v>23</v>
      </c>
      <c r="N284" s="201" t="s">
        <v>44</v>
      </c>
      <c r="O284" s="42"/>
      <c r="P284" s="202">
        <f>O284*H284</f>
        <v>0</v>
      </c>
      <c r="Q284" s="202">
        <v>9E-05</v>
      </c>
      <c r="R284" s="202">
        <f>Q284*H284</f>
        <v>0.017892</v>
      </c>
      <c r="S284" s="202">
        <v>0</v>
      </c>
      <c r="T284" s="203">
        <f>S284*H284</f>
        <v>0</v>
      </c>
      <c r="AR284" s="24" t="s">
        <v>206</v>
      </c>
      <c r="AT284" s="24" t="s">
        <v>189</v>
      </c>
      <c r="AU284" s="24" t="s">
        <v>83</v>
      </c>
      <c r="AY284" s="24" t="s">
        <v>186</v>
      </c>
      <c r="BE284" s="204">
        <f>IF(N284="základní",J284,0)</f>
        <v>0</v>
      </c>
      <c r="BF284" s="204">
        <f>IF(N284="snížená",J284,0)</f>
        <v>0</v>
      </c>
      <c r="BG284" s="204">
        <f>IF(N284="zákl. přenesená",J284,0)</f>
        <v>0</v>
      </c>
      <c r="BH284" s="204">
        <f>IF(N284="sníž. přenesená",J284,0)</f>
        <v>0</v>
      </c>
      <c r="BI284" s="204">
        <f>IF(N284="nulová",J284,0)</f>
        <v>0</v>
      </c>
      <c r="BJ284" s="24" t="s">
        <v>81</v>
      </c>
      <c r="BK284" s="204">
        <f>ROUND(I284*H284,2)</f>
        <v>0</v>
      </c>
      <c r="BL284" s="24" t="s">
        <v>206</v>
      </c>
      <c r="BM284" s="24" t="s">
        <v>3376</v>
      </c>
    </row>
    <row r="285" spans="2:51" s="11" customFormat="1" ht="13.5">
      <c r="B285" s="214"/>
      <c r="C285" s="215"/>
      <c r="D285" s="208" t="s">
        <v>290</v>
      </c>
      <c r="E285" s="225" t="s">
        <v>23</v>
      </c>
      <c r="F285" s="226" t="s">
        <v>3279</v>
      </c>
      <c r="G285" s="215"/>
      <c r="H285" s="227">
        <v>198.8</v>
      </c>
      <c r="I285" s="219"/>
      <c r="J285" s="215"/>
      <c r="K285" s="215"/>
      <c r="L285" s="220"/>
      <c r="M285" s="221"/>
      <c r="N285" s="222"/>
      <c r="O285" s="222"/>
      <c r="P285" s="222"/>
      <c r="Q285" s="222"/>
      <c r="R285" s="222"/>
      <c r="S285" s="222"/>
      <c r="T285" s="223"/>
      <c r="AT285" s="224" t="s">
        <v>290</v>
      </c>
      <c r="AU285" s="224" t="s">
        <v>83</v>
      </c>
      <c r="AV285" s="11" t="s">
        <v>83</v>
      </c>
      <c r="AW285" s="11" t="s">
        <v>36</v>
      </c>
      <c r="AX285" s="11" t="s">
        <v>81</v>
      </c>
      <c r="AY285" s="224" t="s">
        <v>186</v>
      </c>
    </row>
    <row r="286" spans="2:63" s="10" customFormat="1" ht="29.85" customHeight="1">
      <c r="B286" s="176"/>
      <c r="C286" s="177"/>
      <c r="D286" s="190" t="s">
        <v>72</v>
      </c>
      <c r="E286" s="191" t="s">
        <v>241</v>
      </c>
      <c r="F286" s="191" t="s">
        <v>3377</v>
      </c>
      <c r="G286" s="177"/>
      <c r="H286" s="177"/>
      <c r="I286" s="180"/>
      <c r="J286" s="192">
        <f>BK286</f>
        <v>0</v>
      </c>
      <c r="K286" s="177"/>
      <c r="L286" s="182"/>
      <c r="M286" s="183"/>
      <c r="N286" s="184"/>
      <c r="O286" s="184"/>
      <c r="P286" s="185">
        <f>SUM(P287:P297)</f>
        <v>0</v>
      </c>
      <c r="Q286" s="184"/>
      <c r="R286" s="185">
        <f>SUM(R287:R297)</f>
        <v>0.84483</v>
      </c>
      <c r="S286" s="184"/>
      <c r="T286" s="186">
        <f>SUM(T287:T297)</f>
        <v>29.1</v>
      </c>
      <c r="AR286" s="187" t="s">
        <v>81</v>
      </c>
      <c r="AT286" s="188" t="s">
        <v>72</v>
      </c>
      <c r="AU286" s="188" t="s">
        <v>81</v>
      </c>
      <c r="AY286" s="187" t="s">
        <v>186</v>
      </c>
      <c r="BK286" s="189">
        <f>SUM(BK287:BK297)</f>
        <v>0</v>
      </c>
    </row>
    <row r="287" spans="2:65" s="1" customFormat="1" ht="22.5" customHeight="1">
      <c r="B287" s="41"/>
      <c r="C287" s="193" t="s">
        <v>1071</v>
      </c>
      <c r="D287" s="193" t="s">
        <v>189</v>
      </c>
      <c r="E287" s="194" t="s">
        <v>3378</v>
      </c>
      <c r="F287" s="195" t="s">
        <v>3379</v>
      </c>
      <c r="G287" s="196" t="s">
        <v>192</v>
      </c>
      <c r="H287" s="197">
        <v>1</v>
      </c>
      <c r="I287" s="198"/>
      <c r="J287" s="199">
        <f>ROUND(I287*H287,2)</f>
        <v>0</v>
      </c>
      <c r="K287" s="195" t="s">
        <v>23</v>
      </c>
      <c r="L287" s="61"/>
      <c r="M287" s="200" t="s">
        <v>23</v>
      </c>
      <c r="N287" s="201" t="s">
        <v>44</v>
      </c>
      <c r="O287" s="42"/>
      <c r="P287" s="202">
        <f>O287*H287</f>
        <v>0</v>
      </c>
      <c r="Q287" s="202">
        <v>0</v>
      </c>
      <c r="R287" s="202">
        <f>Q287*H287</f>
        <v>0</v>
      </c>
      <c r="S287" s="202">
        <v>0</v>
      </c>
      <c r="T287" s="203">
        <f>S287*H287</f>
        <v>0</v>
      </c>
      <c r="AR287" s="24" t="s">
        <v>206</v>
      </c>
      <c r="AT287" s="24" t="s">
        <v>189</v>
      </c>
      <c r="AU287" s="24" t="s">
        <v>83</v>
      </c>
      <c r="AY287" s="24" t="s">
        <v>186</v>
      </c>
      <c r="BE287" s="204">
        <f>IF(N287="základní",J287,0)</f>
        <v>0</v>
      </c>
      <c r="BF287" s="204">
        <f>IF(N287="snížená",J287,0)</f>
        <v>0</v>
      </c>
      <c r="BG287" s="204">
        <f>IF(N287="zákl. přenesená",J287,0)</f>
        <v>0</v>
      </c>
      <c r="BH287" s="204">
        <f>IF(N287="sníž. přenesená",J287,0)</f>
        <v>0</v>
      </c>
      <c r="BI287" s="204">
        <f>IF(N287="nulová",J287,0)</f>
        <v>0</v>
      </c>
      <c r="BJ287" s="24" t="s">
        <v>81</v>
      </c>
      <c r="BK287" s="204">
        <f>ROUND(I287*H287,2)</f>
        <v>0</v>
      </c>
      <c r="BL287" s="24" t="s">
        <v>206</v>
      </c>
      <c r="BM287" s="24" t="s">
        <v>3380</v>
      </c>
    </row>
    <row r="288" spans="2:65" s="1" customFormat="1" ht="22.5" customHeight="1">
      <c r="B288" s="41"/>
      <c r="C288" s="193" t="s">
        <v>1075</v>
      </c>
      <c r="D288" s="193" t="s">
        <v>189</v>
      </c>
      <c r="E288" s="194" t="s">
        <v>3381</v>
      </c>
      <c r="F288" s="195" t="s">
        <v>3382</v>
      </c>
      <c r="G288" s="196" t="s">
        <v>237</v>
      </c>
      <c r="H288" s="197">
        <v>1</v>
      </c>
      <c r="I288" s="198"/>
      <c r="J288" s="199">
        <f>ROUND(I288*H288,2)</f>
        <v>0</v>
      </c>
      <c r="K288" s="195" t="s">
        <v>23</v>
      </c>
      <c r="L288" s="61"/>
      <c r="M288" s="200" t="s">
        <v>23</v>
      </c>
      <c r="N288" s="201" t="s">
        <v>44</v>
      </c>
      <c r="O288" s="42"/>
      <c r="P288" s="202">
        <f>O288*H288</f>
        <v>0</v>
      </c>
      <c r="Q288" s="202">
        <v>0</v>
      </c>
      <c r="R288" s="202">
        <f>Q288*H288</f>
        <v>0</v>
      </c>
      <c r="S288" s="202">
        <v>0</v>
      </c>
      <c r="T288" s="203">
        <f>S288*H288</f>
        <v>0</v>
      </c>
      <c r="AR288" s="24" t="s">
        <v>206</v>
      </c>
      <c r="AT288" s="24" t="s">
        <v>189</v>
      </c>
      <c r="AU288" s="24" t="s">
        <v>83</v>
      </c>
      <c r="AY288" s="24" t="s">
        <v>186</v>
      </c>
      <c r="BE288" s="204">
        <f>IF(N288="základní",J288,0)</f>
        <v>0</v>
      </c>
      <c r="BF288" s="204">
        <f>IF(N288="snížená",J288,0)</f>
        <v>0</v>
      </c>
      <c r="BG288" s="204">
        <f>IF(N288="zákl. přenesená",J288,0)</f>
        <v>0</v>
      </c>
      <c r="BH288" s="204">
        <f>IF(N288="sníž. přenesená",J288,0)</f>
        <v>0</v>
      </c>
      <c r="BI288" s="204">
        <f>IF(N288="nulová",J288,0)</f>
        <v>0</v>
      </c>
      <c r="BJ288" s="24" t="s">
        <v>81</v>
      </c>
      <c r="BK288" s="204">
        <f>ROUND(I288*H288,2)</f>
        <v>0</v>
      </c>
      <c r="BL288" s="24" t="s">
        <v>206</v>
      </c>
      <c r="BM288" s="24" t="s">
        <v>3383</v>
      </c>
    </row>
    <row r="289" spans="2:65" s="1" customFormat="1" ht="44.25" customHeight="1">
      <c r="B289" s="41"/>
      <c r="C289" s="193" t="s">
        <v>1063</v>
      </c>
      <c r="D289" s="193" t="s">
        <v>189</v>
      </c>
      <c r="E289" s="194" t="s">
        <v>3384</v>
      </c>
      <c r="F289" s="195" t="s">
        <v>3385</v>
      </c>
      <c r="G289" s="196" t="s">
        <v>444</v>
      </c>
      <c r="H289" s="197">
        <v>3</v>
      </c>
      <c r="I289" s="198"/>
      <c r="J289" s="199">
        <f>ROUND(I289*H289,2)</f>
        <v>0</v>
      </c>
      <c r="K289" s="195" t="s">
        <v>193</v>
      </c>
      <c r="L289" s="61"/>
      <c r="M289" s="200" t="s">
        <v>23</v>
      </c>
      <c r="N289" s="201" t="s">
        <v>44</v>
      </c>
      <c r="O289" s="42"/>
      <c r="P289" s="202">
        <f>O289*H289</f>
        <v>0</v>
      </c>
      <c r="Q289" s="202">
        <v>0.14761</v>
      </c>
      <c r="R289" s="202">
        <f>Q289*H289</f>
        <v>0.44282999999999995</v>
      </c>
      <c r="S289" s="202">
        <v>0</v>
      </c>
      <c r="T289" s="203">
        <f>S289*H289</f>
        <v>0</v>
      </c>
      <c r="AR289" s="24" t="s">
        <v>206</v>
      </c>
      <c r="AT289" s="24" t="s">
        <v>189</v>
      </c>
      <c r="AU289" s="24" t="s">
        <v>83</v>
      </c>
      <c r="AY289" s="24" t="s">
        <v>186</v>
      </c>
      <c r="BE289" s="204">
        <f>IF(N289="základní",J289,0)</f>
        <v>0</v>
      </c>
      <c r="BF289" s="204">
        <f>IF(N289="snížená",J289,0)</f>
        <v>0</v>
      </c>
      <c r="BG289" s="204">
        <f>IF(N289="zákl. přenesená",J289,0)</f>
        <v>0</v>
      </c>
      <c r="BH289" s="204">
        <f>IF(N289="sníž. přenesená",J289,0)</f>
        <v>0</v>
      </c>
      <c r="BI289" s="204">
        <f>IF(N289="nulová",J289,0)</f>
        <v>0</v>
      </c>
      <c r="BJ289" s="24" t="s">
        <v>81</v>
      </c>
      <c r="BK289" s="204">
        <f>ROUND(I289*H289,2)</f>
        <v>0</v>
      </c>
      <c r="BL289" s="24" t="s">
        <v>206</v>
      </c>
      <c r="BM289" s="24" t="s">
        <v>3386</v>
      </c>
    </row>
    <row r="290" spans="2:47" s="1" customFormat="1" ht="94.5">
      <c r="B290" s="41"/>
      <c r="C290" s="63"/>
      <c r="D290" s="208" t="s">
        <v>287</v>
      </c>
      <c r="E290" s="63"/>
      <c r="F290" s="209" t="s">
        <v>1011</v>
      </c>
      <c r="G290" s="63"/>
      <c r="H290" s="63"/>
      <c r="I290" s="163"/>
      <c r="J290" s="63"/>
      <c r="K290" s="63"/>
      <c r="L290" s="61"/>
      <c r="M290" s="207"/>
      <c r="N290" s="42"/>
      <c r="O290" s="42"/>
      <c r="P290" s="42"/>
      <c r="Q290" s="42"/>
      <c r="R290" s="42"/>
      <c r="S290" s="42"/>
      <c r="T290" s="78"/>
      <c r="AT290" s="24" t="s">
        <v>287</v>
      </c>
      <c r="AU290" s="24" t="s">
        <v>83</v>
      </c>
    </row>
    <row r="291" spans="2:51" s="13" customFormat="1" ht="13.5">
      <c r="B291" s="241"/>
      <c r="C291" s="242"/>
      <c r="D291" s="208" t="s">
        <v>290</v>
      </c>
      <c r="E291" s="243" t="s">
        <v>23</v>
      </c>
      <c r="F291" s="244" t="s">
        <v>3387</v>
      </c>
      <c r="G291" s="242"/>
      <c r="H291" s="245" t="s">
        <v>23</v>
      </c>
      <c r="I291" s="246"/>
      <c r="J291" s="242"/>
      <c r="K291" s="242"/>
      <c r="L291" s="247"/>
      <c r="M291" s="248"/>
      <c r="N291" s="249"/>
      <c r="O291" s="249"/>
      <c r="P291" s="249"/>
      <c r="Q291" s="249"/>
      <c r="R291" s="249"/>
      <c r="S291" s="249"/>
      <c r="T291" s="250"/>
      <c r="AT291" s="251" t="s">
        <v>290</v>
      </c>
      <c r="AU291" s="251" t="s">
        <v>83</v>
      </c>
      <c r="AV291" s="13" t="s">
        <v>81</v>
      </c>
      <c r="AW291" s="13" t="s">
        <v>36</v>
      </c>
      <c r="AX291" s="13" t="s">
        <v>73</v>
      </c>
      <c r="AY291" s="251" t="s">
        <v>186</v>
      </c>
    </row>
    <row r="292" spans="2:51" s="11" customFormat="1" ht="13.5">
      <c r="B292" s="214"/>
      <c r="C292" s="215"/>
      <c r="D292" s="205" t="s">
        <v>290</v>
      </c>
      <c r="E292" s="216" t="s">
        <v>23</v>
      </c>
      <c r="F292" s="217" t="s">
        <v>202</v>
      </c>
      <c r="G292" s="215"/>
      <c r="H292" s="218">
        <v>3</v>
      </c>
      <c r="I292" s="219"/>
      <c r="J292" s="215"/>
      <c r="K292" s="215"/>
      <c r="L292" s="220"/>
      <c r="M292" s="221"/>
      <c r="N292" s="222"/>
      <c r="O292" s="222"/>
      <c r="P292" s="222"/>
      <c r="Q292" s="222"/>
      <c r="R292" s="222"/>
      <c r="S292" s="222"/>
      <c r="T292" s="223"/>
      <c r="AT292" s="224" t="s">
        <v>290</v>
      </c>
      <c r="AU292" s="224" t="s">
        <v>83</v>
      </c>
      <c r="AV292" s="11" t="s">
        <v>83</v>
      </c>
      <c r="AW292" s="11" t="s">
        <v>36</v>
      </c>
      <c r="AX292" s="11" t="s">
        <v>81</v>
      </c>
      <c r="AY292" s="224" t="s">
        <v>186</v>
      </c>
    </row>
    <row r="293" spans="2:65" s="1" customFormat="1" ht="22.5" customHeight="1">
      <c r="B293" s="41"/>
      <c r="C293" s="254" t="s">
        <v>1067</v>
      </c>
      <c r="D293" s="254" t="s">
        <v>1059</v>
      </c>
      <c r="E293" s="255" t="s">
        <v>3388</v>
      </c>
      <c r="F293" s="256" t="s">
        <v>3389</v>
      </c>
      <c r="G293" s="257" t="s">
        <v>300</v>
      </c>
      <c r="H293" s="258">
        <v>6</v>
      </c>
      <c r="I293" s="259"/>
      <c r="J293" s="260">
        <f>ROUND(I293*H293,2)</f>
        <v>0</v>
      </c>
      <c r="K293" s="256" t="s">
        <v>23</v>
      </c>
      <c r="L293" s="261"/>
      <c r="M293" s="262" t="s">
        <v>23</v>
      </c>
      <c r="N293" s="263" t="s">
        <v>44</v>
      </c>
      <c r="O293" s="42"/>
      <c r="P293" s="202">
        <f>O293*H293</f>
        <v>0</v>
      </c>
      <c r="Q293" s="202">
        <v>0.067</v>
      </c>
      <c r="R293" s="202">
        <f>Q293*H293</f>
        <v>0.402</v>
      </c>
      <c r="S293" s="202">
        <v>0</v>
      </c>
      <c r="T293" s="203">
        <f>S293*H293</f>
        <v>0</v>
      </c>
      <c r="AR293" s="24" t="s">
        <v>227</v>
      </c>
      <c r="AT293" s="24" t="s">
        <v>1059</v>
      </c>
      <c r="AU293" s="24" t="s">
        <v>83</v>
      </c>
      <c r="AY293" s="24" t="s">
        <v>186</v>
      </c>
      <c r="BE293" s="204">
        <f>IF(N293="základní",J293,0)</f>
        <v>0</v>
      </c>
      <c r="BF293" s="204">
        <f>IF(N293="snížená",J293,0)</f>
        <v>0</v>
      </c>
      <c r="BG293" s="204">
        <f>IF(N293="zákl. přenesená",J293,0)</f>
        <v>0</v>
      </c>
      <c r="BH293" s="204">
        <f>IF(N293="sníž. přenesená",J293,0)</f>
        <v>0</v>
      </c>
      <c r="BI293" s="204">
        <f>IF(N293="nulová",J293,0)</f>
        <v>0</v>
      </c>
      <c r="BJ293" s="24" t="s">
        <v>81</v>
      </c>
      <c r="BK293" s="204">
        <f>ROUND(I293*H293,2)</f>
        <v>0</v>
      </c>
      <c r="BL293" s="24" t="s">
        <v>206</v>
      </c>
      <c r="BM293" s="24" t="s">
        <v>3390</v>
      </c>
    </row>
    <row r="294" spans="2:51" s="11" customFormat="1" ht="13.5">
      <c r="B294" s="214"/>
      <c r="C294" s="215"/>
      <c r="D294" s="205" t="s">
        <v>290</v>
      </c>
      <c r="E294" s="216" t="s">
        <v>23</v>
      </c>
      <c r="F294" s="217" t="s">
        <v>3391</v>
      </c>
      <c r="G294" s="215"/>
      <c r="H294" s="218">
        <v>6</v>
      </c>
      <c r="I294" s="219"/>
      <c r="J294" s="215"/>
      <c r="K294" s="215"/>
      <c r="L294" s="220"/>
      <c r="M294" s="221"/>
      <c r="N294" s="222"/>
      <c r="O294" s="222"/>
      <c r="P294" s="222"/>
      <c r="Q294" s="222"/>
      <c r="R294" s="222"/>
      <c r="S294" s="222"/>
      <c r="T294" s="223"/>
      <c r="AT294" s="224" t="s">
        <v>290</v>
      </c>
      <c r="AU294" s="224" t="s">
        <v>83</v>
      </c>
      <c r="AV294" s="11" t="s">
        <v>83</v>
      </c>
      <c r="AW294" s="11" t="s">
        <v>36</v>
      </c>
      <c r="AX294" s="11" t="s">
        <v>81</v>
      </c>
      <c r="AY294" s="224" t="s">
        <v>186</v>
      </c>
    </row>
    <row r="295" spans="2:65" s="1" customFormat="1" ht="31.5" customHeight="1">
      <c r="B295" s="41"/>
      <c r="C295" s="193" t="s">
        <v>1091</v>
      </c>
      <c r="D295" s="193" t="s">
        <v>189</v>
      </c>
      <c r="E295" s="194" t="s">
        <v>3392</v>
      </c>
      <c r="F295" s="195" t="s">
        <v>3393</v>
      </c>
      <c r="G295" s="196" t="s">
        <v>444</v>
      </c>
      <c r="H295" s="197">
        <v>150</v>
      </c>
      <c r="I295" s="198"/>
      <c r="J295" s="199">
        <f>ROUND(I295*H295,2)</f>
        <v>0</v>
      </c>
      <c r="K295" s="195" t="s">
        <v>23</v>
      </c>
      <c r="L295" s="61"/>
      <c r="M295" s="200" t="s">
        <v>23</v>
      </c>
      <c r="N295" s="201" t="s">
        <v>44</v>
      </c>
      <c r="O295" s="42"/>
      <c r="P295" s="202">
        <f>O295*H295</f>
        <v>0</v>
      </c>
      <c r="Q295" s="202">
        <v>0</v>
      </c>
      <c r="R295" s="202">
        <f>Q295*H295</f>
        <v>0</v>
      </c>
      <c r="S295" s="202">
        <v>0.194</v>
      </c>
      <c r="T295" s="203">
        <f>S295*H295</f>
        <v>29.1</v>
      </c>
      <c r="AR295" s="24" t="s">
        <v>206</v>
      </c>
      <c r="AT295" s="24" t="s">
        <v>189</v>
      </c>
      <c r="AU295" s="24" t="s">
        <v>83</v>
      </c>
      <c r="AY295" s="24" t="s">
        <v>186</v>
      </c>
      <c r="BE295" s="204">
        <f>IF(N295="základní",J295,0)</f>
        <v>0</v>
      </c>
      <c r="BF295" s="204">
        <f>IF(N295="snížená",J295,0)</f>
        <v>0</v>
      </c>
      <c r="BG295" s="204">
        <f>IF(N295="zákl. přenesená",J295,0)</f>
        <v>0</v>
      </c>
      <c r="BH295" s="204">
        <f>IF(N295="sníž. přenesená",J295,0)</f>
        <v>0</v>
      </c>
      <c r="BI295" s="204">
        <f>IF(N295="nulová",J295,0)</f>
        <v>0</v>
      </c>
      <c r="BJ295" s="24" t="s">
        <v>81</v>
      </c>
      <c r="BK295" s="204">
        <f>ROUND(I295*H295,2)</f>
        <v>0</v>
      </c>
      <c r="BL295" s="24" t="s">
        <v>206</v>
      </c>
      <c r="BM295" s="24" t="s">
        <v>3394</v>
      </c>
    </row>
    <row r="296" spans="2:51" s="11" customFormat="1" ht="13.5">
      <c r="B296" s="214"/>
      <c r="C296" s="215"/>
      <c r="D296" s="208" t="s">
        <v>290</v>
      </c>
      <c r="E296" s="225" t="s">
        <v>23</v>
      </c>
      <c r="F296" s="226" t="s">
        <v>3395</v>
      </c>
      <c r="G296" s="215"/>
      <c r="H296" s="227">
        <v>150</v>
      </c>
      <c r="I296" s="219"/>
      <c r="J296" s="215"/>
      <c r="K296" s="215"/>
      <c r="L296" s="220"/>
      <c r="M296" s="221"/>
      <c r="N296" s="222"/>
      <c r="O296" s="222"/>
      <c r="P296" s="222"/>
      <c r="Q296" s="222"/>
      <c r="R296" s="222"/>
      <c r="S296" s="222"/>
      <c r="T296" s="223"/>
      <c r="AT296" s="224" t="s">
        <v>290</v>
      </c>
      <c r="AU296" s="224" t="s">
        <v>83</v>
      </c>
      <c r="AV296" s="11" t="s">
        <v>83</v>
      </c>
      <c r="AW296" s="11" t="s">
        <v>36</v>
      </c>
      <c r="AX296" s="11" t="s">
        <v>81</v>
      </c>
      <c r="AY296" s="224" t="s">
        <v>186</v>
      </c>
    </row>
    <row r="297" spans="2:51" s="13" customFormat="1" ht="13.5">
      <c r="B297" s="241"/>
      <c r="C297" s="242"/>
      <c r="D297" s="208" t="s">
        <v>290</v>
      </c>
      <c r="E297" s="243" t="s">
        <v>23</v>
      </c>
      <c r="F297" s="244" t="s">
        <v>3396</v>
      </c>
      <c r="G297" s="242"/>
      <c r="H297" s="245" t="s">
        <v>23</v>
      </c>
      <c r="I297" s="246"/>
      <c r="J297" s="242"/>
      <c r="K297" s="242"/>
      <c r="L297" s="247"/>
      <c r="M297" s="248"/>
      <c r="N297" s="249"/>
      <c r="O297" s="249"/>
      <c r="P297" s="249"/>
      <c r="Q297" s="249"/>
      <c r="R297" s="249"/>
      <c r="S297" s="249"/>
      <c r="T297" s="250"/>
      <c r="AT297" s="251" t="s">
        <v>290</v>
      </c>
      <c r="AU297" s="251" t="s">
        <v>83</v>
      </c>
      <c r="AV297" s="13" t="s">
        <v>81</v>
      </c>
      <c r="AW297" s="13" t="s">
        <v>36</v>
      </c>
      <c r="AX297" s="13" t="s">
        <v>73</v>
      </c>
      <c r="AY297" s="251" t="s">
        <v>186</v>
      </c>
    </row>
    <row r="298" spans="2:63" s="10" customFormat="1" ht="29.85" customHeight="1">
      <c r="B298" s="176"/>
      <c r="C298" s="177"/>
      <c r="D298" s="190" t="s">
        <v>72</v>
      </c>
      <c r="E298" s="191" t="s">
        <v>416</v>
      </c>
      <c r="F298" s="191" t="s">
        <v>417</v>
      </c>
      <c r="G298" s="177"/>
      <c r="H298" s="177"/>
      <c r="I298" s="180"/>
      <c r="J298" s="192">
        <f>BK298</f>
        <v>0</v>
      </c>
      <c r="K298" s="177"/>
      <c r="L298" s="182"/>
      <c r="M298" s="183"/>
      <c r="N298" s="184"/>
      <c r="O298" s="184"/>
      <c r="P298" s="185">
        <f>SUM(P299:P300)</f>
        <v>0</v>
      </c>
      <c r="Q298" s="184"/>
      <c r="R298" s="185">
        <f>SUM(R299:R300)</f>
        <v>0</v>
      </c>
      <c r="S298" s="184"/>
      <c r="T298" s="186">
        <f>SUM(T299:T300)</f>
        <v>0</v>
      </c>
      <c r="AR298" s="187" t="s">
        <v>81</v>
      </c>
      <c r="AT298" s="188" t="s">
        <v>72</v>
      </c>
      <c r="AU298" s="188" t="s">
        <v>81</v>
      </c>
      <c r="AY298" s="187" t="s">
        <v>186</v>
      </c>
      <c r="BK298" s="189">
        <f>SUM(BK299:BK300)</f>
        <v>0</v>
      </c>
    </row>
    <row r="299" spans="2:65" s="1" customFormat="1" ht="31.5" customHeight="1">
      <c r="B299" s="41"/>
      <c r="C299" s="193" t="s">
        <v>1079</v>
      </c>
      <c r="D299" s="193" t="s">
        <v>189</v>
      </c>
      <c r="E299" s="194" t="s">
        <v>3397</v>
      </c>
      <c r="F299" s="195" t="s">
        <v>3398</v>
      </c>
      <c r="G299" s="196" t="s">
        <v>401</v>
      </c>
      <c r="H299" s="197">
        <v>406.895</v>
      </c>
      <c r="I299" s="198"/>
      <c r="J299" s="199">
        <f>ROUND(I299*H299,2)</f>
        <v>0</v>
      </c>
      <c r="K299" s="195" t="s">
        <v>193</v>
      </c>
      <c r="L299" s="61"/>
      <c r="M299" s="200" t="s">
        <v>23</v>
      </c>
      <c r="N299" s="201" t="s">
        <v>44</v>
      </c>
      <c r="O299" s="42"/>
      <c r="P299" s="202">
        <f>O299*H299</f>
        <v>0</v>
      </c>
      <c r="Q299" s="202">
        <v>0</v>
      </c>
      <c r="R299" s="202">
        <f>Q299*H299</f>
        <v>0</v>
      </c>
      <c r="S299" s="202">
        <v>0</v>
      </c>
      <c r="T299" s="203">
        <f>S299*H299</f>
        <v>0</v>
      </c>
      <c r="AR299" s="24" t="s">
        <v>206</v>
      </c>
      <c r="AT299" s="24" t="s">
        <v>189</v>
      </c>
      <c r="AU299" s="24" t="s">
        <v>83</v>
      </c>
      <c r="AY299" s="24" t="s">
        <v>186</v>
      </c>
      <c r="BE299" s="204">
        <f>IF(N299="základní",J299,0)</f>
        <v>0</v>
      </c>
      <c r="BF299" s="204">
        <f>IF(N299="snížená",J299,0)</f>
        <v>0</v>
      </c>
      <c r="BG299" s="204">
        <f>IF(N299="zákl. přenesená",J299,0)</f>
        <v>0</v>
      </c>
      <c r="BH299" s="204">
        <f>IF(N299="sníž. přenesená",J299,0)</f>
        <v>0</v>
      </c>
      <c r="BI299" s="204">
        <f>IF(N299="nulová",J299,0)</f>
        <v>0</v>
      </c>
      <c r="BJ299" s="24" t="s">
        <v>81</v>
      </c>
      <c r="BK299" s="204">
        <f>ROUND(I299*H299,2)</f>
        <v>0</v>
      </c>
      <c r="BL299" s="24" t="s">
        <v>206</v>
      </c>
      <c r="BM299" s="24" t="s">
        <v>3399</v>
      </c>
    </row>
    <row r="300" spans="2:47" s="1" customFormat="1" ht="54">
      <c r="B300" s="41"/>
      <c r="C300" s="63"/>
      <c r="D300" s="208" t="s">
        <v>287</v>
      </c>
      <c r="E300" s="63"/>
      <c r="F300" s="209" t="s">
        <v>3400</v>
      </c>
      <c r="G300" s="63"/>
      <c r="H300" s="63"/>
      <c r="I300" s="163"/>
      <c r="J300" s="63"/>
      <c r="K300" s="63"/>
      <c r="L300" s="61"/>
      <c r="M300" s="207"/>
      <c r="N300" s="42"/>
      <c r="O300" s="42"/>
      <c r="P300" s="42"/>
      <c r="Q300" s="42"/>
      <c r="R300" s="42"/>
      <c r="S300" s="42"/>
      <c r="T300" s="78"/>
      <c r="AT300" s="24" t="s">
        <v>287</v>
      </c>
      <c r="AU300" s="24" t="s">
        <v>83</v>
      </c>
    </row>
    <row r="301" spans="2:63" s="10" customFormat="1" ht="37.35" customHeight="1">
      <c r="B301" s="176"/>
      <c r="C301" s="177"/>
      <c r="D301" s="178" t="s">
        <v>72</v>
      </c>
      <c r="E301" s="179" t="s">
        <v>3062</v>
      </c>
      <c r="F301" s="179" t="s">
        <v>3063</v>
      </c>
      <c r="G301" s="177"/>
      <c r="H301" s="177"/>
      <c r="I301" s="180"/>
      <c r="J301" s="181">
        <f>BK301</f>
        <v>0</v>
      </c>
      <c r="K301" s="177"/>
      <c r="L301" s="182"/>
      <c r="M301" s="183"/>
      <c r="N301" s="184"/>
      <c r="O301" s="184"/>
      <c r="P301" s="185">
        <f>P302</f>
        <v>0</v>
      </c>
      <c r="Q301" s="184"/>
      <c r="R301" s="185">
        <f>R302</f>
        <v>0.186</v>
      </c>
      <c r="S301" s="184"/>
      <c r="T301" s="186">
        <f>T302</f>
        <v>0</v>
      </c>
      <c r="AR301" s="187" t="s">
        <v>83</v>
      </c>
      <c r="AT301" s="188" t="s">
        <v>72</v>
      </c>
      <c r="AU301" s="188" t="s">
        <v>73</v>
      </c>
      <c r="AY301" s="187" t="s">
        <v>186</v>
      </c>
      <c r="BK301" s="189">
        <f>BK302</f>
        <v>0</v>
      </c>
    </row>
    <row r="302" spans="2:63" s="10" customFormat="1" ht="19.9" customHeight="1">
      <c r="B302" s="176"/>
      <c r="C302" s="177"/>
      <c r="D302" s="190" t="s">
        <v>72</v>
      </c>
      <c r="E302" s="191" t="s">
        <v>3401</v>
      </c>
      <c r="F302" s="191" t="s">
        <v>3402</v>
      </c>
      <c r="G302" s="177"/>
      <c r="H302" s="177"/>
      <c r="I302" s="180"/>
      <c r="J302" s="192">
        <f>BK302</f>
        <v>0</v>
      </c>
      <c r="K302" s="177"/>
      <c r="L302" s="182"/>
      <c r="M302" s="183"/>
      <c r="N302" s="184"/>
      <c r="O302" s="184"/>
      <c r="P302" s="185">
        <f>SUM(P303:P315)</f>
        <v>0</v>
      </c>
      <c r="Q302" s="184"/>
      <c r="R302" s="185">
        <f>SUM(R303:R315)</f>
        <v>0.186</v>
      </c>
      <c r="S302" s="184"/>
      <c r="T302" s="186">
        <f>SUM(T303:T315)</f>
        <v>0</v>
      </c>
      <c r="AR302" s="187" t="s">
        <v>83</v>
      </c>
      <c r="AT302" s="188" t="s">
        <v>72</v>
      </c>
      <c r="AU302" s="188" t="s">
        <v>81</v>
      </c>
      <c r="AY302" s="187" t="s">
        <v>186</v>
      </c>
      <c r="BK302" s="189">
        <f>SUM(BK303:BK315)</f>
        <v>0</v>
      </c>
    </row>
    <row r="303" spans="2:65" s="1" customFormat="1" ht="31.5" customHeight="1">
      <c r="B303" s="41"/>
      <c r="C303" s="193" t="s">
        <v>1083</v>
      </c>
      <c r="D303" s="193" t="s">
        <v>189</v>
      </c>
      <c r="E303" s="194" t="s">
        <v>3403</v>
      </c>
      <c r="F303" s="195" t="s">
        <v>3404</v>
      </c>
      <c r="G303" s="196" t="s">
        <v>300</v>
      </c>
      <c r="H303" s="197">
        <v>2</v>
      </c>
      <c r="I303" s="198"/>
      <c r="J303" s="199">
        <f>ROUND(I303*H303,2)</f>
        <v>0</v>
      </c>
      <c r="K303" s="195" t="s">
        <v>23</v>
      </c>
      <c r="L303" s="61"/>
      <c r="M303" s="200" t="s">
        <v>23</v>
      </c>
      <c r="N303" s="201" t="s">
        <v>44</v>
      </c>
      <c r="O303" s="42"/>
      <c r="P303" s="202">
        <f>O303*H303</f>
        <v>0</v>
      </c>
      <c r="Q303" s="202">
        <v>0.09</v>
      </c>
      <c r="R303" s="202">
        <f>Q303*H303</f>
        <v>0.18</v>
      </c>
      <c r="S303" s="202">
        <v>0</v>
      </c>
      <c r="T303" s="203">
        <f>S303*H303</f>
        <v>0</v>
      </c>
      <c r="AR303" s="24" t="s">
        <v>255</v>
      </c>
      <c r="AT303" s="24" t="s">
        <v>189</v>
      </c>
      <c r="AU303" s="24" t="s">
        <v>83</v>
      </c>
      <c r="AY303" s="24" t="s">
        <v>186</v>
      </c>
      <c r="BE303" s="204">
        <f>IF(N303="základní",J303,0)</f>
        <v>0</v>
      </c>
      <c r="BF303" s="204">
        <f>IF(N303="snížená",J303,0)</f>
        <v>0</v>
      </c>
      <c r="BG303" s="204">
        <f>IF(N303="zákl. přenesená",J303,0)</f>
        <v>0</v>
      </c>
      <c r="BH303" s="204">
        <f>IF(N303="sníž. přenesená",J303,0)</f>
        <v>0</v>
      </c>
      <c r="BI303" s="204">
        <f>IF(N303="nulová",J303,0)</f>
        <v>0</v>
      </c>
      <c r="BJ303" s="24" t="s">
        <v>81</v>
      </c>
      <c r="BK303" s="204">
        <f>ROUND(I303*H303,2)</f>
        <v>0</v>
      </c>
      <c r="BL303" s="24" t="s">
        <v>255</v>
      </c>
      <c r="BM303" s="24" t="s">
        <v>3405</v>
      </c>
    </row>
    <row r="304" spans="2:47" s="1" customFormat="1" ht="27">
      <c r="B304" s="41"/>
      <c r="C304" s="63"/>
      <c r="D304" s="208" t="s">
        <v>287</v>
      </c>
      <c r="E304" s="63"/>
      <c r="F304" s="209" t="s">
        <v>3406</v>
      </c>
      <c r="G304" s="63"/>
      <c r="H304" s="63"/>
      <c r="I304" s="163"/>
      <c r="J304" s="63"/>
      <c r="K304" s="63"/>
      <c r="L304" s="61"/>
      <c r="M304" s="207"/>
      <c r="N304" s="42"/>
      <c r="O304" s="42"/>
      <c r="P304" s="42"/>
      <c r="Q304" s="42"/>
      <c r="R304" s="42"/>
      <c r="S304" s="42"/>
      <c r="T304" s="78"/>
      <c r="AT304" s="24" t="s">
        <v>287</v>
      </c>
      <c r="AU304" s="24" t="s">
        <v>83</v>
      </c>
    </row>
    <row r="305" spans="2:51" s="13" customFormat="1" ht="13.5">
      <c r="B305" s="241"/>
      <c r="C305" s="242"/>
      <c r="D305" s="208" t="s">
        <v>290</v>
      </c>
      <c r="E305" s="243" t="s">
        <v>23</v>
      </c>
      <c r="F305" s="244" t="s">
        <v>3407</v>
      </c>
      <c r="G305" s="242"/>
      <c r="H305" s="245" t="s">
        <v>23</v>
      </c>
      <c r="I305" s="246"/>
      <c r="J305" s="242"/>
      <c r="K305" s="242"/>
      <c r="L305" s="247"/>
      <c r="M305" s="248"/>
      <c r="N305" s="249"/>
      <c r="O305" s="249"/>
      <c r="P305" s="249"/>
      <c r="Q305" s="249"/>
      <c r="R305" s="249"/>
      <c r="S305" s="249"/>
      <c r="T305" s="250"/>
      <c r="AT305" s="251" t="s">
        <v>290</v>
      </c>
      <c r="AU305" s="251" t="s">
        <v>83</v>
      </c>
      <c r="AV305" s="13" t="s">
        <v>81</v>
      </c>
      <c r="AW305" s="13" t="s">
        <v>36</v>
      </c>
      <c r="AX305" s="13" t="s">
        <v>73</v>
      </c>
      <c r="AY305" s="251" t="s">
        <v>186</v>
      </c>
    </row>
    <row r="306" spans="2:51" s="11" customFormat="1" ht="13.5">
      <c r="B306" s="214"/>
      <c r="C306" s="215"/>
      <c r="D306" s="208" t="s">
        <v>290</v>
      </c>
      <c r="E306" s="225" t="s">
        <v>23</v>
      </c>
      <c r="F306" s="226" t="s">
        <v>3408</v>
      </c>
      <c r="G306" s="215"/>
      <c r="H306" s="227">
        <v>1</v>
      </c>
      <c r="I306" s="219"/>
      <c r="J306" s="215"/>
      <c r="K306" s="215"/>
      <c r="L306" s="220"/>
      <c r="M306" s="221"/>
      <c r="N306" s="222"/>
      <c r="O306" s="222"/>
      <c r="P306" s="222"/>
      <c r="Q306" s="222"/>
      <c r="R306" s="222"/>
      <c r="S306" s="222"/>
      <c r="T306" s="223"/>
      <c r="AT306" s="224" t="s">
        <v>290</v>
      </c>
      <c r="AU306" s="224" t="s">
        <v>83</v>
      </c>
      <c r="AV306" s="11" t="s">
        <v>83</v>
      </c>
      <c r="AW306" s="11" t="s">
        <v>36</v>
      </c>
      <c r="AX306" s="11" t="s">
        <v>73</v>
      </c>
      <c r="AY306" s="224" t="s">
        <v>186</v>
      </c>
    </row>
    <row r="307" spans="2:51" s="11" customFormat="1" ht="13.5">
      <c r="B307" s="214"/>
      <c r="C307" s="215"/>
      <c r="D307" s="208" t="s">
        <v>290</v>
      </c>
      <c r="E307" s="225" t="s">
        <v>23</v>
      </c>
      <c r="F307" s="226" t="s">
        <v>3409</v>
      </c>
      <c r="G307" s="215"/>
      <c r="H307" s="227">
        <v>1</v>
      </c>
      <c r="I307" s="219"/>
      <c r="J307" s="215"/>
      <c r="K307" s="215"/>
      <c r="L307" s="220"/>
      <c r="M307" s="221"/>
      <c r="N307" s="222"/>
      <c r="O307" s="222"/>
      <c r="P307" s="222"/>
      <c r="Q307" s="222"/>
      <c r="R307" s="222"/>
      <c r="S307" s="222"/>
      <c r="T307" s="223"/>
      <c r="AT307" s="224" t="s">
        <v>290</v>
      </c>
      <c r="AU307" s="224" t="s">
        <v>83</v>
      </c>
      <c r="AV307" s="11" t="s">
        <v>83</v>
      </c>
      <c r="AW307" s="11" t="s">
        <v>36</v>
      </c>
      <c r="AX307" s="11" t="s">
        <v>73</v>
      </c>
      <c r="AY307" s="224" t="s">
        <v>186</v>
      </c>
    </row>
    <row r="308" spans="2:51" s="12" customFormat="1" ht="13.5">
      <c r="B308" s="230"/>
      <c r="C308" s="231"/>
      <c r="D308" s="205" t="s">
        <v>290</v>
      </c>
      <c r="E308" s="232" t="s">
        <v>23</v>
      </c>
      <c r="F308" s="233" t="s">
        <v>650</v>
      </c>
      <c r="G308" s="231"/>
      <c r="H308" s="234">
        <v>2</v>
      </c>
      <c r="I308" s="235"/>
      <c r="J308" s="231"/>
      <c r="K308" s="231"/>
      <c r="L308" s="236"/>
      <c r="M308" s="237"/>
      <c r="N308" s="238"/>
      <c r="O308" s="238"/>
      <c r="P308" s="238"/>
      <c r="Q308" s="238"/>
      <c r="R308" s="238"/>
      <c r="S308" s="238"/>
      <c r="T308" s="239"/>
      <c r="AT308" s="240" t="s">
        <v>290</v>
      </c>
      <c r="AU308" s="240" t="s">
        <v>83</v>
      </c>
      <c r="AV308" s="12" t="s">
        <v>206</v>
      </c>
      <c r="AW308" s="12" t="s">
        <v>36</v>
      </c>
      <c r="AX308" s="12" t="s">
        <v>81</v>
      </c>
      <c r="AY308" s="240" t="s">
        <v>186</v>
      </c>
    </row>
    <row r="309" spans="2:65" s="1" customFormat="1" ht="22.5" customHeight="1">
      <c r="B309" s="41"/>
      <c r="C309" s="254" t="s">
        <v>1087</v>
      </c>
      <c r="D309" s="254" t="s">
        <v>1059</v>
      </c>
      <c r="E309" s="255" t="s">
        <v>3410</v>
      </c>
      <c r="F309" s="256" t="s">
        <v>3411</v>
      </c>
      <c r="G309" s="257" t="s">
        <v>444</v>
      </c>
      <c r="H309" s="258">
        <v>0.5</v>
      </c>
      <c r="I309" s="259"/>
      <c r="J309" s="260">
        <f>ROUND(I309*H309,2)</f>
        <v>0</v>
      </c>
      <c r="K309" s="256" t="s">
        <v>23</v>
      </c>
      <c r="L309" s="261"/>
      <c r="M309" s="262" t="s">
        <v>23</v>
      </c>
      <c r="N309" s="263" t="s">
        <v>44</v>
      </c>
      <c r="O309" s="42"/>
      <c r="P309" s="202">
        <f>O309*H309</f>
        <v>0</v>
      </c>
      <c r="Q309" s="202">
        <v>0.012</v>
      </c>
      <c r="R309" s="202">
        <f>Q309*H309</f>
        <v>0.006</v>
      </c>
      <c r="S309" s="202">
        <v>0</v>
      </c>
      <c r="T309" s="203">
        <f>S309*H309</f>
        <v>0</v>
      </c>
      <c r="AR309" s="24" t="s">
        <v>411</v>
      </c>
      <c r="AT309" s="24" t="s">
        <v>1059</v>
      </c>
      <c r="AU309" s="24" t="s">
        <v>83</v>
      </c>
      <c r="AY309" s="24" t="s">
        <v>186</v>
      </c>
      <c r="BE309" s="204">
        <f>IF(N309="základní",J309,0)</f>
        <v>0</v>
      </c>
      <c r="BF309" s="204">
        <f>IF(N309="snížená",J309,0)</f>
        <v>0</v>
      </c>
      <c r="BG309" s="204">
        <f>IF(N309="zákl. přenesená",J309,0)</f>
        <v>0</v>
      </c>
      <c r="BH309" s="204">
        <f>IF(N309="sníž. přenesená",J309,0)</f>
        <v>0</v>
      </c>
      <c r="BI309" s="204">
        <f>IF(N309="nulová",J309,0)</f>
        <v>0</v>
      </c>
      <c r="BJ309" s="24" t="s">
        <v>81</v>
      </c>
      <c r="BK309" s="204">
        <f>ROUND(I309*H309,2)</f>
        <v>0</v>
      </c>
      <c r="BL309" s="24" t="s">
        <v>255</v>
      </c>
      <c r="BM309" s="24" t="s">
        <v>3412</v>
      </c>
    </row>
    <row r="310" spans="2:51" s="13" customFormat="1" ht="13.5">
      <c r="B310" s="241"/>
      <c r="C310" s="242"/>
      <c r="D310" s="208" t="s">
        <v>290</v>
      </c>
      <c r="E310" s="243" t="s">
        <v>23</v>
      </c>
      <c r="F310" s="244" t="s">
        <v>3407</v>
      </c>
      <c r="G310" s="242"/>
      <c r="H310" s="245" t="s">
        <v>23</v>
      </c>
      <c r="I310" s="246"/>
      <c r="J310" s="242"/>
      <c r="K310" s="242"/>
      <c r="L310" s="247"/>
      <c r="M310" s="248"/>
      <c r="N310" s="249"/>
      <c r="O310" s="249"/>
      <c r="P310" s="249"/>
      <c r="Q310" s="249"/>
      <c r="R310" s="249"/>
      <c r="S310" s="249"/>
      <c r="T310" s="250"/>
      <c r="AT310" s="251" t="s">
        <v>290</v>
      </c>
      <c r="AU310" s="251" t="s">
        <v>83</v>
      </c>
      <c r="AV310" s="13" t="s">
        <v>81</v>
      </c>
      <c r="AW310" s="13" t="s">
        <v>36</v>
      </c>
      <c r="AX310" s="13" t="s">
        <v>73</v>
      </c>
      <c r="AY310" s="251" t="s">
        <v>186</v>
      </c>
    </row>
    <row r="311" spans="2:51" s="11" customFormat="1" ht="13.5">
      <c r="B311" s="214"/>
      <c r="C311" s="215"/>
      <c r="D311" s="208" t="s">
        <v>290</v>
      </c>
      <c r="E311" s="225" t="s">
        <v>23</v>
      </c>
      <c r="F311" s="226" t="s">
        <v>3413</v>
      </c>
      <c r="G311" s="215"/>
      <c r="H311" s="227">
        <v>0.25</v>
      </c>
      <c r="I311" s="219"/>
      <c r="J311" s="215"/>
      <c r="K311" s="215"/>
      <c r="L311" s="220"/>
      <c r="M311" s="221"/>
      <c r="N311" s="222"/>
      <c r="O311" s="222"/>
      <c r="P311" s="222"/>
      <c r="Q311" s="222"/>
      <c r="R311" s="222"/>
      <c r="S311" s="222"/>
      <c r="T311" s="223"/>
      <c r="AT311" s="224" t="s">
        <v>290</v>
      </c>
      <c r="AU311" s="224" t="s">
        <v>83</v>
      </c>
      <c r="AV311" s="11" t="s">
        <v>83</v>
      </c>
      <c r="AW311" s="11" t="s">
        <v>36</v>
      </c>
      <c r="AX311" s="11" t="s">
        <v>73</v>
      </c>
      <c r="AY311" s="224" t="s">
        <v>186</v>
      </c>
    </row>
    <row r="312" spans="2:51" s="11" customFormat="1" ht="13.5">
      <c r="B312" s="214"/>
      <c r="C312" s="215"/>
      <c r="D312" s="208" t="s">
        <v>290</v>
      </c>
      <c r="E312" s="225" t="s">
        <v>23</v>
      </c>
      <c r="F312" s="226" t="s">
        <v>3414</v>
      </c>
      <c r="G312" s="215"/>
      <c r="H312" s="227">
        <v>0.25</v>
      </c>
      <c r="I312" s="219"/>
      <c r="J312" s="215"/>
      <c r="K312" s="215"/>
      <c r="L312" s="220"/>
      <c r="M312" s="221"/>
      <c r="N312" s="222"/>
      <c r="O312" s="222"/>
      <c r="P312" s="222"/>
      <c r="Q312" s="222"/>
      <c r="R312" s="222"/>
      <c r="S312" s="222"/>
      <c r="T312" s="223"/>
      <c r="AT312" s="224" t="s">
        <v>290</v>
      </c>
      <c r="AU312" s="224" t="s">
        <v>83</v>
      </c>
      <c r="AV312" s="11" t="s">
        <v>83</v>
      </c>
      <c r="AW312" s="11" t="s">
        <v>36</v>
      </c>
      <c r="AX312" s="11" t="s">
        <v>73</v>
      </c>
      <c r="AY312" s="224" t="s">
        <v>186</v>
      </c>
    </row>
    <row r="313" spans="2:51" s="12" customFormat="1" ht="13.5">
      <c r="B313" s="230"/>
      <c r="C313" s="231"/>
      <c r="D313" s="205" t="s">
        <v>290</v>
      </c>
      <c r="E313" s="232" t="s">
        <v>23</v>
      </c>
      <c r="F313" s="233" t="s">
        <v>650</v>
      </c>
      <c r="G313" s="231"/>
      <c r="H313" s="234">
        <v>0.5</v>
      </c>
      <c r="I313" s="235"/>
      <c r="J313" s="231"/>
      <c r="K313" s="231"/>
      <c r="L313" s="236"/>
      <c r="M313" s="237"/>
      <c r="N313" s="238"/>
      <c r="O313" s="238"/>
      <c r="P313" s="238"/>
      <c r="Q313" s="238"/>
      <c r="R313" s="238"/>
      <c r="S313" s="238"/>
      <c r="T313" s="239"/>
      <c r="AT313" s="240" t="s">
        <v>290</v>
      </c>
      <c r="AU313" s="240" t="s">
        <v>83</v>
      </c>
      <c r="AV313" s="12" t="s">
        <v>206</v>
      </c>
      <c r="AW313" s="12" t="s">
        <v>36</v>
      </c>
      <c r="AX313" s="12" t="s">
        <v>81</v>
      </c>
      <c r="AY313" s="240" t="s">
        <v>186</v>
      </c>
    </row>
    <row r="314" spans="2:65" s="1" customFormat="1" ht="31.5" customHeight="1">
      <c r="B314" s="41"/>
      <c r="C314" s="193" t="s">
        <v>862</v>
      </c>
      <c r="D314" s="193" t="s">
        <v>189</v>
      </c>
      <c r="E314" s="194" t="s">
        <v>3415</v>
      </c>
      <c r="F314" s="195" t="s">
        <v>3416</v>
      </c>
      <c r="G314" s="196" t="s">
        <v>401</v>
      </c>
      <c r="H314" s="197">
        <v>0.186</v>
      </c>
      <c r="I314" s="198"/>
      <c r="J314" s="199">
        <f>ROUND(I314*H314,2)</f>
        <v>0</v>
      </c>
      <c r="K314" s="195" t="s">
        <v>193</v>
      </c>
      <c r="L314" s="61"/>
      <c r="M314" s="200" t="s">
        <v>23</v>
      </c>
      <c r="N314" s="201" t="s">
        <v>44</v>
      </c>
      <c r="O314" s="42"/>
      <c r="P314" s="202">
        <f>O314*H314</f>
        <v>0</v>
      </c>
      <c r="Q314" s="202">
        <v>0</v>
      </c>
      <c r="R314" s="202">
        <f>Q314*H314</f>
        <v>0</v>
      </c>
      <c r="S314" s="202">
        <v>0</v>
      </c>
      <c r="T314" s="203">
        <f>S314*H314</f>
        <v>0</v>
      </c>
      <c r="AR314" s="24" t="s">
        <v>255</v>
      </c>
      <c r="AT314" s="24" t="s">
        <v>189</v>
      </c>
      <c r="AU314" s="24" t="s">
        <v>83</v>
      </c>
      <c r="AY314" s="24" t="s">
        <v>186</v>
      </c>
      <c r="BE314" s="204">
        <f>IF(N314="základní",J314,0)</f>
        <v>0</v>
      </c>
      <c r="BF314" s="204">
        <f>IF(N314="snížená",J314,0)</f>
        <v>0</v>
      </c>
      <c r="BG314" s="204">
        <f>IF(N314="zákl. přenesená",J314,0)</f>
        <v>0</v>
      </c>
      <c r="BH314" s="204">
        <f>IF(N314="sníž. přenesená",J314,0)</f>
        <v>0</v>
      </c>
      <c r="BI314" s="204">
        <f>IF(N314="nulová",J314,0)</f>
        <v>0</v>
      </c>
      <c r="BJ314" s="24" t="s">
        <v>81</v>
      </c>
      <c r="BK314" s="204">
        <f>ROUND(I314*H314,2)</f>
        <v>0</v>
      </c>
      <c r="BL314" s="24" t="s">
        <v>255</v>
      </c>
      <c r="BM314" s="24" t="s">
        <v>3417</v>
      </c>
    </row>
    <row r="315" spans="2:47" s="1" customFormat="1" ht="121.5">
      <c r="B315" s="41"/>
      <c r="C315" s="63"/>
      <c r="D315" s="208" t="s">
        <v>287</v>
      </c>
      <c r="E315" s="63"/>
      <c r="F315" s="209" t="s">
        <v>3418</v>
      </c>
      <c r="G315" s="63"/>
      <c r="H315" s="63"/>
      <c r="I315" s="163"/>
      <c r="J315" s="63"/>
      <c r="K315" s="63"/>
      <c r="L315" s="61"/>
      <c r="M315" s="228"/>
      <c r="N315" s="211"/>
      <c r="O315" s="211"/>
      <c r="P315" s="211"/>
      <c r="Q315" s="211"/>
      <c r="R315" s="211"/>
      <c r="S315" s="211"/>
      <c r="T315" s="229"/>
      <c r="AT315" s="24" t="s">
        <v>287</v>
      </c>
      <c r="AU315" s="24" t="s">
        <v>83</v>
      </c>
    </row>
    <row r="316" spans="2:12" s="1" customFormat="1" ht="6.95" customHeight="1">
      <c r="B316" s="56"/>
      <c r="C316" s="57"/>
      <c r="D316" s="57"/>
      <c r="E316" s="57"/>
      <c r="F316" s="57"/>
      <c r="G316" s="57"/>
      <c r="H316" s="57"/>
      <c r="I316" s="139"/>
      <c r="J316" s="57"/>
      <c r="K316" s="57"/>
      <c r="L316" s="61"/>
    </row>
  </sheetData>
  <sheetProtection password="CC35" sheet="1" objects="1" scenarios="1" formatCells="0" formatColumns="0" formatRows="0" sort="0" autoFilter="0"/>
  <autoFilter ref="C84:K315"/>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0"/>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125</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3419</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ROUND(SUM(BE84:BE249),2)</f>
        <v>0</v>
      </c>
      <c r="G30" s="42"/>
      <c r="H30" s="42"/>
      <c r="I30" s="131">
        <v>0.21</v>
      </c>
      <c r="J30" s="130">
        <f>ROUND(ROUND((SUM(BE84:BE249)),2)*I30,2)</f>
        <v>0</v>
      </c>
      <c r="K30" s="45"/>
    </row>
    <row r="31" spans="2:11" s="1" customFormat="1" ht="14.45" customHeight="1">
      <c r="B31" s="41"/>
      <c r="C31" s="42"/>
      <c r="D31" s="42"/>
      <c r="E31" s="49" t="s">
        <v>45</v>
      </c>
      <c r="F31" s="130">
        <f>ROUND(SUM(BF84:BF249),2)</f>
        <v>0</v>
      </c>
      <c r="G31" s="42"/>
      <c r="H31" s="42"/>
      <c r="I31" s="131">
        <v>0.15</v>
      </c>
      <c r="J31" s="130">
        <f>ROUND(ROUND((SUM(BF84:BF249)),2)*I31,2)</f>
        <v>0</v>
      </c>
      <c r="K31" s="45"/>
    </row>
    <row r="32" spans="2:11" s="1" customFormat="1" ht="14.45" customHeight="1" hidden="1">
      <c r="B32" s="41"/>
      <c r="C32" s="42"/>
      <c r="D32" s="42"/>
      <c r="E32" s="49" t="s">
        <v>46</v>
      </c>
      <c r="F32" s="130">
        <f>ROUND(SUM(BG84:BG249),2)</f>
        <v>0</v>
      </c>
      <c r="G32" s="42"/>
      <c r="H32" s="42"/>
      <c r="I32" s="131">
        <v>0.21</v>
      </c>
      <c r="J32" s="130">
        <v>0</v>
      </c>
      <c r="K32" s="45"/>
    </row>
    <row r="33" spans="2:11" s="1" customFormat="1" ht="14.45" customHeight="1" hidden="1">
      <c r="B33" s="41"/>
      <c r="C33" s="42"/>
      <c r="D33" s="42"/>
      <c r="E33" s="49" t="s">
        <v>47</v>
      </c>
      <c r="F33" s="130">
        <f>ROUND(SUM(BH84:BH249),2)</f>
        <v>0</v>
      </c>
      <c r="G33" s="42"/>
      <c r="H33" s="42"/>
      <c r="I33" s="131">
        <v>0.15</v>
      </c>
      <c r="J33" s="130">
        <v>0</v>
      </c>
      <c r="K33" s="45"/>
    </row>
    <row r="34" spans="2:11" s="1" customFormat="1" ht="14.45" customHeight="1" hidden="1">
      <c r="B34" s="41"/>
      <c r="C34" s="42"/>
      <c r="D34" s="42"/>
      <c r="E34" s="49" t="s">
        <v>48</v>
      </c>
      <c r="F34" s="130">
        <f>ROUND(SUM(BI84:BI249),2)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303 - Přeložka odpadu z vodojemu km 2,510 - Kamenný Újezd</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J84</f>
        <v>0</v>
      </c>
      <c r="K56" s="45"/>
      <c r="AU56" s="24" t="s">
        <v>163</v>
      </c>
    </row>
    <row r="57" spans="2:11" s="7" customFormat="1" ht="24.95" customHeight="1">
      <c r="B57" s="149"/>
      <c r="C57" s="150"/>
      <c r="D57" s="151" t="s">
        <v>276</v>
      </c>
      <c r="E57" s="152"/>
      <c r="F57" s="152"/>
      <c r="G57" s="152"/>
      <c r="H57" s="152"/>
      <c r="I57" s="153"/>
      <c r="J57" s="154">
        <f>J85</f>
        <v>0</v>
      </c>
      <c r="K57" s="155"/>
    </row>
    <row r="58" spans="2:11" s="8" customFormat="1" ht="19.9" customHeight="1">
      <c r="B58" s="156"/>
      <c r="C58" s="157"/>
      <c r="D58" s="158" t="s">
        <v>277</v>
      </c>
      <c r="E58" s="159"/>
      <c r="F58" s="159"/>
      <c r="G58" s="159"/>
      <c r="H58" s="159"/>
      <c r="I58" s="160"/>
      <c r="J58" s="161">
        <f>J86</f>
        <v>0</v>
      </c>
      <c r="K58" s="162"/>
    </row>
    <row r="59" spans="2:11" s="8" customFormat="1" ht="19.9" customHeight="1">
      <c r="B59" s="156"/>
      <c r="C59" s="157"/>
      <c r="D59" s="158" t="s">
        <v>426</v>
      </c>
      <c r="E59" s="159"/>
      <c r="F59" s="159"/>
      <c r="G59" s="159"/>
      <c r="H59" s="159"/>
      <c r="I59" s="160"/>
      <c r="J59" s="161">
        <f>J142</f>
        <v>0</v>
      </c>
      <c r="K59" s="162"/>
    </row>
    <row r="60" spans="2:11" s="8" customFormat="1" ht="19.9" customHeight="1">
      <c r="B60" s="156"/>
      <c r="C60" s="157"/>
      <c r="D60" s="158" t="s">
        <v>427</v>
      </c>
      <c r="E60" s="159"/>
      <c r="F60" s="159"/>
      <c r="G60" s="159"/>
      <c r="H60" s="159"/>
      <c r="I60" s="160"/>
      <c r="J60" s="161">
        <f>J153</f>
        <v>0</v>
      </c>
      <c r="K60" s="162"/>
    </row>
    <row r="61" spans="2:11" s="8" customFormat="1" ht="19.9" customHeight="1">
      <c r="B61" s="156"/>
      <c r="C61" s="157"/>
      <c r="D61" s="158" t="s">
        <v>428</v>
      </c>
      <c r="E61" s="159"/>
      <c r="F61" s="159"/>
      <c r="G61" s="159"/>
      <c r="H61" s="159"/>
      <c r="I61" s="160"/>
      <c r="J61" s="161">
        <f>J162</f>
        <v>0</v>
      </c>
      <c r="K61" s="162"/>
    </row>
    <row r="62" spans="2:11" s="8" customFormat="1" ht="19.9" customHeight="1">
      <c r="B62" s="156"/>
      <c r="C62" s="157"/>
      <c r="D62" s="158" t="s">
        <v>3154</v>
      </c>
      <c r="E62" s="159"/>
      <c r="F62" s="159"/>
      <c r="G62" s="159"/>
      <c r="H62" s="159"/>
      <c r="I62" s="160"/>
      <c r="J62" s="161">
        <f>J231</f>
        <v>0</v>
      </c>
      <c r="K62" s="162"/>
    </row>
    <row r="63" spans="2:11" s="8" customFormat="1" ht="19.9" customHeight="1">
      <c r="B63" s="156"/>
      <c r="C63" s="157"/>
      <c r="D63" s="158" t="s">
        <v>278</v>
      </c>
      <c r="E63" s="159"/>
      <c r="F63" s="159"/>
      <c r="G63" s="159"/>
      <c r="H63" s="159"/>
      <c r="I63" s="160"/>
      <c r="J63" s="161">
        <f>J236</f>
        <v>0</v>
      </c>
      <c r="K63" s="162"/>
    </row>
    <row r="64" spans="2:11" s="8" customFormat="1" ht="19.9" customHeight="1">
      <c r="B64" s="156"/>
      <c r="C64" s="157"/>
      <c r="D64" s="158" t="s">
        <v>279</v>
      </c>
      <c r="E64" s="159"/>
      <c r="F64" s="159"/>
      <c r="G64" s="159"/>
      <c r="H64" s="159"/>
      <c r="I64" s="160"/>
      <c r="J64" s="161">
        <f>J247</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169</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404" t="str">
        <f>E7</f>
        <v>III/117 24 Obchvat Rokycany - Hrádek, úsek 2, km 0,000 - 3,350</v>
      </c>
      <c r="F74" s="405"/>
      <c r="G74" s="405"/>
      <c r="H74" s="405"/>
      <c r="I74" s="163"/>
      <c r="J74" s="63"/>
      <c r="K74" s="63"/>
      <c r="L74" s="61"/>
    </row>
    <row r="75" spans="2:12" s="1" customFormat="1" ht="14.45" customHeight="1">
      <c r="B75" s="41"/>
      <c r="C75" s="65" t="s">
        <v>156</v>
      </c>
      <c r="D75" s="63"/>
      <c r="E75" s="63"/>
      <c r="F75" s="63"/>
      <c r="G75" s="63"/>
      <c r="H75" s="63"/>
      <c r="I75" s="163"/>
      <c r="J75" s="63"/>
      <c r="K75" s="63"/>
      <c r="L75" s="61"/>
    </row>
    <row r="76" spans="2:12" s="1" customFormat="1" ht="23.25" customHeight="1">
      <c r="B76" s="41"/>
      <c r="C76" s="63"/>
      <c r="D76" s="63"/>
      <c r="E76" s="376" t="str">
        <f>E9</f>
        <v>SO 303 - Přeložka odpadu z vodojemu km 2,510 - Kamenný Újezd</v>
      </c>
      <c r="F76" s="406"/>
      <c r="G76" s="406"/>
      <c r="H76" s="406"/>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Hrádek, Kamenný Újezd</v>
      </c>
      <c r="G78" s="63"/>
      <c r="H78" s="63"/>
      <c r="I78" s="165" t="s">
        <v>26</v>
      </c>
      <c r="J78" s="73" t="str">
        <f>IF(J12="","",J12)</f>
        <v>8. 9. 2017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28</v>
      </c>
      <c r="D80" s="63"/>
      <c r="E80" s="63"/>
      <c r="F80" s="164" t="str">
        <f>E15</f>
        <v>Správa a údržba silnic PK</v>
      </c>
      <c r="G80" s="63"/>
      <c r="H80" s="63"/>
      <c r="I80" s="165" t="s">
        <v>34</v>
      </c>
      <c r="J80" s="164" t="str">
        <f>E21</f>
        <v>D PROJEKT PLZEŇ Nedvěd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170</v>
      </c>
      <c r="D83" s="168" t="s">
        <v>58</v>
      </c>
      <c r="E83" s="168" t="s">
        <v>54</v>
      </c>
      <c r="F83" s="168" t="s">
        <v>171</v>
      </c>
      <c r="G83" s="168" t="s">
        <v>172</v>
      </c>
      <c r="H83" s="168" t="s">
        <v>173</v>
      </c>
      <c r="I83" s="169" t="s">
        <v>174</v>
      </c>
      <c r="J83" s="168" t="s">
        <v>161</v>
      </c>
      <c r="K83" s="170" t="s">
        <v>175</v>
      </c>
      <c r="L83" s="171"/>
      <c r="M83" s="81" t="s">
        <v>176</v>
      </c>
      <c r="N83" s="82" t="s">
        <v>43</v>
      </c>
      <c r="O83" s="82" t="s">
        <v>177</v>
      </c>
      <c r="P83" s="82" t="s">
        <v>178</v>
      </c>
      <c r="Q83" s="82" t="s">
        <v>179</v>
      </c>
      <c r="R83" s="82" t="s">
        <v>180</v>
      </c>
      <c r="S83" s="82" t="s">
        <v>181</v>
      </c>
      <c r="T83" s="83" t="s">
        <v>182</v>
      </c>
    </row>
    <row r="84" spans="2:63" s="1" customFormat="1" ht="29.25" customHeight="1">
      <c r="B84" s="41"/>
      <c r="C84" s="87" t="s">
        <v>162</v>
      </c>
      <c r="D84" s="63"/>
      <c r="E84" s="63"/>
      <c r="F84" s="63"/>
      <c r="G84" s="63"/>
      <c r="H84" s="63"/>
      <c r="I84" s="163"/>
      <c r="J84" s="172">
        <f>BK84</f>
        <v>0</v>
      </c>
      <c r="K84" s="63"/>
      <c r="L84" s="61"/>
      <c r="M84" s="84"/>
      <c r="N84" s="85"/>
      <c r="O84" s="85"/>
      <c r="P84" s="173">
        <f>P85</f>
        <v>0</v>
      </c>
      <c r="Q84" s="85"/>
      <c r="R84" s="173">
        <f>R85</f>
        <v>90.0221222</v>
      </c>
      <c r="S84" s="85"/>
      <c r="T84" s="174">
        <f>T85</f>
        <v>94.07639999999999</v>
      </c>
      <c r="AT84" s="24" t="s">
        <v>72</v>
      </c>
      <c r="AU84" s="24" t="s">
        <v>163</v>
      </c>
      <c r="BK84" s="175">
        <f>BK85</f>
        <v>0</v>
      </c>
    </row>
    <row r="85" spans="2:63" s="10" customFormat="1" ht="37.35" customHeight="1">
      <c r="B85" s="176"/>
      <c r="C85" s="177"/>
      <c r="D85" s="178" t="s">
        <v>72</v>
      </c>
      <c r="E85" s="179" t="s">
        <v>280</v>
      </c>
      <c r="F85" s="179" t="s">
        <v>281</v>
      </c>
      <c r="G85" s="177"/>
      <c r="H85" s="177"/>
      <c r="I85" s="180"/>
      <c r="J85" s="181">
        <f>BK85</f>
        <v>0</v>
      </c>
      <c r="K85" s="177"/>
      <c r="L85" s="182"/>
      <c r="M85" s="183"/>
      <c r="N85" s="184"/>
      <c r="O85" s="184"/>
      <c r="P85" s="185">
        <f>P86+P142+P153+P162+P231+P236+P247</f>
        <v>0</v>
      </c>
      <c r="Q85" s="184"/>
      <c r="R85" s="185">
        <f>R86+R142+R153+R162+R231+R236+R247</f>
        <v>90.0221222</v>
      </c>
      <c r="S85" s="184"/>
      <c r="T85" s="186">
        <f>T86+T142+T153+T162+T231+T236+T247</f>
        <v>94.07639999999999</v>
      </c>
      <c r="AR85" s="187" t="s">
        <v>81</v>
      </c>
      <c r="AT85" s="188" t="s">
        <v>72</v>
      </c>
      <c r="AU85" s="188" t="s">
        <v>73</v>
      </c>
      <c r="AY85" s="187" t="s">
        <v>186</v>
      </c>
      <c r="BK85" s="189">
        <f>BK86+BK142+BK153+BK162+BK231+BK236+BK247</f>
        <v>0</v>
      </c>
    </row>
    <row r="86" spans="2:63" s="10" customFormat="1" ht="19.9" customHeight="1">
      <c r="B86" s="176"/>
      <c r="C86" s="177"/>
      <c r="D86" s="190" t="s">
        <v>72</v>
      </c>
      <c r="E86" s="191" t="s">
        <v>81</v>
      </c>
      <c r="F86" s="191" t="s">
        <v>282</v>
      </c>
      <c r="G86" s="177"/>
      <c r="H86" s="177"/>
      <c r="I86" s="180"/>
      <c r="J86" s="192">
        <f>BK86</f>
        <v>0</v>
      </c>
      <c r="K86" s="177"/>
      <c r="L86" s="182"/>
      <c r="M86" s="183"/>
      <c r="N86" s="184"/>
      <c r="O86" s="184"/>
      <c r="P86" s="185">
        <f>SUM(P87:P141)</f>
        <v>0</v>
      </c>
      <c r="Q86" s="184"/>
      <c r="R86" s="185">
        <f>SUM(R87:R141)</f>
        <v>47.95</v>
      </c>
      <c r="S86" s="184"/>
      <c r="T86" s="186">
        <f>SUM(T87:T141)</f>
        <v>94.07639999999999</v>
      </c>
      <c r="AR86" s="187" t="s">
        <v>81</v>
      </c>
      <c r="AT86" s="188" t="s">
        <v>72</v>
      </c>
      <c r="AU86" s="188" t="s">
        <v>81</v>
      </c>
      <c r="AY86" s="187" t="s">
        <v>186</v>
      </c>
      <c r="BK86" s="189">
        <f>SUM(BK87:BK141)</f>
        <v>0</v>
      </c>
    </row>
    <row r="87" spans="2:65" s="1" customFormat="1" ht="44.25" customHeight="1">
      <c r="B87" s="41"/>
      <c r="C87" s="193" t="s">
        <v>81</v>
      </c>
      <c r="D87" s="193" t="s">
        <v>189</v>
      </c>
      <c r="E87" s="194" t="s">
        <v>2310</v>
      </c>
      <c r="F87" s="195" t="s">
        <v>2311</v>
      </c>
      <c r="G87" s="196" t="s">
        <v>285</v>
      </c>
      <c r="H87" s="197">
        <v>142.54</v>
      </c>
      <c r="I87" s="198"/>
      <c r="J87" s="199">
        <f>ROUND(I87*H87,2)</f>
        <v>0</v>
      </c>
      <c r="K87" s="195" t="s">
        <v>193</v>
      </c>
      <c r="L87" s="61"/>
      <c r="M87" s="200" t="s">
        <v>23</v>
      </c>
      <c r="N87" s="201" t="s">
        <v>44</v>
      </c>
      <c r="O87" s="42"/>
      <c r="P87" s="202">
        <f>O87*H87</f>
        <v>0</v>
      </c>
      <c r="Q87" s="202">
        <v>0</v>
      </c>
      <c r="R87" s="202">
        <f>Q87*H87</f>
        <v>0</v>
      </c>
      <c r="S87" s="202">
        <v>0.44</v>
      </c>
      <c r="T87" s="203">
        <f>S87*H87</f>
        <v>62.7176</v>
      </c>
      <c r="AR87" s="24" t="s">
        <v>206</v>
      </c>
      <c r="AT87" s="24" t="s">
        <v>189</v>
      </c>
      <c r="AU87" s="24" t="s">
        <v>83</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3420</v>
      </c>
    </row>
    <row r="88" spans="2:47" s="1" customFormat="1" ht="256.5">
      <c r="B88" s="41"/>
      <c r="C88" s="63"/>
      <c r="D88" s="208" t="s">
        <v>287</v>
      </c>
      <c r="E88" s="63"/>
      <c r="F88" s="209" t="s">
        <v>458</v>
      </c>
      <c r="G88" s="63"/>
      <c r="H88" s="63"/>
      <c r="I88" s="163"/>
      <c r="J88" s="63"/>
      <c r="K88" s="63"/>
      <c r="L88" s="61"/>
      <c r="M88" s="207"/>
      <c r="N88" s="42"/>
      <c r="O88" s="42"/>
      <c r="P88" s="42"/>
      <c r="Q88" s="42"/>
      <c r="R88" s="42"/>
      <c r="S88" s="42"/>
      <c r="T88" s="78"/>
      <c r="AT88" s="24" t="s">
        <v>287</v>
      </c>
      <c r="AU88" s="24" t="s">
        <v>83</v>
      </c>
    </row>
    <row r="89" spans="2:51" s="11" customFormat="1" ht="13.5">
      <c r="B89" s="214"/>
      <c r="C89" s="215"/>
      <c r="D89" s="205" t="s">
        <v>290</v>
      </c>
      <c r="E89" s="216" t="s">
        <v>23</v>
      </c>
      <c r="F89" s="217" t="s">
        <v>3421</v>
      </c>
      <c r="G89" s="215"/>
      <c r="H89" s="218">
        <v>142.54</v>
      </c>
      <c r="I89" s="219"/>
      <c r="J89" s="215"/>
      <c r="K89" s="215"/>
      <c r="L89" s="220"/>
      <c r="M89" s="221"/>
      <c r="N89" s="222"/>
      <c r="O89" s="222"/>
      <c r="P89" s="222"/>
      <c r="Q89" s="222"/>
      <c r="R89" s="222"/>
      <c r="S89" s="222"/>
      <c r="T89" s="223"/>
      <c r="AT89" s="224" t="s">
        <v>290</v>
      </c>
      <c r="AU89" s="224" t="s">
        <v>83</v>
      </c>
      <c r="AV89" s="11" t="s">
        <v>83</v>
      </c>
      <c r="AW89" s="11" t="s">
        <v>36</v>
      </c>
      <c r="AX89" s="11" t="s">
        <v>81</v>
      </c>
      <c r="AY89" s="224" t="s">
        <v>186</v>
      </c>
    </row>
    <row r="90" spans="2:65" s="1" customFormat="1" ht="44.25" customHeight="1">
      <c r="B90" s="41"/>
      <c r="C90" s="193" t="s">
        <v>83</v>
      </c>
      <c r="D90" s="193" t="s">
        <v>189</v>
      </c>
      <c r="E90" s="194" t="s">
        <v>2131</v>
      </c>
      <c r="F90" s="195" t="s">
        <v>2132</v>
      </c>
      <c r="G90" s="196" t="s">
        <v>285</v>
      </c>
      <c r="H90" s="197">
        <v>142.54</v>
      </c>
      <c r="I90" s="198"/>
      <c r="J90" s="199">
        <f>ROUND(I90*H90,2)</f>
        <v>0</v>
      </c>
      <c r="K90" s="195" t="s">
        <v>193</v>
      </c>
      <c r="L90" s="61"/>
      <c r="M90" s="200" t="s">
        <v>23</v>
      </c>
      <c r="N90" s="201" t="s">
        <v>44</v>
      </c>
      <c r="O90" s="42"/>
      <c r="P90" s="202">
        <f>O90*H90</f>
        <v>0</v>
      </c>
      <c r="Q90" s="202">
        <v>0</v>
      </c>
      <c r="R90" s="202">
        <f>Q90*H90</f>
        <v>0</v>
      </c>
      <c r="S90" s="202">
        <v>0.22</v>
      </c>
      <c r="T90" s="203">
        <f>S90*H90</f>
        <v>31.3588</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3422</v>
      </c>
    </row>
    <row r="91" spans="2:47" s="1" customFormat="1" ht="256.5">
      <c r="B91" s="41"/>
      <c r="C91" s="63"/>
      <c r="D91" s="208" t="s">
        <v>287</v>
      </c>
      <c r="E91" s="63"/>
      <c r="F91" s="209" t="s">
        <v>458</v>
      </c>
      <c r="G91" s="63"/>
      <c r="H91" s="63"/>
      <c r="I91" s="163"/>
      <c r="J91" s="63"/>
      <c r="K91" s="63"/>
      <c r="L91" s="61"/>
      <c r="M91" s="207"/>
      <c r="N91" s="42"/>
      <c r="O91" s="42"/>
      <c r="P91" s="42"/>
      <c r="Q91" s="42"/>
      <c r="R91" s="42"/>
      <c r="S91" s="42"/>
      <c r="T91" s="78"/>
      <c r="AT91" s="24" t="s">
        <v>287</v>
      </c>
      <c r="AU91" s="24" t="s">
        <v>83</v>
      </c>
    </row>
    <row r="92" spans="2:51" s="11" customFormat="1" ht="13.5">
      <c r="B92" s="214"/>
      <c r="C92" s="215"/>
      <c r="D92" s="205" t="s">
        <v>290</v>
      </c>
      <c r="E92" s="216" t="s">
        <v>23</v>
      </c>
      <c r="F92" s="217" t="s">
        <v>3423</v>
      </c>
      <c r="G92" s="215"/>
      <c r="H92" s="218">
        <v>142.54</v>
      </c>
      <c r="I92" s="219"/>
      <c r="J92" s="215"/>
      <c r="K92" s="215"/>
      <c r="L92" s="220"/>
      <c r="M92" s="221"/>
      <c r="N92" s="222"/>
      <c r="O92" s="222"/>
      <c r="P92" s="222"/>
      <c r="Q92" s="222"/>
      <c r="R92" s="222"/>
      <c r="S92" s="222"/>
      <c r="T92" s="223"/>
      <c r="AT92" s="224" t="s">
        <v>290</v>
      </c>
      <c r="AU92" s="224" t="s">
        <v>83</v>
      </c>
      <c r="AV92" s="11" t="s">
        <v>83</v>
      </c>
      <c r="AW92" s="11" t="s">
        <v>36</v>
      </c>
      <c r="AX92" s="11" t="s">
        <v>81</v>
      </c>
      <c r="AY92" s="224" t="s">
        <v>186</v>
      </c>
    </row>
    <row r="93" spans="2:65" s="1" customFormat="1" ht="31.5" customHeight="1">
      <c r="B93" s="41"/>
      <c r="C93" s="193" t="s">
        <v>202</v>
      </c>
      <c r="D93" s="193" t="s">
        <v>189</v>
      </c>
      <c r="E93" s="194" t="s">
        <v>2327</v>
      </c>
      <c r="F93" s="195" t="s">
        <v>2328</v>
      </c>
      <c r="G93" s="196" t="s">
        <v>2329</v>
      </c>
      <c r="H93" s="197">
        <v>20</v>
      </c>
      <c r="I93" s="198"/>
      <c r="J93" s="199">
        <f>ROUND(I93*H93,2)</f>
        <v>0</v>
      </c>
      <c r="K93" s="195" t="s">
        <v>193</v>
      </c>
      <c r="L93" s="61"/>
      <c r="M93" s="200" t="s">
        <v>23</v>
      </c>
      <c r="N93" s="201" t="s">
        <v>44</v>
      </c>
      <c r="O93" s="42"/>
      <c r="P93" s="202">
        <f>O93*H93</f>
        <v>0</v>
      </c>
      <c r="Q93" s="202">
        <v>0</v>
      </c>
      <c r="R93" s="202">
        <f>Q93*H93</f>
        <v>0</v>
      </c>
      <c r="S93" s="202">
        <v>0</v>
      </c>
      <c r="T93" s="203">
        <f>S93*H93</f>
        <v>0</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3424</v>
      </c>
    </row>
    <row r="94" spans="2:47" s="1" customFormat="1" ht="256.5">
      <c r="B94" s="41"/>
      <c r="C94" s="63"/>
      <c r="D94" s="208" t="s">
        <v>287</v>
      </c>
      <c r="E94" s="63"/>
      <c r="F94" s="209" t="s">
        <v>2332</v>
      </c>
      <c r="G94" s="63"/>
      <c r="H94" s="63"/>
      <c r="I94" s="163"/>
      <c r="J94" s="63"/>
      <c r="K94" s="63"/>
      <c r="L94" s="61"/>
      <c r="M94" s="207"/>
      <c r="N94" s="42"/>
      <c r="O94" s="42"/>
      <c r="P94" s="42"/>
      <c r="Q94" s="42"/>
      <c r="R94" s="42"/>
      <c r="S94" s="42"/>
      <c r="T94" s="78"/>
      <c r="AT94" s="24" t="s">
        <v>287</v>
      </c>
      <c r="AU94" s="24" t="s">
        <v>83</v>
      </c>
    </row>
    <row r="95" spans="2:51" s="11" customFormat="1" ht="13.5">
      <c r="B95" s="214"/>
      <c r="C95" s="215"/>
      <c r="D95" s="205" t="s">
        <v>290</v>
      </c>
      <c r="E95" s="216" t="s">
        <v>23</v>
      </c>
      <c r="F95" s="217" t="s">
        <v>3425</v>
      </c>
      <c r="G95" s="215"/>
      <c r="H95" s="218">
        <v>20</v>
      </c>
      <c r="I95" s="219"/>
      <c r="J95" s="215"/>
      <c r="K95" s="215"/>
      <c r="L95" s="220"/>
      <c r="M95" s="221"/>
      <c r="N95" s="222"/>
      <c r="O95" s="222"/>
      <c r="P95" s="222"/>
      <c r="Q95" s="222"/>
      <c r="R95" s="222"/>
      <c r="S95" s="222"/>
      <c r="T95" s="223"/>
      <c r="AT95" s="224" t="s">
        <v>290</v>
      </c>
      <c r="AU95" s="224" t="s">
        <v>83</v>
      </c>
      <c r="AV95" s="11" t="s">
        <v>83</v>
      </c>
      <c r="AW95" s="11" t="s">
        <v>36</v>
      </c>
      <c r="AX95" s="11" t="s">
        <v>81</v>
      </c>
      <c r="AY95" s="224" t="s">
        <v>186</v>
      </c>
    </row>
    <row r="96" spans="2:65" s="1" customFormat="1" ht="31.5" customHeight="1">
      <c r="B96" s="41"/>
      <c r="C96" s="193" t="s">
        <v>206</v>
      </c>
      <c r="D96" s="193" t="s">
        <v>189</v>
      </c>
      <c r="E96" s="194" t="s">
        <v>3158</v>
      </c>
      <c r="F96" s="195" t="s">
        <v>3159</v>
      </c>
      <c r="G96" s="196" t="s">
        <v>3160</v>
      </c>
      <c r="H96" s="197">
        <v>10</v>
      </c>
      <c r="I96" s="198"/>
      <c r="J96" s="199">
        <f>ROUND(I96*H96,2)</f>
        <v>0</v>
      </c>
      <c r="K96" s="195" t="s">
        <v>193</v>
      </c>
      <c r="L96" s="61"/>
      <c r="M96" s="200" t="s">
        <v>23</v>
      </c>
      <c r="N96" s="201" t="s">
        <v>44</v>
      </c>
      <c r="O96" s="42"/>
      <c r="P96" s="202">
        <f>O96*H96</f>
        <v>0</v>
      </c>
      <c r="Q96" s="202">
        <v>0</v>
      </c>
      <c r="R96" s="202">
        <f>Q96*H96</f>
        <v>0</v>
      </c>
      <c r="S96" s="202">
        <v>0</v>
      </c>
      <c r="T96" s="203">
        <f>S96*H96</f>
        <v>0</v>
      </c>
      <c r="AR96" s="24" t="s">
        <v>206</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206</v>
      </c>
      <c r="BM96" s="24" t="s">
        <v>3426</v>
      </c>
    </row>
    <row r="97" spans="2:47" s="1" customFormat="1" ht="162">
      <c r="B97" s="41"/>
      <c r="C97" s="63"/>
      <c r="D97" s="208" t="s">
        <v>287</v>
      </c>
      <c r="E97" s="63"/>
      <c r="F97" s="209" t="s">
        <v>3162</v>
      </c>
      <c r="G97" s="63"/>
      <c r="H97" s="63"/>
      <c r="I97" s="163"/>
      <c r="J97" s="63"/>
      <c r="K97" s="63"/>
      <c r="L97" s="61"/>
      <c r="M97" s="207"/>
      <c r="N97" s="42"/>
      <c r="O97" s="42"/>
      <c r="P97" s="42"/>
      <c r="Q97" s="42"/>
      <c r="R97" s="42"/>
      <c r="S97" s="42"/>
      <c r="T97" s="78"/>
      <c r="AT97" s="24" t="s">
        <v>287</v>
      </c>
      <c r="AU97" s="24" t="s">
        <v>83</v>
      </c>
    </row>
    <row r="98" spans="2:51" s="11" customFormat="1" ht="13.5">
      <c r="B98" s="214"/>
      <c r="C98" s="215"/>
      <c r="D98" s="205" t="s">
        <v>290</v>
      </c>
      <c r="E98" s="216" t="s">
        <v>23</v>
      </c>
      <c r="F98" s="217" t="s">
        <v>3427</v>
      </c>
      <c r="G98" s="215"/>
      <c r="H98" s="218">
        <v>10</v>
      </c>
      <c r="I98" s="219"/>
      <c r="J98" s="215"/>
      <c r="K98" s="215"/>
      <c r="L98" s="220"/>
      <c r="M98" s="221"/>
      <c r="N98" s="222"/>
      <c r="O98" s="222"/>
      <c r="P98" s="222"/>
      <c r="Q98" s="222"/>
      <c r="R98" s="222"/>
      <c r="S98" s="222"/>
      <c r="T98" s="223"/>
      <c r="AT98" s="224" t="s">
        <v>290</v>
      </c>
      <c r="AU98" s="224" t="s">
        <v>83</v>
      </c>
      <c r="AV98" s="11" t="s">
        <v>83</v>
      </c>
      <c r="AW98" s="11" t="s">
        <v>36</v>
      </c>
      <c r="AX98" s="11" t="s">
        <v>81</v>
      </c>
      <c r="AY98" s="224" t="s">
        <v>186</v>
      </c>
    </row>
    <row r="99" spans="2:65" s="1" customFormat="1" ht="57" customHeight="1">
      <c r="B99" s="41"/>
      <c r="C99" s="193" t="s">
        <v>185</v>
      </c>
      <c r="D99" s="193" t="s">
        <v>189</v>
      </c>
      <c r="E99" s="194" t="s">
        <v>3170</v>
      </c>
      <c r="F99" s="195" t="s">
        <v>3171</v>
      </c>
      <c r="G99" s="196" t="s">
        <v>295</v>
      </c>
      <c r="H99" s="197">
        <v>482.94</v>
      </c>
      <c r="I99" s="198"/>
      <c r="J99" s="199">
        <f>ROUND(I99*H99,2)</f>
        <v>0</v>
      </c>
      <c r="K99" s="195" t="s">
        <v>193</v>
      </c>
      <c r="L99" s="61"/>
      <c r="M99" s="200" t="s">
        <v>23</v>
      </c>
      <c r="N99" s="201" t="s">
        <v>44</v>
      </c>
      <c r="O99" s="42"/>
      <c r="P99" s="202">
        <f>O99*H99</f>
        <v>0</v>
      </c>
      <c r="Q99" s="202">
        <v>0</v>
      </c>
      <c r="R99" s="202">
        <f>Q99*H99</f>
        <v>0</v>
      </c>
      <c r="S99" s="202">
        <v>0</v>
      </c>
      <c r="T99" s="203">
        <f>S99*H99</f>
        <v>0</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3428</v>
      </c>
    </row>
    <row r="100" spans="2:47" s="1" customFormat="1" ht="162">
      <c r="B100" s="41"/>
      <c r="C100" s="63"/>
      <c r="D100" s="208" t="s">
        <v>287</v>
      </c>
      <c r="E100" s="63"/>
      <c r="F100" s="209" t="s">
        <v>3173</v>
      </c>
      <c r="G100" s="63"/>
      <c r="H100" s="63"/>
      <c r="I100" s="163"/>
      <c r="J100" s="63"/>
      <c r="K100" s="63"/>
      <c r="L100" s="61"/>
      <c r="M100" s="207"/>
      <c r="N100" s="42"/>
      <c r="O100" s="42"/>
      <c r="P100" s="42"/>
      <c r="Q100" s="42"/>
      <c r="R100" s="42"/>
      <c r="S100" s="42"/>
      <c r="T100" s="78"/>
      <c r="AT100" s="24" t="s">
        <v>287</v>
      </c>
      <c r="AU100" s="24" t="s">
        <v>83</v>
      </c>
    </row>
    <row r="101" spans="2:51" s="13" customFormat="1" ht="13.5">
      <c r="B101" s="241"/>
      <c r="C101" s="242"/>
      <c r="D101" s="208" t="s">
        <v>290</v>
      </c>
      <c r="E101" s="243" t="s">
        <v>23</v>
      </c>
      <c r="F101" s="244" t="s">
        <v>3429</v>
      </c>
      <c r="G101" s="242"/>
      <c r="H101" s="245" t="s">
        <v>23</v>
      </c>
      <c r="I101" s="246"/>
      <c r="J101" s="242"/>
      <c r="K101" s="242"/>
      <c r="L101" s="247"/>
      <c r="M101" s="248"/>
      <c r="N101" s="249"/>
      <c r="O101" s="249"/>
      <c r="P101" s="249"/>
      <c r="Q101" s="249"/>
      <c r="R101" s="249"/>
      <c r="S101" s="249"/>
      <c r="T101" s="250"/>
      <c r="AT101" s="251" t="s">
        <v>290</v>
      </c>
      <c r="AU101" s="251" t="s">
        <v>83</v>
      </c>
      <c r="AV101" s="13" t="s">
        <v>81</v>
      </c>
      <c r="AW101" s="13" t="s">
        <v>36</v>
      </c>
      <c r="AX101" s="13" t="s">
        <v>73</v>
      </c>
      <c r="AY101" s="251" t="s">
        <v>186</v>
      </c>
    </row>
    <row r="102" spans="2:51" s="13" customFormat="1" ht="13.5">
      <c r="B102" s="241"/>
      <c r="C102" s="242"/>
      <c r="D102" s="208" t="s">
        <v>290</v>
      </c>
      <c r="E102" s="243" t="s">
        <v>23</v>
      </c>
      <c r="F102" s="244" t="s">
        <v>3430</v>
      </c>
      <c r="G102" s="242"/>
      <c r="H102" s="245" t="s">
        <v>23</v>
      </c>
      <c r="I102" s="246"/>
      <c r="J102" s="242"/>
      <c r="K102" s="242"/>
      <c r="L102" s="247"/>
      <c r="M102" s="248"/>
      <c r="N102" s="249"/>
      <c r="O102" s="249"/>
      <c r="P102" s="249"/>
      <c r="Q102" s="249"/>
      <c r="R102" s="249"/>
      <c r="S102" s="249"/>
      <c r="T102" s="250"/>
      <c r="AT102" s="251" t="s">
        <v>290</v>
      </c>
      <c r="AU102" s="251" t="s">
        <v>83</v>
      </c>
      <c r="AV102" s="13" t="s">
        <v>81</v>
      </c>
      <c r="AW102" s="13" t="s">
        <v>36</v>
      </c>
      <c r="AX102" s="13" t="s">
        <v>73</v>
      </c>
      <c r="AY102" s="251" t="s">
        <v>186</v>
      </c>
    </row>
    <row r="103" spans="2:51" s="13" customFormat="1" ht="13.5">
      <c r="B103" s="241"/>
      <c r="C103" s="242"/>
      <c r="D103" s="208" t="s">
        <v>290</v>
      </c>
      <c r="E103" s="243" t="s">
        <v>23</v>
      </c>
      <c r="F103" s="244" t="s">
        <v>3431</v>
      </c>
      <c r="G103" s="242"/>
      <c r="H103" s="245" t="s">
        <v>23</v>
      </c>
      <c r="I103" s="246"/>
      <c r="J103" s="242"/>
      <c r="K103" s="242"/>
      <c r="L103" s="247"/>
      <c r="M103" s="248"/>
      <c r="N103" s="249"/>
      <c r="O103" s="249"/>
      <c r="P103" s="249"/>
      <c r="Q103" s="249"/>
      <c r="R103" s="249"/>
      <c r="S103" s="249"/>
      <c r="T103" s="250"/>
      <c r="AT103" s="251" t="s">
        <v>290</v>
      </c>
      <c r="AU103" s="251" t="s">
        <v>83</v>
      </c>
      <c r="AV103" s="13" t="s">
        <v>81</v>
      </c>
      <c r="AW103" s="13" t="s">
        <v>36</v>
      </c>
      <c r="AX103" s="13" t="s">
        <v>73</v>
      </c>
      <c r="AY103" s="251" t="s">
        <v>186</v>
      </c>
    </row>
    <row r="104" spans="2:51" s="11" customFormat="1" ht="13.5">
      <c r="B104" s="214"/>
      <c r="C104" s="215"/>
      <c r="D104" s="208" t="s">
        <v>290</v>
      </c>
      <c r="E104" s="225" t="s">
        <v>23</v>
      </c>
      <c r="F104" s="226" t="s">
        <v>3432</v>
      </c>
      <c r="G104" s="215"/>
      <c r="H104" s="227">
        <v>196.63</v>
      </c>
      <c r="I104" s="219"/>
      <c r="J104" s="215"/>
      <c r="K104" s="215"/>
      <c r="L104" s="220"/>
      <c r="M104" s="221"/>
      <c r="N104" s="222"/>
      <c r="O104" s="222"/>
      <c r="P104" s="222"/>
      <c r="Q104" s="222"/>
      <c r="R104" s="222"/>
      <c r="S104" s="222"/>
      <c r="T104" s="223"/>
      <c r="AT104" s="224" t="s">
        <v>290</v>
      </c>
      <c r="AU104" s="224" t="s">
        <v>83</v>
      </c>
      <c r="AV104" s="11" t="s">
        <v>83</v>
      </c>
      <c r="AW104" s="11" t="s">
        <v>36</v>
      </c>
      <c r="AX104" s="11" t="s">
        <v>73</v>
      </c>
      <c r="AY104" s="224" t="s">
        <v>186</v>
      </c>
    </row>
    <row r="105" spans="2:51" s="11" customFormat="1" ht="13.5">
      <c r="B105" s="214"/>
      <c r="C105" s="215"/>
      <c r="D105" s="208" t="s">
        <v>290</v>
      </c>
      <c r="E105" s="225" t="s">
        <v>23</v>
      </c>
      <c r="F105" s="226" t="s">
        <v>3433</v>
      </c>
      <c r="G105" s="215"/>
      <c r="H105" s="227">
        <v>22.52</v>
      </c>
      <c r="I105" s="219"/>
      <c r="J105" s="215"/>
      <c r="K105" s="215"/>
      <c r="L105" s="220"/>
      <c r="M105" s="221"/>
      <c r="N105" s="222"/>
      <c r="O105" s="222"/>
      <c r="P105" s="222"/>
      <c r="Q105" s="222"/>
      <c r="R105" s="222"/>
      <c r="S105" s="222"/>
      <c r="T105" s="223"/>
      <c r="AT105" s="224" t="s">
        <v>290</v>
      </c>
      <c r="AU105" s="224" t="s">
        <v>83</v>
      </c>
      <c r="AV105" s="11" t="s">
        <v>83</v>
      </c>
      <c r="AW105" s="11" t="s">
        <v>36</v>
      </c>
      <c r="AX105" s="11" t="s">
        <v>73</v>
      </c>
      <c r="AY105" s="224" t="s">
        <v>186</v>
      </c>
    </row>
    <row r="106" spans="2:51" s="11" customFormat="1" ht="13.5">
      <c r="B106" s="214"/>
      <c r="C106" s="215"/>
      <c r="D106" s="208" t="s">
        <v>290</v>
      </c>
      <c r="E106" s="225" t="s">
        <v>23</v>
      </c>
      <c r="F106" s="226" t="s">
        <v>3434</v>
      </c>
      <c r="G106" s="215"/>
      <c r="H106" s="227">
        <v>76.34</v>
      </c>
      <c r="I106" s="219"/>
      <c r="J106" s="215"/>
      <c r="K106" s="215"/>
      <c r="L106" s="220"/>
      <c r="M106" s="221"/>
      <c r="N106" s="222"/>
      <c r="O106" s="222"/>
      <c r="P106" s="222"/>
      <c r="Q106" s="222"/>
      <c r="R106" s="222"/>
      <c r="S106" s="222"/>
      <c r="T106" s="223"/>
      <c r="AT106" s="224" t="s">
        <v>290</v>
      </c>
      <c r="AU106" s="224" t="s">
        <v>83</v>
      </c>
      <c r="AV106" s="11" t="s">
        <v>83</v>
      </c>
      <c r="AW106" s="11" t="s">
        <v>36</v>
      </c>
      <c r="AX106" s="11" t="s">
        <v>73</v>
      </c>
      <c r="AY106" s="224" t="s">
        <v>186</v>
      </c>
    </row>
    <row r="107" spans="2:51" s="13" customFormat="1" ht="13.5">
      <c r="B107" s="241"/>
      <c r="C107" s="242"/>
      <c r="D107" s="208" t="s">
        <v>290</v>
      </c>
      <c r="E107" s="243" t="s">
        <v>23</v>
      </c>
      <c r="F107" s="244" t="s">
        <v>3435</v>
      </c>
      <c r="G107" s="242"/>
      <c r="H107" s="245" t="s">
        <v>23</v>
      </c>
      <c r="I107" s="246"/>
      <c r="J107" s="242"/>
      <c r="K107" s="242"/>
      <c r="L107" s="247"/>
      <c r="M107" s="248"/>
      <c r="N107" s="249"/>
      <c r="O107" s="249"/>
      <c r="P107" s="249"/>
      <c r="Q107" s="249"/>
      <c r="R107" s="249"/>
      <c r="S107" s="249"/>
      <c r="T107" s="250"/>
      <c r="AT107" s="251" t="s">
        <v>290</v>
      </c>
      <c r="AU107" s="251" t="s">
        <v>83</v>
      </c>
      <c r="AV107" s="13" t="s">
        <v>81</v>
      </c>
      <c r="AW107" s="13" t="s">
        <v>36</v>
      </c>
      <c r="AX107" s="13" t="s">
        <v>73</v>
      </c>
      <c r="AY107" s="251" t="s">
        <v>186</v>
      </c>
    </row>
    <row r="108" spans="2:51" s="11" customFormat="1" ht="13.5">
      <c r="B108" s="214"/>
      <c r="C108" s="215"/>
      <c r="D108" s="208" t="s">
        <v>290</v>
      </c>
      <c r="E108" s="225" t="s">
        <v>23</v>
      </c>
      <c r="F108" s="226" t="s">
        <v>3436</v>
      </c>
      <c r="G108" s="215"/>
      <c r="H108" s="227">
        <v>145.83</v>
      </c>
      <c r="I108" s="219"/>
      <c r="J108" s="215"/>
      <c r="K108" s="215"/>
      <c r="L108" s="220"/>
      <c r="M108" s="221"/>
      <c r="N108" s="222"/>
      <c r="O108" s="222"/>
      <c r="P108" s="222"/>
      <c r="Q108" s="222"/>
      <c r="R108" s="222"/>
      <c r="S108" s="222"/>
      <c r="T108" s="223"/>
      <c r="AT108" s="224" t="s">
        <v>290</v>
      </c>
      <c r="AU108" s="224" t="s">
        <v>83</v>
      </c>
      <c r="AV108" s="11" t="s">
        <v>83</v>
      </c>
      <c r="AW108" s="11" t="s">
        <v>36</v>
      </c>
      <c r="AX108" s="11" t="s">
        <v>73</v>
      </c>
      <c r="AY108" s="224" t="s">
        <v>186</v>
      </c>
    </row>
    <row r="109" spans="2:51" s="11" customFormat="1" ht="13.5">
      <c r="B109" s="214"/>
      <c r="C109" s="215"/>
      <c r="D109" s="208" t="s">
        <v>290</v>
      </c>
      <c r="E109" s="225" t="s">
        <v>23</v>
      </c>
      <c r="F109" s="226" t="s">
        <v>3182</v>
      </c>
      <c r="G109" s="215"/>
      <c r="H109" s="227">
        <v>94.48</v>
      </c>
      <c r="I109" s="219"/>
      <c r="J109" s="215"/>
      <c r="K109" s="215"/>
      <c r="L109" s="220"/>
      <c r="M109" s="221"/>
      <c r="N109" s="222"/>
      <c r="O109" s="222"/>
      <c r="P109" s="222"/>
      <c r="Q109" s="222"/>
      <c r="R109" s="222"/>
      <c r="S109" s="222"/>
      <c r="T109" s="223"/>
      <c r="AT109" s="224" t="s">
        <v>290</v>
      </c>
      <c r="AU109" s="224" t="s">
        <v>83</v>
      </c>
      <c r="AV109" s="11" t="s">
        <v>83</v>
      </c>
      <c r="AW109" s="11" t="s">
        <v>36</v>
      </c>
      <c r="AX109" s="11" t="s">
        <v>73</v>
      </c>
      <c r="AY109" s="224" t="s">
        <v>186</v>
      </c>
    </row>
    <row r="110" spans="2:51" s="11" customFormat="1" ht="13.5">
      <c r="B110" s="214"/>
      <c r="C110" s="215"/>
      <c r="D110" s="208" t="s">
        <v>290</v>
      </c>
      <c r="E110" s="225" t="s">
        <v>23</v>
      </c>
      <c r="F110" s="226" t="s">
        <v>3437</v>
      </c>
      <c r="G110" s="215"/>
      <c r="H110" s="227">
        <v>4.33</v>
      </c>
      <c r="I110" s="219"/>
      <c r="J110" s="215"/>
      <c r="K110" s="215"/>
      <c r="L110" s="220"/>
      <c r="M110" s="221"/>
      <c r="N110" s="222"/>
      <c r="O110" s="222"/>
      <c r="P110" s="222"/>
      <c r="Q110" s="222"/>
      <c r="R110" s="222"/>
      <c r="S110" s="222"/>
      <c r="T110" s="223"/>
      <c r="AT110" s="224" t="s">
        <v>290</v>
      </c>
      <c r="AU110" s="224" t="s">
        <v>83</v>
      </c>
      <c r="AV110" s="11" t="s">
        <v>83</v>
      </c>
      <c r="AW110" s="11" t="s">
        <v>36</v>
      </c>
      <c r="AX110" s="11" t="s">
        <v>73</v>
      </c>
      <c r="AY110" s="224" t="s">
        <v>186</v>
      </c>
    </row>
    <row r="111" spans="2:51" s="11" customFormat="1" ht="13.5">
      <c r="B111" s="214"/>
      <c r="C111" s="215"/>
      <c r="D111" s="208" t="s">
        <v>290</v>
      </c>
      <c r="E111" s="225" t="s">
        <v>23</v>
      </c>
      <c r="F111" s="226" t="s">
        <v>3438</v>
      </c>
      <c r="G111" s="215"/>
      <c r="H111" s="227">
        <v>29.84</v>
      </c>
      <c r="I111" s="219"/>
      <c r="J111" s="215"/>
      <c r="K111" s="215"/>
      <c r="L111" s="220"/>
      <c r="M111" s="221"/>
      <c r="N111" s="222"/>
      <c r="O111" s="222"/>
      <c r="P111" s="222"/>
      <c r="Q111" s="222"/>
      <c r="R111" s="222"/>
      <c r="S111" s="222"/>
      <c r="T111" s="223"/>
      <c r="AT111" s="224" t="s">
        <v>290</v>
      </c>
      <c r="AU111" s="224" t="s">
        <v>83</v>
      </c>
      <c r="AV111" s="11" t="s">
        <v>83</v>
      </c>
      <c r="AW111" s="11" t="s">
        <v>36</v>
      </c>
      <c r="AX111" s="11" t="s">
        <v>73</v>
      </c>
      <c r="AY111" s="224" t="s">
        <v>186</v>
      </c>
    </row>
    <row r="112" spans="2:51" s="14" customFormat="1" ht="13.5">
      <c r="B112" s="274"/>
      <c r="C112" s="275"/>
      <c r="D112" s="208" t="s">
        <v>290</v>
      </c>
      <c r="E112" s="276" t="s">
        <v>23</v>
      </c>
      <c r="F112" s="277" t="s">
        <v>2708</v>
      </c>
      <c r="G112" s="275"/>
      <c r="H112" s="278">
        <v>569.97</v>
      </c>
      <c r="I112" s="279"/>
      <c r="J112" s="275"/>
      <c r="K112" s="275"/>
      <c r="L112" s="280"/>
      <c r="M112" s="281"/>
      <c r="N112" s="282"/>
      <c r="O112" s="282"/>
      <c r="P112" s="282"/>
      <c r="Q112" s="282"/>
      <c r="R112" s="282"/>
      <c r="S112" s="282"/>
      <c r="T112" s="283"/>
      <c r="AT112" s="284" t="s">
        <v>290</v>
      </c>
      <c r="AU112" s="284" t="s">
        <v>83</v>
      </c>
      <c r="AV112" s="14" t="s">
        <v>202</v>
      </c>
      <c r="AW112" s="14" t="s">
        <v>36</v>
      </c>
      <c r="AX112" s="14" t="s">
        <v>73</v>
      </c>
      <c r="AY112" s="284" t="s">
        <v>186</v>
      </c>
    </row>
    <row r="113" spans="2:51" s="11" customFormat="1" ht="13.5">
      <c r="B113" s="214"/>
      <c r="C113" s="215"/>
      <c r="D113" s="208" t="s">
        <v>290</v>
      </c>
      <c r="E113" s="225" t="s">
        <v>23</v>
      </c>
      <c r="F113" s="226" t="s">
        <v>3439</v>
      </c>
      <c r="G113" s="215"/>
      <c r="H113" s="227">
        <v>-25.25</v>
      </c>
      <c r="I113" s="219"/>
      <c r="J113" s="215"/>
      <c r="K113" s="215"/>
      <c r="L113" s="220"/>
      <c r="M113" s="221"/>
      <c r="N113" s="222"/>
      <c r="O113" s="222"/>
      <c r="P113" s="222"/>
      <c r="Q113" s="222"/>
      <c r="R113" s="222"/>
      <c r="S113" s="222"/>
      <c r="T113" s="223"/>
      <c r="AT113" s="224" t="s">
        <v>290</v>
      </c>
      <c r="AU113" s="224" t="s">
        <v>83</v>
      </c>
      <c r="AV113" s="11" t="s">
        <v>83</v>
      </c>
      <c r="AW113" s="11" t="s">
        <v>36</v>
      </c>
      <c r="AX113" s="11" t="s">
        <v>73</v>
      </c>
      <c r="AY113" s="224" t="s">
        <v>186</v>
      </c>
    </row>
    <row r="114" spans="2:51" s="11" customFormat="1" ht="13.5">
      <c r="B114" s="214"/>
      <c r="C114" s="215"/>
      <c r="D114" s="208" t="s">
        <v>290</v>
      </c>
      <c r="E114" s="225" t="s">
        <v>23</v>
      </c>
      <c r="F114" s="226" t="s">
        <v>3440</v>
      </c>
      <c r="G114" s="215"/>
      <c r="H114" s="227">
        <v>-57.38</v>
      </c>
      <c r="I114" s="219"/>
      <c r="J114" s="215"/>
      <c r="K114" s="215"/>
      <c r="L114" s="220"/>
      <c r="M114" s="221"/>
      <c r="N114" s="222"/>
      <c r="O114" s="222"/>
      <c r="P114" s="222"/>
      <c r="Q114" s="222"/>
      <c r="R114" s="222"/>
      <c r="S114" s="222"/>
      <c r="T114" s="223"/>
      <c r="AT114" s="224" t="s">
        <v>290</v>
      </c>
      <c r="AU114" s="224" t="s">
        <v>83</v>
      </c>
      <c r="AV114" s="11" t="s">
        <v>83</v>
      </c>
      <c r="AW114" s="11" t="s">
        <v>36</v>
      </c>
      <c r="AX114" s="11" t="s">
        <v>73</v>
      </c>
      <c r="AY114" s="224" t="s">
        <v>186</v>
      </c>
    </row>
    <row r="115" spans="2:51" s="11" customFormat="1" ht="13.5">
      <c r="B115" s="214"/>
      <c r="C115" s="215"/>
      <c r="D115" s="208" t="s">
        <v>290</v>
      </c>
      <c r="E115" s="225" t="s">
        <v>23</v>
      </c>
      <c r="F115" s="226" t="s">
        <v>3441</v>
      </c>
      <c r="G115" s="215"/>
      <c r="H115" s="227">
        <v>-4.4</v>
      </c>
      <c r="I115" s="219"/>
      <c r="J115" s="215"/>
      <c r="K115" s="215"/>
      <c r="L115" s="220"/>
      <c r="M115" s="221"/>
      <c r="N115" s="222"/>
      <c r="O115" s="222"/>
      <c r="P115" s="222"/>
      <c r="Q115" s="222"/>
      <c r="R115" s="222"/>
      <c r="S115" s="222"/>
      <c r="T115" s="223"/>
      <c r="AT115" s="224" t="s">
        <v>290</v>
      </c>
      <c r="AU115" s="224" t="s">
        <v>83</v>
      </c>
      <c r="AV115" s="11" t="s">
        <v>83</v>
      </c>
      <c r="AW115" s="11" t="s">
        <v>36</v>
      </c>
      <c r="AX115" s="11" t="s">
        <v>73</v>
      </c>
      <c r="AY115" s="224" t="s">
        <v>186</v>
      </c>
    </row>
    <row r="116" spans="2:51" s="12" customFormat="1" ht="13.5">
      <c r="B116" s="230"/>
      <c r="C116" s="231"/>
      <c r="D116" s="205" t="s">
        <v>290</v>
      </c>
      <c r="E116" s="232" t="s">
        <v>23</v>
      </c>
      <c r="F116" s="233" t="s">
        <v>650</v>
      </c>
      <c r="G116" s="231"/>
      <c r="H116" s="234">
        <v>482.94</v>
      </c>
      <c r="I116" s="235"/>
      <c r="J116" s="231"/>
      <c r="K116" s="231"/>
      <c r="L116" s="236"/>
      <c r="M116" s="237"/>
      <c r="N116" s="238"/>
      <c r="O116" s="238"/>
      <c r="P116" s="238"/>
      <c r="Q116" s="238"/>
      <c r="R116" s="238"/>
      <c r="S116" s="238"/>
      <c r="T116" s="239"/>
      <c r="AT116" s="240" t="s">
        <v>290</v>
      </c>
      <c r="AU116" s="240" t="s">
        <v>83</v>
      </c>
      <c r="AV116" s="12" t="s">
        <v>206</v>
      </c>
      <c r="AW116" s="12" t="s">
        <v>36</v>
      </c>
      <c r="AX116" s="12" t="s">
        <v>81</v>
      </c>
      <c r="AY116" s="240" t="s">
        <v>186</v>
      </c>
    </row>
    <row r="117" spans="2:65" s="1" customFormat="1" ht="22.5" customHeight="1">
      <c r="B117" s="41"/>
      <c r="C117" s="193" t="s">
        <v>241</v>
      </c>
      <c r="D117" s="193" t="s">
        <v>189</v>
      </c>
      <c r="E117" s="194" t="s">
        <v>3192</v>
      </c>
      <c r="F117" s="195" t="s">
        <v>3193</v>
      </c>
      <c r="G117" s="196" t="s">
        <v>295</v>
      </c>
      <c r="H117" s="197">
        <v>72.18</v>
      </c>
      <c r="I117" s="198"/>
      <c r="J117" s="199">
        <f>ROUND(I117*H117,2)</f>
        <v>0</v>
      </c>
      <c r="K117" s="195" t="s">
        <v>23</v>
      </c>
      <c r="L117" s="61"/>
      <c r="M117" s="200" t="s">
        <v>23</v>
      </c>
      <c r="N117" s="201" t="s">
        <v>44</v>
      </c>
      <c r="O117" s="42"/>
      <c r="P117" s="202">
        <f>O117*H117</f>
        <v>0</v>
      </c>
      <c r="Q117" s="202">
        <v>0</v>
      </c>
      <c r="R117" s="202">
        <f>Q117*H117</f>
        <v>0</v>
      </c>
      <c r="S117" s="202">
        <v>0</v>
      </c>
      <c r="T117" s="203">
        <f>S117*H117</f>
        <v>0</v>
      </c>
      <c r="AR117" s="24" t="s">
        <v>206</v>
      </c>
      <c r="AT117" s="24" t="s">
        <v>189</v>
      </c>
      <c r="AU117" s="24" t="s">
        <v>83</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206</v>
      </c>
      <c r="BM117" s="24" t="s">
        <v>3442</v>
      </c>
    </row>
    <row r="118" spans="2:47" s="1" customFormat="1" ht="409.5">
      <c r="B118" s="41"/>
      <c r="C118" s="63"/>
      <c r="D118" s="208" t="s">
        <v>287</v>
      </c>
      <c r="E118" s="63"/>
      <c r="F118" s="209" t="s">
        <v>548</v>
      </c>
      <c r="G118" s="63"/>
      <c r="H118" s="63"/>
      <c r="I118" s="163"/>
      <c r="J118" s="63"/>
      <c r="K118" s="63"/>
      <c r="L118" s="61"/>
      <c r="M118" s="207"/>
      <c r="N118" s="42"/>
      <c r="O118" s="42"/>
      <c r="P118" s="42"/>
      <c r="Q118" s="42"/>
      <c r="R118" s="42"/>
      <c r="S118" s="42"/>
      <c r="T118" s="78"/>
      <c r="AT118" s="24" t="s">
        <v>287</v>
      </c>
      <c r="AU118" s="24" t="s">
        <v>83</v>
      </c>
    </row>
    <row r="119" spans="2:51" s="11" customFormat="1" ht="13.5">
      <c r="B119" s="214"/>
      <c r="C119" s="215"/>
      <c r="D119" s="205" t="s">
        <v>290</v>
      </c>
      <c r="E119" s="216" t="s">
        <v>23</v>
      </c>
      <c r="F119" s="217" t="s">
        <v>3443</v>
      </c>
      <c r="G119" s="215"/>
      <c r="H119" s="218">
        <v>72.18</v>
      </c>
      <c r="I119" s="219"/>
      <c r="J119" s="215"/>
      <c r="K119" s="215"/>
      <c r="L119" s="220"/>
      <c r="M119" s="221"/>
      <c r="N119" s="222"/>
      <c r="O119" s="222"/>
      <c r="P119" s="222"/>
      <c r="Q119" s="222"/>
      <c r="R119" s="222"/>
      <c r="S119" s="222"/>
      <c r="T119" s="223"/>
      <c r="AT119" s="224" t="s">
        <v>290</v>
      </c>
      <c r="AU119" s="224" t="s">
        <v>83</v>
      </c>
      <c r="AV119" s="11" t="s">
        <v>83</v>
      </c>
      <c r="AW119" s="11" t="s">
        <v>36</v>
      </c>
      <c r="AX119" s="11" t="s">
        <v>81</v>
      </c>
      <c r="AY119" s="224" t="s">
        <v>186</v>
      </c>
    </row>
    <row r="120" spans="2:65" s="1" customFormat="1" ht="31.5" customHeight="1">
      <c r="B120" s="41"/>
      <c r="C120" s="193" t="s">
        <v>217</v>
      </c>
      <c r="D120" s="193" t="s">
        <v>189</v>
      </c>
      <c r="E120" s="194" t="s">
        <v>382</v>
      </c>
      <c r="F120" s="195" t="s">
        <v>383</v>
      </c>
      <c r="G120" s="196" t="s">
        <v>295</v>
      </c>
      <c r="H120" s="197">
        <v>410.76</v>
      </c>
      <c r="I120" s="198"/>
      <c r="J120" s="199">
        <f>ROUND(I120*H120,2)</f>
        <v>0</v>
      </c>
      <c r="K120" s="195" t="s">
        <v>193</v>
      </c>
      <c r="L120" s="61"/>
      <c r="M120" s="200" t="s">
        <v>23</v>
      </c>
      <c r="N120" s="201" t="s">
        <v>44</v>
      </c>
      <c r="O120" s="42"/>
      <c r="P120" s="202">
        <f>O120*H120</f>
        <v>0</v>
      </c>
      <c r="Q120" s="202">
        <v>0</v>
      </c>
      <c r="R120" s="202">
        <f>Q120*H120</f>
        <v>0</v>
      </c>
      <c r="S120" s="202">
        <v>0</v>
      </c>
      <c r="T120" s="203">
        <f>S120*H120</f>
        <v>0</v>
      </c>
      <c r="AR120" s="24" t="s">
        <v>206</v>
      </c>
      <c r="AT120" s="24" t="s">
        <v>189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206</v>
      </c>
      <c r="BM120" s="24" t="s">
        <v>3444</v>
      </c>
    </row>
    <row r="121" spans="2:47" s="1" customFormat="1" ht="409.5">
      <c r="B121" s="41"/>
      <c r="C121" s="63"/>
      <c r="D121" s="208" t="s">
        <v>287</v>
      </c>
      <c r="E121" s="63"/>
      <c r="F121" s="209" t="s">
        <v>385</v>
      </c>
      <c r="G121" s="63"/>
      <c r="H121" s="63"/>
      <c r="I121" s="163"/>
      <c r="J121" s="63"/>
      <c r="K121" s="63"/>
      <c r="L121" s="61"/>
      <c r="M121" s="207"/>
      <c r="N121" s="42"/>
      <c r="O121" s="42"/>
      <c r="P121" s="42"/>
      <c r="Q121" s="42"/>
      <c r="R121" s="42"/>
      <c r="S121" s="42"/>
      <c r="T121" s="78"/>
      <c r="AT121" s="24" t="s">
        <v>287</v>
      </c>
      <c r="AU121" s="24" t="s">
        <v>83</v>
      </c>
    </row>
    <row r="122" spans="2:51" s="11" customFormat="1" ht="13.5">
      <c r="B122" s="214"/>
      <c r="C122" s="215"/>
      <c r="D122" s="208" t="s">
        <v>290</v>
      </c>
      <c r="E122" s="225" t="s">
        <v>23</v>
      </c>
      <c r="F122" s="226" t="s">
        <v>3445</v>
      </c>
      <c r="G122" s="215"/>
      <c r="H122" s="227">
        <v>569.97</v>
      </c>
      <c r="I122" s="219"/>
      <c r="J122" s="215"/>
      <c r="K122" s="215"/>
      <c r="L122" s="220"/>
      <c r="M122" s="221"/>
      <c r="N122" s="222"/>
      <c r="O122" s="222"/>
      <c r="P122" s="222"/>
      <c r="Q122" s="222"/>
      <c r="R122" s="222"/>
      <c r="S122" s="222"/>
      <c r="T122" s="223"/>
      <c r="AT122" s="224" t="s">
        <v>290</v>
      </c>
      <c r="AU122" s="224" t="s">
        <v>83</v>
      </c>
      <c r="AV122" s="11" t="s">
        <v>83</v>
      </c>
      <c r="AW122" s="11" t="s">
        <v>36</v>
      </c>
      <c r="AX122" s="11" t="s">
        <v>73</v>
      </c>
      <c r="AY122" s="224" t="s">
        <v>186</v>
      </c>
    </row>
    <row r="123" spans="2:51" s="11" customFormat="1" ht="13.5">
      <c r="B123" s="214"/>
      <c r="C123" s="215"/>
      <c r="D123" s="208" t="s">
        <v>290</v>
      </c>
      <c r="E123" s="225" t="s">
        <v>23</v>
      </c>
      <c r="F123" s="226" t="s">
        <v>3446</v>
      </c>
      <c r="G123" s="215"/>
      <c r="H123" s="227">
        <v>-25.25</v>
      </c>
      <c r="I123" s="219"/>
      <c r="J123" s="215"/>
      <c r="K123" s="215"/>
      <c r="L123" s="220"/>
      <c r="M123" s="221"/>
      <c r="N123" s="222"/>
      <c r="O123" s="222"/>
      <c r="P123" s="222"/>
      <c r="Q123" s="222"/>
      <c r="R123" s="222"/>
      <c r="S123" s="222"/>
      <c r="T123" s="223"/>
      <c r="AT123" s="224" t="s">
        <v>290</v>
      </c>
      <c r="AU123" s="224" t="s">
        <v>83</v>
      </c>
      <c r="AV123" s="11" t="s">
        <v>83</v>
      </c>
      <c r="AW123" s="11" t="s">
        <v>36</v>
      </c>
      <c r="AX123" s="11" t="s">
        <v>73</v>
      </c>
      <c r="AY123" s="224" t="s">
        <v>186</v>
      </c>
    </row>
    <row r="124" spans="2:51" s="11" customFormat="1" ht="13.5">
      <c r="B124" s="214"/>
      <c r="C124" s="215"/>
      <c r="D124" s="208" t="s">
        <v>290</v>
      </c>
      <c r="E124" s="225" t="s">
        <v>23</v>
      </c>
      <c r="F124" s="226" t="s">
        <v>3447</v>
      </c>
      <c r="G124" s="215"/>
      <c r="H124" s="227">
        <v>-28.69</v>
      </c>
      <c r="I124" s="219"/>
      <c r="J124" s="215"/>
      <c r="K124" s="215"/>
      <c r="L124" s="220"/>
      <c r="M124" s="221"/>
      <c r="N124" s="222"/>
      <c r="O124" s="222"/>
      <c r="P124" s="222"/>
      <c r="Q124" s="222"/>
      <c r="R124" s="222"/>
      <c r="S124" s="222"/>
      <c r="T124" s="223"/>
      <c r="AT124" s="224" t="s">
        <v>290</v>
      </c>
      <c r="AU124" s="224" t="s">
        <v>83</v>
      </c>
      <c r="AV124" s="11" t="s">
        <v>83</v>
      </c>
      <c r="AW124" s="11" t="s">
        <v>36</v>
      </c>
      <c r="AX124" s="11" t="s">
        <v>73</v>
      </c>
      <c r="AY124" s="224" t="s">
        <v>186</v>
      </c>
    </row>
    <row r="125" spans="2:51" s="11" customFormat="1" ht="13.5">
      <c r="B125" s="214"/>
      <c r="C125" s="215"/>
      <c r="D125" s="208" t="s">
        <v>290</v>
      </c>
      <c r="E125" s="225" t="s">
        <v>23</v>
      </c>
      <c r="F125" s="226" t="s">
        <v>3448</v>
      </c>
      <c r="G125" s="215"/>
      <c r="H125" s="227">
        <v>-9.16</v>
      </c>
      <c r="I125" s="219"/>
      <c r="J125" s="215"/>
      <c r="K125" s="215"/>
      <c r="L125" s="220"/>
      <c r="M125" s="221"/>
      <c r="N125" s="222"/>
      <c r="O125" s="222"/>
      <c r="P125" s="222"/>
      <c r="Q125" s="222"/>
      <c r="R125" s="222"/>
      <c r="S125" s="222"/>
      <c r="T125" s="223"/>
      <c r="AT125" s="224" t="s">
        <v>290</v>
      </c>
      <c r="AU125" s="224" t="s">
        <v>83</v>
      </c>
      <c r="AV125" s="11" t="s">
        <v>83</v>
      </c>
      <c r="AW125" s="11" t="s">
        <v>36</v>
      </c>
      <c r="AX125" s="11" t="s">
        <v>73</v>
      </c>
      <c r="AY125" s="224" t="s">
        <v>186</v>
      </c>
    </row>
    <row r="126" spans="2:51" s="11" customFormat="1" ht="13.5">
      <c r="B126" s="214"/>
      <c r="C126" s="215"/>
      <c r="D126" s="208" t="s">
        <v>290</v>
      </c>
      <c r="E126" s="225" t="s">
        <v>23</v>
      </c>
      <c r="F126" s="226" t="s">
        <v>3449</v>
      </c>
      <c r="G126" s="215"/>
      <c r="H126" s="227">
        <v>-33.62</v>
      </c>
      <c r="I126" s="219"/>
      <c r="J126" s="215"/>
      <c r="K126" s="215"/>
      <c r="L126" s="220"/>
      <c r="M126" s="221"/>
      <c r="N126" s="222"/>
      <c r="O126" s="222"/>
      <c r="P126" s="222"/>
      <c r="Q126" s="222"/>
      <c r="R126" s="222"/>
      <c r="S126" s="222"/>
      <c r="T126" s="223"/>
      <c r="AT126" s="224" t="s">
        <v>290</v>
      </c>
      <c r="AU126" s="224" t="s">
        <v>83</v>
      </c>
      <c r="AV126" s="11" t="s">
        <v>83</v>
      </c>
      <c r="AW126" s="11" t="s">
        <v>36</v>
      </c>
      <c r="AX126" s="11" t="s">
        <v>73</v>
      </c>
      <c r="AY126" s="224" t="s">
        <v>186</v>
      </c>
    </row>
    <row r="127" spans="2:51" s="13" customFormat="1" ht="13.5">
      <c r="B127" s="241"/>
      <c r="C127" s="242"/>
      <c r="D127" s="208" t="s">
        <v>290</v>
      </c>
      <c r="E127" s="243" t="s">
        <v>23</v>
      </c>
      <c r="F127" s="244" t="s">
        <v>3450</v>
      </c>
      <c r="G127" s="242"/>
      <c r="H127" s="245" t="s">
        <v>23</v>
      </c>
      <c r="I127" s="246"/>
      <c r="J127" s="242"/>
      <c r="K127" s="242"/>
      <c r="L127" s="247"/>
      <c r="M127" s="248"/>
      <c r="N127" s="249"/>
      <c r="O127" s="249"/>
      <c r="P127" s="249"/>
      <c r="Q127" s="249"/>
      <c r="R127" s="249"/>
      <c r="S127" s="249"/>
      <c r="T127" s="250"/>
      <c r="AT127" s="251" t="s">
        <v>290</v>
      </c>
      <c r="AU127" s="251" t="s">
        <v>83</v>
      </c>
      <c r="AV127" s="13" t="s">
        <v>81</v>
      </c>
      <c r="AW127" s="13" t="s">
        <v>36</v>
      </c>
      <c r="AX127" s="13" t="s">
        <v>73</v>
      </c>
      <c r="AY127" s="251" t="s">
        <v>186</v>
      </c>
    </row>
    <row r="128" spans="2:51" s="11" customFormat="1" ht="13.5">
      <c r="B128" s="214"/>
      <c r="C128" s="215"/>
      <c r="D128" s="208" t="s">
        <v>290</v>
      </c>
      <c r="E128" s="225" t="s">
        <v>23</v>
      </c>
      <c r="F128" s="226" t="s">
        <v>3451</v>
      </c>
      <c r="G128" s="215"/>
      <c r="H128" s="227">
        <v>-44.94</v>
      </c>
      <c r="I128" s="219"/>
      <c r="J128" s="215"/>
      <c r="K128" s="215"/>
      <c r="L128" s="220"/>
      <c r="M128" s="221"/>
      <c r="N128" s="222"/>
      <c r="O128" s="222"/>
      <c r="P128" s="222"/>
      <c r="Q128" s="222"/>
      <c r="R128" s="222"/>
      <c r="S128" s="222"/>
      <c r="T128" s="223"/>
      <c r="AT128" s="224" t="s">
        <v>290</v>
      </c>
      <c r="AU128" s="224" t="s">
        <v>83</v>
      </c>
      <c r="AV128" s="11" t="s">
        <v>83</v>
      </c>
      <c r="AW128" s="11" t="s">
        <v>36</v>
      </c>
      <c r="AX128" s="11" t="s">
        <v>73</v>
      </c>
      <c r="AY128" s="224" t="s">
        <v>186</v>
      </c>
    </row>
    <row r="129" spans="2:51" s="11" customFormat="1" ht="13.5">
      <c r="B129" s="214"/>
      <c r="C129" s="215"/>
      <c r="D129" s="208" t="s">
        <v>290</v>
      </c>
      <c r="E129" s="225" t="s">
        <v>23</v>
      </c>
      <c r="F129" s="226" t="s">
        <v>3452</v>
      </c>
      <c r="G129" s="215"/>
      <c r="H129" s="227">
        <v>-8.47</v>
      </c>
      <c r="I129" s="219"/>
      <c r="J129" s="215"/>
      <c r="K129" s="215"/>
      <c r="L129" s="220"/>
      <c r="M129" s="221"/>
      <c r="N129" s="222"/>
      <c r="O129" s="222"/>
      <c r="P129" s="222"/>
      <c r="Q129" s="222"/>
      <c r="R129" s="222"/>
      <c r="S129" s="222"/>
      <c r="T129" s="223"/>
      <c r="AT129" s="224" t="s">
        <v>290</v>
      </c>
      <c r="AU129" s="224" t="s">
        <v>83</v>
      </c>
      <c r="AV129" s="11" t="s">
        <v>83</v>
      </c>
      <c r="AW129" s="11" t="s">
        <v>36</v>
      </c>
      <c r="AX129" s="11" t="s">
        <v>73</v>
      </c>
      <c r="AY129" s="224" t="s">
        <v>186</v>
      </c>
    </row>
    <row r="130" spans="2:51" s="11" customFormat="1" ht="13.5">
      <c r="B130" s="214"/>
      <c r="C130" s="215"/>
      <c r="D130" s="208" t="s">
        <v>290</v>
      </c>
      <c r="E130" s="225" t="s">
        <v>23</v>
      </c>
      <c r="F130" s="226" t="s">
        <v>3453</v>
      </c>
      <c r="G130" s="215"/>
      <c r="H130" s="227">
        <v>-0.68</v>
      </c>
      <c r="I130" s="219"/>
      <c r="J130" s="215"/>
      <c r="K130" s="215"/>
      <c r="L130" s="220"/>
      <c r="M130" s="221"/>
      <c r="N130" s="222"/>
      <c r="O130" s="222"/>
      <c r="P130" s="222"/>
      <c r="Q130" s="222"/>
      <c r="R130" s="222"/>
      <c r="S130" s="222"/>
      <c r="T130" s="223"/>
      <c r="AT130" s="224" t="s">
        <v>290</v>
      </c>
      <c r="AU130" s="224" t="s">
        <v>83</v>
      </c>
      <c r="AV130" s="11" t="s">
        <v>83</v>
      </c>
      <c r="AW130" s="11" t="s">
        <v>36</v>
      </c>
      <c r="AX130" s="11" t="s">
        <v>73</v>
      </c>
      <c r="AY130" s="224" t="s">
        <v>186</v>
      </c>
    </row>
    <row r="131" spans="2:51" s="11" customFormat="1" ht="13.5">
      <c r="B131" s="214"/>
      <c r="C131" s="215"/>
      <c r="D131" s="208" t="s">
        <v>290</v>
      </c>
      <c r="E131" s="225" t="s">
        <v>23</v>
      </c>
      <c r="F131" s="226" t="s">
        <v>3454</v>
      </c>
      <c r="G131" s="215"/>
      <c r="H131" s="227">
        <v>-8.4</v>
      </c>
      <c r="I131" s="219"/>
      <c r="J131" s="215"/>
      <c r="K131" s="215"/>
      <c r="L131" s="220"/>
      <c r="M131" s="221"/>
      <c r="N131" s="222"/>
      <c r="O131" s="222"/>
      <c r="P131" s="222"/>
      <c r="Q131" s="222"/>
      <c r="R131" s="222"/>
      <c r="S131" s="222"/>
      <c r="T131" s="223"/>
      <c r="AT131" s="224" t="s">
        <v>290</v>
      </c>
      <c r="AU131" s="224" t="s">
        <v>83</v>
      </c>
      <c r="AV131" s="11" t="s">
        <v>83</v>
      </c>
      <c r="AW131" s="11" t="s">
        <v>36</v>
      </c>
      <c r="AX131" s="11" t="s">
        <v>73</v>
      </c>
      <c r="AY131" s="224" t="s">
        <v>186</v>
      </c>
    </row>
    <row r="132" spans="2:51" s="12" customFormat="1" ht="13.5">
      <c r="B132" s="230"/>
      <c r="C132" s="231"/>
      <c r="D132" s="208" t="s">
        <v>290</v>
      </c>
      <c r="E132" s="265" t="s">
        <v>23</v>
      </c>
      <c r="F132" s="266" t="s">
        <v>650</v>
      </c>
      <c r="G132" s="231"/>
      <c r="H132" s="267">
        <v>410.76</v>
      </c>
      <c r="I132" s="235"/>
      <c r="J132" s="231"/>
      <c r="K132" s="231"/>
      <c r="L132" s="236"/>
      <c r="M132" s="237"/>
      <c r="N132" s="238"/>
      <c r="O132" s="238"/>
      <c r="P132" s="238"/>
      <c r="Q132" s="238"/>
      <c r="R132" s="238"/>
      <c r="S132" s="238"/>
      <c r="T132" s="239"/>
      <c r="AT132" s="240" t="s">
        <v>290</v>
      </c>
      <c r="AU132" s="240" t="s">
        <v>83</v>
      </c>
      <c r="AV132" s="12" t="s">
        <v>206</v>
      </c>
      <c r="AW132" s="12" t="s">
        <v>36</v>
      </c>
      <c r="AX132" s="12" t="s">
        <v>81</v>
      </c>
      <c r="AY132" s="240" t="s">
        <v>186</v>
      </c>
    </row>
    <row r="133" spans="2:51" s="13" customFormat="1" ht="13.5">
      <c r="B133" s="241"/>
      <c r="C133" s="242"/>
      <c r="D133" s="205" t="s">
        <v>290</v>
      </c>
      <c r="E133" s="285" t="s">
        <v>23</v>
      </c>
      <c r="F133" s="286" t="s">
        <v>3455</v>
      </c>
      <c r="G133" s="242"/>
      <c r="H133" s="287" t="s">
        <v>23</v>
      </c>
      <c r="I133" s="246"/>
      <c r="J133" s="242"/>
      <c r="K133" s="242"/>
      <c r="L133" s="247"/>
      <c r="M133" s="248"/>
      <c r="N133" s="249"/>
      <c r="O133" s="249"/>
      <c r="P133" s="249"/>
      <c r="Q133" s="249"/>
      <c r="R133" s="249"/>
      <c r="S133" s="249"/>
      <c r="T133" s="250"/>
      <c r="AT133" s="251" t="s">
        <v>290</v>
      </c>
      <c r="AU133" s="251" t="s">
        <v>83</v>
      </c>
      <c r="AV133" s="13" t="s">
        <v>81</v>
      </c>
      <c r="AW133" s="13" t="s">
        <v>36</v>
      </c>
      <c r="AX133" s="13" t="s">
        <v>73</v>
      </c>
      <c r="AY133" s="251" t="s">
        <v>186</v>
      </c>
    </row>
    <row r="134" spans="2:65" s="1" customFormat="1" ht="44.25" customHeight="1">
      <c r="B134" s="41"/>
      <c r="C134" s="193" t="s">
        <v>222</v>
      </c>
      <c r="D134" s="193" t="s">
        <v>189</v>
      </c>
      <c r="E134" s="194" t="s">
        <v>560</v>
      </c>
      <c r="F134" s="195" t="s">
        <v>561</v>
      </c>
      <c r="G134" s="196" t="s">
        <v>295</v>
      </c>
      <c r="H134" s="197">
        <v>26.64</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3456</v>
      </c>
    </row>
    <row r="135" spans="2:47" s="1" customFormat="1" ht="108">
      <c r="B135" s="41"/>
      <c r="C135" s="63"/>
      <c r="D135" s="208" t="s">
        <v>287</v>
      </c>
      <c r="E135" s="63"/>
      <c r="F135" s="209" t="s">
        <v>563</v>
      </c>
      <c r="G135" s="63"/>
      <c r="H135" s="63"/>
      <c r="I135" s="163"/>
      <c r="J135" s="63"/>
      <c r="K135" s="63"/>
      <c r="L135" s="61"/>
      <c r="M135" s="207"/>
      <c r="N135" s="42"/>
      <c r="O135" s="42"/>
      <c r="P135" s="42"/>
      <c r="Q135" s="42"/>
      <c r="R135" s="42"/>
      <c r="S135" s="42"/>
      <c r="T135" s="78"/>
      <c r="AT135" s="24" t="s">
        <v>287</v>
      </c>
      <c r="AU135" s="24" t="s">
        <v>83</v>
      </c>
    </row>
    <row r="136" spans="2:51" s="13" customFormat="1" ht="13.5">
      <c r="B136" s="241"/>
      <c r="C136" s="242"/>
      <c r="D136" s="208" t="s">
        <v>290</v>
      </c>
      <c r="E136" s="243" t="s">
        <v>23</v>
      </c>
      <c r="F136" s="244" t="s">
        <v>3457</v>
      </c>
      <c r="G136" s="242"/>
      <c r="H136" s="245" t="s">
        <v>23</v>
      </c>
      <c r="I136" s="246"/>
      <c r="J136" s="242"/>
      <c r="K136" s="242"/>
      <c r="L136" s="247"/>
      <c r="M136" s="248"/>
      <c r="N136" s="249"/>
      <c r="O136" s="249"/>
      <c r="P136" s="249"/>
      <c r="Q136" s="249"/>
      <c r="R136" s="249"/>
      <c r="S136" s="249"/>
      <c r="T136" s="250"/>
      <c r="AT136" s="251" t="s">
        <v>290</v>
      </c>
      <c r="AU136" s="251" t="s">
        <v>83</v>
      </c>
      <c r="AV136" s="13" t="s">
        <v>81</v>
      </c>
      <c r="AW136" s="13" t="s">
        <v>36</v>
      </c>
      <c r="AX136" s="13" t="s">
        <v>73</v>
      </c>
      <c r="AY136" s="251" t="s">
        <v>186</v>
      </c>
    </row>
    <row r="137" spans="2:51" s="11" customFormat="1" ht="13.5">
      <c r="B137" s="214"/>
      <c r="C137" s="215"/>
      <c r="D137" s="208" t="s">
        <v>290</v>
      </c>
      <c r="E137" s="225" t="s">
        <v>23</v>
      </c>
      <c r="F137" s="226" t="s">
        <v>3458</v>
      </c>
      <c r="G137" s="215"/>
      <c r="H137" s="227">
        <v>33.62</v>
      </c>
      <c r="I137" s="219"/>
      <c r="J137" s="215"/>
      <c r="K137" s="215"/>
      <c r="L137" s="220"/>
      <c r="M137" s="221"/>
      <c r="N137" s="222"/>
      <c r="O137" s="222"/>
      <c r="P137" s="222"/>
      <c r="Q137" s="222"/>
      <c r="R137" s="222"/>
      <c r="S137" s="222"/>
      <c r="T137" s="223"/>
      <c r="AT137" s="224" t="s">
        <v>290</v>
      </c>
      <c r="AU137" s="224" t="s">
        <v>83</v>
      </c>
      <c r="AV137" s="11" t="s">
        <v>83</v>
      </c>
      <c r="AW137" s="11" t="s">
        <v>36</v>
      </c>
      <c r="AX137" s="11" t="s">
        <v>73</v>
      </c>
      <c r="AY137" s="224" t="s">
        <v>186</v>
      </c>
    </row>
    <row r="138" spans="2:51" s="11" customFormat="1" ht="13.5">
      <c r="B138" s="214"/>
      <c r="C138" s="215"/>
      <c r="D138" s="208" t="s">
        <v>290</v>
      </c>
      <c r="E138" s="225" t="s">
        <v>23</v>
      </c>
      <c r="F138" s="226" t="s">
        <v>3459</v>
      </c>
      <c r="G138" s="215"/>
      <c r="H138" s="227">
        <v>-6.98</v>
      </c>
      <c r="I138" s="219"/>
      <c r="J138" s="215"/>
      <c r="K138" s="215"/>
      <c r="L138" s="220"/>
      <c r="M138" s="221"/>
      <c r="N138" s="222"/>
      <c r="O138" s="222"/>
      <c r="P138" s="222"/>
      <c r="Q138" s="222"/>
      <c r="R138" s="222"/>
      <c r="S138" s="222"/>
      <c r="T138" s="223"/>
      <c r="AT138" s="224" t="s">
        <v>290</v>
      </c>
      <c r="AU138" s="224" t="s">
        <v>83</v>
      </c>
      <c r="AV138" s="11" t="s">
        <v>83</v>
      </c>
      <c r="AW138" s="11" t="s">
        <v>36</v>
      </c>
      <c r="AX138" s="11" t="s">
        <v>73</v>
      </c>
      <c r="AY138" s="224" t="s">
        <v>186</v>
      </c>
    </row>
    <row r="139" spans="2:51" s="12" customFormat="1" ht="13.5">
      <c r="B139" s="230"/>
      <c r="C139" s="231"/>
      <c r="D139" s="205" t="s">
        <v>290</v>
      </c>
      <c r="E139" s="232" t="s">
        <v>23</v>
      </c>
      <c r="F139" s="233" t="s">
        <v>650</v>
      </c>
      <c r="G139" s="231"/>
      <c r="H139" s="234">
        <v>26.64</v>
      </c>
      <c r="I139" s="235"/>
      <c r="J139" s="231"/>
      <c r="K139" s="231"/>
      <c r="L139" s="236"/>
      <c r="M139" s="237"/>
      <c r="N139" s="238"/>
      <c r="O139" s="238"/>
      <c r="P139" s="238"/>
      <c r="Q139" s="238"/>
      <c r="R139" s="238"/>
      <c r="S139" s="238"/>
      <c r="T139" s="239"/>
      <c r="AT139" s="240" t="s">
        <v>290</v>
      </c>
      <c r="AU139" s="240" t="s">
        <v>83</v>
      </c>
      <c r="AV139" s="12" t="s">
        <v>206</v>
      </c>
      <c r="AW139" s="12" t="s">
        <v>36</v>
      </c>
      <c r="AX139" s="12" t="s">
        <v>81</v>
      </c>
      <c r="AY139" s="240" t="s">
        <v>186</v>
      </c>
    </row>
    <row r="140" spans="2:65" s="1" customFormat="1" ht="22.5" customHeight="1">
      <c r="B140" s="41"/>
      <c r="C140" s="254" t="s">
        <v>227</v>
      </c>
      <c r="D140" s="254" t="s">
        <v>1059</v>
      </c>
      <c r="E140" s="255" t="s">
        <v>3210</v>
      </c>
      <c r="F140" s="256" t="s">
        <v>3211</v>
      </c>
      <c r="G140" s="257" t="s">
        <v>401</v>
      </c>
      <c r="H140" s="258">
        <v>47.95</v>
      </c>
      <c r="I140" s="259"/>
      <c r="J140" s="260">
        <f>ROUND(I140*H140,2)</f>
        <v>0</v>
      </c>
      <c r="K140" s="256" t="s">
        <v>193</v>
      </c>
      <c r="L140" s="261"/>
      <c r="M140" s="262" t="s">
        <v>23</v>
      </c>
      <c r="N140" s="263" t="s">
        <v>44</v>
      </c>
      <c r="O140" s="42"/>
      <c r="P140" s="202">
        <f>O140*H140</f>
        <v>0</v>
      </c>
      <c r="Q140" s="202">
        <v>1</v>
      </c>
      <c r="R140" s="202">
        <f>Q140*H140</f>
        <v>47.95</v>
      </c>
      <c r="S140" s="202">
        <v>0</v>
      </c>
      <c r="T140" s="203">
        <f>S140*H140</f>
        <v>0</v>
      </c>
      <c r="AR140" s="24" t="s">
        <v>227</v>
      </c>
      <c r="AT140" s="24" t="s">
        <v>1059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3460</v>
      </c>
    </row>
    <row r="141" spans="2:51" s="11" customFormat="1" ht="13.5">
      <c r="B141" s="214"/>
      <c r="C141" s="215"/>
      <c r="D141" s="208" t="s">
        <v>290</v>
      </c>
      <c r="E141" s="225" t="s">
        <v>23</v>
      </c>
      <c r="F141" s="226" t="s">
        <v>3461</v>
      </c>
      <c r="G141" s="215"/>
      <c r="H141" s="227">
        <v>47.95</v>
      </c>
      <c r="I141" s="219"/>
      <c r="J141" s="215"/>
      <c r="K141" s="215"/>
      <c r="L141" s="220"/>
      <c r="M141" s="221"/>
      <c r="N141" s="222"/>
      <c r="O141" s="222"/>
      <c r="P141" s="222"/>
      <c r="Q141" s="222"/>
      <c r="R141" s="222"/>
      <c r="S141" s="222"/>
      <c r="T141" s="223"/>
      <c r="AT141" s="224" t="s">
        <v>290</v>
      </c>
      <c r="AU141" s="224" t="s">
        <v>83</v>
      </c>
      <c r="AV141" s="11" t="s">
        <v>83</v>
      </c>
      <c r="AW141" s="11" t="s">
        <v>36</v>
      </c>
      <c r="AX141" s="11" t="s">
        <v>81</v>
      </c>
      <c r="AY141" s="224" t="s">
        <v>186</v>
      </c>
    </row>
    <row r="142" spans="2:63" s="10" customFormat="1" ht="29.85" customHeight="1">
      <c r="B142" s="176"/>
      <c r="C142" s="177"/>
      <c r="D142" s="190" t="s">
        <v>72</v>
      </c>
      <c r="E142" s="191" t="s">
        <v>206</v>
      </c>
      <c r="F142" s="191" t="s">
        <v>668</v>
      </c>
      <c r="G142" s="177"/>
      <c r="H142" s="177"/>
      <c r="I142" s="180"/>
      <c r="J142" s="192">
        <f>BK142</f>
        <v>0</v>
      </c>
      <c r="K142" s="177"/>
      <c r="L142" s="182"/>
      <c r="M142" s="183"/>
      <c r="N142" s="184"/>
      <c r="O142" s="184"/>
      <c r="P142" s="185">
        <f>SUM(P143:P152)</f>
        <v>0</v>
      </c>
      <c r="Q142" s="184"/>
      <c r="R142" s="185">
        <f>SUM(R143:R152)</f>
        <v>18.838573200000003</v>
      </c>
      <c r="S142" s="184"/>
      <c r="T142" s="186">
        <f>SUM(T143:T152)</f>
        <v>0</v>
      </c>
      <c r="AR142" s="187" t="s">
        <v>81</v>
      </c>
      <c r="AT142" s="188" t="s">
        <v>72</v>
      </c>
      <c r="AU142" s="188" t="s">
        <v>81</v>
      </c>
      <c r="AY142" s="187" t="s">
        <v>186</v>
      </c>
      <c r="BK142" s="189">
        <f>SUM(BK143:BK152)</f>
        <v>0</v>
      </c>
    </row>
    <row r="143" spans="2:65" s="1" customFormat="1" ht="22.5" customHeight="1">
      <c r="B143" s="41"/>
      <c r="C143" s="193" t="s">
        <v>246</v>
      </c>
      <c r="D143" s="193" t="s">
        <v>189</v>
      </c>
      <c r="E143" s="194" t="s">
        <v>685</v>
      </c>
      <c r="F143" s="195" t="s">
        <v>3257</v>
      </c>
      <c r="G143" s="196" t="s">
        <v>295</v>
      </c>
      <c r="H143" s="197">
        <v>9.16</v>
      </c>
      <c r="I143" s="198"/>
      <c r="J143" s="199">
        <f>ROUND(I143*H143,2)</f>
        <v>0</v>
      </c>
      <c r="K143" s="195" t="s">
        <v>23</v>
      </c>
      <c r="L143" s="61"/>
      <c r="M143" s="200" t="s">
        <v>23</v>
      </c>
      <c r="N143" s="201" t="s">
        <v>44</v>
      </c>
      <c r="O143" s="42"/>
      <c r="P143" s="202">
        <f>O143*H143</f>
        <v>0</v>
      </c>
      <c r="Q143" s="202">
        <v>1.89077</v>
      </c>
      <c r="R143" s="202">
        <f>Q143*H143</f>
        <v>17.3194532</v>
      </c>
      <c r="S143" s="202">
        <v>0</v>
      </c>
      <c r="T143" s="203">
        <f>S143*H143</f>
        <v>0</v>
      </c>
      <c r="AR143" s="24" t="s">
        <v>206</v>
      </c>
      <c r="AT143" s="24" t="s">
        <v>189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3462</v>
      </c>
    </row>
    <row r="144" spans="2:47" s="1" customFormat="1" ht="54">
      <c r="B144" s="41"/>
      <c r="C144" s="63"/>
      <c r="D144" s="208" t="s">
        <v>287</v>
      </c>
      <c r="E144" s="63"/>
      <c r="F144" s="209" t="s">
        <v>682</v>
      </c>
      <c r="G144" s="63"/>
      <c r="H144" s="63"/>
      <c r="I144" s="163"/>
      <c r="J144" s="63"/>
      <c r="K144" s="63"/>
      <c r="L144" s="61"/>
      <c r="M144" s="207"/>
      <c r="N144" s="42"/>
      <c r="O144" s="42"/>
      <c r="P144" s="42"/>
      <c r="Q144" s="42"/>
      <c r="R144" s="42"/>
      <c r="S144" s="42"/>
      <c r="T144" s="78"/>
      <c r="AT144" s="24" t="s">
        <v>287</v>
      </c>
      <c r="AU144" s="24" t="s">
        <v>83</v>
      </c>
    </row>
    <row r="145" spans="2:51" s="13" customFormat="1" ht="13.5">
      <c r="B145" s="241"/>
      <c r="C145" s="242"/>
      <c r="D145" s="208" t="s">
        <v>290</v>
      </c>
      <c r="E145" s="243" t="s">
        <v>23</v>
      </c>
      <c r="F145" s="244" t="s">
        <v>3463</v>
      </c>
      <c r="G145" s="242"/>
      <c r="H145" s="245" t="s">
        <v>23</v>
      </c>
      <c r="I145" s="246"/>
      <c r="J145" s="242"/>
      <c r="K145" s="242"/>
      <c r="L145" s="247"/>
      <c r="M145" s="248"/>
      <c r="N145" s="249"/>
      <c r="O145" s="249"/>
      <c r="P145" s="249"/>
      <c r="Q145" s="249"/>
      <c r="R145" s="249"/>
      <c r="S145" s="249"/>
      <c r="T145" s="250"/>
      <c r="AT145" s="251" t="s">
        <v>290</v>
      </c>
      <c r="AU145" s="251" t="s">
        <v>83</v>
      </c>
      <c r="AV145" s="13" t="s">
        <v>81</v>
      </c>
      <c r="AW145" s="13" t="s">
        <v>36</v>
      </c>
      <c r="AX145" s="13" t="s">
        <v>73</v>
      </c>
      <c r="AY145" s="251" t="s">
        <v>186</v>
      </c>
    </row>
    <row r="146" spans="2:51" s="11" customFormat="1" ht="13.5">
      <c r="B146" s="214"/>
      <c r="C146" s="215"/>
      <c r="D146" s="208" t="s">
        <v>290</v>
      </c>
      <c r="E146" s="225" t="s">
        <v>23</v>
      </c>
      <c r="F146" s="226" t="s">
        <v>3464</v>
      </c>
      <c r="G146" s="215"/>
      <c r="H146" s="227">
        <v>2.81</v>
      </c>
      <c r="I146" s="219"/>
      <c r="J146" s="215"/>
      <c r="K146" s="215"/>
      <c r="L146" s="220"/>
      <c r="M146" s="221"/>
      <c r="N146" s="222"/>
      <c r="O146" s="222"/>
      <c r="P146" s="222"/>
      <c r="Q146" s="222"/>
      <c r="R146" s="222"/>
      <c r="S146" s="222"/>
      <c r="T146" s="223"/>
      <c r="AT146" s="224" t="s">
        <v>290</v>
      </c>
      <c r="AU146" s="224" t="s">
        <v>83</v>
      </c>
      <c r="AV146" s="11" t="s">
        <v>83</v>
      </c>
      <c r="AW146" s="11" t="s">
        <v>36</v>
      </c>
      <c r="AX146" s="11" t="s">
        <v>73</v>
      </c>
      <c r="AY146" s="224" t="s">
        <v>186</v>
      </c>
    </row>
    <row r="147" spans="2:51" s="11" customFormat="1" ht="13.5">
      <c r="B147" s="214"/>
      <c r="C147" s="215"/>
      <c r="D147" s="208" t="s">
        <v>290</v>
      </c>
      <c r="E147" s="225" t="s">
        <v>23</v>
      </c>
      <c r="F147" s="226" t="s">
        <v>3465</v>
      </c>
      <c r="G147" s="215"/>
      <c r="H147" s="227">
        <v>6.35</v>
      </c>
      <c r="I147" s="219"/>
      <c r="J147" s="215"/>
      <c r="K147" s="215"/>
      <c r="L147" s="220"/>
      <c r="M147" s="221"/>
      <c r="N147" s="222"/>
      <c r="O147" s="222"/>
      <c r="P147" s="222"/>
      <c r="Q147" s="222"/>
      <c r="R147" s="222"/>
      <c r="S147" s="222"/>
      <c r="T147" s="223"/>
      <c r="AT147" s="224" t="s">
        <v>290</v>
      </c>
      <c r="AU147" s="224" t="s">
        <v>83</v>
      </c>
      <c r="AV147" s="11" t="s">
        <v>83</v>
      </c>
      <c r="AW147" s="11" t="s">
        <v>36</v>
      </c>
      <c r="AX147" s="11" t="s">
        <v>73</v>
      </c>
      <c r="AY147" s="224" t="s">
        <v>186</v>
      </c>
    </row>
    <row r="148" spans="2:51" s="12" customFormat="1" ht="13.5">
      <c r="B148" s="230"/>
      <c r="C148" s="231"/>
      <c r="D148" s="205" t="s">
        <v>290</v>
      </c>
      <c r="E148" s="232" t="s">
        <v>23</v>
      </c>
      <c r="F148" s="233" t="s">
        <v>650</v>
      </c>
      <c r="G148" s="231"/>
      <c r="H148" s="234">
        <v>9.16</v>
      </c>
      <c r="I148" s="235"/>
      <c r="J148" s="231"/>
      <c r="K148" s="231"/>
      <c r="L148" s="236"/>
      <c r="M148" s="237"/>
      <c r="N148" s="238"/>
      <c r="O148" s="238"/>
      <c r="P148" s="238"/>
      <c r="Q148" s="238"/>
      <c r="R148" s="238"/>
      <c r="S148" s="238"/>
      <c r="T148" s="239"/>
      <c r="AT148" s="240" t="s">
        <v>290</v>
      </c>
      <c r="AU148" s="240" t="s">
        <v>83</v>
      </c>
      <c r="AV148" s="12" t="s">
        <v>206</v>
      </c>
      <c r="AW148" s="12" t="s">
        <v>36</v>
      </c>
      <c r="AX148" s="12" t="s">
        <v>81</v>
      </c>
      <c r="AY148" s="240" t="s">
        <v>186</v>
      </c>
    </row>
    <row r="149" spans="2:65" s="1" customFormat="1" ht="22.5" customHeight="1">
      <c r="B149" s="41"/>
      <c r="C149" s="193" t="s">
        <v>251</v>
      </c>
      <c r="D149" s="193" t="s">
        <v>189</v>
      </c>
      <c r="E149" s="194" t="s">
        <v>693</v>
      </c>
      <c r="F149" s="195" t="s">
        <v>3265</v>
      </c>
      <c r="G149" s="196" t="s">
        <v>295</v>
      </c>
      <c r="H149" s="197">
        <v>0.68</v>
      </c>
      <c r="I149" s="198"/>
      <c r="J149" s="199">
        <f>ROUND(I149*H149,2)</f>
        <v>0</v>
      </c>
      <c r="K149" s="195" t="s">
        <v>23</v>
      </c>
      <c r="L149" s="61"/>
      <c r="M149" s="200" t="s">
        <v>23</v>
      </c>
      <c r="N149" s="201" t="s">
        <v>44</v>
      </c>
      <c r="O149" s="42"/>
      <c r="P149" s="202">
        <f>O149*H149</f>
        <v>0</v>
      </c>
      <c r="Q149" s="202">
        <v>2.234</v>
      </c>
      <c r="R149" s="202">
        <f>Q149*H149</f>
        <v>1.51912</v>
      </c>
      <c r="S149" s="202">
        <v>0</v>
      </c>
      <c r="T149" s="203">
        <f>S149*H149</f>
        <v>0</v>
      </c>
      <c r="AR149" s="24" t="s">
        <v>206</v>
      </c>
      <c r="AT149" s="24" t="s">
        <v>189</v>
      </c>
      <c r="AU149" s="24" t="s">
        <v>83</v>
      </c>
      <c r="AY149" s="24" t="s">
        <v>186</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206</v>
      </c>
      <c r="BM149" s="24" t="s">
        <v>3466</v>
      </c>
    </row>
    <row r="150" spans="2:47" s="1" customFormat="1" ht="40.5">
      <c r="B150" s="41"/>
      <c r="C150" s="63"/>
      <c r="D150" s="208" t="s">
        <v>287</v>
      </c>
      <c r="E150" s="63"/>
      <c r="F150" s="209" t="s">
        <v>696</v>
      </c>
      <c r="G150" s="63"/>
      <c r="H150" s="63"/>
      <c r="I150" s="163"/>
      <c r="J150" s="63"/>
      <c r="K150" s="63"/>
      <c r="L150" s="61"/>
      <c r="M150" s="207"/>
      <c r="N150" s="42"/>
      <c r="O150" s="42"/>
      <c r="P150" s="42"/>
      <c r="Q150" s="42"/>
      <c r="R150" s="42"/>
      <c r="S150" s="42"/>
      <c r="T150" s="78"/>
      <c r="AT150" s="24" t="s">
        <v>287</v>
      </c>
      <c r="AU150" s="24" t="s">
        <v>83</v>
      </c>
    </row>
    <row r="151" spans="2:51" s="13" customFormat="1" ht="13.5">
      <c r="B151" s="241"/>
      <c r="C151" s="242"/>
      <c r="D151" s="208" t="s">
        <v>290</v>
      </c>
      <c r="E151" s="243" t="s">
        <v>23</v>
      </c>
      <c r="F151" s="244" t="s">
        <v>3467</v>
      </c>
      <c r="G151" s="242"/>
      <c r="H151" s="245" t="s">
        <v>23</v>
      </c>
      <c r="I151" s="246"/>
      <c r="J151" s="242"/>
      <c r="K151" s="242"/>
      <c r="L151" s="247"/>
      <c r="M151" s="248"/>
      <c r="N151" s="249"/>
      <c r="O151" s="249"/>
      <c r="P151" s="249"/>
      <c r="Q151" s="249"/>
      <c r="R151" s="249"/>
      <c r="S151" s="249"/>
      <c r="T151" s="250"/>
      <c r="AT151" s="251" t="s">
        <v>290</v>
      </c>
      <c r="AU151" s="251" t="s">
        <v>83</v>
      </c>
      <c r="AV151" s="13" t="s">
        <v>81</v>
      </c>
      <c r="AW151" s="13" t="s">
        <v>36</v>
      </c>
      <c r="AX151" s="13" t="s">
        <v>73</v>
      </c>
      <c r="AY151" s="251" t="s">
        <v>186</v>
      </c>
    </row>
    <row r="152" spans="2:51" s="11" customFormat="1" ht="13.5">
      <c r="B152" s="214"/>
      <c r="C152" s="215"/>
      <c r="D152" s="208" t="s">
        <v>290</v>
      </c>
      <c r="E152" s="225" t="s">
        <v>23</v>
      </c>
      <c r="F152" s="226" t="s">
        <v>3468</v>
      </c>
      <c r="G152" s="215"/>
      <c r="H152" s="227">
        <v>0.68</v>
      </c>
      <c r="I152" s="219"/>
      <c r="J152" s="215"/>
      <c r="K152" s="215"/>
      <c r="L152" s="220"/>
      <c r="M152" s="221"/>
      <c r="N152" s="222"/>
      <c r="O152" s="222"/>
      <c r="P152" s="222"/>
      <c r="Q152" s="222"/>
      <c r="R152" s="222"/>
      <c r="S152" s="222"/>
      <c r="T152" s="223"/>
      <c r="AT152" s="224" t="s">
        <v>290</v>
      </c>
      <c r="AU152" s="224" t="s">
        <v>83</v>
      </c>
      <c r="AV152" s="11" t="s">
        <v>83</v>
      </c>
      <c r="AW152" s="11" t="s">
        <v>36</v>
      </c>
      <c r="AX152" s="11" t="s">
        <v>81</v>
      </c>
      <c r="AY152" s="224" t="s">
        <v>186</v>
      </c>
    </row>
    <row r="153" spans="2:63" s="10" customFormat="1" ht="29.85" customHeight="1">
      <c r="B153" s="176"/>
      <c r="C153" s="177"/>
      <c r="D153" s="190" t="s">
        <v>72</v>
      </c>
      <c r="E153" s="191" t="s">
        <v>185</v>
      </c>
      <c r="F153" s="191" t="s">
        <v>697</v>
      </c>
      <c r="G153" s="177"/>
      <c r="H153" s="177"/>
      <c r="I153" s="180"/>
      <c r="J153" s="192">
        <f>BK153</f>
        <v>0</v>
      </c>
      <c r="K153" s="177"/>
      <c r="L153" s="182"/>
      <c r="M153" s="183"/>
      <c r="N153" s="184"/>
      <c r="O153" s="184"/>
      <c r="P153" s="185">
        <f>SUM(P154:P161)</f>
        <v>0</v>
      </c>
      <c r="Q153" s="184"/>
      <c r="R153" s="185">
        <f>SUM(R154:R161)</f>
        <v>0</v>
      </c>
      <c r="S153" s="184"/>
      <c r="T153" s="186">
        <f>SUM(T154:T161)</f>
        <v>0</v>
      </c>
      <c r="AR153" s="187" t="s">
        <v>81</v>
      </c>
      <c r="AT153" s="188" t="s">
        <v>72</v>
      </c>
      <c r="AU153" s="188" t="s">
        <v>81</v>
      </c>
      <c r="AY153" s="187" t="s">
        <v>186</v>
      </c>
      <c r="BK153" s="189">
        <f>SUM(BK154:BK161)</f>
        <v>0</v>
      </c>
    </row>
    <row r="154" spans="2:65" s="1" customFormat="1" ht="22.5" customHeight="1">
      <c r="B154" s="41"/>
      <c r="C154" s="193" t="s">
        <v>263</v>
      </c>
      <c r="D154" s="193" t="s">
        <v>189</v>
      </c>
      <c r="E154" s="194" t="s">
        <v>720</v>
      </c>
      <c r="F154" s="195" t="s">
        <v>721</v>
      </c>
      <c r="G154" s="196" t="s">
        <v>285</v>
      </c>
      <c r="H154" s="197">
        <v>142.54</v>
      </c>
      <c r="I154" s="198"/>
      <c r="J154" s="199">
        <f>ROUND(I154*H154,2)</f>
        <v>0</v>
      </c>
      <c r="K154" s="195" t="s">
        <v>193</v>
      </c>
      <c r="L154" s="61"/>
      <c r="M154" s="200" t="s">
        <v>23</v>
      </c>
      <c r="N154" s="201" t="s">
        <v>44</v>
      </c>
      <c r="O154" s="42"/>
      <c r="P154" s="202">
        <f>O154*H154</f>
        <v>0</v>
      </c>
      <c r="Q154" s="202">
        <v>0</v>
      </c>
      <c r="R154" s="202">
        <f>Q154*H154</f>
        <v>0</v>
      </c>
      <c r="S154" s="202">
        <v>0</v>
      </c>
      <c r="T154" s="203">
        <f>S154*H154</f>
        <v>0</v>
      </c>
      <c r="AR154" s="24" t="s">
        <v>206</v>
      </c>
      <c r="AT154" s="24" t="s">
        <v>189</v>
      </c>
      <c r="AU154" s="24" t="s">
        <v>83</v>
      </c>
      <c r="AY154" s="24" t="s">
        <v>186</v>
      </c>
      <c r="BE154" s="204">
        <f>IF(N154="základní",J154,0)</f>
        <v>0</v>
      </c>
      <c r="BF154" s="204">
        <f>IF(N154="snížená",J154,0)</f>
        <v>0</v>
      </c>
      <c r="BG154" s="204">
        <f>IF(N154="zákl. přenesená",J154,0)</f>
        <v>0</v>
      </c>
      <c r="BH154" s="204">
        <f>IF(N154="sníž. přenesená",J154,0)</f>
        <v>0</v>
      </c>
      <c r="BI154" s="204">
        <f>IF(N154="nulová",J154,0)</f>
        <v>0</v>
      </c>
      <c r="BJ154" s="24" t="s">
        <v>81</v>
      </c>
      <c r="BK154" s="204">
        <f>ROUND(I154*H154,2)</f>
        <v>0</v>
      </c>
      <c r="BL154" s="24" t="s">
        <v>206</v>
      </c>
      <c r="BM154" s="24" t="s">
        <v>3469</v>
      </c>
    </row>
    <row r="155" spans="2:51" s="13" customFormat="1" ht="13.5">
      <c r="B155" s="241"/>
      <c r="C155" s="242"/>
      <c r="D155" s="208" t="s">
        <v>290</v>
      </c>
      <c r="E155" s="243" t="s">
        <v>23</v>
      </c>
      <c r="F155" s="244" t="s">
        <v>3470</v>
      </c>
      <c r="G155" s="242"/>
      <c r="H155" s="245" t="s">
        <v>23</v>
      </c>
      <c r="I155" s="246"/>
      <c r="J155" s="242"/>
      <c r="K155" s="242"/>
      <c r="L155" s="247"/>
      <c r="M155" s="248"/>
      <c r="N155" s="249"/>
      <c r="O155" s="249"/>
      <c r="P155" s="249"/>
      <c r="Q155" s="249"/>
      <c r="R155" s="249"/>
      <c r="S155" s="249"/>
      <c r="T155" s="250"/>
      <c r="AT155" s="251" t="s">
        <v>290</v>
      </c>
      <c r="AU155" s="251" t="s">
        <v>83</v>
      </c>
      <c r="AV155" s="13" t="s">
        <v>81</v>
      </c>
      <c r="AW155" s="13" t="s">
        <v>36</v>
      </c>
      <c r="AX155" s="13" t="s">
        <v>73</v>
      </c>
      <c r="AY155" s="251" t="s">
        <v>186</v>
      </c>
    </row>
    <row r="156" spans="2:51" s="11" customFormat="1" ht="13.5">
      <c r="B156" s="214"/>
      <c r="C156" s="215"/>
      <c r="D156" s="205" t="s">
        <v>290</v>
      </c>
      <c r="E156" s="216" t="s">
        <v>23</v>
      </c>
      <c r="F156" s="217" t="s">
        <v>3423</v>
      </c>
      <c r="G156" s="215"/>
      <c r="H156" s="218">
        <v>142.54</v>
      </c>
      <c r="I156" s="219"/>
      <c r="J156" s="215"/>
      <c r="K156" s="215"/>
      <c r="L156" s="220"/>
      <c r="M156" s="221"/>
      <c r="N156" s="222"/>
      <c r="O156" s="222"/>
      <c r="P156" s="222"/>
      <c r="Q156" s="222"/>
      <c r="R156" s="222"/>
      <c r="S156" s="222"/>
      <c r="T156" s="223"/>
      <c r="AT156" s="224" t="s">
        <v>290</v>
      </c>
      <c r="AU156" s="224" t="s">
        <v>83</v>
      </c>
      <c r="AV156" s="11" t="s">
        <v>83</v>
      </c>
      <c r="AW156" s="11" t="s">
        <v>36</v>
      </c>
      <c r="AX156" s="11" t="s">
        <v>81</v>
      </c>
      <c r="AY156" s="224" t="s">
        <v>186</v>
      </c>
    </row>
    <row r="157" spans="2:65" s="1" customFormat="1" ht="22.5" customHeight="1">
      <c r="B157" s="41"/>
      <c r="C157" s="193" t="s">
        <v>268</v>
      </c>
      <c r="D157" s="193" t="s">
        <v>189</v>
      </c>
      <c r="E157" s="194" t="s">
        <v>3471</v>
      </c>
      <c r="F157" s="195" t="s">
        <v>3472</v>
      </c>
      <c r="G157" s="196" t="s">
        <v>285</v>
      </c>
      <c r="H157" s="197">
        <v>142.54</v>
      </c>
      <c r="I157" s="198"/>
      <c r="J157" s="199">
        <f>ROUND(I157*H157,2)</f>
        <v>0</v>
      </c>
      <c r="K157" s="195" t="s">
        <v>23</v>
      </c>
      <c r="L157" s="61"/>
      <c r="M157" s="200" t="s">
        <v>23</v>
      </c>
      <c r="N157" s="201" t="s">
        <v>44</v>
      </c>
      <c r="O157" s="42"/>
      <c r="P157" s="202">
        <f>O157*H157</f>
        <v>0</v>
      </c>
      <c r="Q157" s="202">
        <v>0</v>
      </c>
      <c r="R157" s="202">
        <f>Q157*H157</f>
        <v>0</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3473</v>
      </c>
    </row>
    <row r="158" spans="2:51" s="13" customFormat="1" ht="13.5">
      <c r="B158" s="241"/>
      <c r="C158" s="242"/>
      <c r="D158" s="208" t="s">
        <v>290</v>
      </c>
      <c r="E158" s="243" t="s">
        <v>23</v>
      </c>
      <c r="F158" s="244" t="s">
        <v>3470</v>
      </c>
      <c r="G158" s="242"/>
      <c r="H158" s="245" t="s">
        <v>23</v>
      </c>
      <c r="I158" s="246"/>
      <c r="J158" s="242"/>
      <c r="K158" s="242"/>
      <c r="L158" s="247"/>
      <c r="M158" s="248"/>
      <c r="N158" s="249"/>
      <c r="O158" s="249"/>
      <c r="P158" s="249"/>
      <c r="Q158" s="249"/>
      <c r="R158" s="249"/>
      <c r="S158" s="249"/>
      <c r="T158" s="250"/>
      <c r="AT158" s="251" t="s">
        <v>290</v>
      </c>
      <c r="AU158" s="251" t="s">
        <v>83</v>
      </c>
      <c r="AV158" s="13" t="s">
        <v>81</v>
      </c>
      <c r="AW158" s="13" t="s">
        <v>36</v>
      </c>
      <c r="AX158" s="13" t="s">
        <v>73</v>
      </c>
      <c r="AY158" s="251" t="s">
        <v>186</v>
      </c>
    </row>
    <row r="159" spans="2:51" s="11" customFormat="1" ht="13.5">
      <c r="B159" s="214"/>
      <c r="C159" s="215"/>
      <c r="D159" s="208" t="s">
        <v>290</v>
      </c>
      <c r="E159" s="225" t="s">
        <v>23</v>
      </c>
      <c r="F159" s="226" t="s">
        <v>3423</v>
      </c>
      <c r="G159" s="215"/>
      <c r="H159" s="227">
        <v>142.54</v>
      </c>
      <c r="I159" s="219"/>
      <c r="J159" s="215"/>
      <c r="K159" s="215"/>
      <c r="L159" s="220"/>
      <c r="M159" s="221"/>
      <c r="N159" s="222"/>
      <c r="O159" s="222"/>
      <c r="P159" s="222"/>
      <c r="Q159" s="222"/>
      <c r="R159" s="222"/>
      <c r="S159" s="222"/>
      <c r="T159" s="223"/>
      <c r="AT159" s="224" t="s">
        <v>290</v>
      </c>
      <c r="AU159" s="224" t="s">
        <v>83</v>
      </c>
      <c r="AV159" s="11" t="s">
        <v>83</v>
      </c>
      <c r="AW159" s="11" t="s">
        <v>36</v>
      </c>
      <c r="AX159" s="11" t="s">
        <v>81</v>
      </c>
      <c r="AY159" s="224" t="s">
        <v>186</v>
      </c>
    </row>
    <row r="160" spans="2:51" s="11" customFormat="1" ht="13.5">
      <c r="B160" s="214"/>
      <c r="C160" s="215"/>
      <c r="D160" s="208" t="s">
        <v>290</v>
      </c>
      <c r="E160" s="225" t="s">
        <v>23</v>
      </c>
      <c r="F160" s="226" t="s">
        <v>23</v>
      </c>
      <c r="G160" s="215"/>
      <c r="H160" s="227">
        <v>0</v>
      </c>
      <c r="I160" s="219"/>
      <c r="J160" s="215"/>
      <c r="K160" s="215"/>
      <c r="L160" s="220"/>
      <c r="M160" s="221"/>
      <c r="N160" s="222"/>
      <c r="O160" s="222"/>
      <c r="P160" s="222"/>
      <c r="Q160" s="222"/>
      <c r="R160" s="222"/>
      <c r="S160" s="222"/>
      <c r="T160" s="223"/>
      <c r="AT160" s="224" t="s">
        <v>290</v>
      </c>
      <c r="AU160" s="224" t="s">
        <v>83</v>
      </c>
      <c r="AV160" s="11" t="s">
        <v>83</v>
      </c>
      <c r="AW160" s="11" t="s">
        <v>36</v>
      </c>
      <c r="AX160" s="11" t="s">
        <v>73</v>
      </c>
      <c r="AY160" s="224" t="s">
        <v>186</v>
      </c>
    </row>
    <row r="161" spans="2:51" s="13" customFormat="1" ht="13.5">
      <c r="B161" s="241"/>
      <c r="C161" s="242"/>
      <c r="D161" s="208" t="s">
        <v>290</v>
      </c>
      <c r="E161" s="243" t="s">
        <v>23</v>
      </c>
      <c r="F161" s="244" t="s">
        <v>3474</v>
      </c>
      <c r="G161" s="242"/>
      <c r="H161" s="245" t="s">
        <v>23</v>
      </c>
      <c r="I161" s="246"/>
      <c r="J161" s="242"/>
      <c r="K161" s="242"/>
      <c r="L161" s="247"/>
      <c r="M161" s="248"/>
      <c r="N161" s="249"/>
      <c r="O161" s="249"/>
      <c r="P161" s="249"/>
      <c r="Q161" s="249"/>
      <c r="R161" s="249"/>
      <c r="S161" s="249"/>
      <c r="T161" s="250"/>
      <c r="AT161" s="251" t="s">
        <v>290</v>
      </c>
      <c r="AU161" s="251" t="s">
        <v>83</v>
      </c>
      <c r="AV161" s="13" t="s">
        <v>81</v>
      </c>
      <c r="AW161" s="13" t="s">
        <v>36</v>
      </c>
      <c r="AX161" s="13" t="s">
        <v>73</v>
      </c>
      <c r="AY161" s="251" t="s">
        <v>186</v>
      </c>
    </row>
    <row r="162" spans="2:63" s="10" customFormat="1" ht="29.85" customHeight="1">
      <c r="B162" s="176"/>
      <c r="C162" s="177"/>
      <c r="D162" s="190" t="s">
        <v>72</v>
      </c>
      <c r="E162" s="191" t="s">
        <v>227</v>
      </c>
      <c r="F162" s="191" t="s">
        <v>800</v>
      </c>
      <c r="G162" s="177"/>
      <c r="H162" s="177"/>
      <c r="I162" s="180"/>
      <c r="J162" s="192">
        <f>BK162</f>
        <v>0</v>
      </c>
      <c r="K162" s="177"/>
      <c r="L162" s="182"/>
      <c r="M162" s="183"/>
      <c r="N162" s="184"/>
      <c r="O162" s="184"/>
      <c r="P162" s="185">
        <f>SUM(P163:P230)</f>
        <v>0</v>
      </c>
      <c r="Q162" s="184"/>
      <c r="R162" s="185">
        <f>SUM(R163:R230)</f>
        <v>23.233548999999996</v>
      </c>
      <c r="S162" s="184"/>
      <c r="T162" s="186">
        <f>SUM(T163:T230)</f>
        <v>0</v>
      </c>
      <c r="AR162" s="187" t="s">
        <v>81</v>
      </c>
      <c r="AT162" s="188" t="s">
        <v>72</v>
      </c>
      <c r="AU162" s="188" t="s">
        <v>81</v>
      </c>
      <c r="AY162" s="187" t="s">
        <v>186</v>
      </c>
      <c r="BK162" s="189">
        <f>SUM(BK163:BK230)</f>
        <v>0</v>
      </c>
    </row>
    <row r="163" spans="2:65" s="1" customFormat="1" ht="22.5" customHeight="1">
      <c r="B163" s="41"/>
      <c r="C163" s="193" t="s">
        <v>614</v>
      </c>
      <c r="D163" s="193" t="s">
        <v>189</v>
      </c>
      <c r="E163" s="194" t="s">
        <v>3275</v>
      </c>
      <c r="F163" s="195" t="s">
        <v>3276</v>
      </c>
      <c r="G163" s="196" t="s">
        <v>444</v>
      </c>
      <c r="H163" s="197">
        <v>72.7</v>
      </c>
      <c r="I163" s="198"/>
      <c r="J163" s="199">
        <f>ROUND(I163*H163,2)</f>
        <v>0</v>
      </c>
      <c r="K163" s="195" t="s">
        <v>193</v>
      </c>
      <c r="L163" s="61"/>
      <c r="M163" s="200" t="s">
        <v>23</v>
      </c>
      <c r="N163" s="201" t="s">
        <v>44</v>
      </c>
      <c r="O163" s="42"/>
      <c r="P163" s="202">
        <f>O163*H163</f>
        <v>0</v>
      </c>
      <c r="Q163" s="202">
        <v>0</v>
      </c>
      <c r="R163" s="202">
        <f>Q163*H163</f>
        <v>0</v>
      </c>
      <c r="S163" s="202">
        <v>0</v>
      </c>
      <c r="T163" s="203">
        <f>S163*H163</f>
        <v>0</v>
      </c>
      <c r="AR163" s="24" t="s">
        <v>206</v>
      </c>
      <c r="AT163" s="24" t="s">
        <v>189</v>
      </c>
      <c r="AU163" s="24" t="s">
        <v>83</v>
      </c>
      <c r="AY163" s="24" t="s">
        <v>186</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206</v>
      </c>
      <c r="BM163" s="24" t="s">
        <v>3475</v>
      </c>
    </row>
    <row r="164" spans="2:47" s="1" customFormat="1" ht="27">
      <c r="B164" s="41"/>
      <c r="C164" s="63"/>
      <c r="D164" s="208" t="s">
        <v>287</v>
      </c>
      <c r="E164" s="63"/>
      <c r="F164" s="209" t="s">
        <v>3278</v>
      </c>
      <c r="G164" s="63"/>
      <c r="H164" s="63"/>
      <c r="I164" s="163"/>
      <c r="J164" s="63"/>
      <c r="K164" s="63"/>
      <c r="L164" s="61"/>
      <c r="M164" s="207"/>
      <c r="N164" s="42"/>
      <c r="O164" s="42"/>
      <c r="P164" s="42"/>
      <c r="Q164" s="42"/>
      <c r="R164" s="42"/>
      <c r="S164" s="42"/>
      <c r="T164" s="78"/>
      <c r="AT164" s="24" t="s">
        <v>287</v>
      </c>
      <c r="AU164" s="24" t="s">
        <v>83</v>
      </c>
    </row>
    <row r="165" spans="2:51" s="11" customFormat="1" ht="13.5">
      <c r="B165" s="214"/>
      <c r="C165" s="215"/>
      <c r="D165" s="205" t="s">
        <v>290</v>
      </c>
      <c r="E165" s="216" t="s">
        <v>23</v>
      </c>
      <c r="F165" s="217" t="s">
        <v>3476</v>
      </c>
      <c r="G165" s="215"/>
      <c r="H165" s="218">
        <v>72.7</v>
      </c>
      <c r="I165" s="219"/>
      <c r="J165" s="215"/>
      <c r="K165" s="215"/>
      <c r="L165" s="220"/>
      <c r="M165" s="221"/>
      <c r="N165" s="222"/>
      <c r="O165" s="222"/>
      <c r="P165" s="222"/>
      <c r="Q165" s="222"/>
      <c r="R165" s="222"/>
      <c r="S165" s="222"/>
      <c r="T165" s="223"/>
      <c r="AT165" s="224" t="s">
        <v>290</v>
      </c>
      <c r="AU165" s="224" t="s">
        <v>83</v>
      </c>
      <c r="AV165" s="11" t="s">
        <v>83</v>
      </c>
      <c r="AW165" s="11" t="s">
        <v>36</v>
      </c>
      <c r="AX165" s="11" t="s">
        <v>81</v>
      </c>
      <c r="AY165" s="224" t="s">
        <v>186</v>
      </c>
    </row>
    <row r="166" spans="2:65" s="1" customFormat="1" ht="31.5" customHeight="1">
      <c r="B166" s="41"/>
      <c r="C166" s="193" t="s">
        <v>271</v>
      </c>
      <c r="D166" s="193" t="s">
        <v>189</v>
      </c>
      <c r="E166" s="194" t="s">
        <v>3280</v>
      </c>
      <c r="F166" s="195" t="s">
        <v>3281</v>
      </c>
      <c r="G166" s="196" t="s">
        <v>444</v>
      </c>
      <c r="H166" s="197">
        <v>74.7</v>
      </c>
      <c r="I166" s="198"/>
      <c r="J166" s="199">
        <f>ROUND(I166*H166,2)</f>
        <v>0</v>
      </c>
      <c r="K166" s="195" t="s">
        <v>193</v>
      </c>
      <c r="L166" s="61"/>
      <c r="M166" s="200" t="s">
        <v>23</v>
      </c>
      <c r="N166" s="201" t="s">
        <v>44</v>
      </c>
      <c r="O166" s="42"/>
      <c r="P166" s="202">
        <f>O166*H166</f>
        <v>0</v>
      </c>
      <c r="Q166" s="202">
        <v>8E-05</v>
      </c>
      <c r="R166" s="202">
        <f>Q166*H166</f>
        <v>0.005976</v>
      </c>
      <c r="S166" s="202">
        <v>0</v>
      </c>
      <c r="T166" s="203">
        <f>S166*H166</f>
        <v>0</v>
      </c>
      <c r="AR166" s="24" t="s">
        <v>206</v>
      </c>
      <c r="AT166" s="24" t="s">
        <v>189</v>
      </c>
      <c r="AU166" s="24" t="s">
        <v>83</v>
      </c>
      <c r="AY166" s="24" t="s">
        <v>186</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206</v>
      </c>
      <c r="BM166" s="24" t="s">
        <v>3477</v>
      </c>
    </row>
    <row r="167" spans="2:47" s="1" customFormat="1" ht="94.5">
      <c r="B167" s="41"/>
      <c r="C167" s="63"/>
      <c r="D167" s="208" t="s">
        <v>287</v>
      </c>
      <c r="E167" s="63"/>
      <c r="F167" s="209" t="s">
        <v>3283</v>
      </c>
      <c r="G167" s="63"/>
      <c r="H167" s="63"/>
      <c r="I167" s="163"/>
      <c r="J167" s="63"/>
      <c r="K167" s="63"/>
      <c r="L167" s="61"/>
      <c r="M167" s="207"/>
      <c r="N167" s="42"/>
      <c r="O167" s="42"/>
      <c r="P167" s="42"/>
      <c r="Q167" s="42"/>
      <c r="R167" s="42"/>
      <c r="S167" s="42"/>
      <c r="T167" s="78"/>
      <c r="AT167" s="24" t="s">
        <v>287</v>
      </c>
      <c r="AU167" s="24" t="s">
        <v>83</v>
      </c>
    </row>
    <row r="168" spans="2:51" s="11" customFormat="1" ht="13.5">
      <c r="B168" s="214"/>
      <c r="C168" s="215"/>
      <c r="D168" s="208" t="s">
        <v>290</v>
      </c>
      <c r="E168" s="225" t="s">
        <v>23</v>
      </c>
      <c r="F168" s="226" t="s">
        <v>3478</v>
      </c>
      <c r="G168" s="215"/>
      <c r="H168" s="227">
        <v>72.7</v>
      </c>
      <c r="I168" s="219"/>
      <c r="J168" s="215"/>
      <c r="K168" s="215"/>
      <c r="L168" s="220"/>
      <c r="M168" s="221"/>
      <c r="N168" s="222"/>
      <c r="O168" s="222"/>
      <c r="P168" s="222"/>
      <c r="Q168" s="222"/>
      <c r="R168" s="222"/>
      <c r="S168" s="222"/>
      <c r="T168" s="223"/>
      <c r="AT168" s="224" t="s">
        <v>290</v>
      </c>
      <c r="AU168" s="224" t="s">
        <v>83</v>
      </c>
      <c r="AV168" s="11" t="s">
        <v>83</v>
      </c>
      <c r="AW168" s="11" t="s">
        <v>36</v>
      </c>
      <c r="AX168" s="11" t="s">
        <v>73</v>
      </c>
      <c r="AY168" s="224" t="s">
        <v>186</v>
      </c>
    </row>
    <row r="169" spans="2:51" s="11" customFormat="1" ht="13.5">
      <c r="B169" s="214"/>
      <c r="C169" s="215"/>
      <c r="D169" s="208" t="s">
        <v>290</v>
      </c>
      <c r="E169" s="225" t="s">
        <v>23</v>
      </c>
      <c r="F169" s="226" t="s">
        <v>3479</v>
      </c>
      <c r="G169" s="215"/>
      <c r="H169" s="227">
        <v>2</v>
      </c>
      <c r="I169" s="219"/>
      <c r="J169" s="215"/>
      <c r="K169" s="215"/>
      <c r="L169" s="220"/>
      <c r="M169" s="221"/>
      <c r="N169" s="222"/>
      <c r="O169" s="222"/>
      <c r="P169" s="222"/>
      <c r="Q169" s="222"/>
      <c r="R169" s="222"/>
      <c r="S169" s="222"/>
      <c r="T169" s="223"/>
      <c r="AT169" s="224" t="s">
        <v>290</v>
      </c>
      <c r="AU169" s="224" t="s">
        <v>83</v>
      </c>
      <c r="AV169" s="11" t="s">
        <v>83</v>
      </c>
      <c r="AW169" s="11" t="s">
        <v>36</v>
      </c>
      <c r="AX169" s="11" t="s">
        <v>73</v>
      </c>
      <c r="AY169" s="224" t="s">
        <v>186</v>
      </c>
    </row>
    <row r="170" spans="2:51" s="12" customFormat="1" ht="13.5">
      <c r="B170" s="230"/>
      <c r="C170" s="231"/>
      <c r="D170" s="205" t="s">
        <v>290</v>
      </c>
      <c r="E170" s="232" t="s">
        <v>23</v>
      </c>
      <c r="F170" s="233" t="s">
        <v>650</v>
      </c>
      <c r="G170" s="231"/>
      <c r="H170" s="234">
        <v>74.7</v>
      </c>
      <c r="I170" s="235"/>
      <c r="J170" s="231"/>
      <c r="K170" s="231"/>
      <c r="L170" s="236"/>
      <c r="M170" s="237"/>
      <c r="N170" s="238"/>
      <c r="O170" s="238"/>
      <c r="P170" s="238"/>
      <c r="Q170" s="238"/>
      <c r="R170" s="238"/>
      <c r="S170" s="238"/>
      <c r="T170" s="239"/>
      <c r="AT170" s="240" t="s">
        <v>290</v>
      </c>
      <c r="AU170" s="240" t="s">
        <v>83</v>
      </c>
      <c r="AV170" s="12" t="s">
        <v>206</v>
      </c>
      <c r="AW170" s="12" t="s">
        <v>36</v>
      </c>
      <c r="AX170" s="12" t="s">
        <v>81</v>
      </c>
      <c r="AY170" s="240" t="s">
        <v>186</v>
      </c>
    </row>
    <row r="171" spans="2:65" s="1" customFormat="1" ht="22.5" customHeight="1">
      <c r="B171" s="41"/>
      <c r="C171" s="254" t="s">
        <v>10</v>
      </c>
      <c r="D171" s="254" t="s">
        <v>1059</v>
      </c>
      <c r="E171" s="255" t="s">
        <v>3285</v>
      </c>
      <c r="F171" s="256" t="s">
        <v>3286</v>
      </c>
      <c r="G171" s="257" t="s">
        <v>444</v>
      </c>
      <c r="H171" s="258">
        <v>75.82</v>
      </c>
      <c r="I171" s="259"/>
      <c r="J171" s="260">
        <f>ROUND(I171*H171,2)</f>
        <v>0</v>
      </c>
      <c r="K171" s="256" t="s">
        <v>193</v>
      </c>
      <c r="L171" s="261"/>
      <c r="M171" s="262" t="s">
        <v>23</v>
      </c>
      <c r="N171" s="263" t="s">
        <v>44</v>
      </c>
      <c r="O171" s="42"/>
      <c r="P171" s="202">
        <f>O171*H171</f>
        <v>0</v>
      </c>
      <c r="Q171" s="202">
        <v>0.072</v>
      </c>
      <c r="R171" s="202">
        <f>Q171*H171</f>
        <v>5.459039999999999</v>
      </c>
      <c r="S171" s="202">
        <v>0</v>
      </c>
      <c r="T171" s="203">
        <f>S171*H171</f>
        <v>0</v>
      </c>
      <c r="AR171" s="24" t="s">
        <v>227</v>
      </c>
      <c r="AT171" s="24" t="s">
        <v>1059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3480</v>
      </c>
    </row>
    <row r="172" spans="2:51" s="11" customFormat="1" ht="13.5">
      <c r="B172" s="214"/>
      <c r="C172" s="215"/>
      <c r="D172" s="205" t="s">
        <v>290</v>
      </c>
      <c r="E172" s="216" t="s">
        <v>23</v>
      </c>
      <c r="F172" s="217" t="s">
        <v>3481</v>
      </c>
      <c r="G172" s="215"/>
      <c r="H172" s="218">
        <v>75.82</v>
      </c>
      <c r="I172" s="219"/>
      <c r="J172" s="215"/>
      <c r="K172" s="215"/>
      <c r="L172" s="220"/>
      <c r="M172" s="221"/>
      <c r="N172" s="222"/>
      <c r="O172" s="222"/>
      <c r="P172" s="222"/>
      <c r="Q172" s="222"/>
      <c r="R172" s="222"/>
      <c r="S172" s="222"/>
      <c r="T172" s="223"/>
      <c r="AT172" s="224" t="s">
        <v>290</v>
      </c>
      <c r="AU172" s="224" t="s">
        <v>83</v>
      </c>
      <c r="AV172" s="11" t="s">
        <v>83</v>
      </c>
      <c r="AW172" s="11" t="s">
        <v>36</v>
      </c>
      <c r="AX172" s="11" t="s">
        <v>81</v>
      </c>
      <c r="AY172" s="224" t="s">
        <v>186</v>
      </c>
    </row>
    <row r="173" spans="2:65" s="1" customFormat="1" ht="44.25" customHeight="1">
      <c r="B173" s="41"/>
      <c r="C173" s="193" t="s">
        <v>255</v>
      </c>
      <c r="D173" s="193" t="s">
        <v>189</v>
      </c>
      <c r="E173" s="194" t="s">
        <v>3482</v>
      </c>
      <c r="F173" s="195" t="s">
        <v>3483</v>
      </c>
      <c r="G173" s="196" t="s">
        <v>300</v>
      </c>
      <c r="H173" s="197">
        <v>4</v>
      </c>
      <c r="I173" s="198"/>
      <c r="J173" s="199">
        <f>ROUND(I173*H173,2)</f>
        <v>0</v>
      </c>
      <c r="K173" s="195" t="s">
        <v>23</v>
      </c>
      <c r="L173" s="61"/>
      <c r="M173" s="200" t="s">
        <v>23</v>
      </c>
      <c r="N173" s="201" t="s">
        <v>44</v>
      </c>
      <c r="O173" s="42"/>
      <c r="P173" s="202">
        <f>O173*H173</f>
        <v>0</v>
      </c>
      <c r="Q173" s="202">
        <v>0.00175</v>
      </c>
      <c r="R173" s="202">
        <f>Q173*H173</f>
        <v>0.007</v>
      </c>
      <c r="S173" s="202">
        <v>0</v>
      </c>
      <c r="T173" s="203">
        <f>S173*H173</f>
        <v>0</v>
      </c>
      <c r="AR173" s="24" t="s">
        <v>206</v>
      </c>
      <c r="AT173" s="24" t="s">
        <v>189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206</v>
      </c>
      <c r="BM173" s="24" t="s">
        <v>3484</v>
      </c>
    </row>
    <row r="174" spans="2:47" s="1" customFormat="1" ht="94.5">
      <c r="B174" s="41"/>
      <c r="C174" s="63"/>
      <c r="D174" s="208" t="s">
        <v>287</v>
      </c>
      <c r="E174" s="63"/>
      <c r="F174" s="209" t="s">
        <v>3283</v>
      </c>
      <c r="G174" s="63"/>
      <c r="H174" s="63"/>
      <c r="I174" s="163"/>
      <c r="J174" s="63"/>
      <c r="K174" s="63"/>
      <c r="L174" s="61"/>
      <c r="M174" s="207"/>
      <c r="N174" s="42"/>
      <c r="O174" s="42"/>
      <c r="P174" s="42"/>
      <c r="Q174" s="42"/>
      <c r="R174" s="42"/>
      <c r="S174" s="42"/>
      <c r="T174" s="78"/>
      <c r="AT174" s="24" t="s">
        <v>287</v>
      </c>
      <c r="AU174" s="24" t="s">
        <v>83</v>
      </c>
    </row>
    <row r="175" spans="2:51" s="11" customFormat="1" ht="13.5">
      <c r="B175" s="214"/>
      <c r="C175" s="215"/>
      <c r="D175" s="205" t="s">
        <v>290</v>
      </c>
      <c r="E175" s="216" t="s">
        <v>23</v>
      </c>
      <c r="F175" s="217" t="s">
        <v>3485</v>
      </c>
      <c r="G175" s="215"/>
      <c r="H175" s="218">
        <v>4</v>
      </c>
      <c r="I175" s="219"/>
      <c r="J175" s="215"/>
      <c r="K175" s="215"/>
      <c r="L175" s="220"/>
      <c r="M175" s="221"/>
      <c r="N175" s="222"/>
      <c r="O175" s="222"/>
      <c r="P175" s="222"/>
      <c r="Q175" s="222"/>
      <c r="R175" s="222"/>
      <c r="S175" s="222"/>
      <c r="T175" s="223"/>
      <c r="AT175" s="224" t="s">
        <v>290</v>
      </c>
      <c r="AU175" s="224" t="s">
        <v>83</v>
      </c>
      <c r="AV175" s="11" t="s">
        <v>83</v>
      </c>
      <c r="AW175" s="11" t="s">
        <v>36</v>
      </c>
      <c r="AX175" s="11" t="s">
        <v>81</v>
      </c>
      <c r="AY175" s="224" t="s">
        <v>186</v>
      </c>
    </row>
    <row r="176" spans="2:65" s="1" customFormat="1" ht="31.5" customHeight="1">
      <c r="B176" s="41"/>
      <c r="C176" s="193" t="s">
        <v>350</v>
      </c>
      <c r="D176" s="193" t="s">
        <v>189</v>
      </c>
      <c r="E176" s="194" t="s">
        <v>3297</v>
      </c>
      <c r="F176" s="195" t="s">
        <v>3298</v>
      </c>
      <c r="G176" s="196" t="s">
        <v>300</v>
      </c>
      <c r="H176" s="197">
        <v>6</v>
      </c>
      <c r="I176" s="198"/>
      <c r="J176" s="199">
        <f>ROUND(I176*H176,2)</f>
        <v>0</v>
      </c>
      <c r="K176" s="195" t="s">
        <v>193</v>
      </c>
      <c r="L176" s="61"/>
      <c r="M176" s="200" t="s">
        <v>23</v>
      </c>
      <c r="N176" s="201" t="s">
        <v>44</v>
      </c>
      <c r="O176" s="42"/>
      <c r="P176" s="202">
        <f>O176*H176</f>
        <v>0</v>
      </c>
      <c r="Q176" s="202">
        <v>9E-05</v>
      </c>
      <c r="R176" s="202">
        <f>Q176*H176</f>
        <v>0.00054</v>
      </c>
      <c r="S176" s="202">
        <v>0</v>
      </c>
      <c r="T176" s="203">
        <f>S176*H176</f>
        <v>0</v>
      </c>
      <c r="AR176" s="24" t="s">
        <v>206</v>
      </c>
      <c r="AT176" s="24" t="s">
        <v>189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206</v>
      </c>
      <c r="BM176" s="24" t="s">
        <v>3486</v>
      </c>
    </row>
    <row r="177" spans="2:47" s="1" customFormat="1" ht="67.5">
      <c r="B177" s="41"/>
      <c r="C177" s="63"/>
      <c r="D177" s="208" t="s">
        <v>287</v>
      </c>
      <c r="E177" s="63"/>
      <c r="F177" s="209" t="s">
        <v>3300</v>
      </c>
      <c r="G177" s="63"/>
      <c r="H177" s="63"/>
      <c r="I177" s="163"/>
      <c r="J177" s="63"/>
      <c r="K177" s="63"/>
      <c r="L177" s="61"/>
      <c r="M177" s="207"/>
      <c r="N177" s="42"/>
      <c r="O177" s="42"/>
      <c r="P177" s="42"/>
      <c r="Q177" s="42"/>
      <c r="R177" s="42"/>
      <c r="S177" s="42"/>
      <c r="T177" s="78"/>
      <c r="AT177" s="24" t="s">
        <v>287</v>
      </c>
      <c r="AU177" s="24" t="s">
        <v>83</v>
      </c>
    </row>
    <row r="178" spans="2:51" s="13" customFormat="1" ht="13.5">
      <c r="B178" s="241"/>
      <c r="C178" s="242"/>
      <c r="D178" s="208" t="s">
        <v>290</v>
      </c>
      <c r="E178" s="243" t="s">
        <v>23</v>
      </c>
      <c r="F178" s="244" t="s">
        <v>3487</v>
      </c>
      <c r="G178" s="242"/>
      <c r="H178" s="245" t="s">
        <v>23</v>
      </c>
      <c r="I178" s="246"/>
      <c r="J178" s="242"/>
      <c r="K178" s="242"/>
      <c r="L178" s="247"/>
      <c r="M178" s="248"/>
      <c r="N178" s="249"/>
      <c r="O178" s="249"/>
      <c r="P178" s="249"/>
      <c r="Q178" s="249"/>
      <c r="R178" s="249"/>
      <c r="S178" s="249"/>
      <c r="T178" s="250"/>
      <c r="AT178" s="251" t="s">
        <v>290</v>
      </c>
      <c r="AU178" s="251" t="s">
        <v>83</v>
      </c>
      <c r="AV178" s="13" t="s">
        <v>81</v>
      </c>
      <c r="AW178" s="13" t="s">
        <v>36</v>
      </c>
      <c r="AX178" s="13" t="s">
        <v>73</v>
      </c>
      <c r="AY178" s="251" t="s">
        <v>186</v>
      </c>
    </row>
    <row r="179" spans="2:51" s="11" customFormat="1" ht="13.5">
      <c r="B179" s="214"/>
      <c r="C179" s="215"/>
      <c r="D179" s="208" t="s">
        <v>290</v>
      </c>
      <c r="E179" s="225" t="s">
        <v>23</v>
      </c>
      <c r="F179" s="226" t="s">
        <v>3488</v>
      </c>
      <c r="G179" s="215"/>
      <c r="H179" s="227">
        <v>3</v>
      </c>
      <c r="I179" s="219"/>
      <c r="J179" s="215"/>
      <c r="K179" s="215"/>
      <c r="L179" s="220"/>
      <c r="M179" s="221"/>
      <c r="N179" s="222"/>
      <c r="O179" s="222"/>
      <c r="P179" s="222"/>
      <c r="Q179" s="222"/>
      <c r="R179" s="222"/>
      <c r="S179" s="222"/>
      <c r="T179" s="223"/>
      <c r="AT179" s="224" t="s">
        <v>290</v>
      </c>
      <c r="AU179" s="224" t="s">
        <v>83</v>
      </c>
      <c r="AV179" s="11" t="s">
        <v>83</v>
      </c>
      <c r="AW179" s="11" t="s">
        <v>36</v>
      </c>
      <c r="AX179" s="11" t="s">
        <v>73</v>
      </c>
      <c r="AY179" s="224" t="s">
        <v>186</v>
      </c>
    </row>
    <row r="180" spans="2:51" s="11" customFormat="1" ht="13.5">
      <c r="B180" s="214"/>
      <c r="C180" s="215"/>
      <c r="D180" s="208" t="s">
        <v>290</v>
      </c>
      <c r="E180" s="225" t="s">
        <v>23</v>
      </c>
      <c r="F180" s="226" t="s">
        <v>3489</v>
      </c>
      <c r="G180" s="215"/>
      <c r="H180" s="227">
        <v>3</v>
      </c>
      <c r="I180" s="219"/>
      <c r="J180" s="215"/>
      <c r="K180" s="215"/>
      <c r="L180" s="220"/>
      <c r="M180" s="221"/>
      <c r="N180" s="222"/>
      <c r="O180" s="222"/>
      <c r="P180" s="222"/>
      <c r="Q180" s="222"/>
      <c r="R180" s="222"/>
      <c r="S180" s="222"/>
      <c r="T180" s="223"/>
      <c r="AT180" s="224" t="s">
        <v>290</v>
      </c>
      <c r="AU180" s="224" t="s">
        <v>83</v>
      </c>
      <c r="AV180" s="11" t="s">
        <v>83</v>
      </c>
      <c r="AW180" s="11" t="s">
        <v>36</v>
      </c>
      <c r="AX180" s="11" t="s">
        <v>73</v>
      </c>
      <c r="AY180" s="224" t="s">
        <v>186</v>
      </c>
    </row>
    <row r="181" spans="2:51" s="12" customFormat="1" ht="13.5">
      <c r="B181" s="230"/>
      <c r="C181" s="231"/>
      <c r="D181" s="205" t="s">
        <v>290</v>
      </c>
      <c r="E181" s="232" t="s">
        <v>23</v>
      </c>
      <c r="F181" s="233" t="s">
        <v>650</v>
      </c>
      <c r="G181" s="231"/>
      <c r="H181" s="234">
        <v>6</v>
      </c>
      <c r="I181" s="235"/>
      <c r="J181" s="231"/>
      <c r="K181" s="231"/>
      <c r="L181" s="236"/>
      <c r="M181" s="237"/>
      <c r="N181" s="238"/>
      <c r="O181" s="238"/>
      <c r="P181" s="238"/>
      <c r="Q181" s="238"/>
      <c r="R181" s="238"/>
      <c r="S181" s="238"/>
      <c r="T181" s="239"/>
      <c r="AT181" s="240" t="s">
        <v>290</v>
      </c>
      <c r="AU181" s="240" t="s">
        <v>83</v>
      </c>
      <c r="AV181" s="12" t="s">
        <v>206</v>
      </c>
      <c r="AW181" s="12" t="s">
        <v>36</v>
      </c>
      <c r="AX181" s="12" t="s">
        <v>81</v>
      </c>
      <c r="AY181" s="240" t="s">
        <v>186</v>
      </c>
    </row>
    <row r="182" spans="2:65" s="1" customFormat="1" ht="31.5" customHeight="1">
      <c r="B182" s="41"/>
      <c r="C182" s="254" t="s">
        <v>354</v>
      </c>
      <c r="D182" s="254" t="s">
        <v>1059</v>
      </c>
      <c r="E182" s="255" t="s">
        <v>3303</v>
      </c>
      <c r="F182" s="256" t="s">
        <v>3304</v>
      </c>
      <c r="G182" s="257" t="s">
        <v>300</v>
      </c>
      <c r="H182" s="258">
        <v>3</v>
      </c>
      <c r="I182" s="259"/>
      <c r="J182" s="260">
        <f>ROUND(I182*H182,2)</f>
        <v>0</v>
      </c>
      <c r="K182" s="256" t="s">
        <v>193</v>
      </c>
      <c r="L182" s="261"/>
      <c r="M182" s="262" t="s">
        <v>23</v>
      </c>
      <c r="N182" s="263" t="s">
        <v>44</v>
      </c>
      <c r="O182" s="42"/>
      <c r="P182" s="202">
        <f>O182*H182</f>
        <v>0</v>
      </c>
      <c r="Q182" s="202">
        <v>0.056</v>
      </c>
      <c r="R182" s="202">
        <f>Q182*H182</f>
        <v>0.168</v>
      </c>
      <c r="S182" s="202">
        <v>0</v>
      </c>
      <c r="T182" s="203">
        <f>S182*H182</f>
        <v>0</v>
      </c>
      <c r="AR182" s="24" t="s">
        <v>227</v>
      </c>
      <c r="AT182" s="24" t="s">
        <v>1059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3490</v>
      </c>
    </row>
    <row r="183" spans="2:65" s="1" customFormat="1" ht="31.5" customHeight="1">
      <c r="B183" s="41"/>
      <c r="C183" s="254" t="s">
        <v>358</v>
      </c>
      <c r="D183" s="254" t="s">
        <v>1059</v>
      </c>
      <c r="E183" s="255" t="s">
        <v>3491</v>
      </c>
      <c r="F183" s="256" t="s">
        <v>3492</v>
      </c>
      <c r="G183" s="257" t="s">
        <v>300</v>
      </c>
      <c r="H183" s="258">
        <v>3</v>
      </c>
      <c r="I183" s="259"/>
      <c r="J183" s="260">
        <f>ROUND(I183*H183,2)</f>
        <v>0</v>
      </c>
      <c r="K183" s="256" t="s">
        <v>193</v>
      </c>
      <c r="L183" s="261"/>
      <c r="M183" s="262" t="s">
        <v>23</v>
      </c>
      <c r="N183" s="263" t="s">
        <v>44</v>
      </c>
      <c r="O183" s="42"/>
      <c r="P183" s="202">
        <f>O183*H183</f>
        <v>0</v>
      </c>
      <c r="Q183" s="202">
        <v>0.045</v>
      </c>
      <c r="R183" s="202">
        <f>Q183*H183</f>
        <v>0.135</v>
      </c>
      <c r="S183" s="202">
        <v>0</v>
      </c>
      <c r="T183" s="203">
        <f>S183*H183</f>
        <v>0</v>
      </c>
      <c r="AR183" s="24" t="s">
        <v>227</v>
      </c>
      <c r="AT183" s="24" t="s">
        <v>1059</v>
      </c>
      <c r="AU183" s="24" t="s">
        <v>83</v>
      </c>
      <c r="AY183" s="24" t="s">
        <v>186</v>
      </c>
      <c r="BE183" s="204">
        <f>IF(N183="základní",J183,0)</f>
        <v>0</v>
      </c>
      <c r="BF183" s="204">
        <f>IF(N183="snížená",J183,0)</f>
        <v>0</v>
      </c>
      <c r="BG183" s="204">
        <f>IF(N183="zákl. přenesená",J183,0)</f>
        <v>0</v>
      </c>
      <c r="BH183" s="204">
        <f>IF(N183="sníž. přenesená",J183,0)</f>
        <v>0</v>
      </c>
      <c r="BI183" s="204">
        <f>IF(N183="nulová",J183,0)</f>
        <v>0</v>
      </c>
      <c r="BJ183" s="24" t="s">
        <v>81</v>
      </c>
      <c r="BK183" s="204">
        <f>ROUND(I183*H183,2)</f>
        <v>0</v>
      </c>
      <c r="BL183" s="24" t="s">
        <v>206</v>
      </c>
      <c r="BM183" s="24" t="s">
        <v>3493</v>
      </c>
    </row>
    <row r="184" spans="2:65" s="1" customFormat="1" ht="22.5" customHeight="1">
      <c r="B184" s="41"/>
      <c r="C184" s="193" t="s">
        <v>451</v>
      </c>
      <c r="D184" s="193" t="s">
        <v>189</v>
      </c>
      <c r="E184" s="194" t="s">
        <v>3321</v>
      </c>
      <c r="F184" s="195" t="s">
        <v>3322</v>
      </c>
      <c r="G184" s="196" t="s">
        <v>3323</v>
      </c>
      <c r="H184" s="197">
        <v>3</v>
      </c>
      <c r="I184" s="198"/>
      <c r="J184" s="199">
        <f>ROUND(I184*H184,2)</f>
        <v>0</v>
      </c>
      <c r="K184" s="195" t="s">
        <v>193</v>
      </c>
      <c r="L184" s="61"/>
      <c r="M184" s="200" t="s">
        <v>23</v>
      </c>
      <c r="N184" s="201" t="s">
        <v>44</v>
      </c>
      <c r="O184" s="42"/>
      <c r="P184" s="202">
        <f>O184*H184</f>
        <v>0</v>
      </c>
      <c r="Q184" s="202">
        <v>0.00031</v>
      </c>
      <c r="R184" s="202">
        <f>Q184*H184</f>
        <v>0.00093</v>
      </c>
      <c r="S184" s="202">
        <v>0</v>
      </c>
      <c r="T184" s="203">
        <f>S184*H184</f>
        <v>0</v>
      </c>
      <c r="AR184" s="24" t="s">
        <v>206</v>
      </c>
      <c r="AT184" s="24" t="s">
        <v>189</v>
      </c>
      <c r="AU184" s="24" t="s">
        <v>83</v>
      </c>
      <c r="AY184" s="24" t="s">
        <v>186</v>
      </c>
      <c r="BE184" s="204">
        <f>IF(N184="základní",J184,0)</f>
        <v>0</v>
      </c>
      <c r="BF184" s="204">
        <f>IF(N184="snížená",J184,0)</f>
        <v>0</v>
      </c>
      <c r="BG184" s="204">
        <f>IF(N184="zákl. přenesená",J184,0)</f>
        <v>0</v>
      </c>
      <c r="BH184" s="204">
        <f>IF(N184="sníž. přenesená",J184,0)</f>
        <v>0</v>
      </c>
      <c r="BI184" s="204">
        <f>IF(N184="nulová",J184,0)</f>
        <v>0</v>
      </c>
      <c r="BJ184" s="24" t="s">
        <v>81</v>
      </c>
      <c r="BK184" s="204">
        <f>ROUND(I184*H184,2)</f>
        <v>0</v>
      </c>
      <c r="BL184" s="24" t="s">
        <v>206</v>
      </c>
      <c r="BM184" s="24" t="s">
        <v>3494</v>
      </c>
    </row>
    <row r="185" spans="2:47" s="1" customFormat="1" ht="81">
      <c r="B185" s="41"/>
      <c r="C185" s="63"/>
      <c r="D185" s="208" t="s">
        <v>287</v>
      </c>
      <c r="E185" s="63"/>
      <c r="F185" s="209" t="s">
        <v>3325</v>
      </c>
      <c r="G185" s="63"/>
      <c r="H185" s="63"/>
      <c r="I185" s="163"/>
      <c r="J185" s="63"/>
      <c r="K185" s="63"/>
      <c r="L185" s="61"/>
      <c r="M185" s="207"/>
      <c r="N185" s="42"/>
      <c r="O185" s="42"/>
      <c r="P185" s="42"/>
      <c r="Q185" s="42"/>
      <c r="R185" s="42"/>
      <c r="S185" s="42"/>
      <c r="T185" s="78"/>
      <c r="AT185" s="24" t="s">
        <v>287</v>
      </c>
      <c r="AU185" s="24" t="s">
        <v>83</v>
      </c>
    </row>
    <row r="186" spans="2:51" s="11" customFormat="1" ht="13.5">
      <c r="B186" s="214"/>
      <c r="C186" s="215"/>
      <c r="D186" s="205" t="s">
        <v>290</v>
      </c>
      <c r="E186" s="216" t="s">
        <v>23</v>
      </c>
      <c r="F186" s="217" t="s">
        <v>202</v>
      </c>
      <c r="G186" s="215"/>
      <c r="H186" s="218">
        <v>3</v>
      </c>
      <c r="I186" s="219"/>
      <c r="J186" s="215"/>
      <c r="K186" s="215"/>
      <c r="L186" s="220"/>
      <c r="M186" s="221"/>
      <c r="N186" s="222"/>
      <c r="O186" s="222"/>
      <c r="P186" s="222"/>
      <c r="Q186" s="222"/>
      <c r="R186" s="222"/>
      <c r="S186" s="222"/>
      <c r="T186" s="223"/>
      <c r="AT186" s="224" t="s">
        <v>290</v>
      </c>
      <c r="AU186" s="224" t="s">
        <v>83</v>
      </c>
      <c r="AV186" s="11" t="s">
        <v>83</v>
      </c>
      <c r="AW186" s="11" t="s">
        <v>36</v>
      </c>
      <c r="AX186" s="11" t="s">
        <v>81</v>
      </c>
      <c r="AY186" s="224" t="s">
        <v>186</v>
      </c>
    </row>
    <row r="187" spans="2:65" s="1" customFormat="1" ht="22.5" customHeight="1">
      <c r="B187" s="41"/>
      <c r="C187" s="193" t="s">
        <v>362</v>
      </c>
      <c r="D187" s="193" t="s">
        <v>189</v>
      </c>
      <c r="E187" s="194" t="s">
        <v>3495</v>
      </c>
      <c r="F187" s="195" t="s">
        <v>3496</v>
      </c>
      <c r="G187" s="196" t="s">
        <v>300</v>
      </c>
      <c r="H187" s="197">
        <v>3</v>
      </c>
      <c r="I187" s="198"/>
      <c r="J187" s="199">
        <f>ROUND(I187*H187,2)</f>
        <v>0</v>
      </c>
      <c r="K187" s="195" t="s">
        <v>23</v>
      </c>
      <c r="L187" s="61"/>
      <c r="M187" s="200" t="s">
        <v>23</v>
      </c>
      <c r="N187" s="201" t="s">
        <v>44</v>
      </c>
      <c r="O187" s="42"/>
      <c r="P187" s="202">
        <f>O187*H187</f>
        <v>0</v>
      </c>
      <c r="Q187" s="202">
        <v>2.11676</v>
      </c>
      <c r="R187" s="202">
        <f>Q187*H187</f>
        <v>6.350280000000001</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3497</v>
      </c>
    </row>
    <row r="188" spans="2:47" s="1" customFormat="1" ht="108">
      <c r="B188" s="41"/>
      <c r="C188" s="63"/>
      <c r="D188" s="208" t="s">
        <v>287</v>
      </c>
      <c r="E188" s="63"/>
      <c r="F188" s="209" t="s">
        <v>3332</v>
      </c>
      <c r="G188" s="63"/>
      <c r="H188" s="63"/>
      <c r="I188" s="163"/>
      <c r="J188" s="63"/>
      <c r="K188" s="63"/>
      <c r="L188" s="61"/>
      <c r="M188" s="207"/>
      <c r="N188" s="42"/>
      <c r="O188" s="42"/>
      <c r="P188" s="42"/>
      <c r="Q188" s="42"/>
      <c r="R188" s="42"/>
      <c r="S188" s="42"/>
      <c r="T188" s="78"/>
      <c r="AT188" s="24" t="s">
        <v>287</v>
      </c>
      <c r="AU188" s="24" t="s">
        <v>83</v>
      </c>
    </row>
    <row r="189" spans="2:51" s="13" customFormat="1" ht="13.5">
      <c r="B189" s="241"/>
      <c r="C189" s="242"/>
      <c r="D189" s="208" t="s">
        <v>290</v>
      </c>
      <c r="E189" s="243" t="s">
        <v>23</v>
      </c>
      <c r="F189" s="244" t="s">
        <v>3498</v>
      </c>
      <c r="G189" s="242"/>
      <c r="H189" s="245" t="s">
        <v>23</v>
      </c>
      <c r="I189" s="246"/>
      <c r="J189" s="242"/>
      <c r="K189" s="242"/>
      <c r="L189" s="247"/>
      <c r="M189" s="248"/>
      <c r="N189" s="249"/>
      <c r="O189" s="249"/>
      <c r="P189" s="249"/>
      <c r="Q189" s="249"/>
      <c r="R189" s="249"/>
      <c r="S189" s="249"/>
      <c r="T189" s="250"/>
      <c r="AT189" s="251" t="s">
        <v>290</v>
      </c>
      <c r="AU189" s="251" t="s">
        <v>83</v>
      </c>
      <c r="AV189" s="13" t="s">
        <v>81</v>
      </c>
      <c r="AW189" s="13" t="s">
        <v>36</v>
      </c>
      <c r="AX189" s="13" t="s">
        <v>73</v>
      </c>
      <c r="AY189" s="251" t="s">
        <v>186</v>
      </c>
    </row>
    <row r="190" spans="2:51" s="11" customFormat="1" ht="13.5">
      <c r="B190" s="214"/>
      <c r="C190" s="215"/>
      <c r="D190" s="205" t="s">
        <v>290</v>
      </c>
      <c r="E190" s="216" t="s">
        <v>23</v>
      </c>
      <c r="F190" s="217" t="s">
        <v>3499</v>
      </c>
      <c r="G190" s="215"/>
      <c r="H190" s="218">
        <v>3</v>
      </c>
      <c r="I190" s="219"/>
      <c r="J190" s="215"/>
      <c r="K190" s="215"/>
      <c r="L190" s="220"/>
      <c r="M190" s="221"/>
      <c r="N190" s="222"/>
      <c r="O190" s="222"/>
      <c r="P190" s="222"/>
      <c r="Q190" s="222"/>
      <c r="R190" s="222"/>
      <c r="S190" s="222"/>
      <c r="T190" s="223"/>
      <c r="AT190" s="224" t="s">
        <v>290</v>
      </c>
      <c r="AU190" s="224" t="s">
        <v>83</v>
      </c>
      <c r="AV190" s="11" t="s">
        <v>83</v>
      </c>
      <c r="AW190" s="11" t="s">
        <v>36</v>
      </c>
      <c r="AX190" s="11" t="s">
        <v>81</v>
      </c>
      <c r="AY190" s="224" t="s">
        <v>186</v>
      </c>
    </row>
    <row r="191" spans="2:65" s="1" customFormat="1" ht="22.5" customHeight="1">
      <c r="B191" s="41"/>
      <c r="C191" s="254" t="s">
        <v>9</v>
      </c>
      <c r="D191" s="254" t="s">
        <v>1059</v>
      </c>
      <c r="E191" s="255" t="s">
        <v>3500</v>
      </c>
      <c r="F191" s="256" t="s">
        <v>3501</v>
      </c>
      <c r="G191" s="257" t="s">
        <v>300</v>
      </c>
      <c r="H191" s="258">
        <v>1</v>
      </c>
      <c r="I191" s="259"/>
      <c r="J191" s="260">
        <f>ROUND(I191*H191,2)</f>
        <v>0</v>
      </c>
      <c r="K191" s="256" t="s">
        <v>3502</v>
      </c>
      <c r="L191" s="261"/>
      <c r="M191" s="262" t="s">
        <v>23</v>
      </c>
      <c r="N191" s="263" t="s">
        <v>44</v>
      </c>
      <c r="O191" s="42"/>
      <c r="P191" s="202">
        <f>O191*H191</f>
        <v>0</v>
      </c>
      <c r="Q191" s="202">
        <v>0.039</v>
      </c>
      <c r="R191" s="202">
        <f>Q191*H191</f>
        <v>0.039</v>
      </c>
      <c r="S191" s="202">
        <v>0</v>
      </c>
      <c r="T191" s="203">
        <f>S191*H191</f>
        <v>0</v>
      </c>
      <c r="AR191" s="24" t="s">
        <v>227</v>
      </c>
      <c r="AT191" s="24" t="s">
        <v>1059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3503</v>
      </c>
    </row>
    <row r="192" spans="2:51" s="11" customFormat="1" ht="13.5">
      <c r="B192" s="214"/>
      <c r="C192" s="215"/>
      <c r="D192" s="205" t="s">
        <v>290</v>
      </c>
      <c r="E192" s="216" t="s">
        <v>23</v>
      </c>
      <c r="F192" s="217" t="s">
        <v>3504</v>
      </c>
      <c r="G192" s="215"/>
      <c r="H192" s="218">
        <v>1</v>
      </c>
      <c r="I192" s="219"/>
      <c r="J192" s="215"/>
      <c r="K192" s="215"/>
      <c r="L192" s="220"/>
      <c r="M192" s="221"/>
      <c r="N192" s="222"/>
      <c r="O192" s="222"/>
      <c r="P192" s="222"/>
      <c r="Q192" s="222"/>
      <c r="R192" s="222"/>
      <c r="S192" s="222"/>
      <c r="T192" s="223"/>
      <c r="AT192" s="224" t="s">
        <v>290</v>
      </c>
      <c r="AU192" s="224" t="s">
        <v>83</v>
      </c>
      <c r="AV192" s="11" t="s">
        <v>83</v>
      </c>
      <c r="AW192" s="11" t="s">
        <v>36</v>
      </c>
      <c r="AX192" s="11" t="s">
        <v>81</v>
      </c>
      <c r="AY192" s="224" t="s">
        <v>186</v>
      </c>
    </row>
    <row r="193" spans="2:65" s="1" customFormat="1" ht="22.5" customHeight="1">
      <c r="B193" s="41"/>
      <c r="C193" s="254" t="s">
        <v>369</v>
      </c>
      <c r="D193" s="254" t="s">
        <v>1059</v>
      </c>
      <c r="E193" s="255" t="s">
        <v>3335</v>
      </c>
      <c r="F193" s="256" t="s">
        <v>3505</v>
      </c>
      <c r="G193" s="257" t="s">
        <v>300</v>
      </c>
      <c r="H193" s="258">
        <v>2</v>
      </c>
      <c r="I193" s="259"/>
      <c r="J193" s="260">
        <f>ROUND(I193*H193,2)</f>
        <v>0</v>
      </c>
      <c r="K193" s="256" t="s">
        <v>193</v>
      </c>
      <c r="L193" s="261"/>
      <c r="M193" s="262" t="s">
        <v>23</v>
      </c>
      <c r="N193" s="263" t="s">
        <v>44</v>
      </c>
      <c r="O193" s="42"/>
      <c r="P193" s="202">
        <f>O193*H193</f>
        <v>0</v>
      </c>
      <c r="Q193" s="202">
        <v>0.051</v>
      </c>
      <c r="R193" s="202">
        <f>Q193*H193</f>
        <v>0.102</v>
      </c>
      <c r="S193" s="202">
        <v>0</v>
      </c>
      <c r="T193" s="203">
        <f>S193*H193</f>
        <v>0</v>
      </c>
      <c r="AR193" s="24" t="s">
        <v>227</v>
      </c>
      <c r="AT193" s="24" t="s">
        <v>1059</v>
      </c>
      <c r="AU193" s="24" t="s">
        <v>83</v>
      </c>
      <c r="AY193" s="24" t="s">
        <v>186</v>
      </c>
      <c r="BE193" s="204">
        <f>IF(N193="základní",J193,0)</f>
        <v>0</v>
      </c>
      <c r="BF193" s="204">
        <f>IF(N193="snížená",J193,0)</f>
        <v>0</v>
      </c>
      <c r="BG193" s="204">
        <f>IF(N193="zákl. přenesená",J193,0)</f>
        <v>0</v>
      </c>
      <c r="BH193" s="204">
        <f>IF(N193="sníž. přenesená",J193,0)</f>
        <v>0</v>
      </c>
      <c r="BI193" s="204">
        <f>IF(N193="nulová",J193,0)</f>
        <v>0</v>
      </c>
      <c r="BJ193" s="24" t="s">
        <v>81</v>
      </c>
      <c r="BK193" s="204">
        <f>ROUND(I193*H193,2)</f>
        <v>0</v>
      </c>
      <c r="BL193" s="24" t="s">
        <v>206</v>
      </c>
      <c r="BM193" s="24" t="s">
        <v>3506</v>
      </c>
    </row>
    <row r="194" spans="2:51" s="13" customFormat="1" ht="13.5">
      <c r="B194" s="241"/>
      <c r="C194" s="242"/>
      <c r="D194" s="208" t="s">
        <v>290</v>
      </c>
      <c r="E194" s="243" t="s">
        <v>23</v>
      </c>
      <c r="F194" s="244" t="s">
        <v>3507</v>
      </c>
      <c r="G194" s="242"/>
      <c r="H194" s="245" t="s">
        <v>23</v>
      </c>
      <c r="I194" s="246"/>
      <c r="J194" s="242"/>
      <c r="K194" s="242"/>
      <c r="L194" s="247"/>
      <c r="M194" s="248"/>
      <c r="N194" s="249"/>
      <c r="O194" s="249"/>
      <c r="P194" s="249"/>
      <c r="Q194" s="249"/>
      <c r="R194" s="249"/>
      <c r="S194" s="249"/>
      <c r="T194" s="250"/>
      <c r="AT194" s="251" t="s">
        <v>290</v>
      </c>
      <c r="AU194" s="251" t="s">
        <v>83</v>
      </c>
      <c r="AV194" s="13" t="s">
        <v>81</v>
      </c>
      <c r="AW194" s="13" t="s">
        <v>36</v>
      </c>
      <c r="AX194" s="13" t="s">
        <v>73</v>
      </c>
      <c r="AY194" s="251" t="s">
        <v>186</v>
      </c>
    </row>
    <row r="195" spans="2:51" s="11" customFormat="1" ht="13.5">
      <c r="B195" s="214"/>
      <c r="C195" s="215"/>
      <c r="D195" s="205" t="s">
        <v>290</v>
      </c>
      <c r="E195" s="216" t="s">
        <v>23</v>
      </c>
      <c r="F195" s="217" t="s">
        <v>3508</v>
      </c>
      <c r="G195" s="215"/>
      <c r="H195" s="218">
        <v>2</v>
      </c>
      <c r="I195" s="219"/>
      <c r="J195" s="215"/>
      <c r="K195" s="215"/>
      <c r="L195" s="220"/>
      <c r="M195" s="221"/>
      <c r="N195" s="222"/>
      <c r="O195" s="222"/>
      <c r="P195" s="222"/>
      <c r="Q195" s="222"/>
      <c r="R195" s="222"/>
      <c r="S195" s="222"/>
      <c r="T195" s="223"/>
      <c r="AT195" s="224" t="s">
        <v>290</v>
      </c>
      <c r="AU195" s="224" t="s">
        <v>83</v>
      </c>
      <c r="AV195" s="11" t="s">
        <v>83</v>
      </c>
      <c r="AW195" s="11" t="s">
        <v>36</v>
      </c>
      <c r="AX195" s="11" t="s">
        <v>81</v>
      </c>
      <c r="AY195" s="224" t="s">
        <v>186</v>
      </c>
    </row>
    <row r="196" spans="2:65" s="1" customFormat="1" ht="22.5" customHeight="1">
      <c r="B196" s="41"/>
      <c r="C196" s="254" t="s">
        <v>373</v>
      </c>
      <c r="D196" s="254" t="s">
        <v>1059</v>
      </c>
      <c r="E196" s="255" t="s">
        <v>3509</v>
      </c>
      <c r="F196" s="256" t="s">
        <v>3510</v>
      </c>
      <c r="G196" s="257" t="s">
        <v>300</v>
      </c>
      <c r="H196" s="258">
        <v>2</v>
      </c>
      <c r="I196" s="259"/>
      <c r="J196" s="260">
        <f>ROUND(I196*H196,2)</f>
        <v>0</v>
      </c>
      <c r="K196" s="256" t="s">
        <v>3502</v>
      </c>
      <c r="L196" s="261"/>
      <c r="M196" s="262" t="s">
        <v>23</v>
      </c>
      <c r="N196" s="263" t="s">
        <v>44</v>
      </c>
      <c r="O196" s="42"/>
      <c r="P196" s="202">
        <f>O196*H196</f>
        <v>0</v>
      </c>
      <c r="Q196" s="202">
        <v>0.064</v>
      </c>
      <c r="R196" s="202">
        <f>Q196*H196</f>
        <v>0.128</v>
      </c>
      <c r="S196" s="202">
        <v>0</v>
      </c>
      <c r="T196" s="203">
        <f>S196*H196</f>
        <v>0</v>
      </c>
      <c r="AR196" s="24" t="s">
        <v>227</v>
      </c>
      <c r="AT196" s="24" t="s">
        <v>1059</v>
      </c>
      <c r="AU196" s="24" t="s">
        <v>83</v>
      </c>
      <c r="AY196" s="24" t="s">
        <v>186</v>
      </c>
      <c r="BE196" s="204">
        <f>IF(N196="základní",J196,0)</f>
        <v>0</v>
      </c>
      <c r="BF196" s="204">
        <f>IF(N196="snížená",J196,0)</f>
        <v>0</v>
      </c>
      <c r="BG196" s="204">
        <f>IF(N196="zákl. přenesená",J196,0)</f>
        <v>0</v>
      </c>
      <c r="BH196" s="204">
        <f>IF(N196="sníž. přenesená",J196,0)</f>
        <v>0</v>
      </c>
      <c r="BI196" s="204">
        <f>IF(N196="nulová",J196,0)</f>
        <v>0</v>
      </c>
      <c r="BJ196" s="24" t="s">
        <v>81</v>
      </c>
      <c r="BK196" s="204">
        <f>ROUND(I196*H196,2)</f>
        <v>0</v>
      </c>
      <c r="BL196" s="24" t="s">
        <v>206</v>
      </c>
      <c r="BM196" s="24" t="s">
        <v>3511</v>
      </c>
    </row>
    <row r="197" spans="2:51" s="11" customFormat="1" ht="13.5">
      <c r="B197" s="214"/>
      <c r="C197" s="215"/>
      <c r="D197" s="205" t="s">
        <v>290</v>
      </c>
      <c r="E197" s="216" t="s">
        <v>23</v>
      </c>
      <c r="F197" s="217" t="s">
        <v>3512</v>
      </c>
      <c r="G197" s="215"/>
      <c r="H197" s="218">
        <v>2</v>
      </c>
      <c r="I197" s="219"/>
      <c r="J197" s="215"/>
      <c r="K197" s="215"/>
      <c r="L197" s="220"/>
      <c r="M197" s="221"/>
      <c r="N197" s="222"/>
      <c r="O197" s="222"/>
      <c r="P197" s="222"/>
      <c r="Q197" s="222"/>
      <c r="R197" s="222"/>
      <c r="S197" s="222"/>
      <c r="T197" s="223"/>
      <c r="AT197" s="224" t="s">
        <v>290</v>
      </c>
      <c r="AU197" s="224" t="s">
        <v>83</v>
      </c>
      <c r="AV197" s="11" t="s">
        <v>83</v>
      </c>
      <c r="AW197" s="11" t="s">
        <v>36</v>
      </c>
      <c r="AX197" s="11" t="s">
        <v>81</v>
      </c>
      <c r="AY197" s="224" t="s">
        <v>186</v>
      </c>
    </row>
    <row r="198" spans="2:65" s="1" customFormat="1" ht="22.5" customHeight="1">
      <c r="B198" s="41"/>
      <c r="C198" s="254" t="s">
        <v>377</v>
      </c>
      <c r="D198" s="254" t="s">
        <v>1059</v>
      </c>
      <c r="E198" s="255" t="s">
        <v>3513</v>
      </c>
      <c r="F198" s="256" t="s">
        <v>3514</v>
      </c>
      <c r="G198" s="257" t="s">
        <v>300</v>
      </c>
      <c r="H198" s="258">
        <v>2</v>
      </c>
      <c r="I198" s="259"/>
      <c r="J198" s="260">
        <f>ROUND(I198*H198,2)</f>
        <v>0</v>
      </c>
      <c r="K198" s="256" t="s">
        <v>23</v>
      </c>
      <c r="L198" s="261"/>
      <c r="M198" s="262" t="s">
        <v>23</v>
      </c>
      <c r="N198" s="263" t="s">
        <v>44</v>
      </c>
      <c r="O198" s="42"/>
      <c r="P198" s="202">
        <f>O198*H198</f>
        <v>0</v>
      </c>
      <c r="Q198" s="202">
        <v>0.063</v>
      </c>
      <c r="R198" s="202">
        <f>Q198*H198</f>
        <v>0.126</v>
      </c>
      <c r="S198" s="202">
        <v>0</v>
      </c>
      <c r="T198" s="203">
        <f>S198*H198</f>
        <v>0</v>
      </c>
      <c r="AR198" s="24" t="s">
        <v>227</v>
      </c>
      <c r="AT198" s="24" t="s">
        <v>1059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3515</v>
      </c>
    </row>
    <row r="199" spans="2:51" s="11" customFormat="1" ht="13.5">
      <c r="B199" s="214"/>
      <c r="C199" s="215"/>
      <c r="D199" s="205" t="s">
        <v>290</v>
      </c>
      <c r="E199" s="216" t="s">
        <v>23</v>
      </c>
      <c r="F199" s="217" t="s">
        <v>3516</v>
      </c>
      <c r="G199" s="215"/>
      <c r="H199" s="218">
        <v>2</v>
      </c>
      <c r="I199" s="219"/>
      <c r="J199" s="215"/>
      <c r="K199" s="215"/>
      <c r="L199" s="220"/>
      <c r="M199" s="221"/>
      <c r="N199" s="222"/>
      <c r="O199" s="222"/>
      <c r="P199" s="222"/>
      <c r="Q199" s="222"/>
      <c r="R199" s="222"/>
      <c r="S199" s="222"/>
      <c r="T199" s="223"/>
      <c r="AT199" s="224" t="s">
        <v>290</v>
      </c>
      <c r="AU199" s="224" t="s">
        <v>83</v>
      </c>
      <c r="AV199" s="11" t="s">
        <v>83</v>
      </c>
      <c r="AW199" s="11" t="s">
        <v>36</v>
      </c>
      <c r="AX199" s="11" t="s">
        <v>81</v>
      </c>
      <c r="AY199" s="224" t="s">
        <v>186</v>
      </c>
    </row>
    <row r="200" spans="2:65" s="1" customFormat="1" ht="22.5" customHeight="1">
      <c r="B200" s="41"/>
      <c r="C200" s="254" t="s">
        <v>292</v>
      </c>
      <c r="D200" s="254" t="s">
        <v>1059</v>
      </c>
      <c r="E200" s="255" t="s">
        <v>3339</v>
      </c>
      <c r="F200" s="256" t="s">
        <v>3517</v>
      </c>
      <c r="G200" s="257" t="s">
        <v>300</v>
      </c>
      <c r="H200" s="258">
        <v>2</v>
      </c>
      <c r="I200" s="259"/>
      <c r="J200" s="260">
        <f>ROUND(I200*H200,2)</f>
        <v>0</v>
      </c>
      <c r="K200" s="256" t="s">
        <v>193</v>
      </c>
      <c r="L200" s="261"/>
      <c r="M200" s="262" t="s">
        <v>23</v>
      </c>
      <c r="N200" s="263" t="s">
        <v>44</v>
      </c>
      <c r="O200" s="42"/>
      <c r="P200" s="202">
        <f>O200*H200</f>
        <v>0</v>
      </c>
      <c r="Q200" s="202">
        <v>0.548</v>
      </c>
      <c r="R200" s="202">
        <f>Q200*H200</f>
        <v>1.096</v>
      </c>
      <c r="S200" s="202">
        <v>0</v>
      </c>
      <c r="T200" s="203">
        <f>S200*H200</f>
        <v>0</v>
      </c>
      <c r="AR200" s="24" t="s">
        <v>227</v>
      </c>
      <c r="AT200" s="24" t="s">
        <v>1059</v>
      </c>
      <c r="AU200" s="24" t="s">
        <v>83</v>
      </c>
      <c r="AY200" s="24" t="s">
        <v>186</v>
      </c>
      <c r="BE200" s="204">
        <f>IF(N200="základní",J200,0)</f>
        <v>0</v>
      </c>
      <c r="BF200" s="204">
        <f>IF(N200="snížená",J200,0)</f>
        <v>0</v>
      </c>
      <c r="BG200" s="204">
        <f>IF(N200="zákl. přenesená",J200,0)</f>
        <v>0</v>
      </c>
      <c r="BH200" s="204">
        <f>IF(N200="sníž. přenesená",J200,0)</f>
        <v>0</v>
      </c>
      <c r="BI200" s="204">
        <f>IF(N200="nulová",J200,0)</f>
        <v>0</v>
      </c>
      <c r="BJ200" s="24" t="s">
        <v>81</v>
      </c>
      <c r="BK200" s="204">
        <f>ROUND(I200*H200,2)</f>
        <v>0</v>
      </c>
      <c r="BL200" s="24" t="s">
        <v>206</v>
      </c>
      <c r="BM200" s="24" t="s">
        <v>3518</v>
      </c>
    </row>
    <row r="201" spans="2:51" s="13" customFormat="1" ht="13.5">
      <c r="B201" s="241"/>
      <c r="C201" s="242"/>
      <c r="D201" s="208" t="s">
        <v>290</v>
      </c>
      <c r="E201" s="243" t="s">
        <v>23</v>
      </c>
      <c r="F201" s="244" t="s">
        <v>3498</v>
      </c>
      <c r="G201" s="242"/>
      <c r="H201" s="245" t="s">
        <v>23</v>
      </c>
      <c r="I201" s="246"/>
      <c r="J201" s="242"/>
      <c r="K201" s="242"/>
      <c r="L201" s="247"/>
      <c r="M201" s="248"/>
      <c r="N201" s="249"/>
      <c r="O201" s="249"/>
      <c r="P201" s="249"/>
      <c r="Q201" s="249"/>
      <c r="R201" s="249"/>
      <c r="S201" s="249"/>
      <c r="T201" s="250"/>
      <c r="AT201" s="251" t="s">
        <v>290</v>
      </c>
      <c r="AU201" s="251" t="s">
        <v>83</v>
      </c>
      <c r="AV201" s="13" t="s">
        <v>81</v>
      </c>
      <c r="AW201" s="13" t="s">
        <v>36</v>
      </c>
      <c r="AX201" s="13" t="s">
        <v>73</v>
      </c>
      <c r="AY201" s="251" t="s">
        <v>186</v>
      </c>
    </row>
    <row r="202" spans="2:51" s="11" customFormat="1" ht="13.5">
      <c r="B202" s="214"/>
      <c r="C202" s="215"/>
      <c r="D202" s="205" t="s">
        <v>290</v>
      </c>
      <c r="E202" s="216" t="s">
        <v>23</v>
      </c>
      <c r="F202" s="217" t="s">
        <v>3519</v>
      </c>
      <c r="G202" s="215"/>
      <c r="H202" s="218">
        <v>2</v>
      </c>
      <c r="I202" s="219"/>
      <c r="J202" s="215"/>
      <c r="K202" s="215"/>
      <c r="L202" s="220"/>
      <c r="M202" s="221"/>
      <c r="N202" s="222"/>
      <c r="O202" s="222"/>
      <c r="P202" s="222"/>
      <c r="Q202" s="222"/>
      <c r="R202" s="222"/>
      <c r="S202" s="222"/>
      <c r="T202" s="223"/>
      <c r="AT202" s="224" t="s">
        <v>290</v>
      </c>
      <c r="AU202" s="224" t="s">
        <v>83</v>
      </c>
      <c r="AV202" s="11" t="s">
        <v>83</v>
      </c>
      <c r="AW202" s="11" t="s">
        <v>36</v>
      </c>
      <c r="AX202" s="11" t="s">
        <v>81</v>
      </c>
      <c r="AY202" s="224" t="s">
        <v>186</v>
      </c>
    </row>
    <row r="203" spans="2:65" s="1" customFormat="1" ht="22.5" customHeight="1">
      <c r="B203" s="41"/>
      <c r="C203" s="254" t="s">
        <v>387</v>
      </c>
      <c r="D203" s="254" t="s">
        <v>1059</v>
      </c>
      <c r="E203" s="255" t="s">
        <v>3520</v>
      </c>
      <c r="F203" s="256" t="s">
        <v>3521</v>
      </c>
      <c r="G203" s="257" t="s">
        <v>300</v>
      </c>
      <c r="H203" s="258">
        <v>1</v>
      </c>
      <c r="I203" s="259"/>
      <c r="J203" s="260">
        <f>ROUND(I203*H203,2)</f>
        <v>0</v>
      </c>
      <c r="K203" s="256" t="s">
        <v>23</v>
      </c>
      <c r="L203" s="261"/>
      <c r="M203" s="262" t="s">
        <v>23</v>
      </c>
      <c r="N203" s="263" t="s">
        <v>44</v>
      </c>
      <c r="O203" s="42"/>
      <c r="P203" s="202">
        <f>O203*H203</f>
        <v>0</v>
      </c>
      <c r="Q203" s="202">
        <v>0.465</v>
      </c>
      <c r="R203" s="202">
        <f>Q203*H203</f>
        <v>0.465</v>
      </c>
      <c r="S203" s="202">
        <v>0</v>
      </c>
      <c r="T203" s="203">
        <f>S203*H203</f>
        <v>0</v>
      </c>
      <c r="AR203" s="24" t="s">
        <v>227</v>
      </c>
      <c r="AT203" s="24" t="s">
        <v>1059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3522</v>
      </c>
    </row>
    <row r="204" spans="2:51" s="13" customFormat="1" ht="13.5">
      <c r="B204" s="241"/>
      <c r="C204" s="242"/>
      <c r="D204" s="208" t="s">
        <v>290</v>
      </c>
      <c r="E204" s="243" t="s">
        <v>23</v>
      </c>
      <c r="F204" s="244" t="s">
        <v>3498</v>
      </c>
      <c r="G204" s="242"/>
      <c r="H204" s="245" t="s">
        <v>23</v>
      </c>
      <c r="I204" s="246"/>
      <c r="J204" s="242"/>
      <c r="K204" s="242"/>
      <c r="L204" s="247"/>
      <c r="M204" s="248"/>
      <c r="N204" s="249"/>
      <c r="O204" s="249"/>
      <c r="P204" s="249"/>
      <c r="Q204" s="249"/>
      <c r="R204" s="249"/>
      <c r="S204" s="249"/>
      <c r="T204" s="250"/>
      <c r="AT204" s="251" t="s">
        <v>290</v>
      </c>
      <c r="AU204" s="251" t="s">
        <v>83</v>
      </c>
      <c r="AV204" s="13" t="s">
        <v>81</v>
      </c>
      <c r="AW204" s="13" t="s">
        <v>36</v>
      </c>
      <c r="AX204" s="13" t="s">
        <v>73</v>
      </c>
      <c r="AY204" s="251" t="s">
        <v>186</v>
      </c>
    </row>
    <row r="205" spans="2:51" s="11" customFormat="1" ht="13.5">
      <c r="B205" s="214"/>
      <c r="C205" s="215"/>
      <c r="D205" s="205" t="s">
        <v>290</v>
      </c>
      <c r="E205" s="216" t="s">
        <v>23</v>
      </c>
      <c r="F205" s="217" t="s">
        <v>3523</v>
      </c>
      <c r="G205" s="215"/>
      <c r="H205" s="218">
        <v>1</v>
      </c>
      <c r="I205" s="219"/>
      <c r="J205" s="215"/>
      <c r="K205" s="215"/>
      <c r="L205" s="220"/>
      <c r="M205" s="221"/>
      <c r="N205" s="222"/>
      <c r="O205" s="222"/>
      <c r="P205" s="222"/>
      <c r="Q205" s="222"/>
      <c r="R205" s="222"/>
      <c r="S205" s="222"/>
      <c r="T205" s="223"/>
      <c r="AT205" s="224" t="s">
        <v>290</v>
      </c>
      <c r="AU205" s="224" t="s">
        <v>83</v>
      </c>
      <c r="AV205" s="11" t="s">
        <v>83</v>
      </c>
      <c r="AW205" s="11" t="s">
        <v>36</v>
      </c>
      <c r="AX205" s="11" t="s">
        <v>81</v>
      </c>
      <c r="AY205" s="224" t="s">
        <v>186</v>
      </c>
    </row>
    <row r="206" spans="2:65" s="1" customFormat="1" ht="31.5" customHeight="1">
      <c r="B206" s="41"/>
      <c r="C206" s="254" t="s">
        <v>392</v>
      </c>
      <c r="D206" s="254" t="s">
        <v>1059</v>
      </c>
      <c r="E206" s="255" t="s">
        <v>3342</v>
      </c>
      <c r="F206" s="256" t="s">
        <v>3524</v>
      </c>
      <c r="G206" s="257" t="s">
        <v>300</v>
      </c>
      <c r="H206" s="258">
        <v>1</v>
      </c>
      <c r="I206" s="259"/>
      <c r="J206" s="260">
        <f>ROUND(I206*H206,2)</f>
        <v>0</v>
      </c>
      <c r="K206" s="256" t="s">
        <v>193</v>
      </c>
      <c r="L206" s="261"/>
      <c r="M206" s="262" t="s">
        <v>23</v>
      </c>
      <c r="N206" s="263" t="s">
        <v>44</v>
      </c>
      <c r="O206" s="42"/>
      <c r="P206" s="202">
        <f>O206*H206</f>
        <v>0</v>
      </c>
      <c r="Q206" s="202">
        <v>0.254</v>
      </c>
      <c r="R206" s="202">
        <f>Q206*H206</f>
        <v>0.254</v>
      </c>
      <c r="S206" s="202">
        <v>0</v>
      </c>
      <c r="T206" s="203">
        <f>S206*H206</f>
        <v>0</v>
      </c>
      <c r="AR206" s="24" t="s">
        <v>227</v>
      </c>
      <c r="AT206" s="24" t="s">
        <v>1059</v>
      </c>
      <c r="AU206" s="24" t="s">
        <v>83</v>
      </c>
      <c r="AY206" s="24" t="s">
        <v>186</v>
      </c>
      <c r="BE206" s="204">
        <f>IF(N206="základní",J206,0)</f>
        <v>0</v>
      </c>
      <c r="BF206" s="204">
        <f>IF(N206="snížená",J206,0)</f>
        <v>0</v>
      </c>
      <c r="BG206" s="204">
        <f>IF(N206="zákl. přenesená",J206,0)</f>
        <v>0</v>
      </c>
      <c r="BH206" s="204">
        <f>IF(N206="sníž. přenesená",J206,0)</f>
        <v>0</v>
      </c>
      <c r="BI206" s="204">
        <f>IF(N206="nulová",J206,0)</f>
        <v>0</v>
      </c>
      <c r="BJ206" s="24" t="s">
        <v>81</v>
      </c>
      <c r="BK206" s="204">
        <f>ROUND(I206*H206,2)</f>
        <v>0</v>
      </c>
      <c r="BL206" s="24" t="s">
        <v>206</v>
      </c>
      <c r="BM206" s="24" t="s">
        <v>3525</v>
      </c>
    </row>
    <row r="207" spans="2:51" s="13" customFormat="1" ht="13.5">
      <c r="B207" s="241"/>
      <c r="C207" s="242"/>
      <c r="D207" s="208" t="s">
        <v>290</v>
      </c>
      <c r="E207" s="243" t="s">
        <v>23</v>
      </c>
      <c r="F207" s="244" t="s">
        <v>3498</v>
      </c>
      <c r="G207" s="242"/>
      <c r="H207" s="245" t="s">
        <v>23</v>
      </c>
      <c r="I207" s="246"/>
      <c r="J207" s="242"/>
      <c r="K207" s="242"/>
      <c r="L207" s="247"/>
      <c r="M207" s="248"/>
      <c r="N207" s="249"/>
      <c r="O207" s="249"/>
      <c r="P207" s="249"/>
      <c r="Q207" s="249"/>
      <c r="R207" s="249"/>
      <c r="S207" s="249"/>
      <c r="T207" s="250"/>
      <c r="AT207" s="251" t="s">
        <v>290</v>
      </c>
      <c r="AU207" s="251" t="s">
        <v>83</v>
      </c>
      <c r="AV207" s="13" t="s">
        <v>81</v>
      </c>
      <c r="AW207" s="13" t="s">
        <v>36</v>
      </c>
      <c r="AX207" s="13" t="s">
        <v>73</v>
      </c>
      <c r="AY207" s="251" t="s">
        <v>186</v>
      </c>
    </row>
    <row r="208" spans="2:51" s="11" customFormat="1" ht="13.5">
      <c r="B208" s="214"/>
      <c r="C208" s="215"/>
      <c r="D208" s="205" t="s">
        <v>290</v>
      </c>
      <c r="E208" s="216" t="s">
        <v>23</v>
      </c>
      <c r="F208" s="217" t="s">
        <v>3526</v>
      </c>
      <c r="G208" s="215"/>
      <c r="H208" s="218">
        <v>1</v>
      </c>
      <c r="I208" s="219"/>
      <c r="J208" s="215"/>
      <c r="K208" s="215"/>
      <c r="L208" s="220"/>
      <c r="M208" s="221"/>
      <c r="N208" s="222"/>
      <c r="O208" s="222"/>
      <c r="P208" s="222"/>
      <c r="Q208" s="222"/>
      <c r="R208" s="222"/>
      <c r="S208" s="222"/>
      <c r="T208" s="223"/>
      <c r="AT208" s="224" t="s">
        <v>290</v>
      </c>
      <c r="AU208" s="224" t="s">
        <v>83</v>
      </c>
      <c r="AV208" s="11" t="s">
        <v>83</v>
      </c>
      <c r="AW208" s="11" t="s">
        <v>36</v>
      </c>
      <c r="AX208" s="11" t="s">
        <v>81</v>
      </c>
      <c r="AY208" s="224" t="s">
        <v>186</v>
      </c>
    </row>
    <row r="209" spans="2:65" s="1" customFormat="1" ht="31.5" customHeight="1">
      <c r="B209" s="41"/>
      <c r="C209" s="254" t="s">
        <v>381</v>
      </c>
      <c r="D209" s="254" t="s">
        <v>1059</v>
      </c>
      <c r="E209" s="255" t="s">
        <v>3346</v>
      </c>
      <c r="F209" s="256" t="s">
        <v>3527</v>
      </c>
      <c r="G209" s="257" t="s">
        <v>300</v>
      </c>
      <c r="H209" s="258">
        <v>4</v>
      </c>
      <c r="I209" s="259"/>
      <c r="J209" s="260">
        <f>ROUND(I209*H209,2)</f>
        <v>0</v>
      </c>
      <c r="K209" s="256" t="s">
        <v>23</v>
      </c>
      <c r="L209" s="261"/>
      <c r="M209" s="262" t="s">
        <v>23</v>
      </c>
      <c r="N209" s="263" t="s">
        <v>44</v>
      </c>
      <c r="O209" s="42"/>
      <c r="P209" s="202">
        <f>O209*H209</f>
        <v>0</v>
      </c>
      <c r="Q209" s="202">
        <v>0.506</v>
      </c>
      <c r="R209" s="202">
        <f>Q209*H209</f>
        <v>2.024</v>
      </c>
      <c r="S209" s="202">
        <v>0</v>
      </c>
      <c r="T209" s="203">
        <f>S209*H209</f>
        <v>0</v>
      </c>
      <c r="AR209" s="24" t="s">
        <v>227</v>
      </c>
      <c r="AT209" s="24" t="s">
        <v>1059</v>
      </c>
      <c r="AU209" s="24" t="s">
        <v>83</v>
      </c>
      <c r="AY209" s="24" t="s">
        <v>186</v>
      </c>
      <c r="BE209" s="204">
        <f>IF(N209="základní",J209,0)</f>
        <v>0</v>
      </c>
      <c r="BF209" s="204">
        <f>IF(N209="snížená",J209,0)</f>
        <v>0</v>
      </c>
      <c r="BG209" s="204">
        <f>IF(N209="zákl. přenesená",J209,0)</f>
        <v>0</v>
      </c>
      <c r="BH209" s="204">
        <f>IF(N209="sníž. přenesená",J209,0)</f>
        <v>0</v>
      </c>
      <c r="BI209" s="204">
        <f>IF(N209="nulová",J209,0)</f>
        <v>0</v>
      </c>
      <c r="BJ209" s="24" t="s">
        <v>81</v>
      </c>
      <c r="BK209" s="204">
        <f>ROUND(I209*H209,2)</f>
        <v>0</v>
      </c>
      <c r="BL209" s="24" t="s">
        <v>206</v>
      </c>
      <c r="BM209" s="24" t="s">
        <v>3528</v>
      </c>
    </row>
    <row r="210" spans="2:51" s="13" customFormat="1" ht="13.5">
      <c r="B210" s="241"/>
      <c r="C210" s="242"/>
      <c r="D210" s="208" t="s">
        <v>290</v>
      </c>
      <c r="E210" s="243" t="s">
        <v>23</v>
      </c>
      <c r="F210" s="244" t="s">
        <v>3498</v>
      </c>
      <c r="G210" s="242"/>
      <c r="H210" s="245" t="s">
        <v>23</v>
      </c>
      <c r="I210" s="246"/>
      <c r="J210" s="242"/>
      <c r="K210" s="242"/>
      <c r="L210" s="247"/>
      <c r="M210" s="248"/>
      <c r="N210" s="249"/>
      <c r="O210" s="249"/>
      <c r="P210" s="249"/>
      <c r="Q210" s="249"/>
      <c r="R210" s="249"/>
      <c r="S210" s="249"/>
      <c r="T210" s="250"/>
      <c r="AT210" s="251" t="s">
        <v>290</v>
      </c>
      <c r="AU210" s="251" t="s">
        <v>83</v>
      </c>
      <c r="AV210" s="13" t="s">
        <v>81</v>
      </c>
      <c r="AW210" s="13" t="s">
        <v>36</v>
      </c>
      <c r="AX210" s="13" t="s">
        <v>73</v>
      </c>
      <c r="AY210" s="251" t="s">
        <v>186</v>
      </c>
    </row>
    <row r="211" spans="2:51" s="11" customFormat="1" ht="13.5">
      <c r="B211" s="214"/>
      <c r="C211" s="215"/>
      <c r="D211" s="205" t="s">
        <v>290</v>
      </c>
      <c r="E211" s="216" t="s">
        <v>23</v>
      </c>
      <c r="F211" s="217" t="s">
        <v>3529</v>
      </c>
      <c r="G211" s="215"/>
      <c r="H211" s="218">
        <v>4</v>
      </c>
      <c r="I211" s="219"/>
      <c r="J211" s="215"/>
      <c r="K211" s="215"/>
      <c r="L211" s="220"/>
      <c r="M211" s="221"/>
      <c r="N211" s="222"/>
      <c r="O211" s="222"/>
      <c r="P211" s="222"/>
      <c r="Q211" s="222"/>
      <c r="R211" s="222"/>
      <c r="S211" s="222"/>
      <c r="T211" s="223"/>
      <c r="AT211" s="224" t="s">
        <v>290</v>
      </c>
      <c r="AU211" s="224" t="s">
        <v>83</v>
      </c>
      <c r="AV211" s="11" t="s">
        <v>83</v>
      </c>
      <c r="AW211" s="11" t="s">
        <v>36</v>
      </c>
      <c r="AX211" s="11" t="s">
        <v>81</v>
      </c>
      <c r="AY211" s="224" t="s">
        <v>186</v>
      </c>
    </row>
    <row r="212" spans="2:65" s="1" customFormat="1" ht="31.5" customHeight="1">
      <c r="B212" s="41"/>
      <c r="C212" s="254" t="s">
        <v>418</v>
      </c>
      <c r="D212" s="254" t="s">
        <v>1059</v>
      </c>
      <c r="E212" s="255" t="s">
        <v>3349</v>
      </c>
      <c r="F212" s="256" t="s">
        <v>3530</v>
      </c>
      <c r="G212" s="257" t="s">
        <v>300</v>
      </c>
      <c r="H212" s="258">
        <v>1</v>
      </c>
      <c r="I212" s="259"/>
      <c r="J212" s="260">
        <f>ROUND(I212*H212,2)</f>
        <v>0</v>
      </c>
      <c r="K212" s="256" t="s">
        <v>193</v>
      </c>
      <c r="L212" s="261"/>
      <c r="M212" s="262" t="s">
        <v>23</v>
      </c>
      <c r="N212" s="263" t="s">
        <v>44</v>
      </c>
      <c r="O212" s="42"/>
      <c r="P212" s="202">
        <f>O212*H212</f>
        <v>0</v>
      </c>
      <c r="Q212" s="202">
        <v>1.013</v>
      </c>
      <c r="R212" s="202">
        <f>Q212*H212</f>
        <v>1.013</v>
      </c>
      <c r="S212" s="202">
        <v>0</v>
      </c>
      <c r="T212" s="203">
        <f>S212*H212</f>
        <v>0</v>
      </c>
      <c r="AR212" s="24" t="s">
        <v>227</v>
      </c>
      <c r="AT212" s="24" t="s">
        <v>1059</v>
      </c>
      <c r="AU212" s="24" t="s">
        <v>83</v>
      </c>
      <c r="AY212" s="24" t="s">
        <v>186</v>
      </c>
      <c r="BE212" s="204">
        <f>IF(N212="základní",J212,0)</f>
        <v>0</v>
      </c>
      <c r="BF212" s="204">
        <f>IF(N212="snížená",J212,0)</f>
        <v>0</v>
      </c>
      <c r="BG212" s="204">
        <f>IF(N212="zákl. přenesená",J212,0)</f>
        <v>0</v>
      </c>
      <c r="BH212" s="204">
        <f>IF(N212="sníž. přenesená",J212,0)</f>
        <v>0</v>
      </c>
      <c r="BI212" s="204">
        <f>IF(N212="nulová",J212,0)</f>
        <v>0</v>
      </c>
      <c r="BJ212" s="24" t="s">
        <v>81</v>
      </c>
      <c r="BK212" s="204">
        <f>ROUND(I212*H212,2)</f>
        <v>0</v>
      </c>
      <c r="BL212" s="24" t="s">
        <v>206</v>
      </c>
      <c r="BM212" s="24" t="s">
        <v>3531</v>
      </c>
    </row>
    <row r="213" spans="2:51" s="13" customFormat="1" ht="13.5">
      <c r="B213" s="241"/>
      <c r="C213" s="242"/>
      <c r="D213" s="208" t="s">
        <v>290</v>
      </c>
      <c r="E213" s="243" t="s">
        <v>23</v>
      </c>
      <c r="F213" s="244" t="s">
        <v>3333</v>
      </c>
      <c r="G213" s="242"/>
      <c r="H213" s="245" t="s">
        <v>23</v>
      </c>
      <c r="I213" s="246"/>
      <c r="J213" s="242"/>
      <c r="K213" s="242"/>
      <c r="L213" s="247"/>
      <c r="M213" s="248"/>
      <c r="N213" s="249"/>
      <c r="O213" s="249"/>
      <c r="P213" s="249"/>
      <c r="Q213" s="249"/>
      <c r="R213" s="249"/>
      <c r="S213" s="249"/>
      <c r="T213" s="250"/>
      <c r="AT213" s="251" t="s">
        <v>290</v>
      </c>
      <c r="AU213" s="251" t="s">
        <v>83</v>
      </c>
      <c r="AV213" s="13" t="s">
        <v>81</v>
      </c>
      <c r="AW213" s="13" t="s">
        <v>36</v>
      </c>
      <c r="AX213" s="13" t="s">
        <v>73</v>
      </c>
      <c r="AY213" s="251" t="s">
        <v>186</v>
      </c>
    </row>
    <row r="214" spans="2:51" s="11" customFormat="1" ht="13.5">
      <c r="B214" s="214"/>
      <c r="C214" s="215"/>
      <c r="D214" s="205" t="s">
        <v>290</v>
      </c>
      <c r="E214" s="216" t="s">
        <v>23</v>
      </c>
      <c r="F214" s="217" t="s">
        <v>3532</v>
      </c>
      <c r="G214" s="215"/>
      <c r="H214" s="218">
        <v>1</v>
      </c>
      <c r="I214" s="219"/>
      <c r="J214" s="215"/>
      <c r="K214" s="215"/>
      <c r="L214" s="220"/>
      <c r="M214" s="221"/>
      <c r="N214" s="222"/>
      <c r="O214" s="222"/>
      <c r="P214" s="222"/>
      <c r="Q214" s="222"/>
      <c r="R214" s="222"/>
      <c r="S214" s="222"/>
      <c r="T214" s="223"/>
      <c r="AT214" s="224" t="s">
        <v>290</v>
      </c>
      <c r="AU214" s="224" t="s">
        <v>83</v>
      </c>
      <c r="AV214" s="11" t="s">
        <v>83</v>
      </c>
      <c r="AW214" s="11" t="s">
        <v>36</v>
      </c>
      <c r="AX214" s="11" t="s">
        <v>81</v>
      </c>
      <c r="AY214" s="224" t="s">
        <v>186</v>
      </c>
    </row>
    <row r="215" spans="2:65" s="1" customFormat="1" ht="22.5" customHeight="1">
      <c r="B215" s="41"/>
      <c r="C215" s="254" t="s">
        <v>398</v>
      </c>
      <c r="D215" s="254" t="s">
        <v>1059</v>
      </c>
      <c r="E215" s="255" t="s">
        <v>3533</v>
      </c>
      <c r="F215" s="256" t="s">
        <v>3534</v>
      </c>
      <c r="G215" s="257" t="s">
        <v>300</v>
      </c>
      <c r="H215" s="258">
        <v>3</v>
      </c>
      <c r="I215" s="259"/>
      <c r="J215" s="260">
        <f>ROUND(I215*H215,2)</f>
        <v>0</v>
      </c>
      <c r="K215" s="256" t="s">
        <v>23</v>
      </c>
      <c r="L215" s="261"/>
      <c r="M215" s="262" t="s">
        <v>23</v>
      </c>
      <c r="N215" s="263" t="s">
        <v>44</v>
      </c>
      <c r="O215" s="42"/>
      <c r="P215" s="202">
        <f>O215*H215</f>
        <v>0</v>
      </c>
      <c r="Q215" s="202">
        <v>1.87</v>
      </c>
      <c r="R215" s="202">
        <f>Q215*H215</f>
        <v>5.61</v>
      </c>
      <c r="S215" s="202">
        <v>0</v>
      </c>
      <c r="T215" s="203">
        <f>S215*H215</f>
        <v>0</v>
      </c>
      <c r="AR215" s="24" t="s">
        <v>227</v>
      </c>
      <c r="AT215" s="24" t="s">
        <v>1059</v>
      </c>
      <c r="AU215" s="24" t="s">
        <v>83</v>
      </c>
      <c r="AY215" s="24" t="s">
        <v>186</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206</v>
      </c>
      <c r="BM215" s="24" t="s">
        <v>3535</v>
      </c>
    </row>
    <row r="216" spans="2:51" s="13" customFormat="1" ht="13.5">
      <c r="B216" s="241"/>
      <c r="C216" s="242"/>
      <c r="D216" s="208" t="s">
        <v>290</v>
      </c>
      <c r="E216" s="243" t="s">
        <v>23</v>
      </c>
      <c r="F216" s="244" t="s">
        <v>3498</v>
      </c>
      <c r="G216" s="242"/>
      <c r="H216" s="245" t="s">
        <v>23</v>
      </c>
      <c r="I216" s="246"/>
      <c r="J216" s="242"/>
      <c r="K216" s="242"/>
      <c r="L216" s="247"/>
      <c r="M216" s="248"/>
      <c r="N216" s="249"/>
      <c r="O216" s="249"/>
      <c r="P216" s="249"/>
      <c r="Q216" s="249"/>
      <c r="R216" s="249"/>
      <c r="S216" s="249"/>
      <c r="T216" s="250"/>
      <c r="AT216" s="251" t="s">
        <v>290</v>
      </c>
      <c r="AU216" s="251" t="s">
        <v>83</v>
      </c>
      <c r="AV216" s="13" t="s">
        <v>81</v>
      </c>
      <c r="AW216" s="13" t="s">
        <v>36</v>
      </c>
      <c r="AX216" s="13" t="s">
        <v>73</v>
      </c>
      <c r="AY216" s="251" t="s">
        <v>186</v>
      </c>
    </row>
    <row r="217" spans="2:51" s="11" customFormat="1" ht="13.5">
      <c r="B217" s="214"/>
      <c r="C217" s="215"/>
      <c r="D217" s="205" t="s">
        <v>290</v>
      </c>
      <c r="E217" s="216" t="s">
        <v>23</v>
      </c>
      <c r="F217" s="217" t="s">
        <v>3499</v>
      </c>
      <c r="G217" s="215"/>
      <c r="H217" s="218">
        <v>3</v>
      </c>
      <c r="I217" s="219"/>
      <c r="J217" s="215"/>
      <c r="K217" s="215"/>
      <c r="L217" s="220"/>
      <c r="M217" s="221"/>
      <c r="N217" s="222"/>
      <c r="O217" s="222"/>
      <c r="P217" s="222"/>
      <c r="Q217" s="222"/>
      <c r="R217" s="222"/>
      <c r="S217" s="222"/>
      <c r="T217" s="223"/>
      <c r="AT217" s="224" t="s">
        <v>290</v>
      </c>
      <c r="AU217" s="224" t="s">
        <v>83</v>
      </c>
      <c r="AV217" s="11" t="s">
        <v>83</v>
      </c>
      <c r="AW217" s="11" t="s">
        <v>36</v>
      </c>
      <c r="AX217" s="11" t="s">
        <v>81</v>
      </c>
      <c r="AY217" s="224" t="s">
        <v>186</v>
      </c>
    </row>
    <row r="218" spans="2:65" s="1" customFormat="1" ht="22.5" customHeight="1">
      <c r="B218" s="41"/>
      <c r="C218" s="254" t="s">
        <v>405</v>
      </c>
      <c r="D218" s="254" t="s">
        <v>1059</v>
      </c>
      <c r="E218" s="255" t="s">
        <v>3356</v>
      </c>
      <c r="F218" s="256" t="s">
        <v>3357</v>
      </c>
      <c r="G218" s="257" t="s">
        <v>300</v>
      </c>
      <c r="H218" s="258">
        <v>9</v>
      </c>
      <c r="I218" s="259"/>
      <c r="J218" s="260">
        <f>ROUND(I218*H218,2)</f>
        <v>0</v>
      </c>
      <c r="K218" s="256" t="s">
        <v>23</v>
      </c>
      <c r="L218" s="261"/>
      <c r="M218" s="262" t="s">
        <v>23</v>
      </c>
      <c r="N218" s="263" t="s">
        <v>44</v>
      </c>
      <c r="O218" s="42"/>
      <c r="P218" s="202">
        <f>O218*H218</f>
        <v>0</v>
      </c>
      <c r="Q218" s="202">
        <v>0.002</v>
      </c>
      <c r="R218" s="202">
        <f>Q218*H218</f>
        <v>0.018000000000000002</v>
      </c>
      <c r="S218" s="202">
        <v>0</v>
      </c>
      <c r="T218" s="203">
        <f>S218*H218</f>
        <v>0</v>
      </c>
      <c r="AR218" s="24" t="s">
        <v>227</v>
      </c>
      <c r="AT218" s="24" t="s">
        <v>1059</v>
      </c>
      <c r="AU218" s="24" t="s">
        <v>83</v>
      </c>
      <c r="AY218" s="24" t="s">
        <v>186</v>
      </c>
      <c r="BE218" s="204">
        <f>IF(N218="základní",J218,0)</f>
        <v>0</v>
      </c>
      <c r="BF218" s="204">
        <f>IF(N218="snížená",J218,0)</f>
        <v>0</v>
      </c>
      <c r="BG218" s="204">
        <f>IF(N218="zákl. přenesená",J218,0)</f>
        <v>0</v>
      </c>
      <c r="BH218" s="204">
        <f>IF(N218="sníž. přenesená",J218,0)</f>
        <v>0</v>
      </c>
      <c r="BI218" s="204">
        <f>IF(N218="nulová",J218,0)</f>
        <v>0</v>
      </c>
      <c r="BJ218" s="24" t="s">
        <v>81</v>
      </c>
      <c r="BK218" s="204">
        <f>ROUND(I218*H218,2)</f>
        <v>0</v>
      </c>
      <c r="BL218" s="24" t="s">
        <v>206</v>
      </c>
      <c r="BM218" s="24" t="s">
        <v>3536</v>
      </c>
    </row>
    <row r="219" spans="2:51" s="13" customFormat="1" ht="13.5">
      <c r="B219" s="241"/>
      <c r="C219" s="242"/>
      <c r="D219" s="208" t="s">
        <v>290</v>
      </c>
      <c r="E219" s="243" t="s">
        <v>23</v>
      </c>
      <c r="F219" s="244" t="s">
        <v>3498</v>
      </c>
      <c r="G219" s="242"/>
      <c r="H219" s="245" t="s">
        <v>23</v>
      </c>
      <c r="I219" s="246"/>
      <c r="J219" s="242"/>
      <c r="K219" s="242"/>
      <c r="L219" s="247"/>
      <c r="M219" s="248"/>
      <c r="N219" s="249"/>
      <c r="O219" s="249"/>
      <c r="P219" s="249"/>
      <c r="Q219" s="249"/>
      <c r="R219" s="249"/>
      <c r="S219" s="249"/>
      <c r="T219" s="250"/>
      <c r="AT219" s="251" t="s">
        <v>290</v>
      </c>
      <c r="AU219" s="251" t="s">
        <v>83</v>
      </c>
      <c r="AV219" s="13" t="s">
        <v>81</v>
      </c>
      <c r="AW219" s="13" t="s">
        <v>36</v>
      </c>
      <c r="AX219" s="13" t="s">
        <v>73</v>
      </c>
      <c r="AY219" s="251" t="s">
        <v>186</v>
      </c>
    </row>
    <row r="220" spans="2:51" s="11" customFormat="1" ht="13.5">
      <c r="B220" s="214"/>
      <c r="C220" s="215"/>
      <c r="D220" s="205" t="s">
        <v>290</v>
      </c>
      <c r="E220" s="216" t="s">
        <v>23</v>
      </c>
      <c r="F220" s="217" t="s">
        <v>3537</v>
      </c>
      <c r="G220" s="215"/>
      <c r="H220" s="218">
        <v>9</v>
      </c>
      <c r="I220" s="219"/>
      <c r="J220" s="215"/>
      <c r="K220" s="215"/>
      <c r="L220" s="220"/>
      <c r="M220" s="221"/>
      <c r="N220" s="222"/>
      <c r="O220" s="222"/>
      <c r="P220" s="222"/>
      <c r="Q220" s="222"/>
      <c r="R220" s="222"/>
      <c r="S220" s="222"/>
      <c r="T220" s="223"/>
      <c r="AT220" s="224" t="s">
        <v>290</v>
      </c>
      <c r="AU220" s="224" t="s">
        <v>83</v>
      </c>
      <c r="AV220" s="11" t="s">
        <v>83</v>
      </c>
      <c r="AW220" s="11" t="s">
        <v>36</v>
      </c>
      <c r="AX220" s="11" t="s">
        <v>81</v>
      </c>
      <c r="AY220" s="224" t="s">
        <v>186</v>
      </c>
    </row>
    <row r="221" spans="2:65" s="1" customFormat="1" ht="22.5" customHeight="1">
      <c r="B221" s="41"/>
      <c r="C221" s="254" t="s">
        <v>411</v>
      </c>
      <c r="D221" s="254" t="s">
        <v>1059</v>
      </c>
      <c r="E221" s="255" t="s">
        <v>3360</v>
      </c>
      <c r="F221" s="256" t="s">
        <v>3538</v>
      </c>
      <c r="G221" s="257" t="s">
        <v>300</v>
      </c>
      <c r="H221" s="258">
        <v>6</v>
      </c>
      <c r="I221" s="259"/>
      <c r="J221" s="260">
        <f>ROUND(I221*H221,2)</f>
        <v>0</v>
      </c>
      <c r="K221" s="256" t="s">
        <v>193</v>
      </c>
      <c r="L221" s="261"/>
      <c r="M221" s="262" t="s">
        <v>23</v>
      </c>
      <c r="N221" s="263" t="s">
        <v>44</v>
      </c>
      <c r="O221" s="42"/>
      <c r="P221" s="202">
        <f>O221*H221</f>
        <v>0</v>
      </c>
      <c r="Q221" s="202">
        <v>0.011</v>
      </c>
      <c r="R221" s="202">
        <f>Q221*H221</f>
        <v>0.066</v>
      </c>
      <c r="S221" s="202">
        <v>0</v>
      </c>
      <c r="T221" s="203">
        <f>S221*H221</f>
        <v>0</v>
      </c>
      <c r="AR221" s="24" t="s">
        <v>227</v>
      </c>
      <c r="AT221" s="24" t="s">
        <v>1059</v>
      </c>
      <c r="AU221" s="24" t="s">
        <v>83</v>
      </c>
      <c r="AY221" s="24" t="s">
        <v>186</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206</v>
      </c>
      <c r="BM221" s="24" t="s">
        <v>3539</v>
      </c>
    </row>
    <row r="222" spans="2:51" s="13" customFormat="1" ht="13.5">
      <c r="B222" s="241"/>
      <c r="C222" s="242"/>
      <c r="D222" s="208" t="s">
        <v>290</v>
      </c>
      <c r="E222" s="243" t="s">
        <v>23</v>
      </c>
      <c r="F222" s="244" t="s">
        <v>3540</v>
      </c>
      <c r="G222" s="242"/>
      <c r="H222" s="245" t="s">
        <v>23</v>
      </c>
      <c r="I222" s="246"/>
      <c r="J222" s="242"/>
      <c r="K222" s="242"/>
      <c r="L222" s="247"/>
      <c r="M222" s="248"/>
      <c r="N222" s="249"/>
      <c r="O222" s="249"/>
      <c r="P222" s="249"/>
      <c r="Q222" s="249"/>
      <c r="R222" s="249"/>
      <c r="S222" s="249"/>
      <c r="T222" s="250"/>
      <c r="AT222" s="251" t="s">
        <v>290</v>
      </c>
      <c r="AU222" s="251" t="s">
        <v>83</v>
      </c>
      <c r="AV222" s="13" t="s">
        <v>81</v>
      </c>
      <c r="AW222" s="13" t="s">
        <v>36</v>
      </c>
      <c r="AX222" s="13" t="s">
        <v>73</v>
      </c>
      <c r="AY222" s="251" t="s">
        <v>186</v>
      </c>
    </row>
    <row r="223" spans="2:51" s="11" customFormat="1" ht="13.5">
      <c r="B223" s="214"/>
      <c r="C223" s="215"/>
      <c r="D223" s="208" t="s">
        <v>290</v>
      </c>
      <c r="E223" s="225" t="s">
        <v>23</v>
      </c>
      <c r="F223" s="226" t="s">
        <v>3541</v>
      </c>
      <c r="G223" s="215"/>
      <c r="H223" s="227">
        <v>6</v>
      </c>
      <c r="I223" s="219"/>
      <c r="J223" s="215"/>
      <c r="K223" s="215"/>
      <c r="L223" s="220"/>
      <c r="M223" s="221"/>
      <c r="N223" s="222"/>
      <c r="O223" s="222"/>
      <c r="P223" s="222"/>
      <c r="Q223" s="222"/>
      <c r="R223" s="222"/>
      <c r="S223" s="222"/>
      <c r="T223" s="223"/>
      <c r="AT223" s="224" t="s">
        <v>290</v>
      </c>
      <c r="AU223" s="224" t="s">
        <v>83</v>
      </c>
      <c r="AV223" s="11" t="s">
        <v>83</v>
      </c>
      <c r="AW223" s="11" t="s">
        <v>36</v>
      </c>
      <c r="AX223" s="11" t="s">
        <v>81</v>
      </c>
      <c r="AY223" s="224" t="s">
        <v>186</v>
      </c>
    </row>
    <row r="224" spans="2:51" s="13" customFormat="1" ht="13.5">
      <c r="B224" s="241"/>
      <c r="C224" s="242"/>
      <c r="D224" s="205" t="s">
        <v>290</v>
      </c>
      <c r="E224" s="285" t="s">
        <v>23</v>
      </c>
      <c r="F224" s="286" t="s">
        <v>3364</v>
      </c>
      <c r="G224" s="242"/>
      <c r="H224" s="287" t="s">
        <v>23</v>
      </c>
      <c r="I224" s="246"/>
      <c r="J224" s="242"/>
      <c r="K224" s="242"/>
      <c r="L224" s="247"/>
      <c r="M224" s="248"/>
      <c r="N224" s="249"/>
      <c r="O224" s="249"/>
      <c r="P224" s="249"/>
      <c r="Q224" s="249"/>
      <c r="R224" s="249"/>
      <c r="S224" s="249"/>
      <c r="T224" s="250"/>
      <c r="AT224" s="251" t="s">
        <v>290</v>
      </c>
      <c r="AU224" s="251" t="s">
        <v>83</v>
      </c>
      <c r="AV224" s="13" t="s">
        <v>81</v>
      </c>
      <c r="AW224" s="13" t="s">
        <v>36</v>
      </c>
      <c r="AX224" s="13" t="s">
        <v>73</v>
      </c>
      <c r="AY224" s="251" t="s">
        <v>186</v>
      </c>
    </row>
    <row r="225" spans="2:65" s="1" customFormat="1" ht="22.5" customHeight="1">
      <c r="B225" s="41"/>
      <c r="C225" s="193" t="s">
        <v>550</v>
      </c>
      <c r="D225" s="193" t="s">
        <v>189</v>
      </c>
      <c r="E225" s="194" t="s">
        <v>848</v>
      </c>
      <c r="F225" s="195" t="s">
        <v>3369</v>
      </c>
      <c r="G225" s="196" t="s">
        <v>300</v>
      </c>
      <c r="H225" s="197">
        <v>3</v>
      </c>
      <c r="I225" s="198"/>
      <c r="J225" s="199">
        <f>ROUND(I225*H225,2)</f>
        <v>0</v>
      </c>
      <c r="K225" s="195" t="s">
        <v>23</v>
      </c>
      <c r="L225" s="61"/>
      <c r="M225" s="200" t="s">
        <v>23</v>
      </c>
      <c r="N225" s="201" t="s">
        <v>44</v>
      </c>
      <c r="O225" s="42"/>
      <c r="P225" s="202">
        <f>O225*H225</f>
        <v>0</v>
      </c>
      <c r="Q225" s="202">
        <v>0.00702</v>
      </c>
      <c r="R225" s="202">
        <f>Q225*H225</f>
        <v>0.021060000000000002</v>
      </c>
      <c r="S225" s="202">
        <v>0</v>
      </c>
      <c r="T225" s="203">
        <f>S225*H225</f>
        <v>0</v>
      </c>
      <c r="AR225" s="24" t="s">
        <v>206</v>
      </c>
      <c r="AT225" s="24" t="s">
        <v>189</v>
      </c>
      <c r="AU225" s="24" t="s">
        <v>83</v>
      </c>
      <c r="AY225" s="24" t="s">
        <v>186</v>
      </c>
      <c r="BE225" s="204">
        <f>IF(N225="základní",J225,0)</f>
        <v>0</v>
      </c>
      <c r="BF225" s="204">
        <f>IF(N225="snížená",J225,0)</f>
        <v>0</v>
      </c>
      <c r="BG225" s="204">
        <f>IF(N225="zákl. přenesená",J225,0)</f>
        <v>0</v>
      </c>
      <c r="BH225" s="204">
        <f>IF(N225="sníž. přenesená",J225,0)</f>
        <v>0</v>
      </c>
      <c r="BI225" s="204">
        <f>IF(N225="nulová",J225,0)</f>
        <v>0</v>
      </c>
      <c r="BJ225" s="24" t="s">
        <v>81</v>
      </c>
      <c r="BK225" s="204">
        <f>ROUND(I225*H225,2)</f>
        <v>0</v>
      </c>
      <c r="BL225" s="24" t="s">
        <v>206</v>
      </c>
      <c r="BM225" s="24" t="s">
        <v>3542</v>
      </c>
    </row>
    <row r="226" spans="2:47" s="1" customFormat="1" ht="40.5">
      <c r="B226" s="41"/>
      <c r="C226" s="63"/>
      <c r="D226" s="208" t="s">
        <v>287</v>
      </c>
      <c r="E226" s="63"/>
      <c r="F226" s="209" t="s">
        <v>851</v>
      </c>
      <c r="G226" s="63"/>
      <c r="H226" s="63"/>
      <c r="I226" s="163"/>
      <c r="J226" s="63"/>
      <c r="K226" s="63"/>
      <c r="L226" s="61"/>
      <c r="M226" s="207"/>
      <c r="N226" s="42"/>
      <c r="O226" s="42"/>
      <c r="P226" s="42"/>
      <c r="Q226" s="42"/>
      <c r="R226" s="42"/>
      <c r="S226" s="42"/>
      <c r="T226" s="78"/>
      <c r="AT226" s="24" t="s">
        <v>287</v>
      </c>
      <c r="AU226" s="24" t="s">
        <v>83</v>
      </c>
    </row>
    <row r="227" spans="2:51" s="11" customFormat="1" ht="13.5">
      <c r="B227" s="214"/>
      <c r="C227" s="215"/>
      <c r="D227" s="205" t="s">
        <v>290</v>
      </c>
      <c r="E227" s="216" t="s">
        <v>23</v>
      </c>
      <c r="F227" s="217" t="s">
        <v>3543</v>
      </c>
      <c r="G227" s="215"/>
      <c r="H227" s="218">
        <v>3</v>
      </c>
      <c r="I227" s="219"/>
      <c r="J227" s="215"/>
      <c r="K227" s="215"/>
      <c r="L227" s="220"/>
      <c r="M227" s="221"/>
      <c r="N227" s="222"/>
      <c r="O227" s="222"/>
      <c r="P227" s="222"/>
      <c r="Q227" s="222"/>
      <c r="R227" s="222"/>
      <c r="S227" s="222"/>
      <c r="T227" s="223"/>
      <c r="AT227" s="224" t="s">
        <v>290</v>
      </c>
      <c r="AU227" s="224" t="s">
        <v>83</v>
      </c>
      <c r="AV227" s="11" t="s">
        <v>83</v>
      </c>
      <c r="AW227" s="11" t="s">
        <v>36</v>
      </c>
      <c r="AX227" s="11" t="s">
        <v>81</v>
      </c>
      <c r="AY227" s="224" t="s">
        <v>186</v>
      </c>
    </row>
    <row r="228" spans="2:65" s="1" customFormat="1" ht="22.5" customHeight="1">
      <c r="B228" s="41"/>
      <c r="C228" s="254" t="s">
        <v>441</v>
      </c>
      <c r="D228" s="254" t="s">
        <v>1059</v>
      </c>
      <c r="E228" s="255" t="s">
        <v>3544</v>
      </c>
      <c r="F228" s="256" t="s">
        <v>3545</v>
      </c>
      <c r="G228" s="257" t="s">
        <v>300</v>
      </c>
      <c r="H228" s="258">
        <v>3</v>
      </c>
      <c r="I228" s="259"/>
      <c r="J228" s="260">
        <f>ROUND(I228*H228,2)</f>
        <v>0</v>
      </c>
      <c r="K228" s="256" t="s">
        <v>23</v>
      </c>
      <c r="L228" s="261"/>
      <c r="M228" s="262" t="s">
        <v>23</v>
      </c>
      <c r="N228" s="263" t="s">
        <v>44</v>
      </c>
      <c r="O228" s="42"/>
      <c r="P228" s="202">
        <f>O228*H228</f>
        <v>0</v>
      </c>
      <c r="Q228" s="202">
        <v>0.046</v>
      </c>
      <c r="R228" s="202">
        <f>Q228*H228</f>
        <v>0.138</v>
      </c>
      <c r="S228" s="202">
        <v>0</v>
      </c>
      <c r="T228" s="203">
        <f>S228*H228</f>
        <v>0</v>
      </c>
      <c r="AR228" s="24" t="s">
        <v>227</v>
      </c>
      <c r="AT228" s="24" t="s">
        <v>1059</v>
      </c>
      <c r="AU228" s="24" t="s">
        <v>83</v>
      </c>
      <c r="AY228" s="24" t="s">
        <v>186</v>
      </c>
      <c r="BE228" s="204">
        <f>IF(N228="základní",J228,0)</f>
        <v>0</v>
      </c>
      <c r="BF228" s="204">
        <f>IF(N228="snížená",J228,0)</f>
        <v>0</v>
      </c>
      <c r="BG228" s="204">
        <f>IF(N228="zákl. přenesená",J228,0)</f>
        <v>0</v>
      </c>
      <c r="BH228" s="204">
        <f>IF(N228="sníž. přenesená",J228,0)</f>
        <v>0</v>
      </c>
      <c r="BI228" s="204">
        <f>IF(N228="nulová",J228,0)</f>
        <v>0</v>
      </c>
      <c r="BJ228" s="24" t="s">
        <v>81</v>
      </c>
      <c r="BK228" s="204">
        <f>ROUND(I228*H228,2)</f>
        <v>0</v>
      </c>
      <c r="BL228" s="24" t="s">
        <v>206</v>
      </c>
      <c r="BM228" s="24" t="s">
        <v>3546</v>
      </c>
    </row>
    <row r="229" spans="2:65" s="1" customFormat="1" ht="22.5" customHeight="1">
      <c r="B229" s="41"/>
      <c r="C229" s="193" t="s">
        <v>447</v>
      </c>
      <c r="D229" s="193" t="s">
        <v>189</v>
      </c>
      <c r="E229" s="194" t="s">
        <v>3374</v>
      </c>
      <c r="F229" s="195" t="s">
        <v>3375</v>
      </c>
      <c r="G229" s="196" t="s">
        <v>444</v>
      </c>
      <c r="H229" s="197">
        <v>74.7</v>
      </c>
      <c r="I229" s="198"/>
      <c r="J229" s="199">
        <f>ROUND(I229*H229,2)</f>
        <v>0</v>
      </c>
      <c r="K229" s="195" t="s">
        <v>193</v>
      </c>
      <c r="L229" s="61"/>
      <c r="M229" s="200" t="s">
        <v>23</v>
      </c>
      <c r="N229" s="201" t="s">
        <v>44</v>
      </c>
      <c r="O229" s="42"/>
      <c r="P229" s="202">
        <f>O229*H229</f>
        <v>0</v>
      </c>
      <c r="Q229" s="202">
        <v>9E-05</v>
      </c>
      <c r="R229" s="202">
        <f>Q229*H229</f>
        <v>0.006723000000000001</v>
      </c>
      <c r="S229" s="202">
        <v>0</v>
      </c>
      <c r="T229" s="203">
        <f>S229*H229</f>
        <v>0</v>
      </c>
      <c r="AR229" s="24" t="s">
        <v>206</v>
      </c>
      <c r="AT229" s="24" t="s">
        <v>189</v>
      </c>
      <c r="AU229" s="24" t="s">
        <v>83</v>
      </c>
      <c r="AY229" s="24" t="s">
        <v>186</v>
      </c>
      <c r="BE229" s="204">
        <f>IF(N229="základní",J229,0)</f>
        <v>0</v>
      </c>
      <c r="BF229" s="204">
        <f>IF(N229="snížená",J229,0)</f>
        <v>0</v>
      </c>
      <c r="BG229" s="204">
        <f>IF(N229="zákl. přenesená",J229,0)</f>
        <v>0</v>
      </c>
      <c r="BH229" s="204">
        <f>IF(N229="sníž. přenesená",J229,0)</f>
        <v>0</v>
      </c>
      <c r="BI229" s="204">
        <f>IF(N229="nulová",J229,0)</f>
        <v>0</v>
      </c>
      <c r="BJ229" s="24" t="s">
        <v>81</v>
      </c>
      <c r="BK229" s="204">
        <f>ROUND(I229*H229,2)</f>
        <v>0</v>
      </c>
      <c r="BL229" s="24" t="s">
        <v>206</v>
      </c>
      <c r="BM229" s="24" t="s">
        <v>3547</v>
      </c>
    </row>
    <row r="230" spans="2:51" s="11" customFormat="1" ht="13.5">
      <c r="B230" s="214"/>
      <c r="C230" s="215"/>
      <c r="D230" s="208" t="s">
        <v>290</v>
      </c>
      <c r="E230" s="225" t="s">
        <v>23</v>
      </c>
      <c r="F230" s="226" t="s">
        <v>3548</v>
      </c>
      <c r="G230" s="215"/>
      <c r="H230" s="227">
        <v>74.7</v>
      </c>
      <c r="I230" s="219"/>
      <c r="J230" s="215"/>
      <c r="K230" s="215"/>
      <c r="L230" s="220"/>
      <c r="M230" s="221"/>
      <c r="N230" s="222"/>
      <c r="O230" s="222"/>
      <c r="P230" s="222"/>
      <c r="Q230" s="222"/>
      <c r="R230" s="222"/>
      <c r="S230" s="222"/>
      <c r="T230" s="223"/>
      <c r="AT230" s="224" t="s">
        <v>290</v>
      </c>
      <c r="AU230" s="224" t="s">
        <v>83</v>
      </c>
      <c r="AV230" s="11" t="s">
        <v>83</v>
      </c>
      <c r="AW230" s="11" t="s">
        <v>36</v>
      </c>
      <c r="AX230" s="11" t="s">
        <v>81</v>
      </c>
      <c r="AY230" s="224" t="s">
        <v>186</v>
      </c>
    </row>
    <row r="231" spans="2:63" s="10" customFormat="1" ht="29.85" customHeight="1">
      <c r="B231" s="176"/>
      <c r="C231" s="177"/>
      <c r="D231" s="190" t="s">
        <v>72</v>
      </c>
      <c r="E231" s="191" t="s">
        <v>241</v>
      </c>
      <c r="F231" s="191" t="s">
        <v>3377</v>
      </c>
      <c r="G231" s="177"/>
      <c r="H231" s="177"/>
      <c r="I231" s="180"/>
      <c r="J231" s="192">
        <f>BK231</f>
        <v>0</v>
      </c>
      <c r="K231" s="177"/>
      <c r="L231" s="182"/>
      <c r="M231" s="183"/>
      <c r="N231" s="184"/>
      <c r="O231" s="184"/>
      <c r="P231" s="185">
        <f>SUM(P232:P235)</f>
        <v>0</v>
      </c>
      <c r="Q231" s="184"/>
      <c r="R231" s="185">
        <f>SUM(R232:R235)</f>
        <v>0</v>
      </c>
      <c r="S231" s="184"/>
      <c r="T231" s="186">
        <f>SUM(T232:T235)</f>
        <v>0</v>
      </c>
      <c r="AR231" s="187" t="s">
        <v>81</v>
      </c>
      <c r="AT231" s="188" t="s">
        <v>72</v>
      </c>
      <c r="AU231" s="188" t="s">
        <v>81</v>
      </c>
      <c r="AY231" s="187" t="s">
        <v>186</v>
      </c>
      <c r="BK231" s="189">
        <f>SUM(BK232:BK235)</f>
        <v>0</v>
      </c>
    </row>
    <row r="232" spans="2:65" s="1" customFormat="1" ht="22.5" customHeight="1">
      <c r="B232" s="41"/>
      <c r="C232" s="193" t="s">
        <v>608</v>
      </c>
      <c r="D232" s="193" t="s">
        <v>189</v>
      </c>
      <c r="E232" s="194" t="s">
        <v>3549</v>
      </c>
      <c r="F232" s="195" t="s">
        <v>3550</v>
      </c>
      <c r="G232" s="196" t="s">
        <v>444</v>
      </c>
      <c r="H232" s="197">
        <v>74.7</v>
      </c>
      <c r="I232" s="198"/>
      <c r="J232" s="199">
        <f>ROUND(I232*H232,2)</f>
        <v>0</v>
      </c>
      <c r="K232" s="195" t="s">
        <v>23</v>
      </c>
      <c r="L232" s="61"/>
      <c r="M232" s="200" t="s">
        <v>23</v>
      </c>
      <c r="N232" s="201" t="s">
        <v>44</v>
      </c>
      <c r="O232" s="42"/>
      <c r="P232" s="202">
        <f>O232*H232</f>
        <v>0</v>
      </c>
      <c r="Q232" s="202">
        <v>0</v>
      </c>
      <c r="R232" s="202">
        <f>Q232*H232</f>
        <v>0</v>
      </c>
      <c r="S232" s="202">
        <v>0</v>
      </c>
      <c r="T232" s="203">
        <f>S232*H232</f>
        <v>0</v>
      </c>
      <c r="AR232" s="24" t="s">
        <v>206</v>
      </c>
      <c r="AT232" s="24" t="s">
        <v>189</v>
      </c>
      <c r="AU232" s="24" t="s">
        <v>83</v>
      </c>
      <c r="AY232" s="24" t="s">
        <v>186</v>
      </c>
      <c r="BE232" s="204">
        <f>IF(N232="základní",J232,0)</f>
        <v>0</v>
      </c>
      <c r="BF232" s="204">
        <f>IF(N232="snížená",J232,0)</f>
        <v>0</v>
      </c>
      <c r="BG232" s="204">
        <f>IF(N232="zákl. přenesená",J232,0)</f>
        <v>0</v>
      </c>
      <c r="BH232" s="204">
        <f>IF(N232="sníž. přenesená",J232,0)</f>
        <v>0</v>
      </c>
      <c r="BI232" s="204">
        <f>IF(N232="nulová",J232,0)</f>
        <v>0</v>
      </c>
      <c r="BJ232" s="24" t="s">
        <v>81</v>
      </c>
      <c r="BK232" s="204">
        <f>ROUND(I232*H232,2)</f>
        <v>0</v>
      </c>
      <c r="BL232" s="24" t="s">
        <v>206</v>
      </c>
      <c r="BM232" s="24" t="s">
        <v>3551</v>
      </c>
    </row>
    <row r="233" spans="2:51" s="11" customFormat="1" ht="13.5">
      <c r="B233" s="214"/>
      <c r="C233" s="215"/>
      <c r="D233" s="205" t="s">
        <v>290</v>
      </c>
      <c r="E233" s="216" t="s">
        <v>23</v>
      </c>
      <c r="F233" s="217" t="s">
        <v>3548</v>
      </c>
      <c r="G233" s="215"/>
      <c r="H233" s="218">
        <v>74.7</v>
      </c>
      <c r="I233" s="219"/>
      <c r="J233" s="215"/>
      <c r="K233" s="215"/>
      <c r="L233" s="220"/>
      <c r="M233" s="221"/>
      <c r="N233" s="222"/>
      <c r="O233" s="222"/>
      <c r="P233" s="222"/>
      <c r="Q233" s="222"/>
      <c r="R233" s="222"/>
      <c r="S233" s="222"/>
      <c r="T233" s="223"/>
      <c r="AT233" s="224" t="s">
        <v>290</v>
      </c>
      <c r="AU233" s="224" t="s">
        <v>83</v>
      </c>
      <c r="AV233" s="11" t="s">
        <v>83</v>
      </c>
      <c r="AW233" s="11" t="s">
        <v>36</v>
      </c>
      <c r="AX233" s="11" t="s">
        <v>81</v>
      </c>
      <c r="AY233" s="224" t="s">
        <v>186</v>
      </c>
    </row>
    <row r="234" spans="2:65" s="1" customFormat="1" ht="22.5" customHeight="1">
      <c r="B234" s="41"/>
      <c r="C234" s="193" t="s">
        <v>1058</v>
      </c>
      <c r="D234" s="193" t="s">
        <v>189</v>
      </c>
      <c r="E234" s="194" t="s">
        <v>3552</v>
      </c>
      <c r="F234" s="195" t="s">
        <v>3553</v>
      </c>
      <c r="G234" s="196" t="s">
        <v>295</v>
      </c>
      <c r="H234" s="197">
        <v>2</v>
      </c>
      <c r="I234" s="198"/>
      <c r="J234" s="199">
        <f>ROUND(I234*H234,2)</f>
        <v>0</v>
      </c>
      <c r="K234" s="195" t="s">
        <v>23</v>
      </c>
      <c r="L234" s="61"/>
      <c r="M234" s="200" t="s">
        <v>23</v>
      </c>
      <c r="N234" s="201" t="s">
        <v>44</v>
      </c>
      <c r="O234" s="42"/>
      <c r="P234" s="202">
        <f>O234*H234</f>
        <v>0</v>
      </c>
      <c r="Q234" s="202">
        <v>0</v>
      </c>
      <c r="R234" s="202">
        <f>Q234*H234</f>
        <v>0</v>
      </c>
      <c r="S234" s="202">
        <v>0</v>
      </c>
      <c r="T234" s="203">
        <f>S234*H234</f>
        <v>0</v>
      </c>
      <c r="AR234" s="24" t="s">
        <v>206</v>
      </c>
      <c r="AT234" s="24" t="s">
        <v>189</v>
      </c>
      <c r="AU234" s="24" t="s">
        <v>83</v>
      </c>
      <c r="AY234" s="24" t="s">
        <v>186</v>
      </c>
      <c r="BE234" s="204">
        <f>IF(N234="základní",J234,0)</f>
        <v>0</v>
      </c>
      <c r="BF234" s="204">
        <f>IF(N234="snížená",J234,0)</f>
        <v>0</v>
      </c>
      <c r="BG234" s="204">
        <f>IF(N234="zákl. přenesená",J234,0)</f>
        <v>0</v>
      </c>
      <c r="BH234" s="204">
        <f>IF(N234="sníž. přenesená",J234,0)</f>
        <v>0</v>
      </c>
      <c r="BI234" s="204">
        <f>IF(N234="nulová",J234,0)</f>
        <v>0</v>
      </c>
      <c r="BJ234" s="24" t="s">
        <v>81</v>
      </c>
      <c r="BK234" s="204">
        <f>ROUND(I234*H234,2)</f>
        <v>0</v>
      </c>
      <c r="BL234" s="24" t="s">
        <v>206</v>
      </c>
      <c r="BM234" s="24" t="s">
        <v>3554</v>
      </c>
    </row>
    <row r="235" spans="2:51" s="11" customFormat="1" ht="13.5">
      <c r="B235" s="214"/>
      <c r="C235" s="215"/>
      <c r="D235" s="208" t="s">
        <v>290</v>
      </c>
      <c r="E235" s="225" t="s">
        <v>23</v>
      </c>
      <c r="F235" s="226" t="s">
        <v>3555</v>
      </c>
      <c r="G235" s="215"/>
      <c r="H235" s="227">
        <v>2</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3" s="10" customFormat="1" ht="29.85" customHeight="1">
      <c r="B236" s="176"/>
      <c r="C236" s="177"/>
      <c r="D236" s="190" t="s">
        <v>72</v>
      </c>
      <c r="E236" s="191" t="s">
        <v>396</v>
      </c>
      <c r="F236" s="191" t="s">
        <v>397</v>
      </c>
      <c r="G236" s="177"/>
      <c r="H236" s="177"/>
      <c r="I236" s="180"/>
      <c r="J236" s="192">
        <f>BK236</f>
        <v>0</v>
      </c>
      <c r="K236" s="177"/>
      <c r="L236" s="182"/>
      <c r="M236" s="183"/>
      <c r="N236" s="184"/>
      <c r="O236" s="184"/>
      <c r="P236" s="185">
        <f>SUM(P237:P246)</f>
        <v>0</v>
      </c>
      <c r="Q236" s="184"/>
      <c r="R236" s="185">
        <f>SUM(R237:R246)</f>
        <v>0</v>
      </c>
      <c r="S236" s="184"/>
      <c r="T236" s="186">
        <f>SUM(T237:T246)</f>
        <v>0</v>
      </c>
      <c r="AR236" s="187" t="s">
        <v>81</v>
      </c>
      <c r="AT236" s="188" t="s">
        <v>72</v>
      </c>
      <c r="AU236" s="188" t="s">
        <v>81</v>
      </c>
      <c r="AY236" s="187" t="s">
        <v>186</v>
      </c>
      <c r="BK236" s="189">
        <f>SUM(BK237:BK246)</f>
        <v>0</v>
      </c>
    </row>
    <row r="237" spans="2:65" s="1" customFormat="1" ht="31.5" customHeight="1">
      <c r="B237" s="41"/>
      <c r="C237" s="193" t="s">
        <v>602</v>
      </c>
      <c r="D237" s="193" t="s">
        <v>189</v>
      </c>
      <c r="E237" s="194" t="s">
        <v>3556</v>
      </c>
      <c r="F237" s="195" t="s">
        <v>3557</v>
      </c>
      <c r="G237" s="196" t="s">
        <v>401</v>
      </c>
      <c r="H237" s="197">
        <v>94.08</v>
      </c>
      <c r="I237" s="198"/>
      <c r="J237" s="199">
        <f>ROUND(I237*H237,2)</f>
        <v>0</v>
      </c>
      <c r="K237" s="195" t="s">
        <v>23</v>
      </c>
      <c r="L237" s="61"/>
      <c r="M237" s="200" t="s">
        <v>23</v>
      </c>
      <c r="N237" s="201" t="s">
        <v>44</v>
      </c>
      <c r="O237" s="42"/>
      <c r="P237" s="202">
        <f>O237*H237</f>
        <v>0</v>
      </c>
      <c r="Q237" s="202">
        <v>0</v>
      </c>
      <c r="R237" s="202">
        <f>Q237*H237</f>
        <v>0</v>
      </c>
      <c r="S237" s="202">
        <v>0</v>
      </c>
      <c r="T237" s="203">
        <f>S237*H237</f>
        <v>0</v>
      </c>
      <c r="AR237" s="24" t="s">
        <v>206</v>
      </c>
      <c r="AT237" s="24" t="s">
        <v>189</v>
      </c>
      <c r="AU237" s="24" t="s">
        <v>83</v>
      </c>
      <c r="AY237" s="24" t="s">
        <v>186</v>
      </c>
      <c r="BE237" s="204">
        <f>IF(N237="základní",J237,0)</f>
        <v>0</v>
      </c>
      <c r="BF237" s="204">
        <f>IF(N237="snížená",J237,0)</f>
        <v>0</v>
      </c>
      <c r="BG237" s="204">
        <f>IF(N237="zákl. přenesená",J237,0)</f>
        <v>0</v>
      </c>
      <c r="BH237" s="204">
        <f>IF(N237="sníž. přenesená",J237,0)</f>
        <v>0</v>
      </c>
      <c r="BI237" s="204">
        <f>IF(N237="nulová",J237,0)</f>
        <v>0</v>
      </c>
      <c r="BJ237" s="24" t="s">
        <v>81</v>
      </c>
      <c r="BK237" s="204">
        <f>ROUND(I237*H237,2)</f>
        <v>0</v>
      </c>
      <c r="BL237" s="24" t="s">
        <v>206</v>
      </c>
      <c r="BM237" s="24" t="s">
        <v>3558</v>
      </c>
    </row>
    <row r="238" spans="2:51" s="13" customFormat="1" ht="13.5">
      <c r="B238" s="241"/>
      <c r="C238" s="242"/>
      <c r="D238" s="208" t="s">
        <v>290</v>
      </c>
      <c r="E238" s="243" t="s">
        <v>23</v>
      </c>
      <c r="F238" s="244" t="s">
        <v>3559</v>
      </c>
      <c r="G238" s="242"/>
      <c r="H238" s="245" t="s">
        <v>23</v>
      </c>
      <c r="I238" s="246"/>
      <c r="J238" s="242"/>
      <c r="K238" s="242"/>
      <c r="L238" s="247"/>
      <c r="M238" s="248"/>
      <c r="N238" s="249"/>
      <c r="O238" s="249"/>
      <c r="P238" s="249"/>
      <c r="Q238" s="249"/>
      <c r="R238" s="249"/>
      <c r="S238" s="249"/>
      <c r="T238" s="250"/>
      <c r="AT238" s="251" t="s">
        <v>290</v>
      </c>
      <c r="AU238" s="251" t="s">
        <v>83</v>
      </c>
      <c r="AV238" s="13" t="s">
        <v>81</v>
      </c>
      <c r="AW238" s="13" t="s">
        <v>36</v>
      </c>
      <c r="AX238" s="13" t="s">
        <v>73</v>
      </c>
      <c r="AY238" s="251" t="s">
        <v>186</v>
      </c>
    </row>
    <row r="239" spans="2:51" s="11" customFormat="1" ht="13.5">
      <c r="B239" s="214"/>
      <c r="C239" s="215"/>
      <c r="D239" s="208" t="s">
        <v>290</v>
      </c>
      <c r="E239" s="225" t="s">
        <v>23</v>
      </c>
      <c r="F239" s="226" t="s">
        <v>3560</v>
      </c>
      <c r="G239" s="215"/>
      <c r="H239" s="227">
        <v>31.36</v>
      </c>
      <c r="I239" s="219"/>
      <c r="J239" s="215"/>
      <c r="K239" s="215"/>
      <c r="L239" s="220"/>
      <c r="M239" s="221"/>
      <c r="N239" s="222"/>
      <c r="O239" s="222"/>
      <c r="P239" s="222"/>
      <c r="Q239" s="222"/>
      <c r="R239" s="222"/>
      <c r="S239" s="222"/>
      <c r="T239" s="223"/>
      <c r="AT239" s="224" t="s">
        <v>290</v>
      </c>
      <c r="AU239" s="224" t="s">
        <v>83</v>
      </c>
      <c r="AV239" s="11" t="s">
        <v>83</v>
      </c>
      <c r="AW239" s="11" t="s">
        <v>36</v>
      </c>
      <c r="AX239" s="11" t="s">
        <v>73</v>
      </c>
      <c r="AY239" s="224" t="s">
        <v>186</v>
      </c>
    </row>
    <row r="240" spans="2:51" s="11" customFormat="1" ht="13.5">
      <c r="B240" s="214"/>
      <c r="C240" s="215"/>
      <c r="D240" s="205" t="s">
        <v>290</v>
      </c>
      <c r="E240" s="216" t="s">
        <v>23</v>
      </c>
      <c r="F240" s="217" t="s">
        <v>3561</v>
      </c>
      <c r="G240" s="215"/>
      <c r="H240" s="218">
        <v>62.72</v>
      </c>
      <c r="I240" s="219"/>
      <c r="J240" s="215"/>
      <c r="K240" s="215"/>
      <c r="L240" s="220"/>
      <c r="M240" s="221"/>
      <c r="N240" s="222"/>
      <c r="O240" s="222"/>
      <c r="P240" s="222"/>
      <c r="Q240" s="222"/>
      <c r="R240" s="222"/>
      <c r="S240" s="222"/>
      <c r="T240" s="223"/>
      <c r="AT240" s="224" t="s">
        <v>290</v>
      </c>
      <c r="AU240" s="224" t="s">
        <v>83</v>
      </c>
      <c r="AV240" s="11" t="s">
        <v>83</v>
      </c>
      <c r="AW240" s="11" t="s">
        <v>36</v>
      </c>
      <c r="AX240" s="11" t="s">
        <v>73</v>
      </c>
      <c r="AY240" s="224" t="s">
        <v>186</v>
      </c>
    </row>
    <row r="241" spans="2:65" s="1" customFormat="1" ht="22.5" customHeight="1">
      <c r="B241" s="41"/>
      <c r="C241" s="193" t="s">
        <v>836</v>
      </c>
      <c r="D241" s="193" t="s">
        <v>189</v>
      </c>
      <c r="E241" s="194" t="s">
        <v>3562</v>
      </c>
      <c r="F241" s="195" t="s">
        <v>3563</v>
      </c>
      <c r="G241" s="196" t="s">
        <v>401</v>
      </c>
      <c r="H241" s="197">
        <v>31.36</v>
      </c>
      <c r="I241" s="198"/>
      <c r="J241" s="199">
        <f>ROUND(I241*H241,2)</f>
        <v>0</v>
      </c>
      <c r="K241" s="195" t="s">
        <v>193</v>
      </c>
      <c r="L241" s="61"/>
      <c r="M241" s="200" t="s">
        <v>23</v>
      </c>
      <c r="N241" s="201" t="s">
        <v>44</v>
      </c>
      <c r="O241" s="42"/>
      <c r="P241" s="202">
        <f>O241*H241</f>
        <v>0</v>
      </c>
      <c r="Q241" s="202">
        <v>0</v>
      </c>
      <c r="R241" s="202">
        <f>Q241*H241</f>
        <v>0</v>
      </c>
      <c r="S241" s="202">
        <v>0</v>
      </c>
      <c r="T241" s="203">
        <f>S241*H241</f>
        <v>0</v>
      </c>
      <c r="AR241" s="24" t="s">
        <v>206</v>
      </c>
      <c r="AT241" s="24" t="s">
        <v>189</v>
      </c>
      <c r="AU241" s="24" t="s">
        <v>83</v>
      </c>
      <c r="AY241" s="24" t="s">
        <v>186</v>
      </c>
      <c r="BE241" s="204">
        <f>IF(N241="základní",J241,0)</f>
        <v>0</v>
      </c>
      <c r="BF241" s="204">
        <f>IF(N241="snížená",J241,0)</f>
        <v>0</v>
      </c>
      <c r="BG241" s="204">
        <f>IF(N241="zákl. přenesená",J241,0)</f>
        <v>0</v>
      </c>
      <c r="BH241" s="204">
        <f>IF(N241="sníž. přenesená",J241,0)</f>
        <v>0</v>
      </c>
      <c r="BI241" s="204">
        <f>IF(N241="nulová",J241,0)</f>
        <v>0</v>
      </c>
      <c r="BJ241" s="24" t="s">
        <v>81</v>
      </c>
      <c r="BK241" s="204">
        <f>ROUND(I241*H241,2)</f>
        <v>0</v>
      </c>
      <c r="BL241" s="24" t="s">
        <v>206</v>
      </c>
      <c r="BM241" s="24" t="s">
        <v>3564</v>
      </c>
    </row>
    <row r="242" spans="2:47" s="1" customFormat="1" ht="67.5">
      <c r="B242" s="41"/>
      <c r="C242" s="63"/>
      <c r="D242" s="208" t="s">
        <v>287</v>
      </c>
      <c r="E242" s="63"/>
      <c r="F242" s="209" t="s">
        <v>1049</v>
      </c>
      <c r="G242" s="63"/>
      <c r="H242" s="63"/>
      <c r="I242" s="163"/>
      <c r="J242" s="63"/>
      <c r="K242" s="63"/>
      <c r="L242" s="61"/>
      <c r="M242" s="207"/>
      <c r="N242" s="42"/>
      <c r="O242" s="42"/>
      <c r="P242" s="42"/>
      <c r="Q242" s="42"/>
      <c r="R242" s="42"/>
      <c r="S242" s="42"/>
      <c r="T242" s="78"/>
      <c r="AT242" s="24" t="s">
        <v>287</v>
      </c>
      <c r="AU242" s="24" t="s">
        <v>83</v>
      </c>
    </row>
    <row r="243" spans="2:51" s="11" customFormat="1" ht="13.5">
      <c r="B243" s="214"/>
      <c r="C243" s="215"/>
      <c r="D243" s="205" t="s">
        <v>290</v>
      </c>
      <c r="E243" s="216" t="s">
        <v>23</v>
      </c>
      <c r="F243" s="217" t="s">
        <v>3565</v>
      </c>
      <c r="G243" s="215"/>
      <c r="H243" s="218">
        <v>31.36</v>
      </c>
      <c r="I243" s="219"/>
      <c r="J243" s="215"/>
      <c r="K243" s="215"/>
      <c r="L243" s="220"/>
      <c r="M243" s="221"/>
      <c r="N243" s="222"/>
      <c r="O243" s="222"/>
      <c r="P243" s="222"/>
      <c r="Q243" s="222"/>
      <c r="R243" s="222"/>
      <c r="S243" s="222"/>
      <c r="T243" s="223"/>
      <c r="AT243" s="224" t="s">
        <v>290</v>
      </c>
      <c r="AU243" s="224" t="s">
        <v>83</v>
      </c>
      <c r="AV243" s="11" t="s">
        <v>83</v>
      </c>
      <c r="AW243" s="11" t="s">
        <v>36</v>
      </c>
      <c r="AX243" s="11" t="s">
        <v>81</v>
      </c>
      <c r="AY243" s="224" t="s">
        <v>186</v>
      </c>
    </row>
    <row r="244" spans="2:65" s="1" customFormat="1" ht="22.5" customHeight="1">
      <c r="B244" s="41"/>
      <c r="C244" s="193" t="s">
        <v>841</v>
      </c>
      <c r="D244" s="193" t="s">
        <v>189</v>
      </c>
      <c r="E244" s="194" t="s">
        <v>1051</v>
      </c>
      <c r="F244" s="195" t="s">
        <v>1052</v>
      </c>
      <c r="G244" s="196" t="s">
        <v>401</v>
      </c>
      <c r="H244" s="197">
        <v>62.72</v>
      </c>
      <c r="I244" s="198"/>
      <c r="J244" s="199">
        <f>ROUND(I244*H244,2)</f>
        <v>0</v>
      </c>
      <c r="K244" s="195" t="s">
        <v>3502</v>
      </c>
      <c r="L244" s="61"/>
      <c r="M244" s="200" t="s">
        <v>23</v>
      </c>
      <c r="N244" s="201" t="s">
        <v>44</v>
      </c>
      <c r="O244" s="42"/>
      <c r="P244" s="202">
        <f>O244*H244</f>
        <v>0</v>
      </c>
      <c r="Q244" s="202">
        <v>0</v>
      </c>
      <c r="R244" s="202">
        <f>Q244*H244</f>
        <v>0</v>
      </c>
      <c r="S244" s="202">
        <v>0</v>
      </c>
      <c r="T244" s="203">
        <f>S244*H244</f>
        <v>0</v>
      </c>
      <c r="AR244" s="24" t="s">
        <v>206</v>
      </c>
      <c r="AT244" s="24" t="s">
        <v>189</v>
      </c>
      <c r="AU244" s="24" t="s">
        <v>83</v>
      </c>
      <c r="AY244" s="24" t="s">
        <v>186</v>
      </c>
      <c r="BE244" s="204">
        <f>IF(N244="základní",J244,0)</f>
        <v>0</v>
      </c>
      <c r="BF244" s="204">
        <f>IF(N244="snížená",J244,0)</f>
        <v>0</v>
      </c>
      <c r="BG244" s="204">
        <f>IF(N244="zákl. přenesená",J244,0)</f>
        <v>0</v>
      </c>
      <c r="BH244" s="204">
        <f>IF(N244="sníž. přenesená",J244,0)</f>
        <v>0</v>
      </c>
      <c r="BI244" s="204">
        <f>IF(N244="nulová",J244,0)</f>
        <v>0</v>
      </c>
      <c r="BJ244" s="24" t="s">
        <v>81</v>
      </c>
      <c r="BK244" s="204">
        <f>ROUND(I244*H244,2)</f>
        <v>0</v>
      </c>
      <c r="BL244" s="24" t="s">
        <v>206</v>
      </c>
      <c r="BM244" s="24" t="s">
        <v>3566</v>
      </c>
    </row>
    <row r="245" spans="2:47" s="1" customFormat="1" ht="67.5">
      <c r="B245" s="41"/>
      <c r="C245" s="63"/>
      <c r="D245" s="208" t="s">
        <v>287</v>
      </c>
      <c r="E245" s="63"/>
      <c r="F245" s="209" t="s">
        <v>1049</v>
      </c>
      <c r="G245" s="63"/>
      <c r="H245" s="63"/>
      <c r="I245" s="163"/>
      <c r="J245" s="63"/>
      <c r="K245" s="63"/>
      <c r="L245" s="61"/>
      <c r="M245" s="207"/>
      <c r="N245" s="42"/>
      <c r="O245" s="42"/>
      <c r="P245" s="42"/>
      <c r="Q245" s="42"/>
      <c r="R245" s="42"/>
      <c r="S245" s="42"/>
      <c r="T245" s="78"/>
      <c r="AT245" s="24" t="s">
        <v>287</v>
      </c>
      <c r="AU245" s="24" t="s">
        <v>83</v>
      </c>
    </row>
    <row r="246" spans="2:51" s="11" customFormat="1" ht="13.5">
      <c r="B246" s="214"/>
      <c r="C246" s="215"/>
      <c r="D246" s="208" t="s">
        <v>290</v>
      </c>
      <c r="E246" s="225" t="s">
        <v>23</v>
      </c>
      <c r="F246" s="226" t="s">
        <v>3567</v>
      </c>
      <c r="G246" s="215"/>
      <c r="H246" s="227">
        <v>62.72</v>
      </c>
      <c r="I246" s="219"/>
      <c r="J246" s="215"/>
      <c r="K246" s="215"/>
      <c r="L246" s="220"/>
      <c r="M246" s="221"/>
      <c r="N246" s="222"/>
      <c r="O246" s="222"/>
      <c r="P246" s="222"/>
      <c r="Q246" s="222"/>
      <c r="R246" s="222"/>
      <c r="S246" s="222"/>
      <c r="T246" s="223"/>
      <c r="AT246" s="224" t="s">
        <v>290</v>
      </c>
      <c r="AU246" s="224" t="s">
        <v>83</v>
      </c>
      <c r="AV246" s="11" t="s">
        <v>83</v>
      </c>
      <c r="AW246" s="11" t="s">
        <v>36</v>
      </c>
      <c r="AX246" s="11" t="s">
        <v>81</v>
      </c>
      <c r="AY246" s="224" t="s">
        <v>186</v>
      </c>
    </row>
    <row r="247" spans="2:63" s="10" customFormat="1" ht="29.85" customHeight="1">
      <c r="B247" s="176"/>
      <c r="C247" s="177"/>
      <c r="D247" s="190" t="s">
        <v>72</v>
      </c>
      <c r="E247" s="191" t="s">
        <v>416</v>
      </c>
      <c r="F247" s="191" t="s">
        <v>417</v>
      </c>
      <c r="G247" s="177"/>
      <c r="H247" s="177"/>
      <c r="I247" s="180"/>
      <c r="J247" s="192">
        <f>BK247</f>
        <v>0</v>
      </c>
      <c r="K247" s="177"/>
      <c r="L247" s="182"/>
      <c r="M247" s="183"/>
      <c r="N247" s="184"/>
      <c r="O247" s="184"/>
      <c r="P247" s="185">
        <f>SUM(P248:P249)</f>
        <v>0</v>
      </c>
      <c r="Q247" s="184"/>
      <c r="R247" s="185">
        <f>SUM(R248:R249)</f>
        <v>0</v>
      </c>
      <c r="S247" s="184"/>
      <c r="T247" s="186">
        <f>SUM(T248:T249)</f>
        <v>0</v>
      </c>
      <c r="AR247" s="187" t="s">
        <v>81</v>
      </c>
      <c r="AT247" s="188" t="s">
        <v>72</v>
      </c>
      <c r="AU247" s="188" t="s">
        <v>81</v>
      </c>
      <c r="AY247" s="187" t="s">
        <v>186</v>
      </c>
      <c r="BK247" s="189">
        <f>SUM(BK248:BK249)</f>
        <v>0</v>
      </c>
    </row>
    <row r="248" spans="2:65" s="1" customFormat="1" ht="31.5" customHeight="1">
      <c r="B248" s="41"/>
      <c r="C248" s="193" t="s">
        <v>852</v>
      </c>
      <c r="D248" s="193" t="s">
        <v>189</v>
      </c>
      <c r="E248" s="194" t="s">
        <v>3397</v>
      </c>
      <c r="F248" s="195" t="s">
        <v>3398</v>
      </c>
      <c r="G248" s="196" t="s">
        <v>401</v>
      </c>
      <c r="H248" s="197">
        <v>90.022</v>
      </c>
      <c r="I248" s="198"/>
      <c r="J248" s="199">
        <f>ROUND(I248*H248,2)</f>
        <v>0</v>
      </c>
      <c r="K248" s="195" t="s">
        <v>193</v>
      </c>
      <c r="L248" s="61"/>
      <c r="M248" s="200" t="s">
        <v>23</v>
      </c>
      <c r="N248" s="201" t="s">
        <v>44</v>
      </c>
      <c r="O248" s="42"/>
      <c r="P248" s="202">
        <f>O248*H248</f>
        <v>0</v>
      </c>
      <c r="Q248" s="202">
        <v>0</v>
      </c>
      <c r="R248" s="202">
        <f>Q248*H248</f>
        <v>0</v>
      </c>
      <c r="S248" s="202">
        <v>0</v>
      </c>
      <c r="T248" s="203">
        <f>S248*H248</f>
        <v>0</v>
      </c>
      <c r="AR248" s="24" t="s">
        <v>206</v>
      </c>
      <c r="AT248" s="24" t="s">
        <v>189</v>
      </c>
      <c r="AU248" s="24" t="s">
        <v>83</v>
      </c>
      <c r="AY248" s="24" t="s">
        <v>186</v>
      </c>
      <c r="BE248" s="204">
        <f>IF(N248="základní",J248,0)</f>
        <v>0</v>
      </c>
      <c r="BF248" s="204">
        <f>IF(N248="snížená",J248,0)</f>
        <v>0</v>
      </c>
      <c r="BG248" s="204">
        <f>IF(N248="zákl. přenesená",J248,0)</f>
        <v>0</v>
      </c>
      <c r="BH248" s="204">
        <f>IF(N248="sníž. přenesená",J248,0)</f>
        <v>0</v>
      </c>
      <c r="BI248" s="204">
        <f>IF(N248="nulová",J248,0)</f>
        <v>0</v>
      </c>
      <c r="BJ248" s="24" t="s">
        <v>81</v>
      </c>
      <c r="BK248" s="204">
        <f>ROUND(I248*H248,2)</f>
        <v>0</v>
      </c>
      <c r="BL248" s="24" t="s">
        <v>206</v>
      </c>
      <c r="BM248" s="24" t="s">
        <v>3568</v>
      </c>
    </row>
    <row r="249" spans="2:47" s="1" customFormat="1" ht="54">
      <c r="B249" s="41"/>
      <c r="C249" s="63"/>
      <c r="D249" s="208" t="s">
        <v>287</v>
      </c>
      <c r="E249" s="63"/>
      <c r="F249" s="209" t="s">
        <v>3400</v>
      </c>
      <c r="G249" s="63"/>
      <c r="H249" s="63"/>
      <c r="I249" s="163"/>
      <c r="J249" s="63"/>
      <c r="K249" s="63"/>
      <c r="L249" s="61"/>
      <c r="M249" s="228"/>
      <c r="N249" s="211"/>
      <c r="O249" s="211"/>
      <c r="P249" s="211"/>
      <c r="Q249" s="211"/>
      <c r="R249" s="211"/>
      <c r="S249" s="211"/>
      <c r="T249" s="229"/>
      <c r="AT249" s="24" t="s">
        <v>287</v>
      </c>
      <c r="AU249" s="24" t="s">
        <v>83</v>
      </c>
    </row>
    <row r="250" spans="2:12" s="1" customFormat="1" ht="6.95" customHeight="1">
      <c r="B250" s="56"/>
      <c r="C250" s="57"/>
      <c r="D250" s="57"/>
      <c r="E250" s="57"/>
      <c r="F250" s="57"/>
      <c r="G250" s="57"/>
      <c r="H250" s="57"/>
      <c r="I250" s="139"/>
      <c r="J250" s="57"/>
      <c r="K250" s="57"/>
      <c r="L250" s="61"/>
    </row>
  </sheetData>
  <sheetProtection password="CC35" sheet="1" objects="1" scenarios="1" formatCells="0" formatColumns="0" formatRows="0" sort="0" autoFilter="0"/>
  <autoFilter ref="C83:K249"/>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128</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3569</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ROUND(SUM(BE83:BE252),2)</f>
        <v>0</v>
      </c>
      <c r="G30" s="42"/>
      <c r="H30" s="42"/>
      <c r="I30" s="131">
        <v>0.21</v>
      </c>
      <c r="J30" s="130">
        <f>ROUND(ROUND((SUM(BE83:BE252)),2)*I30,2)</f>
        <v>0</v>
      </c>
      <c r="K30" s="45"/>
    </row>
    <row r="31" spans="2:11" s="1" customFormat="1" ht="14.45" customHeight="1">
      <c r="B31" s="41"/>
      <c r="C31" s="42"/>
      <c r="D31" s="42"/>
      <c r="E31" s="49" t="s">
        <v>45</v>
      </c>
      <c r="F31" s="130">
        <f>ROUND(SUM(BF83:BF252),2)</f>
        <v>0</v>
      </c>
      <c r="G31" s="42"/>
      <c r="H31" s="42"/>
      <c r="I31" s="131">
        <v>0.15</v>
      </c>
      <c r="J31" s="130">
        <f>ROUND(ROUND((SUM(BF83:BF252)),2)*I31,2)</f>
        <v>0</v>
      </c>
      <c r="K31" s="45"/>
    </row>
    <row r="32" spans="2:11" s="1" customFormat="1" ht="14.45" customHeight="1" hidden="1">
      <c r="B32" s="41"/>
      <c r="C32" s="42"/>
      <c r="D32" s="42"/>
      <c r="E32" s="49" t="s">
        <v>46</v>
      </c>
      <c r="F32" s="130">
        <f>ROUND(SUM(BG83:BG252),2)</f>
        <v>0</v>
      </c>
      <c r="G32" s="42"/>
      <c r="H32" s="42"/>
      <c r="I32" s="131">
        <v>0.21</v>
      </c>
      <c r="J32" s="130">
        <v>0</v>
      </c>
      <c r="K32" s="45"/>
    </row>
    <row r="33" spans="2:11" s="1" customFormat="1" ht="14.45" customHeight="1" hidden="1">
      <c r="B33" s="41"/>
      <c r="C33" s="42"/>
      <c r="D33" s="42"/>
      <c r="E33" s="49" t="s">
        <v>47</v>
      </c>
      <c r="F33" s="130">
        <f>ROUND(SUM(BH83:BH252),2)</f>
        <v>0</v>
      </c>
      <c r="G33" s="42"/>
      <c r="H33" s="42"/>
      <c r="I33" s="131">
        <v>0.15</v>
      </c>
      <c r="J33" s="130">
        <v>0</v>
      </c>
      <c r="K33" s="45"/>
    </row>
    <row r="34" spans="2:11" s="1" customFormat="1" ht="14.45" customHeight="1" hidden="1">
      <c r="B34" s="41"/>
      <c r="C34" s="42"/>
      <c r="D34" s="42"/>
      <c r="E34" s="49" t="s">
        <v>48</v>
      </c>
      <c r="F34" s="130">
        <f>ROUND(SUM(BI83:BI252),2)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311 - Přeložka vodovodu km 2,510 - Kamenný Újezd</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J83</f>
        <v>0</v>
      </c>
      <c r="K56" s="45"/>
      <c r="AU56" s="24" t="s">
        <v>163</v>
      </c>
    </row>
    <row r="57" spans="2:11" s="7" customFormat="1" ht="24.95" customHeight="1">
      <c r="B57" s="149"/>
      <c r="C57" s="150"/>
      <c r="D57" s="151" t="s">
        <v>276</v>
      </c>
      <c r="E57" s="152"/>
      <c r="F57" s="152"/>
      <c r="G57" s="152"/>
      <c r="H57" s="152"/>
      <c r="I57" s="153"/>
      <c r="J57" s="154">
        <f>J84</f>
        <v>0</v>
      </c>
      <c r="K57" s="155"/>
    </row>
    <row r="58" spans="2:11" s="8" customFormat="1" ht="19.9" customHeight="1">
      <c r="B58" s="156"/>
      <c r="C58" s="157"/>
      <c r="D58" s="158" t="s">
        <v>277</v>
      </c>
      <c r="E58" s="159"/>
      <c r="F58" s="159"/>
      <c r="G58" s="159"/>
      <c r="H58" s="159"/>
      <c r="I58" s="160"/>
      <c r="J58" s="161">
        <f>J85</f>
        <v>0</v>
      </c>
      <c r="K58" s="162"/>
    </row>
    <row r="59" spans="2:11" s="8" customFormat="1" ht="19.9" customHeight="1">
      <c r="B59" s="156"/>
      <c r="C59" s="157"/>
      <c r="D59" s="158" t="s">
        <v>426</v>
      </c>
      <c r="E59" s="159"/>
      <c r="F59" s="159"/>
      <c r="G59" s="159"/>
      <c r="H59" s="159"/>
      <c r="I59" s="160"/>
      <c r="J59" s="161">
        <f>J131</f>
        <v>0</v>
      </c>
      <c r="K59" s="162"/>
    </row>
    <row r="60" spans="2:11" s="8" customFormat="1" ht="19.9" customHeight="1">
      <c r="B60" s="156"/>
      <c r="C60" s="157"/>
      <c r="D60" s="158" t="s">
        <v>427</v>
      </c>
      <c r="E60" s="159"/>
      <c r="F60" s="159"/>
      <c r="G60" s="159"/>
      <c r="H60" s="159"/>
      <c r="I60" s="160"/>
      <c r="J60" s="161">
        <f>J136</f>
        <v>0</v>
      </c>
      <c r="K60" s="162"/>
    </row>
    <row r="61" spans="2:11" s="8" customFormat="1" ht="19.9" customHeight="1">
      <c r="B61" s="156"/>
      <c r="C61" s="157"/>
      <c r="D61" s="158" t="s">
        <v>428</v>
      </c>
      <c r="E61" s="159"/>
      <c r="F61" s="159"/>
      <c r="G61" s="159"/>
      <c r="H61" s="159"/>
      <c r="I61" s="160"/>
      <c r="J61" s="161">
        <f>J145</f>
        <v>0</v>
      </c>
      <c r="K61" s="162"/>
    </row>
    <row r="62" spans="2:11" s="8" customFormat="1" ht="19.9" customHeight="1">
      <c r="B62" s="156"/>
      <c r="C62" s="157"/>
      <c r="D62" s="158" t="s">
        <v>278</v>
      </c>
      <c r="E62" s="159"/>
      <c r="F62" s="159"/>
      <c r="G62" s="159"/>
      <c r="H62" s="159"/>
      <c r="I62" s="160"/>
      <c r="J62" s="161">
        <f>J239</f>
        <v>0</v>
      </c>
      <c r="K62" s="162"/>
    </row>
    <row r="63" spans="2:11" s="8" customFormat="1" ht="19.9" customHeight="1">
      <c r="B63" s="156"/>
      <c r="C63" s="157"/>
      <c r="D63" s="158" t="s">
        <v>279</v>
      </c>
      <c r="E63" s="159"/>
      <c r="F63" s="159"/>
      <c r="G63" s="159"/>
      <c r="H63" s="159"/>
      <c r="I63" s="160"/>
      <c r="J63" s="161">
        <f>J250</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169</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4" t="str">
        <f>E7</f>
        <v>III/117 24 Obchvat Rokycany - Hrádek, úsek 2, km 0,000 - 3,350</v>
      </c>
      <c r="F73" s="405"/>
      <c r="G73" s="405"/>
      <c r="H73" s="405"/>
      <c r="I73" s="163"/>
      <c r="J73" s="63"/>
      <c r="K73" s="63"/>
      <c r="L73" s="61"/>
    </row>
    <row r="74" spans="2:12" s="1" customFormat="1" ht="14.45" customHeight="1">
      <c r="B74" s="41"/>
      <c r="C74" s="65" t="s">
        <v>156</v>
      </c>
      <c r="D74" s="63"/>
      <c r="E74" s="63"/>
      <c r="F74" s="63"/>
      <c r="G74" s="63"/>
      <c r="H74" s="63"/>
      <c r="I74" s="163"/>
      <c r="J74" s="63"/>
      <c r="K74" s="63"/>
      <c r="L74" s="61"/>
    </row>
    <row r="75" spans="2:12" s="1" customFormat="1" ht="23.25" customHeight="1">
      <c r="B75" s="41"/>
      <c r="C75" s="63"/>
      <c r="D75" s="63"/>
      <c r="E75" s="376" t="str">
        <f>E9</f>
        <v>SO 311 - Přeložka vodovodu km 2,510 - Kamenný Újezd</v>
      </c>
      <c r="F75" s="406"/>
      <c r="G75" s="406"/>
      <c r="H75" s="406"/>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Hrádek, Kamenný Újezd</v>
      </c>
      <c r="G77" s="63"/>
      <c r="H77" s="63"/>
      <c r="I77" s="165" t="s">
        <v>26</v>
      </c>
      <c r="J77" s="73" t="str">
        <f>IF(J12="","",J12)</f>
        <v>8. 9. 2017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28</v>
      </c>
      <c r="D79" s="63"/>
      <c r="E79" s="63"/>
      <c r="F79" s="164" t="str">
        <f>E15</f>
        <v>Správa a údržba silnic PK</v>
      </c>
      <c r="G79" s="63"/>
      <c r="H79" s="63"/>
      <c r="I79" s="165" t="s">
        <v>34</v>
      </c>
      <c r="J79" s="164" t="str">
        <f>E21</f>
        <v>D PROJEKT PLZEŇ Nedvěd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170</v>
      </c>
      <c r="D82" s="168" t="s">
        <v>58</v>
      </c>
      <c r="E82" s="168" t="s">
        <v>54</v>
      </c>
      <c r="F82" s="168" t="s">
        <v>171</v>
      </c>
      <c r="G82" s="168" t="s">
        <v>172</v>
      </c>
      <c r="H82" s="168" t="s">
        <v>173</v>
      </c>
      <c r="I82" s="169" t="s">
        <v>174</v>
      </c>
      <c r="J82" s="168" t="s">
        <v>161</v>
      </c>
      <c r="K82" s="170" t="s">
        <v>175</v>
      </c>
      <c r="L82" s="171"/>
      <c r="M82" s="81" t="s">
        <v>176</v>
      </c>
      <c r="N82" s="82" t="s">
        <v>43</v>
      </c>
      <c r="O82" s="82" t="s">
        <v>177</v>
      </c>
      <c r="P82" s="82" t="s">
        <v>178</v>
      </c>
      <c r="Q82" s="82" t="s">
        <v>179</v>
      </c>
      <c r="R82" s="82" t="s">
        <v>180</v>
      </c>
      <c r="S82" s="82" t="s">
        <v>181</v>
      </c>
      <c r="T82" s="83" t="s">
        <v>182</v>
      </c>
    </row>
    <row r="83" spans="2:63" s="1" customFormat="1" ht="29.25" customHeight="1">
      <c r="B83" s="41"/>
      <c r="C83" s="87" t="s">
        <v>162</v>
      </c>
      <c r="D83" s="63"/>
      <c r="E83" s="63"/>
      <c r="F83" s="63"/>
      <c r="G83" s="63"/>
      <c r="H83" s="63"/>
      <c r="I83" s="163"/>
      <c r="J83" s="172">
        <f>BK83</f>
        <v>0</v>
      </c>
      <c r="K83" s="63"/>
      <c r="L83" s="61"/>
      <c r="M83" s="84"/>
      <c r="N83" s="85"/>
      <c r="O83" s="85"/>
      <c r="P83" s="173">
        <f>P84</f>
        <v>0</v>
      </c>
      <c r="Q83" s="85"/>
      <c r="R83" s="173">
        <f>R84</f>
        <v>134.76636539999998</v>
      </c>
      <c r="S83" s="85"/>
      <c r="T83" s="174">
        <f>T84</f>
        <v>3.2076000000000002</v>
      </c>
      <c r="AT83" s="24" t="s">
        <v>72</v>
      </c>
      <c r="AU83" s="24" t="s">
        <v>163</v>
      </c>
      <c r="BK83" s="175">
        <f>BK84</f>
        <v>0</v>
      </c>
    </row>
    <row r="84" spans="2:63" s="10" customFormat="1" ht="37.35" customHeight="1">
      <c r="B84" s="176"/>
      <c r="C84" s="177"/>
      <c r="D84" s="178" t="s">
        <v>72</v>
      </c>
      <c r="E84" s="179" t="s">
        <v>280</v>
      </c>
      <c r="F84" s="179" t="s">
        <v>281</v>
      </c>
      <c r="G84" s="177"/>
      <c r="H84" s="177"/>
      <c r="I84" s="180"/>
      <c r="J84" s="181">
        <f>BK84</f>
        <v>0</v>
      </c>
      <c r="K84" s="177"/>
      <c r="L84" s="182"/>
      <c r="M84" s="183"/>
      <c r="N84" s="184"/>
      <c r="O84" s="184"/>
      <c r="P84" s="185">
        <f>P85+P131+P136+P145+P239+P250</f>
        <v>0</v>
      </c>
      <c r="Q84" s="184"/>
      <c r="R84" s="185">
        <f>R85+R131+R136+R145+R239+R250</f>
        <v>134.76636539999998</v>
      </c>
      <c r="S84" s="184"/>
      <c r="T84" s="186">
        <f>T85+T131+T136+T145+T239+T250</f>
        <v>3.2076000000000002</v>
      </c>
      <c r="AR84" s="187" t="s">
        <v>81</v>
      </c>
      <c r="AT84" s="188" t="s">
        <v>72</v>
      </c>
      <c r="AU84" s="188" t="s">
        <v>73</v>
      </c>
      <c r="AY84" s="187" t="s">
        <v>186</v>
      </c>
      <c r="BK84" s="189">
        <f>BK85+BK131+BK136+BK145+BK239+BK250</f>
        <v>0</v>
      </c>
    </row>
    <row r="85" spans="2:63" s="10" customFormat="1" ht="19.9" customHeight="1">
      <c r="B85" s="176"/>
      <c r="C85" s="177"/>
      <c r="D85" s="190" t="s">
        <v>72</v>
      </c>
      <c r="E85" s="191" t="s">
        <v>81</v>
      </c>
      <c r="F85" s="191" t="s">
        <v>282</v>
      </c>
      <c r="G85" s="177"/>
      <c r="H85" s="177"/>
      <c r="I85" s="180"/>
      <c r="J85" s="192">
        <f>BK85</f>
        <v>0</v>
      </c>
      <c r="K85" s="177"/>
      <c r="L85" s="182"/>
      <c r="M85" s="183"/>
      <c r="N85" s="184"/>
      <c r="O85" s="184"/>
      <c r="P85" s="185">
        <f>SUM(P86:P130)</f>
        <v>0</v>
      </c>
      <c r="Q85" s="184"/>
      <c r="R85" s="185">
        <f>SUM(R86:R130)</f>
        <v>106.97</v>
      </c>
      <c r="S85" s="184"/>
      <c r="T85" s="186">
        <f>SUM(T86:T130)</f>
        <v>3.2076000000000002</v>
      </c>
      <c r="AR85" s="187" t="s">
        <v>81</v>
      </c>
      <c r="AT85" s="188" t="s">
        <v>72</v>
      </c>
      <c r="AU85" s="188" t="s">
        <v>81</v>
      </c>
      <c r="AY85" s="187" t="s">
        <v>186</v>
      </c>
      <c r="BK85" s="189">
        <f>SUM(BK86:BK130)</f>
        <v>0</v>
      </c>
    </row>
    <row r="86" spans="2:65" s="1" customFormat="1" ht="44.25" customHeight="1">
      <c r="B86" s="41"/>
      <c r="C86" s="193" t="s">
        <v>81</v>
      </c>
      <c r="D86" s="193" t="s">
        <v>189</v>
      </c>
      <c r="E86" s="194" t="s">
        <v>2310</v>
      </c>
      <c r="F86" s="195" t="s">
        <v>2311</v>
      </c>
      <c r="G86" s="196" t="s">
        <v>285</v>
      </c>
      <c r="H86" s="197">
        <v>4.86</v>
      </c>
      <c r="I86" s="198"/>
      <c r="J86" s="199">
        <f>ROUND(I86*H86,2)</f>
        <v>0</v>
      </c>
      <c r="K86" s="195" t="s">
        <v>193</v>
      </c>
      <c r="L86" s="61"/>
      <c r="M86" s="200" t="s">
        <v>23</v>
      </c>
      <c r="N86" s="201" t="s">
        <v>44</v>
      </c>
      <c r="O86" s="42"/>
      <c r="P86" s="202">
        <f>O86*H86</f>
        <v>0</v>
      </c>
      <c r="Q86" s="202">
        <v>0</v>
      </c>
      <c r="R86" s="202">
        <f>Q86*H86</f>
        <v>0</v>
      </c>
      <c r="S86" s="202">
        <v>0.44</v>
      </c>
      <c r="T86" s="203">
        <f>S86*H86</f>
        <v>2.1384000000000003</v>
      </c>
      <c r="AR86" s="24" t="s">
        <v>206</v>
      </c>
      <c r="AT86" s="24" t="s">
        <v>189</v>
      </c>
      <c r="AU86" s="24" t="s">
        <v>83</v>
      </c>
      <c r="AY86" s="24" t="s">
        <v>186</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206</v>
      </c>
      <c r="BM86" s="24" t="s">
        <v>3570</v>
      </c>
    </row>
    <row r="87" spans="2:47" s="1" customFormat="1" ht="256.5">
      <c r="B87" s="41"/>
      <c r="C87" s="63"/>
      <c r="D87" s="208" t="s">
        <v>287</v>
      </c>
      <c r="E87" s="63"/>
      <c r="F87" s="209" t="s">
        <v>458</v>
      </c>
      <c r="G87" s="63"/>
      <c r="H87" s="63"/>
      <c r="I87" s="163"/>
      <c r="J87" s="63"/>
      <c r="K87" s="63"/>
      <c r="L87" s="61"/>
      <c r="M87" s="207"/>
      <c r="N87" s="42"/>
      <c r="O87" s="42"/>
      <c r="P87" s="42"/>
      <c r="Q87" s="42"/>
      <c r="R87" s="42"/>
      <c r="S87" s="42"/>
      <c r="T87" s="78"/>
      <c r="AT87" s="24" t="s">
        <v>287</v>
      </c>
      <c r="AU87" s="24" t="s">
        <v>83</v>
      </c>
    </row>
    <row r="88" spans="2:51" s="11" customFormat="1" ht="13.5">
      <c r="B88" s="214"/>
      <c r="C88" s="215"/>
      <c r="D88" s="205" t="s">
        <v>290</v>
      </c>
      <c r="E88" s="216" t="s">
        <v>23</v>
      </c>
      <c r="F88" s="217" t="s">
        <v>3571</v>
      </c>
      <c r="G88" s="215"/>
      <c r="H88" s="218">
        <v>4.86</v>
      </c>
      <c r="I88" s="219"/>
      <c r="J88" s="215"/>
      <c r="K88" s="215"/>
      <c r="L88" s="220"/>
      <c r="M88" s="221"/>
      <c r="N88" s="222"/>
      <c r="O88" s="222"/>
      <c r="P88" s="222"/>
      <c r="Q88" s="222"/>
      <c r="R88" s="222"/>
      <c r="S88" s="222"/>
      <c r="T88" s="223"/>
      <c r="AT88" s="224" t="s">
        <v>290</v>
      </c>
      <c r="AU88" s="224" t="s">
        <v>83</v>
      </c>
      <c r="AV88" s="11" t="s">
        <v>83</v>
      </c>
      <c r="AW88" s="11" t="s">
        <v>36</v>
      </c>
      <c r="AX88" s="11" t="s">
        <v>81</v>
      </c>
      <c r="AY88" s="224" t="s">
        <v>186</v>
      </c>
    </row>
    <row r="89" spans="2:65" s="1" customFormat="1" ht="44.25" customHeight="1">
      <c r="B89" s="41"/>
      <c r="C89" s="193" t="s">
        <v>83</v>
      </c>
      <c r="D89" s="193" t="s">
        <v>189</v>
      </c>
      <c r="E89" s="194" t="s">
        <v>2131</v>
      </c>
      <c r="F89" s="195" t="s">
        <v>2132</v>
      </c>
      <c r="G89" s="196" t="s">
        <v>285</v>
      </c>
      <c r="H89" s="197">
        <v>4.86</v>
      </c>
      <c r="I89" s="198"/>
      <c r="J89" s="199">
        <f>ROUND(I89*H89,2)</f>
        <v>0</v>
      </c>
      <c r="K89" s="195" t="s">
        <v>193</v>
      </c>
      <c r="L89" s="61"/>
      <c r="M89" s="200" t="s">
        <v>23</v>
      </c>
      <c r="N89" s="201" t="s">
        <v>44</v>
      </c>
      <c r="O89" s="42"/>
      <c r="P89" s="202">
        <f>O89*H89</f>
        <v>0</v>
      </c>
      <c r="Q89" s="202">
        <v>0</v>
      </c>
      <c r="R89" s="202">
        <f>Q89*H89</f>
        <v>0</v>
      </c>
      <c r="S89" s="202">
        <v>0.22</v>
      </c>
      <c r="T89" s="203">
        <f>S89*H89</f>
        <v>1.0692000000000002</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3572</v>
      </c>
    </row>
    <row r="90" spans="2:47" s="1" customFormat="1" ht="256.5">
      <c r="B90" s="41"/>
      <c r="C90" s="63"/>
      <c r="D90" s="208" t="s">
        <v>287</v>
      </c>
      <c r="E90" s="63"/>
      <c r="F90" s="209" t="s">
        <v>458</v>
      </c>
      <c r="G90" s="63"/>
      <c r="H90" s="63"/>
      <c r="I90" s="163"/>
      <c r="J90" s="63"/>
      <c r="K90" s="63"/>
      <c r="L90" s="61"/>
      <c r="M90" s="207"/>
      <c r="N90" s="42"/>
      <c r="O90" s="42"/>
      <c r="P90" s="42"/>
      <c r="Q90" s="42"/>
      <c r="R90" s="42"/>
      <c r="S90" s="42"/>
      <c r="T90" s="78"/>
      <c r="AT90" s="24" t="s">
        <v>287</v>
      </c>
      <c r="AU90" s="24" t="s">
        <v>83</v>
      </c>
    </row>
    <row r="91" spans="2:51" s="11" customFormat="1" ht="13.5">
      <c r="B91" s="214"/>
      <c r="C91" s="215"/>
      <c r="D91" s="205" t="s">
        <v>290</v>
      </c>
      <c r="E91" s="216" t="s">
        <v>23</v>
      </c>
      <c r="F91" s="217" t="s">
        <v>3573</v>
      </c>
      <c r="G91" s="215"/>
      <c r="H91" s="218">
        <v>4.86</v>
      </c>
      <c r="I91" s="219"/>
      <c r="J91" s="215"/>
      <c r="K91" s="215"/>
      <c r="L91" s="220"/>
      <c r="M91" s="221"/>
      <c r="N91" s="222"/>
      <c r="O91" s="222"/>
      <c r="P91" s="222"/>
      <c r="Q91" s="222"/>
      <c r="R91" s="222"/>
      <c r="S91" s="222"/>
      <c r="T91" s="223"/>
      <c r="AT91" s="224" t="s">
        <v>290</v>
      </c>
      <c r="AU91" s="224" t="s">
        <v>83</v>
      </c>
      <c r="AV91" s="11" t="s">
        <v>83</v>
      </c>
      <c r="AW91" s="11" t="s">
        <v>36</v>
      </c>
      <c r="AX91" s="11" t="s">
        <v>81</v>
      </c>
      <c r="AY91" s="224" t="s">
        <v>186</v>
      </c>
    </row>
    <row r="92" spans="2:65" s="1" customFormat="1" ht="31.5" customHeight="1">
      <c r="B92" s="41"/>
      <c r="C92" s="193" t="s">
        <v>202</v>
      </c>
      <c r="D92" s="193" t="s">
        <v>189</v>
      </c>
      <c r="E92" s="194" t="s">
        <v>2327</v>
      </c>
      <c r="F92" s="195" t="s">
        <v>2328</v>
      </c>
      <c r="G92" s="196" t="s">
        <v>2329</v>
      </c>
      <c r="H92" s="197">
        <v>20</v>
      </c>
      <c r="I92" s="198"/>
      <c r="J92" s="199">
        <f>ROUND(I92*H92,2)</f>
        <v>0</v>
      </c>
      <c r="K92" s="195" t="s">
        <v>193</v>
      </c>
      <c r="L92" s="61"/>
      <c r="M92" s="200" t="s">
        <v>23</v>
      </c>
      <c r="N92" s="201" t="s">
        <v>44</v>
      </c>
      <c r="O92" s="42"/>
      <c r="P92" s="202">
        <f>O92*H92</f>
        <v>0</v>
      </c>
      <c r="Q92" s="202">
        <v>0</v>
      </c>
      <c r="R92" s="202">
        <f>Q92*H92</f>
        <v>0</v>
      </c>
      <c r="S92" s="202">
        <v>0</v>
      </c>
      <c r="T92" s="203">
        <f>S92*H92</f>
        <v>0</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3574</v>
      </c>
    </row>
    <row r="93" spans="2:47" s="1" customFormat="1" ht="256.5">
      <c r="B93" s="41"/>
      <c r="C93" s="63"/>
      <c r="D93" s="208" t="s">
        <v>287</v>
      </c>
      <c r="E93" s="63"/>
      <c r="F93" s="209" t="s">
        <v>2332</v>
      </c>
      <c r="G93" s="63"/>
      <c r="H93" s="63"/>
      <c r="I93" s="163"/>
      <c r="J93" s="63"/>
      <c r="K93" s="63"/>
      <c r="L93" s="61"/>
      <c r="M93" s="207"/>
      <c r="N93" s="42"/>
      <c r="O93" s="42"/>
      <c r="P93" s="42"/>
      <c r="Q93" s="42"/>
      <c r="R93" s="42"/>
      <c r="S93" s="42"/>
      <c r="T93" s="78"/>
      <c r="AT93" s="24" t="s">
        <v>287</v>
      </c>
      <c r="AU93" s="24" t="s">
        <v>83</v>
      </c>
    </row>
    <row r="94" spans="2:51" s="11" customFormat="1" ht="13.5">
      <c r="B94" s="214"/>
      <c r="C94" s="215"/>
      <c r="D94" s="205" t="s">
        <v>290</v>
      </c>
      <c r="E94" s="216" t="s">
        <v>23</v>
      </c>
      <c r="F94" s="217" t="s">
        <v>3425</v>
      </c>
      <c r="G94" s="215"/>
      <c r="H94" s="218">
        <v>20</v>
      </c>
      <c r="I94" s="219"/>
      <c r="J94" s="215"/>
      <c r="K94" s="215"/>
      <c r="L94" s="220"/>
      <c r="M94" s="221"/>
      <c r="N94" s="222"/>
      <c r="O94" s="222"/>
      <c r="P94" s="222"/>
      <c r="Q94" s="222"/>
      <c r="R94" s="222"/>
      <c r="S94" s="222"/>
      <c r="T94" s="223"/>
      <c r="AT94" s="224" t="s">
        <v>290</v>
      </c>
      <c r="AU94" s="224" t="s">
        <v>83</v>
      </c>
      <c r="AV94" s="11" t="s">
        <v>83</v>
      </c>
      <c r="AW94" s="11" t="s">
        <v>36</v>
      </c>
      <c r="AX94" s="11" t="s">
        <v>81</v>
      </c>
      <c r="AY94" s="224" t="s">
        <v>186</v>
      </c>
    </row>
    <row r="95" spans="2:65" s="1" customFormat="1" ht="31.5" customHeight="1">
      <c r="B95" s="41"/>
      <c r="C95" s="193" t="s">
        <v>206</v>
      </c>
      <c r="D95" s="193" t="s">
        <v>189</v>
      </c>
      <c r="E95" s="194" t="s">
        <v>3158</v>
      </c>
      <c r="F95" s="195" t="s">
        <v>3159</v>
      </c>
      <c r="G95" s="196" t="s">
        <v>3160</v>
      </c>
      <c r="H95" s="197">
        <v>10</v>
      </c>
      <c r="I95" s="198"/>
      <c r="J95" s="199">
        <f>ROUND(I95*H95,2)</f>
        <v>0</v>
      </c>
      <c r="K95" s="195" t="s">
        <v>193</v>
      </c>
      <c r="L95" s="61"/>
      <c r="M95" s="200" t="s">
        <v>23</v>
      </c>
      <c r="N95" s="201" t="s">
        <v>44</v>
      </c>
      <c r="O95" s="42"/>
      <c r="P95" s="202">
        <f>O95*H95</f>
        <v>0</v>
      </c>
      <c r="Q95" s="202">
        <v>0</v>
      </c>
      <c r="R95" s="202">
        <f>Q95*H95</f>
        <v>0</v>
      </c>
      <c r="S95" s="202">
        <v>0</v>
      </c>
      <c r="T95" s="203">
        <f>S95*H95</f>
        <v>0</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3575</v>
      </c>
    </row>
    <row r="96" spans="2:47" s="1" customFormat="1" ht="162">
      <c r="B96" s="41"/>
      <c r="C96" s="63"/>
      <c r="D96" s="208" t="s">
        <v>287</v>
      </c>
      <c r="E96" s="63"/>
      <c r="F96" s="209" t="s">
        <v>3162</v>
      </c>
      <c r="G96" s="63"/>
      <c r="H96" s="63"/>
      <c r="I96" s="163"/>
      <c r="J96" s="63"/>
      <c r="K96" s="63"/>
      <c r="L96" s="61"/>
      <c r="M96" s="207"/>
      <c r="N96" s="42"/>
      <c r="O96" s="42"/>
      <c r="P96" s="42"/>
      <c r="Q96" s="42"/>
      <c r="R96" s="42"/>
      <c r="S96" s="42"/>
      <c r="T96" s="78"/>
      <c r="AT96" s="24" t="s">
        <v>287</v>
      </c>
      <c r="AU96" s="24" t="s">
        <v>83</v>
      </c>
    </row>
    <row r="97" spans="2:51" s="11" customFormat="1" ht="13.5">
      <c r="B97" s="214"/>
      <c r="C97" s="215"/>
      <c r="D97" s="205" t="s">
        <v>290</v>
      </c>
      <c r="E97" s="216" t="s">
        <v>23</v>
      </c>
      <c r="F97" s="217" t="s">
        <v>246</v>
      </c>
      <c r="G97" s="215"/>
      <c r="H97" s="218">
        <v>10</v>
      </c>
      <c r="I97" s="219"/>
      <c r="J97" s="215"/>
      <c r="K97" s="215"/>
      <c r="L97" s="220"/>
      <c r="M97" s="221"/>
      <c r="N97" s="222"/>
      <c r="O97" s="222"/>
      <c r="P97" s="222"/>
      <c r="Q97" s="222"/>
      <c r="R97" s="222"/>
      <c r="S97" s="222"/>
      <c r="T97" s="223"/>
      <c r="AT97" s="224" t="s">
        <v>290</v>
      </c>
      <c r="AU97" s="224" t="s">
        <v>83</v>
      </c>
      <c r="AV97" s="11" t="s">
        <v>83</v>
      </c>
      <c r="AW97" s="11" t="s">
        <v>36</v>
      </c>
      <c r="AX97" s="11" t="s">
        <v>81</v>
      </c>
      <c r="AY97" s="224" t="s">
        <v>186</v>
      </c>
    </row>
    <row r="98" spans="2:65" s="1" customFormat="1" ht="31.5" customHeight="1">
      <c r="B98" s="41"/>
      <c r="C98" s="193" t="s">
        <v>185</v>
      </c>
      <c r="D98" s="193" t="s">
        <v>189</v>
      </c>
      <c r="E98" s="194" t="s">
        <v>3576</v>
      </c>
      <c r="F98" s="195" t="s">
        <v>3577</v>
      </c>
      <c r="G98" s="196" t="s">
        <v>295</v>
      </c>
      <c r="H98" s="197">
        <v>75.24</v>
      </c>
      <c r="I98" s="198"/>
      <c r="J98" s="199">
        <f>ROUND(I98*H98,2)</f>
        <v>0</v>
      </c>
      <c r="K98" s="195" t="s">
        <v>193</v>
      </c>
      <c r="L98" s="61"/>
      <c r="M98" s="200" t="s">
        <v>23</v>
      </c>
      <c r="N98" s="201" t="s">
        <v>44</v>
      </c>
      <c r="O98" s="42"/>
      <c r="P98" s="202">
        <f>O98*H98</f>
        <v>0</v>
      </c>
      <c r="Q98" s="202">
        <v>0</v>
      </c>
      <c r="R98" s="202">
        <f>Q98*H98</f>
        <v>0</v>
      </c>
      <c r="S98" s="202">
        <v>0</v>
      </c>
      <c r="T98" s="203">
        <f>S98*H98</f>
        <v>0</v>
      </c>
      <c r="AR98" s="24" t="s">
        <v>206</v>
      </c>
      <c r="AT98" s="24" t="s">
        <v>189</v>
      </c>
      <c r="AU98" s="24" t="s">
        <v>83</v>
      </c>
      <c r="AY98" s="24" t="s">
        <v>186</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206</v>
      </c>
      <c r="BM98" s="24" t="s">
        <v>3578</v>
      </c>
    </row>
    <row r="99" spans="2:47" s="1" customFormat="1" ht="202.5">
      <c r="B99" s="41"/>
      <c r="C99" s="63"/>
      <c r="D99" s="208" t="s">
        <v>287</v>
      </c>
      <c r="E99" s="63"/>
      <c r="F99" s="209" t="s">
        <v>521</v>
      </c>
      <c r="G99" s="63"/>
      <c r="H99" s="63"/>
      <c r="I99" s="163"/>
      <c r="J99" s="63"/>
      <c r="K99" s="63"/>
      <c r="L99" s="61"/>
      <c r="M99" s="207"/>
      <c r="N99" s="42"/>
      <c r="O99" s="42"/>
      <c r="P99" s="42"/>
      <c r="Q99" s="42"/>
      <c r="R99" s="42"/>
      <c r="S99" s="42"/>
      <c r="T99" s="78"/>
      <c r="AT99" s="24" t="s">
        <v>287</v>
      </c>
      <c r="AU99" s="24" t="s">
        <v>83</v>
      </c>
    </row>
    <row r="100" spans="2:51" s="13" customFormat="1" ht="13.5">
      <c r="B100" s="241"/>
      <c r="C100" s="242"/>
      <c r="D100" s="208" t="s">
        <v>290</v>
      </c>
      <c r="E100" s="243" t="s">
        <v>23</v>
      </c>
      <c r="F100" s="244" t="s">
        <v>3579</v>
      </c>
      <c r="G100" s="242"/>
      <c r="H100" s="245" t="s">
        <v>23</v>
      </c>
      <c r="I100" s="246"/>
      <c r="J100" s="242"/>
      <c r="K100" s="242"/>
      <c r="L100" s="247"/>
      <c r="M100" s="248"/>
      <c r="N100" s="249"/>
      <c r="O100" s="249"/>
      <c r="P100" s="249"/>
      <c r="Q100" s="249"/>
      <c r="R100" s="249"/>
      <c r="S100" s="249"/>
      <c r="T100" s="250"/>
      <c r="AT100" s="251" t="s">
        <v>290</v>
      </c>
      <c r="AU100" s="251" t="s">
        <v>83</v>
      </c>
      <c r="AV100" s="13" t="s">
        <v>81</v>
      </c>
      <c r="AW100" s="13" t="s">
        <v>36</v>
      </c>
      <c r="AX100" s="13" t="s">
        <v>73</v>
      </c>
      <c r="AY100" s="251" t="s">
        <v>186</v>
      </c>
    </row>
    <row r="101" spans="2:51" s="13" customFormat="1" ht="13.5">
      <c r="B101" s="241"/>
      <c r="C101" s="242"/>
      <c r="D101" s="208" t="s">
        <v>290</v>
      </c>
      <c r="E101" s="243" t="s">
        <v>23</v>
      </c>
      <c r="F101" s="244" t="s">
        <v>3580</v>
      </c>
      <c r="G101" s="242"/>
      <c r="H101" s="245" t="s">
        <v>23</v>
      </c>
      <c r="I101" s="246"/>
      <c r="J101" s="242"/>
      <c r="K101" s="242"/>
      <c r="L101" s="247"/>
      <c r="M101" s="248"/>
      <c r="N101" s="249"/>
      <c r="O101" s="249"/>
      <c r="P101" s="249"/>
      <c r="Q101" s="249"/>
      <c r="R101" s="249"/>
      <c r="S101" s="249"/>
      <c r="T101" s="250"/>
      <c r="AT101" s="251" t="s">
        <v>290</v>
      </c>
      <c r="AU101" s="251" t="s">
        <v>83</v>
      </c>
      <c r="AV101" s="13" t="s">
        <v>81</v>
      </c>
      <c r="AW101" s="13" t="s">
        <v>36</v>
      </c>
      <c r="AX101" s="13" t="s">
        <v>73</v>
      </c>
      <c r="AY101" s="251" t="s">
        <v>186</v>
      </c>
    </row>
    <row r="102" spans="2:51" s="11" customFormat="1" ht="13.5">
      <c r="B102" s="214"/>
      <c r="C102" s="215"/>
      <c r="D102" s="208" t="s">
        <v>290</v>
      </c>
      <c r="E102" s="225" t="s">
        <v>23</v>
      </c>
      <c r="F102" s="226" t="s">
        <v>3581</v>
      </c>
      <c r="G102" s="215"/>
      <c r="H102" s="227">
        <v>84.65</v>
      </c>
      <c r="I102" s="219"/>
      <c r="J102" s="215"/>
      <c r="K102" s="215"/>
      <c r="L102" s="220"/>
      <c r="M102" s="221"/>
      <c r="N102" s="222"/>
      <c r="O102" s="222"/>
      <c r="P102" s="222"/>
      <c r="Q102" s="222"/>
      <c r="R102" s="222"/>
      <c r="S102" s="222"/>
      <c r="T102" s="223"/>
      <c r="AT102" s="224" t="s">
        <v>290</v>
      </c>
      <c r="AU102" s="224" t="s">
        <v>83</v>
      </c>
      <c r="AV102" s="11" t="s">
        <v>83</v>
      </c>
      <c r="AW102" s="11" t="s">
        <v>36</v>
      </c>
      <c r="AX102" s="11" t="s">
        <v>73</v>
      </c>
      <c r="AY102" s="224" t="s">
        <v>186</v>
      </c>
    </row>
    <row r="103" spans="2:51" s="11" customFormat="1" ht="13.5">
      <c r="B103" s="214"/>
      <c r="C103" s="215"/>
      <c r="D103" s="208" t="s">
        <v>290</v>
      </c>
      <c r="E103" s="225" t="s">
        <v>23</v>
      </c>
      <c r="F103" s="226" t="s">
        <v>3582</v>
      </c>
      <c r="G103" s="215"/>
      <c r="H103" s="227">
        <v>8.09</v>
      </c>
      <c r="I103" s="219"/>
      <c r="J103" s="215"/>
      <c r="K103" s="215"/>
      <c r="L103" s="220"/>
      <c r="M103" s="221"/>
      <c r="N103" s="222"/>
      <c r="O103" s="222"/>
      <c r="P103" s="222"/>
      <c r="Q103" s="222"/>
      <c r="R103" s="222"/>
      <c r="S103" s="222"/>
      <c r="T103" s="223"/>
      <c r="AT103" s="224" t="s">
        <v>290</v>
      </c>
      <c r="AU103" s="224" t="s">
        <v>83</v>
      </c>
      <c r="AV103" s="11" t="s">
        <v>83</v>
      </c>
      <c r="AW103" s="11" t="s">
        <v>36</v>
      </c>
      <c r="AX103" s="11" t="s">
        <v>73</v>
      </c>
      <c r="AY103" s="224" t="s">
        <v>186</v>
      </c>
    </row>
    <row r="104" spans="2:51" s="13" customFormat="1" ht="13.5">
      <c r="B104" s="241"/>
      <c r="C104" s="242"/>
      <c r="D104" s="208" t="s">
        <v>290</v>
      </c>
      <c r="E104" s="243" t="s">
        <v>23</v>
      </c>
      <c r="F104" s="244" t="s">
        <v>3583</v>
      </c>
      <c r="G104" s="242"/>
      <c r="H104" s="245" t="s">
        <v>23</v>
      </c>
      <c r="I104" s="246"/>
      <c r="J104" s="242"/>
      <c r="K104" s="242"/>
      <c r="L104" s="247"/>
      <c r="M104" s="248"/>
      <c r="N104" s="249"/>
      <c r="O104" s="249"/>
      <c r="P104" s="249"/>
      <c r="Q104" s="249"/>
      <c r="R104" s="249"/>
      <c r="S104" s="249"/>
      <c r="T104" s="250"/>
      <c r="AT104" s="251" t="s">
        <v>290</v>
      </c>
      <c r="AU104" s="251" t="s">
        <v>83</v>
      </c>
      <c r="AV104" s="13" t="s">
        <v>81</v>
      </c>
      <c r="AW104" s="13" t="s">
        <v>36</v>
      </c>
      <c r="AX104" s="13" t="s">
        <v>73</v>
      </c>
      <c r="AY104" s="251" t="s">
        <v>186</v>
      </c>
    </row>
    <row r="105" spans="2:51" s="14" customFormat="1" ht="13.5">
      <c r="B105" s="274"/>
      <c r="C105" s="275"/>
      <c r="D105" s="208" t="s">
        <v>290</v>
      </c>
      <c r="E105" s="276" t="s">
        <v>23</v>
      </c>
      <c r="F105" s="277" t="s">
        <v>2708</v>
      </c>
      <c r="G105" s="275"/>
      <c r="H105" s="278">
        <v>92.74</v>
      </c>
      <c r="I105" s="279"/>
      <c r="J105" s="275"/>
      <c r="K105" s="275"/>
      <c r="L105" s="280"/>
      <c r="M105" s="281"/>
      <c r="N105" s="282"/>
      <c r="O105" s="282"/>
      <c r="P105" s="282"/>
      <c r="Q105" s="282"/>
      <c r="R105" s="282"/>
      <c r="S105" s="282"/>
      <c r="T105" s="283"/>
      <c r="AT105" s="284" t="s">
        <v>290</v>
      </c>
      <c r="AU105" s="284" t="s">
        <v>83</v>
      </c>
      <c r="AV105" s="14" t="s">
        <v>202</v>
      </c>
      <c r="AW105" s="14" t="s">
        <v>36</v>
      </c>
      <c r="AX105" s="14" t="s">
        <v>73</v>
      </c>
      <c r="AY105" s="284" t="s">
        <v>186</v>
      </c>
    </row>
    <row r="106" spans="2:51" s="11" customFormat="1" ht="13.5">
      <c r="B106" s="214"/>
      <c r="C106" s="215"/>
      <c r="D106" s="208" t="s">
        <v>290</v>
      </c>
      <c r="E106" s="225" t="s">
        <v>23</v>
      </c>
      <c r="F106" s="226" t="s">
        <v>3584</v>
      </c>
      <c r="G106" s="215"/>
      <c r="H106" s="227">
        <v>-15.56</v>
      </c>
      <c r="I106" s="219"/>
      <c r="J106" s="215"/>
      <c r="K106" s="215"/>
      <c r="L106" s="220"/>
      <c r="M106" s="221"/>
      <c r="N106" s="222"/>
      <c r="O106" s="222"/>
      <c r="P106" s="222"/>
      <c r="Q106" s="222"/>
      <c r="R106" s="222"/>
      <c r="S106" s="222"/>
      <c r="T106" s="223"/>
      <c r="AT106" s="224" t="s">
        <v>290</v>
      </c>
      <c r="AU106" s="224" t="s">
        <v>83</v>
      </c>
      <c r="AV106" s="11" t="s">
        <v>83</v>
      </c>
      <c r="AW106" s="11" t="s">
        <v>36</v>
      </c>
      <c r="AX106" s="11" t="s">
        <v>73</v>
      </c>
      <c r="AY106" s="224" t="s">
        <v>186</v>
      </c>
    </row>
    <row r="107" spans="2:51" s="11" customFormat="1" ht="13.5">
      <c r="B107" s="214"/>
      <c r="C107" s="215"/>
      <c r="D107" s="208" t="s">
        <v>290</v>
      </c>
      <c r="E107" s="225" t="s">
        <v>23</v>
      </c>
      <c r="F107" s="226" t="s">
        <v>3585</v>
      </c>
      <c r="G107" s="215"/>
      <c r="H107" s="227">
        <v>-1.94</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51" s="12" customFormat="1" ht="13.5">
      <c r="B108" s="230"/>
      <c r="C108" s="231"/>
      <c r="D108" s="205" t="s">
        <v>290</v>
      </c>
      <c r="E108" s="232" t="s">
        <v>23</v>
      </c>
      <c r="F108" s="233" t="s">
        <v>650</v>
      </c>
      <c r="G108" s="231"/>
      <c r="H108" s="234">
        <v>75.24</v>
      </c>
      <c r="I108" s="235"/>
      <c r="J108" s="231"/>
      <c r="K108" s="231"/>
      <c r="L108" s="236"/>
      <c r="M108" s="237"/>
      <c r="N108" s="238"/>
      <c r="O108" s="238"/>
      <c r="P108" s="238"/>
      <c r="Q108" s="238"/>
      <c r="R108" s="238"/>
      <c r="S108" s="238"/>
      <c r="T108" s="239"/>
      <c r="AT108" s="240" t="s">
        <v>290</v>
      </c>
      <c r="AU108" s="240" t="s">
        <v>83</v>
      </c>
      <c r="AV108" s="12" t="s">
        <v>206</v>
      </c>
      <c r="AW108" s="12" t="s">
        <v>36</v>
      </c>
      <c r="AX108" s="12" t="s">
        <v>81</v>
      </c>
      <c r="AY108" s="240" t="s">
        <v>186</v>
      </c>
    </row>
    <row r="109" spans="2:65" s="1" customFormat="1" ht="44.25" customHeight="1">
      <c r="B109" s="41"/>
      <c r="C109" s="193" t="s">
        <v>217</v>
      </c>
      <c r="D109" s="193" t="s">
        <v>189</v>
      </c>
      <c r="E109" s="194" t="s">
        <v>3586</v>
      </c>
      <c r="F109" s="195" t="s">
        <v>3587</v>
      </c>
      <c r="G109" s="196" t="s">
        <v>295</v>
      </c>
      <c r="H109" s="197">
        <v>75.24</v>
      </c>
      <c r="I109" s="198"/>
      <c r="J109" s="199">
        <f>ROUND(I109*H109,2)</f>
        <v>0</v>
      </c>
      <c r="K109" s="195" t="s">
        <v>193</v>
      </c>
      <c r="L109" s="61"/>
      <c r="M109" s="200" t="s">
        <v>23</v>
      </c>
      <c r="N109" s="201" t="s">
        <v>44</v>
      </c>
      <c r="O109" s="42"/>
      <c r="P109" s="202">
        <f>O109*H109</f>
        <v>0</v>
      </c>
      <c r="Q109" s="202">
        <v>0</v>
      </c>
      <c r="R109" s="202">
        <f>Q109*H109</f>
        <v>0</v>
      </c>
      <c r="S109" s="202">
        <v>0</v>
      </c>
      <c r="T109" s="203">
        <f>S109*H109</f>
        <v>0</v>
      </c>
      <c r="AR109" s="24" t="s">
        <v>206</v>
      </c>
      <c r="AT109" s="24" t="s">
        <v>189</v>
      </c>
      <c r="AU109" s="24" t="s">
        <v>83</v>
      </c>
      <c r="AY109" s="24" t="s">
        <v>186</v>
      </c>
      <c r="BE109" s="204">
        <f>IF(N109="základní",J109,0)</f>
        <v>0</v>
      </c>
      <c r="BF109" s="204">
        <f>IF(N109="snížená",J109,0)</f>
        <v>0</v>
      </c>
      <c r="BG109" s="204">
        <f>IF(N109="zákl. přenesená",J109,0)</f>
        <v>0</v>
      </c>
      <c r="BH109" s="204">
        <f>IF(N109="sníž. přenesená",J109,0)</f>
        <v>0</v>
      </c>
      <c r="BI109" s="204">
        <f>IF(N109="nulová",J109,0)</f>
        <v>0</v>
      </c>
      <c r="BJ109" s="24" t="s">
        <v>81</v>
      </c>
      <c r="BK109" s="204">
        <f>ROUND(I109*H109,2)</f>
        <v>0</v>
      </c>
      <c r="BL109" s="24" t="s">
        <v>206</v>
      </c>
      <c r="BM109" s="24" t="s">
        <v>3588</v>
      </c>
    </row>
    <row r="110" spans="2:47" s="1" customFormat="1" ht="94.5">
      <c r="B110" s="41"/>
      <c r="C110" s="63"/>
      <c r="D110" s="208" t="s">
        <v>287</v>
      </c>
      <c r="E110" s="63"/>
      <c r="F110" s="209" t="s">
        <v>3589</v>
      </c>
      <c r="G110" s="63"/>
      <c r="H110" s="63"/>
      <c r="I110" s="163"/>
      <c r="J110" s="63"/>
      <c r="K110" s="63"/>
      <c r="L110" s="61"/>
      <c r="M110" s="207"/>
      <c r="N110" s="42"/>
      <c r="O110" s="42"/>
      <c r="P110" s="42"/>
      <c r="Q110" s="42"/>
      <c r="R110" s="42"/>
      <c r="S110" s="42"/>
      <c r="T110" s="78"/>
      <c r="AT110" s="24" t="s">
        <v>287</v>
      </c>
      <c r="AU110" s="24" t="s">
        <v>83</v>
      </c>
    </row>
    <row r="111" spans="2:51" s="13" customFormat="1" ht="13.5">
      <c r="B111" s="241"/>
      <c r="C111" s="242"/>
      <c r="D111" s="208" t="s">
        <v>290</v>
      </c>
      <c r="E111" s="243" t="s">
        <v>23</v>
      </c>
      <c r="F111" s="244" t="s">
        <v>3590</v>
      </c>
      <c r="G111" s="242"/>
      <c r="H111" s="245" t="s">
        <v>23</v>
      </c>
      <c r="I111" s="246"/>
      <c r="J111" s="242"/>
      <c r="K111" s="242"/>
      <c r="L111" s="247"/>
      <c r="M111" s="248"/>
      <c r="N111" s="249"/>
      <c r="O111" s="249"/>
      <c r="P111" s="249"/>
      <c r="Q111" s="249"/>
      <c r="R111" s="249"/>
      <c r="S111" s="249"/>
      <c r="T111" s="250"/>
      <c r="AT111" s="251" t="s">
        <v>290</v>
      </c>
      <c r="AU111" s="251" t="s">
        <v>83</v>
      </c>
      <c r="AV111" s="13" t="s">
        <v>81</v>
      </c>
      <c r="AW111" s="13" t="s">
        <v>36</v>
      </c>
      <c r="AX111" s="13" t="s">
        <v>73</v>
      </c>
      <c r="AY111" s="251" t="s">
        <v>186</v>
      </c>
    </row>
    <row r="112" spans="2:51" s="11" customFormat="1" ht="13.5">
      <c r="B112" s="214"/>
      <c r="C112" s="215"/>
      <c r="D112" s="205" t="s">
        <v>290</v>
      </c>
      <c r="E112" s="216" t="s">
        <v>23</v>
      </c>
      <c r="F112" s="217" t="s">
        <v>3591</v>
      </c>
      <c r="G112" s="215"/>
      <c r="H112" s="218">
        <v>75.24</v>
      </c>
      <c r="I112" s="219"/>
      <c r="J112" s="215"/>
      <c r="K112" s="215"/>
      <c r="L112" s="220"/>
      <c r="M112" s="221"/>
      <c r="N112" s="222"/>
      <c r="O112" s="222"/>
      <c r="P112" s="222"/>
      <c r="Q112" s="222"/>
      <c r="R112" s="222"/>
      <c r="S112" s="222"/>
      <c r="T112" s="223"/>
      <c r="AT112" s="224" t="s">
        <v>290</v>
      </c>
      <c r="AU112" s="224" t="s">
        <v>83</v>
      </c>
      <c r="AV112" s="11" t="s">
        <v>83</v>
      </c>
      <c r="AW112" s="11" t="s">
        <v>36</v>
      </c>
      <c r="AX112" s="11" t="s">
        <v>81</v>
      </c>
      <c r="AY112" s="224" t="s">
        <v>186</v>
      </c>
    </row>
    <row r="113" spans="2:65" s="1" customFormat="1" ht="22.5" customHeight="1">
      <c r="B113" s="41"/>
      <c r="C113" s="193" t="s">
        <v>246</v>
      </c>
      <c r="D113" s="193" t="s">
        <v>189</v>
      </c>
      <c r="E113" s="194" t="s">
        <v>3192</v>
      </c>
      <c r="F113" s="195" t="s">
        <v>3193</v>
      </c>
      <c r="G113" s="196" t="s">
        <v>295</v>
      </c>
      <c r="H113" s="197">
        <v>17.77</v>
      </c>
      <c r="I113" s="198"/>
      <c r="J113" s="199">
        <f>ROUND(I113*H113,2)</f>
        <v>0</v>
      </c>
      <c r="K113" s="195" t="s">
        <v>23</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3592</v>
      </c>
    </row>
    <row r="114" spans="2:47" s="1" customFormat="1" ht="409.5">
      <c r="B114" s="41"/>
      <c r="C114" s="63"/>
      <c r="D114" s="208" t="s">
        <v>287</v>
      </c>
      <c r="E114" s="63"/>
      <c r="F114" s="209" t="s">
        <v>548</v>
      </c>
      <c r="G114" s="63"/>
      <c r="H114" s="63"/>
      <c r="I114" s="163"/>
      <c r="J114" s="63"/>
      <c r="K114" s="63"/>
      <c r="L114" s="61"/>
      <c r="M114" s="207"/>
      <c r="N114" s="42"/>
      <c r="O114" s="42"/>
      <c r="P114" s="42"/>
      <c r="Q114" s="42"/>
      <c r="R114" s="42"/>
      <c r="S114" s="42"/>
      <c r="T114" s="78"/>
      <c r="AT114" s="24" t="s">
        <v>287</v>
      </c>
      <c r="AU114" s="24" t="s">
        <v>83</v>
      </c>
    </row>
    <row r="115" spans="2:51" s="11" customFormat="1" ht="13.5">
      <c r="B115" s="214"/>
      <c r="C115" s="215"/>
      <c r="D115" s="205" t="s">
        <v>290</v>
      </c>
      <c r="E115" s="216" t="s">
        <v>23</v>
      </c>
      <c r="F115" s="217" t="s">
        <v>3593</v>
      </c>
      <c r="G115" s="215"/>
      <c r="H115" s="218">
        <v>17.77</v>
      </c>
      <c r="I115" s="219"/>
      <c r="J115" s="215"/>
      <c r="K115" s="215"/>
      <c r="L115" s="220"/>
      <c r="M115" s="221"/>
      <c r="N115" s="222"/>
      <c r="O115" s="222"/>
      <c r="P115" s="222"/>
      <c r="Q115" s="222"/>
      <c r="R115" s="222"/>
      <c r="S115" s="222"/>
      <c r="T115" s="223"/>
      <c r="AT115" s="224" t="s">
        <v>290</v>
      </c>
      <c r="AU115" s="224" t="s">
        <v>83</v>
      </c>
      <c r="AV115" s="11" t="s">
        <v>83</v>
      </c>
      <c r="AW115" s="11" t="s">
        <v>36</v>
      </c>
      <c r="AX115" s="11" t="s">
        <v>81</v>
      </c>
      <c r="AY115" s="224" t="s">
        <v>186</v>
      </c>
    </row>
    <row r="116" spans="2:65" s="1" customFormat="1" ht="31.5" customHeight="1">
      <c r="B116" s="41"/>
      <c r="C116" s="193" t="s">
        <v>222</v>
      </c>
      <c r="D116" s="193" t="s">
        <v>189</v>
      </c>
      <c r="E116" s="194" t="s">
        <v>382</v>
      </c>
      <c r="F116" s="195" t="s">
        <v>383</v>
      </c>
      <c r="G116" s="196" t="s">
        <v>295</v>
      </c>
      <c r="H116" s="197">
        <v>57.47</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3594</v>
      </c>
    </row>
    <row r="117" spans="2:47" s="1" customFormat="1" ht="409.5">
      <c r="B117" s="41"/>
      <c r="C117" s="63"/>
      <c r="D117" s="208" t="s">
        <v>287</v>
      </c>
      <c r="E117" s="63"/>
      <c r="F117" s="209" t="s">
        <v>385</v>
      </c>
      <c r="G117" s="63"/>
      <c r="H117" s="63"/>
      <c r="I117" s="163"/>
      <c r="J117" s="63"/>
      <c r="K117" s="63"/>
      <c r="L117" s="61"/>
      <c r="M117" s="207"/>
      <c r="N117" s="42"/>
      <c r="O117" s="42"/>
      <c r="P117" s="42"/>
      <c r="Q117" s="42"/>
      <c r="R117" s="42"/>
      <c r="S117" s="42"/>
      <c r="T117" s="78"/>
      <c r="AT117" s="24" t="s">
        <v>287</v>
      </c>
      <c r="AU117" s="24" t="s">
        <v>83</v>
      </c>
    </row>
    <row r="118" spans="2:51" s="11" customFormat="1" ht="13.5">
      <c r="B118" s="214"/>
      <c r="C118" s="215"/>
      <c r="D118" s="208" t="s">
        <v>290</v>
      </c>
      <c r="E118" s="225" t="s">
        <v>23</v>
      </c>
      <c r="F118" s="226" t="s">
        <v>3595</v>
      </c>
      <c r="G118" s="215"/>
      <c r="H118" s="227">
        <v>75.24</v>
      </c>
      <c r="I118" s="219"/>
      <c r="J118" s="215"/>
      <c r="K118" s="215"/>
      <c r="L118" s="220"/>
      <c r="M118" s="221"/>
      <c r="N118" s="222"/>
      <c r="O118" s="222"/>
      <c r="P118" s="222"/>
      <c r="Q118" s="222"/>
      <c r="R118" s="222"/>
      <c r="S118" s="222"/>
      <c r="T118" s="223"/>
      <c r="AT118" s="224" t="s">
        <v>290</v>
      </c>
      <c r="AU118" s="224" t="s">
        <v>83</v>
      </c>
      <c r="AV118" s="11" t="s">
        <v>83</v>
      </c>
      <c r="AW118" s="11" t="s">
        <v>36</v>
      </c>
      <c r="AX118" s="11" t="s">
        <v>73</v>
      </c>
      <c r="AY118" s="224" t="s">
        <v>186</v>
      </c>
    </row>
    <row r="119" spans="2:51" s="11" customFormat="1" ht="13.5">
      <c r="B119" s="214"/>
      <c r="C119" s="215"/>
      <c r="D119" s="208" t="s">
        <v>290</v>
      </c>
      <c r="E119" s="225" t="s">
        <v>23</v>
      </c>
      <c r="F119" s="226" t="s">
        <v>3596</v>
      </c>
      <c r="G119" s="215"/>
      <c r="H119" s="227">
        <v>-3.63</v>
      </c>
      <c r="I119" s="219"/>
      <c r="J119" s="215"/>
      <c r="K119" s="215"/>
      <c r="L119" s="220"/>
      <c r="M119" s="221"/>
      <c r="N119" s="222"/>
      <c r="O119" s="222"/>
      <c r="P119" s="222"/>
      <c r="Q119" s="222"/>
      <c r="R119" s="222"/>
      <c r="S119" s="222"/>
      <c r="T119" s="223"/>
      <c r="AT119" s="224" t="s">
        <v>290</v>
      </c>
      <c r="AU119" s="224" t="s">
        <v>83</v>
      </c>
      <c r="AV119" s="11" t="s">
        <v>83</v>
      </c>
      <c r="AW119" s="11" t="s">
        <v>36</v>
      </c>
      <c r="AX119" s="11" t="s">
        <v>73</v>
      </c>
      <c r="AY119" s="224" t="s">
        <v>186</v>
      </c>
    </row>
    <row r="120" spans="2:51" s="11" customFormat="1" ht="13.5">
      <c r="B120" s="214"/>
      <c r="C120" s="215"/>
      <c r="D120" s="208" t="s">
        <v>290</v>
      </c>
      <c r="E120" s="225" t="s">
        <v>23</v>
      </c>
      <c r="F120" s="226" t="s">
        <v>3597</v>
      </c>
      <c r="G120" s="215"/>
      <c r="H120" s="227">
        <v>-14.14</v>
      </c>
      <c r="I120" s="219"/>
      <c r="J120" s="215"/>
      <c r="K120" s="215"/>
      <c r="L120" s="220"/>
      <c r="M120" s="221"/>
      <c r="N120" s="222"/>
      <c r="O120" s="222"/>
      <c r="P120" s="222"/>
      <c r="Q120" s="222"/>
      <c r="R120" s="222"/>
      <c r="S120" s="222"/>
      <c r="T120" s="223"/>
      <c r="AT120" s="224" t="s">
        <v>290</v>
      </c>
      <c r="AU120" s="224" t="s">
        <v>83</v>
      </c>
      <c r="AV120" s="11" t="s">
        <v>83</v>
      </c>
      <c r="AW120" s="11" t="s">
        <v>36</v>
      </c>
      <c r="AX120" s="11" t="s">
        <v>73</v>
      </c>
      <c r="AY120" s="224" t="s">
        <v>186</v>
      </c>
    </row>
    <row r="121" spans="2:51" s="12" customFormat="1" ht="13.5">
      <c r="B121" s="230"/>
      <c r="C121" s="231"/>
      <c r="D121" s="208" t="s">
        <v>290</v>
      </c>
      <c r="E121" s="265" t="s">
        <v>23</v>
      </c>
      <c r="F121" s="266" t="s">
        <v>650</v>
      </c>
      <c r="G121" s="231"/>
      <c r="H121" s="267">
        <v>57.47</v>
      </c>
      <c r="I121" s="235"/>
      <c r="J121" s="231"/>
      <c r="K121" s="231"/>
      <c r="L121" s="236"/>
      <c r="M121" s="237"/>
      <c r="N121" s="238"/>
      <c r="O121" s="238"/>
      <c r="P121" s="238"/>
      <c r="Q121" s="238"/>
      <c r="R121" s="238"/>
      <c r="S121" s="238"/>
      <c r="T121" s="239"/>
      <c r="AT121" s="240" t="s">
        <v>290</v>
      </c>
      <c r="AU121" s="240" t="s">
        <v>83</v>
      </c>
      <c r="AV121" s="12" t="s">
        <v>206</v>
      </c>
      <c r="AW121" s="12" t="s">
        <v>36</v>
      </c>
      <c r="AX121" s="12" t="s">
        <v>81</v>
      </c>
      <c r="AY121" s="240" t="s">
        <v>186</v>
      </c>
    </row>
    <row r="122" spans="2:51" s="13" customFormat="1" ht="13.5">
      <c r="B122" s="241"/>
      <c r="C122" s="242"/>
      <c r="D122" s="205" t="s">
        <v>290</v>
      </c>
      <c r="E122" s="285" t="s">
        <v>23</v>
      </c>
      <c r="F122" s="286" t="s">
        <v>3598</v>
      </c>
      <c r="G122" s="242"/>
      <c r="H122" s="287" t="s">
        <v>23</v>
      </c>
      <c r="I122" s="246"/>
      <c r="J122" s="242"/>
      <c r="K122" s="242"/>
      <c r="L122" s="247"/>
      <c r="M122" s="248"/>
      <c r="N122" s="249"/>
      <c r="O122" s="249"/>
      <c r="P122" s="249"/>
      <c r="Q122" s="249"/>
      <c r="R122" s="249"/>
      <c r="S122" s="249"/>
      <c r="T122" s="250"/>
      <c r="AT122" s="251" t="s">
        <v>290</v>
      </c>
      <c r="AU122" s="251" t="s">
        <v>83</v>
      </c>
      <c r="AV122" s="13" t="s">
        <v>81</v>
      </c>
      <c r="AW122" s="13" t="s">
        <v>36</v>
      </c>
      <c r="AX122" s="13" t="s">
        <v>73</v>
      </c>
      <c r="AY122" s="251" t="s">
        <v>186</v>
      </c>
    </row>
    <row r="123" spans="2:65" s="1" customFormat="1" ht="44.25" customHeight="1">
      <c r="B123" s="41"/>
      <c r="C123" s="193" t="s">
        <v>227</v>
      </c>
      <c r="D123" s="193" t="s">
        <v>189</v>
      </c>
      <c r="E123" s="194" t="s">
        <v>560</v>
      </c>
      <c r="F123" s="195" t="s">
        <v>561</v>
      </c>
      <c r="G123" s="196" t="s">
        <v>295</v>
      </c>
      <c r="H123" s="197">
        <v>59.43</v>
      </c>
      <c r="I123" s="198"/>
      <c r="J123" s="199">
        <f>ROUND(I123*H123,2)</f>
        <v>0</v>
      </c>
      <c r="K123" s="195" t="s">
        <v>193</v>
      </c>
      <c r="L123" s="61"/>
      <c r="M123" s="200" t="s">
        <v>23</v>
      </c>
      <c r="N123" s="201" t="s">
        <v>44</v>
      </c>
      <c r="O123" s="42"/>
      <c r="P123" s="202">
        <f>O123*H123</f>
        <v>0</v>
      </c>
      <c r="Q123" s="202">
        <v>0</v>
      </c>
      <c r="R123" s="202">
        <f>Q123*H123</f>
        <v>0</v>
      </c>
      <c r="S123" s="202">
        <v>0</v>
      </c>
      <c r="T123" s="203">
        <f>S123*H123</f>
        <v>0</v>
      </c>
      <c r="AR123" s="24" t="s">
        <v>206</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206</v>
      </c>
      <c r="BM123" s="24" t="s">
        <v>3599</v>
      </c>
    </row>
    <row r="124" spans="2:47" s="1" customFormat="1" ht="108">
      <c r="B124" s="41"/>
      <c r="C124" s="63"/>
      <c r="D124" s="208" t="s">
        <v>287</v>
      </c>
      <c r="E124" s="63"/>
      <c r="F124" s="209" t="s">
        <v>563</v>
      </c>
      <c r="G124" s="63"/>
      <c r="H124" s="63"/>
      <c r="I124" s="163"/>
      <c r="J124" s="63"/>
      <c r="K124" s="63"/>
      <c r="L124" s="61"/>
      <c r="M124" s="207"/>
      <c r="N124" s="42"/>
      <c r="O124" s="42"/>
      <c r="P124" s="42"/>
      <c r="Q124" s="42"/>
      <c r="R124" s="42"/>
      <c r="S124" s="42"/>
      <c r="T124" s="78"/>
      <c r="AT124" s="24" t="s">
        <v>287</v>
      </c>
      <c r="AU124" s="24" t="s">
        <v>83</v>
      </c>
    </row>
    <row r="125" spans="2:51" s="13" customFormat="1" ht="13.5">
      <c r="B125" s="241"/>
      <c r="C125" s="242"/>
      <c r="D125" s="208" t="s">
        <v>290</v>
      </c>
      <c r="E125" s="243" t="s">
        <v>23</v>
      </c>
      <c r="F125" s="244" t="s">
        <v>3600</v>
      </c>
      <c r="G125" s="242"/>
      <c r="H125" s="245" t="s">
        <v>23</v>
      </c>
      <c r="I125" s="246"/>
      <c r="J125" s="242"/>
      <c r="K125" s="242"/>
      <c r="L125" s="247"/>
      <c r="M125" s="248"/>
      <c r="N125" s="249"/>
      <c r="O125" s="249"/>
      <c r="P125" s="249"/>
      <c r="Q125" s="249"/>
      <c r="R125" s="249"/>
      <c r="S125" s="249"/>
      <c r="T125" s="250"/>
      <c r="AT125" s="251" t="s">
        <v>290</v>
      </c>
      <c r="AU125" s="251" t="s">
        <v>83</v>
      </c>
      <c r="AV125" s="13" t="s">
        <v>81</v>
      </c>
      <c r="AW125" s="13" t="s">
        <v>36</v>
      </c>
      <c r="AX125" s="13" t="s">
        <v>73</v>
      </c>
      <c r="AY125" s="251" t="s">
        <v>186</v>
      </c>
    </row>
    <row r="126" spans="2:51" s="11" customFormat="1" ht="13.5">
      <c r="B126" s="214"/>
      <c r="C126" s="215"/>
      <c r="D126" s="208" t="s">
        <v>290</v>
      </c>
      <c r="E126" s="225" t="s">
        <v>23</v>
      </c>
      <c r="F126" s="226" t="s">
        <v>3601</v>
      </c>
      <c r="G126" s="215"/>
      <c r="H126" s="227">
        <v>32.63</v>
      </c>
      <c r="I126" s="219"/>
      <c r="J126" s="215"/>
      <c r="K126" s="215"/>
      <c r="L126" s="220"/>
      <c r="M126" s="221"/>
      <c r="N126" s="222"/>
      <c r="O126" s="222"/>
      <c r="P126" s="222"/>
      <c r="Q126" s="222"/>
      <c r="R126" s="222"/>
      <c r="S126" s="222"/>
      <c r="T126" s="223"/>
      <c r="AT126" s="224" t="s">
        <v>290</v>
      </c>
      <c r="AU126" s="224" t="s">
        <v>83</v>
      </c>
      <c r="AV126" s="11" t="s">
        <v>83</v>
      </c>
      <c r="AW126" s="11" t="s">
        <v>36</v>
      </c>
      <c r="AX126" s="11" t="s">
        <v>73</v>
      </c>
      <c r="AY126" s="224" t="s">
        <v>186</v>
      </c>
    </row>
    <row r="127" spans="2:51" s="11" customFormat="1" ht="13.5">
      <c r="B127" s="214"/>
      <c r="C127" s="215"/>
      <c r="D127" s="208" t="s">
        <v>290</v>
      </c>
      <c r="E127" s="225" t="s">
        <v>23</v>
      </c>
      <c r="F127" s="226" t="s">
        <v>3602</v>
      </c>
      <c r="G127" s="215"/>
      <c r="H127" s="227">
        <v>26.8</v>
      </c>
      <c r="I127" s="219"/>
      <c r="J127" s="215"/>
      <c r="K127" s="215"/>
      <c r="L127" s="220"/>
      <c r="M127" s="221"/>
      <c r="N127" s="222"/>
      <c r="O127" s="222"/>
      <c r="P127" s="222"/>
      <c r="Q127" s="222"/>
      <c r="R127" s="222"/>
      <c r="S127" s="222"/>
      <c r="T127" s="223"/>
      <c r="AT127" s="224" t="s">
        <v>290</v>
      </c>
      <c r="AU127" s="224" t="s">
        <v>83</v>
      </c>
      <c r="AV127" s="11" t="s">
        <v>83</v>
      </c>
      <c r="AW127" s="11" t="s">
        <v>36</v>
      </c>
      <c r="AX127" s="11" t="s">
        <v>73</v>
      </c>
      <c r="AY127" s="224" t="s">
        <v>186</v>
      </c>
    </row>
    <row r="128" spans="2:51" s="12" customFormat="1" ht="13.5">
      <c r="B128" s="230"/>
      <c r="C128" s="231"/>
      <c r="D128" s="205" t="s">
        <v>290</v>
      </c>
      <c r="E128" s="232" t="s">
        <v>23</v>
      </c>
      <c r="F128" s="233" t="s">
        <v>650</v>
      </c>
      <c r="G128" s="231"/>
      <c r="H128" s="234">
        <v>59.43</v>
      </c>
      <c r="I128" s="235"/>
      <c r="J128" s="231"/>
      <c r="K128" s="231"/>
      <c r="L128" s="236"/>
      <c r="M128" s="237"/>
      <c r="N128" s="238"/>
      <c r="O128" s="238"/>
      <c r="P128" s="238"/>
      <c r="Q128" s="238"/>
      <c r="R128" s="238"/>
      <c r="S128" s="238"/>
      <c r="T128" s="239"/>
      <c r="AT128" s="240" t="s">
        <v>290</v>
      </c>
      <c r="AU128" s="240" t="s">
        <v>83</v>
      </c>
      <c r="AV128" s="12" t="s">
        <v>206</v>
      </c>
      <c r="AW128" s="12" t="s">
        <v>36</v>
      </c>
      <c r="AX128" s="12" t="s">
        <v>81</v>
      </c>
      <c r="AY128" s="240" t="s">
        <v>186</v>
      </c>
    </row>
    <row r="129" spans="2:65" s="1" customFormat="1" ht="22.5" customHeight="1">
      <c r="B129" s="41"/>
      <c r="C129" s="254" t="s">
        <v>241</v>
      </c>
      <c r="D129" s="254" t="s">
        <v>1059</v>
      </c>
      <c r="E129" s="255" t="s">
        <v>3210</v>
      </c>
      <c r="F129" s="256" t="s">
        <v>3211</v>
      </c>
      <c r="G129" s="257" t="s">
        <v>401</v>
      </c>
      <c r="H129" s="258">
        <v>106.97</v>
      </c>
      <c r="I129" s="259"/>
      <c r="J129" s="260">
        <f>ROUND(I129*H129,2)</f>
        <v>0</v>
      </c>
      <c r="K129" s="256" t="s">
        <v>193</v>
      </c>
      <c r="L129" s="261"/>
      <c r="M129" s="262" t="s">
        <v>23</v>
      </c>
      <c r="N129" s="263" t="s">
        <v>44</v>
      </c>
      <c r="O129" s="42"/>
      <c r="P129" s="202">
        <f>O129*H129</f>
        <v>0</v>
      </c>
      <c r="Q129" s="202">
        <v>1</v>
      </c>
      <c r="R129" s="202">
        <f>Q129*H129</f>
        <v>106.97</v>
      </c>
      <c r="S129" s="202">
        <v>0</v>
      </c>
      <c r="T129" s="203">
        <f>S129*H129</f>
        <v>0</v>
      </c>
      <c r="AR129" s="24" t="s">
        <v>227</v>
      </c>
      <c r="AT129" s="24" t="s">
        <v>1059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3603</v>
      </c>
    </row>
    <row r="130" spans="2:51" s="11" customFormat="1" ht="13.5">
      <c r="B130" s="214"/>
      <c r="C130" s="215"/>
      <c r="D130" s="208" t="s">
        <v>290</v>
      </c>
      <c r="E130" s="225" t="s">
        <v>23</v>
      </c>
      <c r="F130" s="226" t="s">
        <v>3604</v>
      </c>
      <c r="G130" s="215"/>
      <c r="H130" s="227">
        <v>106.97</v>
      </c>
      <c r="I130" s="219"/>
      <c r="J130" s="215"/>
      <c r="K130" s="215"/>
      <c r="L130" s="220"/>
      <c r="M130" s="221"/>
      <c r="N130" s="222"/>
      <c r="O130" s="222"/>
      <c r="P130" s="222"/>
      <c r="Q130" s="222"/>
      <c r="R130" s="222"/>
      <c r="S130" s="222"/>
      <c r="T130" s="223"/>
      <c r="AT130" s="224" t="s">
        <v>290</v>
      </c>
      <c r="AU130" s="224" t="s">
        <v>83</v>
      </c>
      <c r="AV130" s="11" t="s">
        <v>83</v>
      </c>
      <c r="AW130" s="11" t="s">
        <v>36</v>
      </c>
      <c r="AX130" s="11" t="s">
        <v>81</v>
      </c>
      <c r="AY130" s="224" t="s">
        <v>186</v>
      </c>
    </row>
    <row r="131" spans="2:63" s="10" customFormat="1" ht="29.85" customHeight="1">
      <c r="B131" s="176"/>
      <c r="C131" s="177"/>
      <c r="D131" s="190" t="s">
        <v>72</v>
      </c>
      <c r="E131" s="191" t="s">
        <v>206</v>
      </c>
      <c r="F131" s="191" t="s">
        <v>668</v>
      </c>
      <c r="G131" s="177"/>
      <c r="H131" s="177"/>
      <c r="I131" s="180"/>
      <c r="J131" s="192">
        <f>BK131</f>
        <v>0</v>
      </c>
      <c r="K131" s="177"/>
      <c r="L131" s="182"/>
      <c r="M131" s="183"/>
      <c r="N131" s="184"/>
      <c r="O131" s="184"/>
      <c r="P131" s="185">
        <f>SUM(P132:P135)</f>
        <v>0</v>
      </c>
      <c r="Q131" s="184"/>
      <c r="R131" s="185">
        <f>SUM(R132:R135)</f>
        <v>23.918240500000003</v>
      </c>
      <c r="S131" s="184"/>
      <c r="T131" s="186">
        <f>SUM(T132:T135)</f>
        <v>0</v>
      </c>
      <c r="AR131" s="187" t="s">
        <v>81</v>
      </c>
      <c r="AT131" s="188" t="s">
        <v>72</v>
      </c>
      <c r="AU131" s="188" t="s">
        <v>81</v>
      </c>
      <c r="AY131" s="187" t="s">
        <v>186</v>
      </c>
      <c r="BK131" s="189">
        <f>SUM(BK132:BK135)</f>
        <v>0</v>
      </c>
    </row>
    <row r="132" spans="2:65" s="1" customFormat="1" ht="22.5" customHeight="1">
      <c r="B132" s="41"/>
      <c r="C132" s="193" t="s">
        <v>251</v>
      </c>
      <c r="D132" s="193" t="s">
        <v>189</v>
      </c>
      <c r="E132" s="194" t="s">
        <v>685</v>
      </c>
      <c r="F132" s="195" t="s">
        <v>3257</v>
      </c>
      <c r="G132" s="196" t="s">
        <v>295</v>
      </c>
      <c r="H132" s="197">
        <v>12.65</v>
      </c>
      <c r="I132" s="198"/>
      <c r="J132" s="199">
        <f>ROUND(I132*H132,2)</f>
        <v>0</v>
      </c>
      <c r="K132" s="195" t="s">
        <v>23</v>
      </c>
      <c r="L132" s="61"/>
      <c r="M132" s="200" t="s">
        <v>23</v>
      </c>
      <c r="N132" s="201" t="s">
        <v>44</v>
      </c>
      <c r="O132" s="42"/>
      <c r="P132" s="202">
        <f>O132*H132</f>
        <v>0</v>
      </c>
      <c r="Q132" s="202">
        <v>1.89077</v>
      </c>
      <c r="R132" s="202">
        <f>Q132*H132</f>
        <v>23.918240500000003</v>
      </c>
      <c r="S132" s="202">
        <v>0</v>
      </c>
      <c r="T132" s="203">
        <f>S132*H132</f>
        <v>0</v>
      </c>
      <c r="AR132" s="24" t="s">
        <v>206</v>
      </c>
      <c r="AT132" s="24" t="s">
        <v>189</v>
      </c>
      <c r="AU132" s="24" t="s">
        <v>83</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206</v>
      </c>
      <c r="BM132" s="24" t="s">
        <v>3605</v>
      </c>
    </row>
    <row r="133" spans="2:47" s="1" customFormat="1" ht="54">
      <c r="B133" s="41"/>
      <c r="C133" s="63"/>
      <c r="D133" s="208" t="s">
        <v>287</v>
      </c>
      <c r="E133" s="63"/>
      <c r="F133" s="209" t="s">
        <v>682</v>
      </c>
      <c r="G133" s="63"/>
      <c r="H133" s="63"/>
      <c r="I133" s="163"/>
      <c r="J133" s="63"/>
      <c r="K133" s="63"/>
      <c r="L133" s="61"/>
      <c r="M133" s="207"/>
      <c r="N133" s="42"/>
      <c r="O133" s="42"/>
      <c r="P133" s="42"/>
      <c r="Q133" s="42"/>
      <c r="R133" s="42"/>
      <c r="S133" s="42"/>
      <c r="T133" s="78"/>
      <c r="AT133" s="24" t="s">
        <v>287</v>
      </c>
      <c r="AU133" s="24" t="s">
        <v>83</v>
      </c>
    </row>
    <row r="134" spans="2:51" s="13" customFormat="1" ht="13.5">
      <c r="B134" s="241"/>
      <c r="C134" s="242"/>
      <c r="D134" s="208" t="s">
        <v>290</v>
      </c>
      <c r="E134" s="243" t="s">
        <v>23</v>
      </c>
      <c r="F134" s="244" t="s">
        <v>3600</v>
      </c>
      <c r="G134" s="242"/>
      <c r="H134" s="245" t="s">
        <v>23</v>
      </c>
      <c r="I134" s="246"/>
      <c r="J134" s="242"/>
      <c r="K134" s="242"/>
      <c r="L134" s="247"/>
      <c r="M134" s="248"/>
      <c r="N134" s="249"/>
      <c r="O134" s="249"/>
      <c r="P134" s="249"/>
      <c r="Q134" s="249"/>
      <c r="R134" s="249"/>
      <c r="S134" s="249"/>
      <c r="T134" s="250"/>
      <c r="AT134" s="251" t="s">
        <v>290</v>
      </c>
      <c r="AU134" s="251" t="s">
        <v>83</v>
      </c>
      <c r="AV134" s="13" t="s">
        <v>81</v>
      </c>
      <c r="AW134" s="13" t="s">
        <v>36</v>
      </c>
      <c r="AX134" s="13" t="s">
        <v>73</v>
      </c>
      <c r="AY134" s="251" t="s">
        <v>186</v>
      </c>
    </row>
    <row r="135" spans="2:51" s="11" customFormat="1" ht="13.5">
      <c r="B135" s="214"/>
      <c r="C135" s="215"/>
      <c r="D135" s="208" t="s">
        <v>290</v>
      </c>
      <c r="E135" s="225" t="s">
        <v>23</v>
      </c>
      <c r="F135" s="226" t="s">
        <v>3606</v>
      </c>
      <c r="G135" s="215"/>
      <c r="H135" s="227">
        <v>12.65</v>
      </c>
      <c r="I135" s="219"/>
      <c r="J135" s="215"/>
      <c r="K135" s="215"/>
      <c r="L135" s="220"/>
      <c r="M135" s="221"/>
      <c r="N135" s="222"/>
      <c r="O135" s="222"/>
      <c r="P135" s="222"/>
      <c r="Q135" s="222"/>
      <c r="R135" s="222"/>
      <c r="S135" s="222"/>
      <c r="T135" s="223"/>
      <c r="AT135" s="224" t="s">
        <v>290</v>
      </c>
      <c r="AU135" s="224" t="s">
        <v>83</v>
      </c>
      <c r="AV135" s="11" t="s">
        <v>83</v>
      </c>
      <c r="AW135" s="11" t="s">
        <v>36</v>
      </c>
      <c r="AX135" s="11" t="s">
        <v>81</v>
      </c>
      <c r="AY135" s="224" t="s">
        <v>186</v>
      </c>
    </row>
    <row r="136" spans="2:63" s="10" customFormat="1" ht="29.85" customHeight="1">
      <c r="B136" s="176"/>
      <c r="C136" s="177"/>
      <c r="D136" s="190" t="s">
        <v>72</v>
      </c>
      <c r="E136" s="191" t="s">
        <v>185</v>
      </c>
      <c r="F136" s="191" t="s">
        <v>697</v>
      </c>
      <c r="G136" s="177"/>
      <c r="H136" s="177"/>
      <c r="I136" s="180"/>
      <c r="J136" s="192">
        <f>BK136</f>
        <v>0</v>
      </c>
      <c r="K136" s="177"/>
      <c r="L136" s="182"/>
      <c r="M136" s="183"/>
      <c r="N136" s="184"/>
      <c r="O136" s="184"/>
      <c r="P136" s="185">
        <f>SUM(P137:P144)</f>
        <v>0</v>
      </c>
      <c r="Q136" s="184"/>
      <c r="R136" s="185">
        <f>SUM(R137:R144)</f>
        <v>0</v>
      </c>
      <c r="S136" s="184"/>
      <c r="T136" s="186">
        <f>SUM(T137:T144)</f>
        <v>0</v>
      </c>
      <c r="AR136" s="187" t="s">
        <v>81</v>
      </c>
      <c r="AT136" s="188" t="s">
        <v>72</v>
      </c>
      <c r="AU136" s="188" t="s">
        <v>81</v>
      </c>
      <c r="AY136" s="187" t="s">
        <v>186</v>
      </c>
      <c r="BK136" s="189">
        <f>SUM(BK137:BK144)</f>
        <v>0</v>
      </c>
    </row>
    <row r="137" spans="2:65" s="1" customFormat="1" ht="22.5" customHeight="1">
      <c r="B137" s="41"/>
      <c r="C137" s="193" t="s">
        <v>263</v>
      </c>
      <c r="D137" s="193" t="s">
        <v>189</v>
      </c>
      <c r="E137" s="194" t="s">
        <v>720</v>
      </c>
      <c r="F137" s="195" t="s">
        <v>721</v>
      </c>
      <c r="G137" s="196" t="s">
        <v>285</v>
      </c>
      <c r="H137" s="197">
        <v>4.86</v>
      </c>
      <c r="I137" s="198"/>
      <c r="J137" s="199">
        <f>ROUND(I137*H137,2)</f>
        <v>0</v>
      </c>
      <c r="K137" s="195" t="s">
        <v>193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3607</v>
      </c>
    </row>
    <row r="138" spans="2:51" s="13" customFormat="1" ht="13.5">
      <c r="B138" s="241"/>
      <c r="C138" s="242"/>
      <c r="D138" s="208" t="s">
        <v>290</v>
      </c>
      <c r="E138" s="243" t="s">
        <v>23</v>
      </c>
      <c r="F138" s="244" t="s">
        <v>3470</v>
      </c>
      <c r="G138" s="242"/>
      <c r="H138" s="245" t="s">
        <v>23</v>
      </c>
      <c r="I138" s="246"/>
      <c r="J138" s="242"/>
      <c r="K138" s="242"/>
      <c r="L138" s="247"/>
      <c r="M138" s="248"/>
      <c r="N138" s="249"/>
      <c r="O138" s="249"/>
      <c r="P138" s="249"/>
      <c r="Q138" s="249"/>
      <c r="R138" s="249"/>
      <c r="S138" s="249"/>
      <c r="T138" s="250"/>
      <c r="AT138" s="251" t="s">
        <v>290</v>
      </c>
      <c r="AU138" s="251" t="s">
        <v>83</v>
      </c>
      <c r="AV138" s="13" t="s">
        <v>81</v>
      </c>
      <c r="AW138" s="13" t="s">
        <v>36</v>
      </c>
      <c r="AX138" s="13" t="s">
        <v>73</v>
      </c>
      <c r="AY138" s="251" t="s">
        <v>186</v>
      </c>
    </row>
    <row r="139" spans="2:51" s="11" customFormat="1" ht="13.5">
      <c r="B139" s="214"/>
      <c r="C139" s="215"/>
      <c r="D139" s="205" t="s">
        <v>290</v>
      </c>
      <c r="E139" s="216" t="s">
        <v>23</v>
      </c>
      <c r="F139" s="217" t="s">
        <v>3573</v>
      </c>
      <c r="G139" s="215"/>
      <c r="H139" s="218">
        <v>4.86</v>
      </c>
      <c r="I139" s="219"/>
      <c r="J139" s="215"/>
      <c r="K139" s="215"/>
      <c r="L139" s="220"/>
      <c r="M139" s="221"/>
      <c r="N139" s="222"/>
      <c r="O139" s="222"/>
      <c r="P139" s="222"/>
      <c r="Q139" s="222"/>
      <c r="R139" s="222"/>
      <c r="S139" s="222"/>
      <c r="T139" s="223"/>
      <c r="AT139" s="224" t="s">
        <v>290</v>
      </c>
      <c r="AU139" s="224" t="s">
        <v>83</v>
      </c>
      <c r="AV139" s="11" t="s">
        <v>83</v>
      </c>
      <c r="AW139" s="11" t="s">
        <v>36</v>
      </c>
      <c r="AX139" s="11" t="s">
        <v>81</v>
      </c>
      <c r="AY139" s="224" t="s">
        <v>186</v>
      </c>
    </row>
    <row r="140" spans="2:65" s="1" customFormat="1" ht="22.5" customHeight="1">
      <c r="B140" s="41"/>
      <c r="C140" s="193" t="s">
        <v>268</v>
      </c>
      <c r="D140" s="193" t="s">
        <v>189</v>
      </c>
      <c r="E140" s="194" t="s">
        <v>3471</v>
      </c>
      <c r="F140" s="195" t="s">
        <v>3472</v>
      </c>
      <c r="G140" s="196" t="s">
        <v>285</v>
      </c>
      <c r="H140" s="197">
        <v>4.86</v>
      </c>
      <c r="I140" s="198"/>
      <c r="J140" s="199">
        <f>ROUND(I140*H140,2)</f>
        <v>0</v>
      </c>
      <c r="K140" s="195" t="s">
        <v>23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3608</v>
      </c>
    </row>
    <row r="141" spans="2:51" s="13" customFormat="1" ht="13.5">
      <c r="B141" s="241"/>
      <c r="C141" s="242"/>
      <c r="D141" s="208" t="s">
        <v>290</v>
      </c>
      <c r="E141" s="243" t="s">
        <v>23</v>
      </c>
      <c r="F141" s="244" t="s">
        <v>3470</v>
      </c>
      <c r="G141" s="242"/>
      <c r="H141" s="245" t="s">
        <v>23</v>
      </c>
      <c r="I141" s="246"/>
      <c r="J141" s="242"/>
      <c r="K141" s="242"/>
      <c r="L141" s="247"/>
      <c r="M141" s="248"/>
      <c r="N141" s="249"/>
      <c r="O141" s="249"/>
      <c r="P141" s="249"/>
      <c r="Q141" s="249"/>
      <c r="R141" s="249"/>
      <c r="S141" s="249"/>
      <c r="T141" s="250"/>
      <c r="AT141" s="251" t="s">
        <v>290</v>
      </c>
      <c r="AU141" s="251" t="s">
        <v>83</v>
      </c>
      <c r="AV141" s="13" t="s">
        <v>81</v>
      </c>
      <c r="AW141" s="13" t="s">
        <v>36</v>
      </c>
      <c r="AX141" s="13" t="s">
        <v>73</v>
      </c>
      <c r="AY141" s="251" t="s">
        <v>186</v>
      </c>
    </row>
    <row r="142" spans="2:51" s="11" customFormat="1" ht="13.5">
      <c r="B142" s="214"/>
      <c r="C142" s="215"/>
      <c r="D142" s="208" t="s">
        <v>290</v>
      </c>
      <c r="E142" s="225" t="s">
        <v>23</v>
      </c>
      <c r="F142" s="226" t="s">
        <v>3573</v>
      </c>
      <c r="G142" s="215"/>
      <c r="H142" s="227">
        <v>4.86</v>
      </c>
      <c r="I142" s="219"/>
      <c r="J142" s="215"/>
      <c r="K142" s="215"/>
      <c r="L142" s="220"/>
      <c r="M142" s="221"/>
      <c r="N142" s="222"/>
      <c r="O142" s="222"/>
      <c r="P142" s="222"/>
      <c r="Q142" s="222"/>
      <c r="R142" s="222"/>
      <c r="S142" s="222"/>
      <c r="T142" s="223"/>
      <c r="AT142" s="224" t="s">
        <v>290</v>
      </c>
      <c r="AU142" s="224" t="s">
        <v>83</v>
      </c>
      <c r="AV142" s="11" t="s">
        <v>83</v>
      </c>
      <c r="AW142" s="11" t="s">
        <v>36</v>
      </c>
      <c r="AX142" s="11" t="s">
        <v>81</v>
      </c>
      <c r="AY142" s="224" t="s">
        <v>186</v>
      </c>
    </row>
    <row r="143" spans="2:51" s="11" customFormat="1" ht="13.5">
      <c r="B143" s="214"/>
      <c r="C143" s="215"/>
      <c r="D143" s="208" t="s">
        <v>290</v>
      </c>
      <c r="E143" s="225" t="s">
        <v>23</v>
      </c>
      <c r="F143" s="226" t="s">
        <v>23</v>
      </c>
      <c r="G143" s="215"/>
      <c r="H143" s="227">
        <v>0</v>
      </c>
      <c r="I143" s="219"/>
      <c r="J143" s="215"/>
      <c r="K143" s="215"/>
      <c r="L143" s="220"/>
      <c r="M143" s="221"/>
      <c r="N143" s="222"/>
      <c r="O143" s="222"/>
      <c r="P143" s="222"/>
      <c r="Q143" s="222"/>
      <c r="R143" s="222"/>
      <c r="S143" s="222"/>
      <c r="T143" s="223"/>
      <c r="AT143" s="224" t="s">
        <v>290</v>
      </c>
      <c r="AU143" s="224" t="s">
        <v>83</v>
      </c>
      <c r="AV143" s="11" t="s">
        <v>83</v>
      </c>
      <c r="AW143" s="11" t="s">
        <v>36</v>
      </c>
      <c r="AX143" s="11" t="s">
        <v>73</v>
      </c>
      <c r="AY143" s="224" t="s">
        <v>186</v>
      </c>
    </row>
    <row r="144" spans="2:51" s="13" customFormat="1" ht="13.5">
      <c r="B144" s="241"/>
      <c r="C144" s="242"/>
      <c r="D144" s="208" t="s">
        <v>290</v>
      </c>
      <c r="E144" s="243" t="s">
        <v>23</v>
      </c>
      <c r="F144" s="244" t="s">
        <v>3474</v>
      </c>
      <c r="G144" s="242"/>
      <c r="H144" s="245" t="s">
        <v>23</v>
      </c>
      <c r="I144" s="246"/>
      <c r="J144" s="242"/>
      <c r="K144" s="242"/>
      <c r="L144" s="247"/>
      <c r="M144" s="248"/>
      <c r="N144" s="249"/>
      <c r="O144" s="249"/>
      <c r="P144" s="249"/>
      <c r="Q144" s="249"/>
      <c r="R144" s="249"/>
      <c r="S144" s="249"/>
      <c r="T144" s="250"/>
      <c r="AT144" s="251" t="s">
        <v>290</v>
      </c>
      <c r="AU144" s="251" t="s">
        <v>83</v>
      </c>
      <c r="AV144" s="13" t="s">
        <v>81</v>
      </c>
      <c r="AW144" s="13" t="s">
        <v>36</v>
      </c>
      <c r="AX144" s="13" t="s">
        <v>73</v>
      </c>
      <c r="AY144" s="251" t="s">
        <v>186</v>
      </c>
    </row>
    <row r="145" spans="2:63" s="10" customFormat="1" ht="29.85" customHeight="1">
      <c r="B145" s="176"/>
      <c r="C145" s="177"/>
      <c r="D145" s="190" t="s">
        <v>72</v>
      </c>
      <c r="E145" s="191" t="s">
        <v>227</v>
      </c>
      <c r="F145" s="191" t="s">
        <v>800</v>
      </c>
      <c r="G145" s="177"/>
      <c r="H145" s="177"/>
      <c r="I145" s="180"/>
      <c r="J145" s="192">
        <f>BK145</f>
        <v>0</v>
      </c>
      <c r="K145" s="177"/>
      <c r="L145" s="182"/>
      <c r="M145" s="183"/>
      <c r="N145" s="184"/>
      <c r="O145" s="184"/>
      <c r="P145" s="185">
        <f>SUM(P146:P238)</f>
        <v>0</v>
      </c>
      <c r="Q145" s="184"/>
      <c r="R145" s="185">
        <f>SUM(R146:R238)</f>
        <v>3.8781249000000004</v>
      </c>
      <c r="S145" s="184"/>
      <c r="T145" s="186">
        <f>SUM(T146:T238)</f>
        <v>0</v>
      </c>
      <c r="AR145" s="187" t="s">
        <v>81</v>
      </c>
      <c r="AT145" s="188" t="s">
        <v>72</v>
      </c>
      <c r="AU145" s="188" t="s">
        <v>81</v>
      </c>
      <c r="AY145" s="187" t="s">
        <v>186</v>
      </c>
      <c r="BK145" s="189">
        <f>SUM(BK146:BK238)</f>
        <v>0</v>
      </c>
    </row>
    <row r="146" spans="2:65" s="1" customFormat="1" ht="31.5" customHeight="1">
      <c r="B146" s="41"/>
      <c r="C146" s="193" t="s">
        <v>602</v>
      </c>
      <c r="D146" s="193" t="s">
        <v>189</v>
      </c>
      <c r="E146" s="194" t="s">
        <v>3609</v>
      </c>
      <c r="F146" s="195" t="s">
        <v>3610</v>
      </c>
      <c r="G146" s="196" t="s">
        <v>300</v>
      </c>
      <c r="H146" s="197">
        <v>2</v>
      </c>
      <c r="I146" s="198"/>
      <c r="J146" s="199">
        <f>ROUND(I146*H146,2)</f>
        <v>0</v>
      </c>
      <c r="K146" s="195" t="s">
        <v>23</v>
      </c>
      <c r="L146" s="61"/>
      <c r="M146" s="200" t="s">
        <v>23</v>
      </c>
      <c r="N146" s="201" t="s">
        <v>44</v>
      </c>
      <c r="O146" s="42"/>
      <c r="P146" s="202">
        <f>O146*H146</f>
        <v>0</v>
      </c>
      <c r="Q146" s="202">
        <v>0</v>
      </c>
      <c r="R146" s="202">
        <f>Q146*H146</f>
        <v>0</v>
      </c>
      <c r="S146" s="202">
        <v>0</v>
      </c>
      <c r="T146" s="203">
        <f>S146*H146</f>
        <v>0</v>
      </c>
      <c r="AR146" s="24" t="s">
        <v>206</v>
      </c>
      <c r="AT146" s="24" t="s">
        <v>189</v>
      </c>
      <c r="AU146" s="24" t="s">
        <v>83</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3611</v>
      </c>
    </row>
    <row r="147" spans="2:51" s="11" customFormat="1" ht="13.5">
      <c r="B147" s="214"/>
      <c r="C147" s="215"/>
      <c r="D147" s="205" t="s">
        <v>290</v>
      </c>
      <c r="E147" s="216" t="s">
        <v>23</v>
      </c>
      <c r="F147" s="217" t="s">
        <v>3612</v>
      </c>
      <c r="G147" s="215"/>
      <c r="H147" s="218">
        <v>2</v>
      </c>
      <c r="I147" s="219"/>
      <c r="J147" s="215"/>
      <c r="K147" s="215"/>
      <c r="L147" s="220"/>
      <c r="M147" s="221"/>
      <c r="N147" s="222"/>
      <c r="O147" s="222"/>
      <c r="P147" s="222"/>
      <c r="Q147" s="222"/>
      <c r="R147" s="222"/>
      <c r="S147" s="222"/>
      <c r="T147" s="223"/>
      <c r="AT147" s="224" t="s">
        <v>290</v>
      </c>
      <c r="AU147" s="224" t="s">
        <v>83</v>
      </c>
      <c r="AV147" s="11" t="s">
        <v>83</v>
      </c>
      <c r="AW147" s="11" t="s">
        <v>36</v>
      </c>
      <c r="AX147" s="11" t="s">
        <v>81</v>
      </c>
      <c r="AY147" s="224" t="s">
        <v>186</v>
      </c>
    </row>
    <row r="148" spans="2:65" s="1" customFormat="1" ht="22.5" customHeight="1">
      <c r="B148" s="41"/>
      <c r="C148" s="193" t="s">
        <v>271</v>
      </c>
      <c r="D148" s="193" t="s">
        <v>189</v>
      </c>
      <c r="E148" s="194" t="s">
        <v>3613</v>
      </c>
      <c r="F148" s="195" t="s">
        <v>3614</v>
      </c>
      <c r="G148" s="196" t="s">
        <v>300</v>
      </c>
      <c r="H148" s="197">
        <v>4</v>
      </c>
      <c r="I148" s="198"/>
      <c r="J148" s="199">
        <f>ROUND(I148*H148,2)</f>
        <v>0</v>
      </c>
      <c r="K148" s="195" t="s">
        <v>23</v>
      </c>
      <c r="L148" s="61"/>
      <c r="M148" s="200" t="s">
        <v>23</v>
      </c>
      <c r="N148" s="201" t="s">
        <v>44</v>
      </c>
      <c r="O148" s="42"/>
      <c r="P148" s="202">
        <f>O148*H148</f>
        <v>0</v>
      </c>
      <c r="Q148" s="202">
        <v>0</v>
      </c>
      <c r="R148" s="202">
        <f>Q148*H148</f>
        <v>0</v>
      </c>
      <c r="S148" s="202">
        <v>0</v>
      </c>
      <c r="T148" s="203">
        <f>S148*H148</f>
        <v>0</v>
      </c>
      <c r="AR148" s="24" t="s">
        <v>206</v>
      </c>
      <c r="AT148" s="24" t="s">
        <v>189</v>
      </c>
      <c r="AU148" s="24" t="s">
        <v>83</v>
      </c>
      <c r="AY148" s="24" t="s">
        <v>186</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206</v>
      </c>
      <c r="BM148" s="24" t="s">
        <v>3615</v>
      </c>
    </row>
    <row r="149" spans="2:51" s="11" customFormat="1" ht="13.5">
      <c r="B149" s="214"/>
      <c r="C149" s="215"/>
      <c r="D149" s="208" t="s">
        <v>290</v>
      </c>
      <c r="E149" s="225" t="s">
        <v>23</v>
      </c>
      <c r="F149" s="226" t="s">
        <v>3616</v>
      </c>
      <c r="G149" s="215"/>
      <c r="H149" s="227">
        <v>2</v>
      </c>
      <c r="I149" s="219"/>
      <c r="J149" s="215"/>
      <c r="K149" s="215"/>
      <c r="L149" s="220"/>
      <c r="M149" s="221"/>
      <c r="N149" s="222"/>
      <c r="O149" s="222"/>
      <c r="P149" s="222"/>
      <c r="Q149" s="222"/>
      <c r="R149" s="222"/>
      <c r="S149" s="222"/>
      <c r="T149" s="223"/>
      <c r="AT149" s="224" t="s">
        <v>290</v>
      </c>
      <c r="AU149" s="224" t="s">
        <v>83</v>
      </c>
      <c r="AV149" s="11" t="s">
        <v>83</v>
      </c>
      <c r="AW149" s="11" t="s">
        <v>36</v>
      </c>
      <c r="AX149" s="11" t="s">
        <v>73</v>
      </c>
      <c r="AY149" s="224" t="s">
        <v>186</v>
      </c>
    </row>
    <row r="150" spans="2:51" s="11" customFormat="1" ht="13.5">
      <c r="B150" s="214"/>
      <c r="C150" s="215"/>
      <c r="D150" s="208" t="s">
        <v>290</v>
      </c>
      <c r="E150" s="225" t="s">
        <v>23</v>
      </c>
      <c r="F150" s="226" t="s">
        <v>3617</v>
      </c>
      <c r="G150" s="215"/>
      <c r="H150" s="227">
        <v>2</v>
      </c>
      <c r="I150" s="219"/>
      <c r="J150" s="215"/>
      <c r="K150" s="215"/>
      <c r="L150" s="220"/>
      <c r="M150" s="221"/>
      <c r="N150" s="222"/>
      <c r="O150" s="222"/>
      <c r="P150" s="222"/>
      <c r="Q150" s="222"/>
      <c r="R150" s="222"/>
      <c r="S150" s="222"/>
      <c r="T150" s="223"/>
      <c r="AT150" s="224" t="s">
        <v>290</v>
      </c>
      <c r="AU150" s="224" t="s">
        <v>83</v>
      </c>
      <c r="AV150" s="11" t="s">
        <v>83</v>
      </c>
      <c r="AW150" s="11" t="s">
        <v>36</v>
      </c>
      <c r="AX150" s="11" t="s">
        <v>73</v>
      </c>
      <c r="AY150" s="224" t="s">
        <v>186</v>
      </c>
    </row>
    <row r="151" spans="2:51" s="12" customFormat="1" ht="13.5">
      <c r="B151" s="230"/>
      <c r="C151" s="231"/>
      <c r="D151" s="205" t="s">
        <v>290</v>
      </c>
      <c r="E151" s="232" t="s">
        <v>23</v>
      </c>
      <c r="F151" s="233" t="s">
        <v>650</v>
      </c>
      <c r="G151" s="231"/>
      <c r="H151" s="234">
        <v>4</v>
      </c>
      <c r="I151" s="235"/>
      <c r="J151" s="231"/>
      <c r="K151" s="231"/>
      <c r="L151" s="236"/>
      <c r="M151" s="237"/>
      <c r="N151" s="238"/>
      <c r="O151" s="238"/>
      <c r="P151" s="238"/>
      <c r="Q151" s="238"/>
      <c r="R151" s="238"/>
      <c r="S151" s="238"/>
      <c r="T151" s="239"/>
      <c r="AT151" s="240" t="s">
        <v>290</v>
      </c>
      <c r="AU151" s="240" t="s">
        <v>83</v>
      </c>
      <c r="AV151" s="12" t="s">
        <v>206</v>
      </c>
      <c r="AW151" s="12" t="s">
        <v>36</v>
      </c>
      <c r="AX151" s="12" t="s">
        <v>81</v>
      </c>
      <c r="AY151" s="240" t="s">
        <v>186</v>
      </c>
    </row>
    <row r="152" spans="2:65" s="1" customFormat="1" ht="31.5" customHeight="1">
      <c r="B152" s="41"/>
      <c r="C152" s="193" t="s">
        <v>10</v>
      </c>
      <c r="D152" s="193" t="s">
        <v>189</v>
      </c>
      <c r="E152" s="194" t="s">
        <v>3618</v>
      </c>
      <c r="F152" s="195" t="s">
        <v>3619</v>
      </c>
      <c r="G152" s="196" t="s">
        <v>444</v>
      </c>
      <c r="H152" s="197">
        <v>110.5</v>
      </c>
      <c r="I152" s="198"/>
      <c r="J152" s="199">
        <f>ROUND(I152*H152,2)</f>
        <v>0</v>
      </c>
      <c r="K152" s="195" t="s">
        <v>193</v>
      </c>
      <c r="L152" s="61"/>
      <c r="M152" s="200" t="s">
        <v>23</v>
      </c>
      <c r="N152" s="201" t="s">
        <v>44</v>
      </c>
      <c r="O152" s="42"/>
      <c r="P152" s="202">
        <f>O152*H152</f>
        <v>0</v>
      </c>
      <c r="Q152" s="202">
        <v>0</v>
      </c>
      <c r="R152" s="202">
        <f>Q152*H152</f>
        <v>0</v>
      </c>
      <c r="S152" s="202">
        <v>0</v>
      </c>
      <c r="T152" s="203">
        <f>S152*H152</f>
        <v>0</v>
      </c>
      <c r="AR152" s="24" t="s">
        <v>206</v>
      </c>
      <c r="AT152" s="24" t="s">
        <v>189</v>
      </c>
      <c r="AU152" s="24" t="s">
        <v>83</v>
      </c>
      <c r="AY152" s="24" t="s">
        <v>186</v>
      </c>
      <c r="BE152" s="204">
        <f>IF(N152="základní",J152,0)</f>
        <v>0</v>
      </c>
      <c r="BF152" s="204">
        <f>IF(N152="snížená",J152,0)</f>
        <v>0</v>
      </c>
      <c r="BG152" s="204">
        <f>IF(N152="zákl. přenesená",J152,0)</f>
        <v>0</v>
      </c>
      <c r="BH152" s="204">
        <f>IF(N152="sníž. přenesená",J152,0)</f>
        <v>0</v>
      </c>
      <c r="BI152" s="204">
        <f>IF(N152="nulová",J152,0)</f>
        <v>0</v>
      </c>
      <c r="BJ152" s="24" t="s">
        <v>81</v>
      </c>
      <c r="BK152" s="204">
        <f>ROUND(I152*H152,2)</f>
        <v>0</v>
      </c>
      <c r="BL152" s="24" t="s">
        <v>206</v>
      </c>
      <c r="BM152" s="24" t="s">
        <v>3620</v>
      </c>
    </row>
    <row r="153" spans="2:47" s="1" customFormat="1" ht="67.5">
      <c r="B153" s="41"/>
      <c r="C153" s="63"/>
      <c r="D153" s="208" t="s">
        <v>287</v>
      </c>
      <c r="E153" s="63"/>
      <c r="F153" s="209" t="s">
        <v>3621</v>
      </c>
      <c r="G153" s="63"/>
      <c r="H153" s="63"/>
      <c r="I153" s="163"/>
      <c r="J153" s="63"/>
      <c r="K153" s="63"/>
      <c r="L153" s="61"/>
      <c r="M153" s="207"/>
      <c r="N153" s="42"/>
      <c r="O153" s="42"/>
      <c r="P153" s="42"/>
      <c r="Q153" s="42"/>
      <c r="R153" s="42"/>
      <c r="S153" s="42"/>
      <c r="T153" s="78"/>
      <c r="AT153" s="24" t="s">
        <v>287</v>
      </c>
      <c r="AU153" s="24" t="s">
        <v>83</v>
      </c>
    </row>
    <row r="154" spans="2:51" s="11" customFormat="1" ht="13.5">
      <c r="B154" s="214"/>
      <c r="C154" s="215"/>
      <c r="D154" s="205" t="s">
        <v>290</v>
      </c>
      <c r="E154" s="216" t="s">
        <v>23</v>
      </c>
      <c r="F154" s="217" t="s">
        <v>3622</v>
      </c>
      <c r="G154" s="215"/>
      <c r="H154" s="218">
        <v>110.5</v>
      </c>
      <c r="I154" s="219"/>
      <c r="J154" s="215"/>
      <c r="K154" s="215"/>
      <c r="L154" s="220"/>
      <c r="M154" s="221"/>
      <c r="N154" s="222"/>
      <c r="O154" s="222"/>
      <c r="P154" s="222"/>
      <c r="Q154" s="222"/>
      <c r="R154" s="222"/>
      <c r="S154" s="222"/>
      <c r="T154" s="223"/>
      <c r="AT154" s="224" t="s">
        <v>290</v>
      </c>
      <c r="AU154" s="224" t="s">
        <v>83</v>
      </c>
      <c r="AV154" s="11" t="s">
        <v>83</v>
      </c>
      <c r="AW154" s="11" t="s">
        <v>36</v>
      </c>
      <c r="AX154" s="11" t="s">
        <v>81</v>
      </c>
      <c r="AY154" s="224" t="s">
        <v>186</v>
      </c>
    </row>
    <row r="155" spans="2:65" s="1" customFormat="1" ht="22.5" customHeight="1">
      <c r="B155" s="41"/>
      <c r="C155" s="254" t="s">
        <v>255</v>
      </c>
      <c r="D155" s="254" t="s">
        <v>1059</v>
      </c>
      <c r="E155" s="255" t="s">
        <v>3623</v>
      </c>
      <c r="F155" s="256" t="s">
        <v>3624</v>
      </c>
      <c r="G155" s="257" t="s">
        <v>444</v>
      </c>
      <c r="H155" s="258">
        <v>113.82</v>
      </c>
      <c r="I155" s="259"/>
      <c r="J155" s="260">
        <f>ROUND(I155*H155,2)</f>
        <v>0</v>
      </c>
      <c r="K155" s="256" t="s">
        <v>193</v>
      </c>
      <c r="L155" s="261"/>
      <c r="M155" s="262" t="s">
        <v>23</v>
      </c>
      <c r="N155" s="263" t="s">
        <v>44</v>
      </c>
      <c r="O155" s="42"/>
      <c r="P155" s="202">
        <f>O155*H155</f>
        <v>0</v>
      </c>
      <c r="Q155" s="202">
        <v>0.00147</v>
      </c>
      <c r="R155" s="202">
        <f>Q155*H155</f>
        <v>0.16731539999999998</v>
      </c>
      <c r="S155" s="202">
        <v>0</v>
      </c>
      <c r="T155" s="203">
        <f>S155*H155</f>
        <v>0</v>
      </c>
      <c r="AR155" s="24" t="s">
        <v>227</v>
      </c>
      <c r="AT155" s="24" t="s">
        <v>1059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3625</v>
      </c>
    </row>
    <row r="156" spans="2:51" s="11" customFormat="1" ht="13.5">
      <c r="B156" s="214"/>
      <c r="C156" s="215"/>
      <c r="D156" s="205" t="s">
        <v>290</v>
      </c>
      <c r="E156" s="216" t="s">
        <v>23</v>
      </c>
      <c r="F156" s="217" t="s">
        <v>3626</v>
      </c>
      <c r="G156" s="215"/>
      <c r="H156" s="218">
        <v>113.82</v>
      </c>
      <c r="I156" s="219"/>
      <c r="J156" s="215"/>
      <c r="K156" s="215"/>
      <c r="L156" s="220"/>
      <c r="M156" s="221"/>
      <c r="N156" s="222"/>
      <c r="O156" s="222"/>
      <c r="P156" s="222"/>
      <c r="Q156" s="222"/>
      <c r="R156" s="222"/>
      <c r="S156" s="222"/>
      <c r="T156" s="223"/>
      <c r="AT156" s="224" t="s">
        <v>290</v>
      </c>
      <c r="AU156" s="224" t="s">
        <v>83</v>
      </c>
      <c r="AV156" s="11" t="s">
        <v>83</v>
      </c>
      <c r="AW156" s="11" t="s">
        <v>36</v>
      </c>
      <c r="AX156" s="11" t="s">
        <v>81</v>
      </c>
      <c r="AY156" s="224" t="s">
        <v>186</v>
      </c>
    </row>
    <row r="157" spans="2:65" s="1" customFormat="1" ht="31.5" customHeight="1">
      <c r="B157" s="41"/>
      <c r="C157" s="193" t="s">
        <v>373</v>
      </c>
      <c r="D157" s="193" t="s">
        <v>189</v>
      </c>
      <c r="E157" s="194" t="s">
        <v>3627</v>
      </c>
      <c r="F157" s="195" t="s">
        <v>3628</v>
      </c>
      <c r="G157" s="196" t="s">
        <v>444</v>
      </c>
      <c r="H157" s="197">
        <v>70.2</v>
      </c>
      <c r="I157" s="198"/>
      <c r="J157" s="199">
        <f>ROUND(I157*H157,2)</f>
        <v>0</v>
      </c>
      <c r="K157" s="195" t="s">
        <v>193</v>
      </c>
      <c r="L157" s="61"/>
      <c r="M157" s="200" t="s">
        <v>23</v>
      </c>
      <c r="N157" s="201" t="s">
        <v>44</v>
      </c>
      <c r="O157" s="42"/>
      <c r="P157" s="202">
        <f>O157*H157</f>
        <v>0</v>
      </c>
      <c r="Q157" s="202">
        <v>1E-05</v>
      </c>
      <c r="R157" s="202">
        <f>Q157*H157</f>
        <v>0.000702</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3629</v>
      </c>
    </row>
    <row r="158" spans="2:47" s="1" customFormat="1" ht="67.5">
      <c r="B158" s="41"/>
      <c r="C158" s="63"/>
      <c r="D158" s="208" t="s">
        <v>287</v>
      </c>
      <c r="E158" s="63"/>
      <c r="F158" s="209" t="s">
        <v>3621</v>
      </c>
      <c r="G158" s="63"/>
      <c r="H158" s="63"/>
      <c r="I158" s="163"/>
      <c r="J158" s="63"/>
      <c r="K158" s="63"/>
      <c r="L158" s="61"/>
      <c r="M158" s="207"/>
      <c r="N158" s="42"/>
      <c r="O158" s="42"/>
      <c r="P158" s="42"/>
      <c r="Q158" s="42"/>
      <c r="R158" s="42"/>
      <c r="S158" s="42"/>
      <c r="T158" s="78"/>
      <c r="AT158" s="24" t="s">
        <v>287</v>
      </c>
      <c r="AU158" s="24" t="s">
        <v>83</v>
      </c>
    </row>
    <row r="159" spans="2:51" s="11" customFormat="1" ht="13.5">
      <c r="B159" s="214"/>
      <c r="C159" s="215"/>
      <c r="D159" s="205" t="s">
        <v>290</v>
      </c>
      <c r="E159" s="216" t="s">
        <v>23</v>
      </c>
      <c r="F159" s="217" t="s">
        <v>3630</v>
      </c>
      <c r="G159" s="215"/>
      <c r="H159" s="218">
        <v>70.2</v>
      </c>
      <c r="I159" s="219"/>
      <c r="J159" s="215"/>
      <c r="K159" s="215"/>
      <c r="L159" s="220"/>
      <c r="M159" s="221"/>
      <c r="N159" s="222"/>
      <c r="O159" s="222"/>
      <c r="P159" s="222"/>
      <c r="Q159" s="222"/>
      <c r="R159" s="222"/>
      <c r="S159" s="222"/>
      <c r="T159" s="223"/>
      <c r="AT159" s="224" t="s">
        <v>290</v>
      </c>
      <c r="AU159" s="224" t="s">
        <v>83</v>
      </c>
      <c r="AV159" s="11" t="s">
        <v>83</v>
      </c>
      <c r="AW159" s="11" t="s">
        <v>36</v>
      </c>
      <c r="AX159" s="11" t="s">
        <v>81</v>
      </c>
      <c r="AY159" s="224" t="s">
        <v>186</v>
      </c>
    </row>
    <row r="160" spans="2:65" s="1" customFormat="1" ht="22.5" customHeight="1">
      <c r="B160" s="41"/>
      <c r="C160" s="254" t="s">
        <v>377</v>
      </c>
      <c r="D160" s="254" t="s">
        <v>1059</v>
      </c>
      <c r="E160" s="255" t="s">
        <v>3631</v>
      </c>
      <c r="F160" s="256" t="s">
        <v>3632</v>
      </c>
      <c r="G160" s="257" t="s">
        <v>300</v>
      </c>
      <c r="H160" s="258">
        <v>12</v>
      </c>
      <c r="I160" s="259"/>
      <c r="J160" s="260">
        <f>ROUND(I160*H160,2)</f>
        <v>0</v>
      </c>
      <c r="K160" s="256" t="s">
        <v>193</v>
      </c>
      <c r="L160" s="261"/>
      <c r="M160" s="262" t="s">
        <v>23</v>
      </c>
      <c r="N160" s="263" t="s">
        <v>44</v>
      </c>
      <c r="O160" s="42"/>
      <c r="P160" s="202">
        <f>O160*H160</f>
        <v>0</v>
      </c>
      <c r="Q160" s="202">
        <v>0.0269</v>
      </c>
      <c r="R160" s="202">
        <f>Q160*H160</f>
        <v>0.3228</v>
      </c>
      <c r="S160" s="202">
        <v>0</v>
      </c>
      <c r="T160" s="203">
        <f>S160*H160</f>
        <v>0</v>
      </c>
      <c r="AR160" s="24" t="s">
        <v>227</v>
      </c>
      <c r="AT160" s="24" t="s">
        <v>1059</v>
      </c>
      <c r="AU160" s="24" t="s">
        <v>83</v>
      </c>
      <c r="AY160" s="24" t="s">
        <v>186</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206</v>
      </c>
      <c r="BM160" s="24" t="s">
        <v>3633</v>
      </c>
    </row>
    <row r="161" spans="2:51" s="11" customFormat="1" ht="13.5">
      <c r="B161" s="214"/>
      <c r="C161" s="215"/>
      <c r="D161" s="205" t="s">
        <v>290</v>
      </c>
      <c r="E161" s="216" t="s">
        <v>23</v>
      </c>
      <c r="F161" s="217" t="s">
        <v>3634</v>
      </c>
      <c r="G161" s="215"/>
      <c r="H161" s="218">
        <v>12</v>
      </c>
      <c r="I161" s="219"/>
      <c r="J161" s="215"/>
      <c r="K161" s="215"/>
      <c r="L161" s="220"/>
      <c r="M161" s="221"/>
      <c r="N161" s="222"/>
      <c r="O161" s="222"/>
      <c r="P161" s="222"/>
      <c r="Q161" s="222"/>
      <c r="R161" s="222"/>
      <c r="S161" s="222"/>
      <c r="T161" s="223"/>
      <c r="AT161" s="224" t="s">
        <v>290</v>
      </c>
      <c r="AU161" s="224" t="s">
        <v>83</v>
      </c>
      <c r="AV161" s="11" t="s">
        <v>83</v>
      </c>
      <c r="AW161" s="11" t="s">
        <v>36</v>
      </c>
      <c r="AX161" s="11" t="s">
        <v>81</v>
      </c>
      <c r="AY161" s="224" t="s">
        <v>186</v>
      </c>
    </row>
    <row r="162" spans="2:65" s="1" customFormat="1" ht="22.5" customHeight="1">
      <c r="B162" s="41"/>
      <c r="C162" s="254" t="s">
        <v>292</v>
      </c>
      <c r="D162" s="254" t="s">
        <v>1059</v>
      </c>
      <c r="E162" s="255" t="s">
        <v>3635</v>
      </c>
      <c r="F162" s="256" t="s">
        <v>3636</v>
      </c>
      <c r="G162" s="257" t="s">
        <v>300</v>
      </c>
      <c r="H162" s="258">
        <v>2</v>
      </c>
      <c r="I162" s="259"/>
      <c r="J162" s="260">
        <f>ROUND(I162*H162,2)</f>
        <v>0</v>
      </c>
      <c r="K162" s="256" t="s">
        <v>23</v>
      </c>
      <c r="L162" s="261"/>
      <c r="M162" s="262" t="s">
        <v>23</v>
      </c>
      <c r="N162" s="263" t="s">
        <v>44</v>
      </c>
      <c r="O162" s="42"/>
      <c r="P162" s="202">
        <f>O162*H162</f>
        <v>0</v>
      </c>
      <c r="Q162" s="202">
        <v>0.0187</v>
      </c>
      <c r="R162" s="202">
        <f>Q162*H162</f>
        <v>0.0374</v>
      </c>
      <c r="S162" s="202">
        <v>0</v>
      </c>
      <c r="T162" s="203">
        <f>S162*H162</f>
        <v>0</v>
      </c>
      <c r="AR162" s="24" t="s">
        <v>227</v>
      </c>
      <c r="AT162" s="24" t="s">
        <v>1059</v>
      </c>
      <c r="AU162" s="24" t="s">
        <v>83</v>
      </c>
      <c r="AY162" s="24" t="s">
        <v>186</v>
      </c>
      <c r="BE162" s="204">
        <f>IF(N162="základní",J162,0)</f>
        <v>0</v>
      </c>
      <c r="BF162" s="204">
        <f>IF(N162="snížená",J162,0)</f>
        <v>0</v>
      </c>
      <c r="BG162" s="204">
        <f>IF(N162="zákl. přenesená",J162,0)</f>
        <v>0</v>
      </c>
      <c r="BH162" s="204">
        <f>IF(N162="sníž. přenesená",J162,0)</f>
        <v>0</v>
      </c>
      <c r="BI162" s="204">
        <f>IF(N162="nulová",J162,0)</f>
        <v>0</v>
      </c>
      <c r="BJ162" s="24" t="s">
        <v>81</v>
      </c>
      <c r="BK162" s="204">
        <f>ROUND(I162*H162,2)</f>
        <v>0</v>
      </c>
      <c r="BL162" s="24" t="s">
        <v>206</v>
      </c>
      <c r="BM162" s="24" t="s">
        <v>3637</v>
      </c>
    </row>
    <row r="163" spans="2:51" s="11" customFormat="1" ht="13.5">
      <c r="B163" s="214"/>
      <c r="C163" s="215"/>
      <c r="D163" s="205" t="s">
        <v>290</v>
      </c>
      <c r="E163" s="216" t="s">
        <v>23</v>
      </c>
      <c r="F163" s="217" t="s">
        <v>3638</v>
      </c>
      <c r="G163" s="215"/>
      <c r="H163" s="218">
        <v>2</v>
      </c>
      <c r="I163" s="219"/>
      <c r="J163" s="215"/>
      <c r="K163" s="215"/>
      <c r="L163" s="220"/>
      <c r="M163" s="221"/>
      <c r="N163" s="222"/>
      <c r="O163" s="222"/>
      <c r="P163" s="222"/>
      <c r="Q163" s="222"/>
      <c r="R163" s="222"/>
      <c r="S163" s="222"/>
      <c r="T163" s="223"/>
      <c r="AT163" s="224" t="s">
        <v>290</v>
      </c>
      <c r="AU163" s="224" t="s">
        <v>83</v>
      </c>
      <c r="AV163" s="11" t="s">
        <v>83</v>
      </c>
      <c r="AW163" s="11" t="s">
        <v>36</v>
      </c>
      <c r="AX163" s="11" t="s">
        <v>81</v>
      </c>
      <c r="AY163" s="224" t="s">
        <v>186</v>
      </c>
    </row>
    <row r="164" spans="2:65" s="1" customFormat="1" ht="22.5" customHeight="1">
      <c r="B164" s="41"/>
      <c r="C164" s="254" t="s">
        <v>387</v>
      </c>
      <c r="D164" s="254" t="s">
        <v>1059</v>
      </c>
      <c r="E164" s="255" t="s">
        <v>3639</v>
      </c>
      <c r="F164" s="256" t="s">
        <v>3640</v>
      </c>
      <c r="G164" s="257" t="s">
        <v>300</v>
      </c>
      <c r="H164" s="258">
        <v>4</v>
      </c>
      <c r="I164" s="259"/>
      <c r="J164" s="260">
        <f>ROUND(I164*H164,2)</f>
        <v>0</v>
      </c>
      <c r="K164" s="256" t="s">
        <v>23</v>
      </c>
      <c r="L164" s="261"/>
      <c r="M164" s="262" t="s">
        <v>23</v>
      </c>
      <c r="N164" s="263" t="s">
        <v>44</v>
      </c>
      <c r="O164" s="42"/>
      <c r="P164" s="202">
        <f>O164*H164</f>
        <v>0</v>
      </c>
      <c r="Q164" s="202">
        <v>0.006</v>
      </c>
      <c r="R164" s="202">
        <f>Q164*H164</f>
        <v>0.024</v>
      </c>
      <c r="S164" s="202">
        <v>0</v>
      </c>
      <c r="T164" s="203">
        <f>S164*H164</f>
        <v>0</v>
      </c>
      <c r="AR164" s="24" t="s">
        <v>227</v>
      </c>
      <c r="AT164" s="24" t="s">
        <v>1059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3641</v>
      </c>
    </row>
    <row r="165" spans="2:51" s="11" customFormat="1" ht="13.5">
      <c r="B165" s="214"/>
      <c r="C165" s="215"/>
      <c r="D165" s="205" t="s">
        <v>290</v>
      </c>
      <c r="E165" s="216" t="s">
        <v>23</v>
      </c>
      <c r="F165" s="217" t="s">
        <v>3642</v>
      </c>
      <c r="G165" s="215"/>
      <c r="H165" s="218">
        <v>4</v>
      </c>
      <c r="I165" s="219"/>
      <c r="J165" s="215"/>
      <c r="K165" s="215"/>
      <c r="L165" s="220"/>
      <c r="M165" s="221"/>
      <c r="N165" s="222"/>
      <c r="O165" s="222"/>
      <c r="P165" s="222"/>
      <c r="Q165" s="222"/>
      <c r="R165" s="222"/>
      <c r="S165" s="222"/>
      <c r="T165" s="223"/>
      <c r="AT165" s="224" t="s">
        <v>290</v>
      </c>
      <c r="AU165" s="224" t="s">
        <v>83</v>
      </c>
      <c r="AV165" s="11" t="s">
        <v>83</v>
      </c>
      <c r="AW165" s="11" t="s">
        <v>36</v>
      </c>
      <c r="AX165" s="11" t="s">
        <v>81</v>
      </c>
      <c r="AY165" s="224" t="s">
        <v>186</v>
      </c>
    </row>
    <row r="166" spans="2:65" s="1" customFormat="1" ht="31.5" customHeight="1">
      <c r="B166" s="41"/>
      <c r="C166" s="193" t="s">
        <v>451</v>
      </c>
      <c r="D166" s="193" t="s">
        <v>189</v>
      </c>
      <c r="E166" s="194" t="s">
        <v>3643</v>
      </c>
      <c r="F166" s="195" t="s">
        <v>3644</v>
      </c>
      <c r="G166" s="196" t="s">
        <v>444</v>
      </c>
      <c r="H166" s="197">
        <v>25</v>
      </c>
      <c r="I166" s="198"/>
      <c r="J166" s="199">
        <f>ROUND(I166*H166,2)</f>
        <v>0</v>
      </c>
      <c r="K166" s="195" t="s">
        <v>23</v>
      </c>
      <c r="L166" s="61"/>
      <c r="M166" s="200" t="s">
        <v>23</v>
      </c>
      <c r="N166" s="201" t="s">
        <v>44</v>
      </c>
      <c r="O166" s="42"/>
      <c r="P166" s="202">
        <f>O166*H166</f>
        <v>0</v>
      </c>
      <c r="Q166" s="202">
        <v>0</v>
      </c>
      <c r="R166" s="202">
        <f>Q166*H166</f>
        <v>0</v>
      </c>
      <c r="S166" s="202">
        <v>0</v>
      </c>
      <c r="T166" s="203">
        <f>S166*H166</f>
        <v>0</v>
      </c>
      <c r="AR166" s="24" t="s">
        <v>206</v>
      </c>
      <c r="AT166" s="24" t="s">
        <v>189</v>
      </c>
      <c r="AU166" s="24" t="s">
        <v>83</v>
      </c>
      <c r="AY166" s="24" t="s">
        <v>186</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206</v>
      </c>
      <c r="BM166" s="24" t="s">
        <v>3645</v>
      </c>
    </row>
    <row r="167" spans="2:47" s="1" customFormat="1" ht="67.5">
      <c r="B167" s="41"/>
      <c r="C167" s="63"/>
      <c r="D167" s="208" t="s">
        <v>287</v>
      </c>
      <c r="E167" s="63"/>
      <c r="F167" s="209" t="s">
        <v>3621</v>
      </c>
      <c r="G167" s="63"/>
      <c r="H167" s="63"/>
      <c r="I167" s="163"/>
      <c r="J167" s="63"/>
      <c r="K167" s="63"/>
      <c r="L167" s="61"/>
      <c r="M167" s="207"/>
      <c r="N167" s="42"/>
      <c r="O167" s="42"/>
      <c r="P167" s="42"/>
      <c r="Q167" s="42"/>
      <c r="R167" s="42"/>
      <c r="S167" s="42"/>
      <c r="T167" s="78"/>
      <c r="AT167" s="24" t="s">
        <v>287</v>
      </c>
      <c r="AU167" s="24" t="s">
        <v>83</v>
      </c>
    </row>
    <row r="168" spans="2:51" s="11" customFormat="1" ht="13.5">
      <c r="B168" s="214"/>
      <c r="C168" s="215"/>
      <c r="D168" s="205" t="s">
        <v>290</v>
      </c>
      <c r="E168" s="216" t="s">
        <v>23</v>
      </c>
      <c r="F168" s="217" t="s">
        <v>3646</v>
      </c>
      <c r="G168" s="215"/>
      <c r="H168" s="218">
        <v>25</v>
      </c>
      <c r="I168" s="219"/>
      <c r="J168" s="215"/>
      <c r="K168" s="215"/>
      <c r="L168" s="220"/>
      <c r="M168" s="221"/>
      <c r="N168" s="222"/>
      <c r="O168" s="222"/>
      <c r="P168" s="222"/>
      <c r="Q168" s="222"/>
      <c r="R168" s="222"/>
      <c r="S168" s="222"/>
      <c r="T168" s="223"/>
      <c r="AT168" s="224" t="s">
        <v>290</v>
      </c>
      <c r="AU168" s="224" t="s">
        <v>83</v>
      </c>
      <c r="AV168" s="11" t="s">
        <v>83</v>
      </c>
      <c r="AW168" s="11" t="s">
        <v>36</v>
      </c>
      <c r="AX168" s="11" t="s">
        <v>81</v>
      </c>
      <c r="AY168" s="224" t="s">
        <v>186</v>
      </c>
    </row>
    <row r="169" spans="2:65" s="1" customFormat="1" ht="22.5" customHeight="1">
      <c r="B169" s="41"/>
      <c r="C169" s="254" t="s">
        <v>614</v>
      </c>
      <c r="D169" s="254" t="s">
        <v>1059</v>
      </c>
      <c r="E169" s="255" t="s">
        <v>3647</v>
      </c>
      <c r="F169" s="256" t="s">
        <v>3648</v>
      </c>
      <c r="G169" s="257" t="s">
        <v>444</v>
      </c>
      <c r="H169" s="258">
        <v>25.75</v>
      </c>
      <c r="I169" s="259"/>
      <c r="J169" s="260">
        <f>ROUND(I169*H169,2)</f>
        <v>0</v>
      </c>
      <c r="K169" s="256" t="s">
        <v>23</v>
      </c>
      <c r="L169" s="261"/>
      <c r="M169" s="262" t="s">
        <v>23</v>
      </c>
      <c r="N169" s="263" t="s">
        <v>44</v>
      </c>
      <c r="O169" s="42"/>
      <c r="P169" s="202">
        <f>O169*H169</f>
        <v>0</v>
      </c>
      <c r="Q169" s="202">
        <v>0.01328</v>
      </c>
      <c r="R169" s="202">
        <f>Q169*H169</f>
        <v>0.34196</v>
      </c>
      <c r="S169" s="202">
        <v>0</v>
      </c>
      <c r="T169" s="203">
        <f>S169*H169</f>
        <v>0</v>
      </c>
      <c r="AR169" s="24" t="s">
        <v>227</v>
      </c>
      <c r="AT169" s="24" t="s">
        <v>1059</v>
      </c>
      <c r="AU169" s="24" t="s">
        <v>83</v>
      </c>
      <c r="AY169" s="24" t="s">
        <v>186</v>
      </c>
      <c r="BE169" s="204">
        <f>IF(N169="základní",J169,0)</f>
        <v>0</v>
      </c>
      <c r="BF169" s="204">
        <f>IF(N169="snížená",J169,0)</f>
        <v>0</v>
      </c>
      <c r="BG169" s="204">
        <f>IF(N169="zákl. přenesená",J169,0)</f>
        <v>0</v>
      </c>
      <c r="BH169" s="204">
        <f>IF(N169="sníž. přenesená",J169,0)</f>
        <v>0</v>
      </c>
      <c r="BI169" s="204">
        <f>IF(N169="nulová",J169,0)</f>
        <v>0</v>
      </c>
      <c r="BJ169" s="24" t="s">
        <v>81</v>
      </c>
      <c r="BK169" s="204">
        <f>ROUND(I169*H169,2)</f>
        <v>0</v>
      </c>
      <c r="BL169" s="24" t="s">
        <v>206</v>
      </c>
      <c r="BM169" s="24" t="s">
        <v>3649</v>
      </c>
    </row>
    <row r="170" spans="2:51" s="13" customFormat="1" ht="13.5">
      <c r="B170" s="241"/>
      <c r="C170" s="242"/>
      <c r="D170" s="208" t="s">
        <v>290</v>
      </c>
      <c r="E170" s="243" t="s">
        <v>23</v>
      </c>
      <c r="F170" s="244" t="s">
        <v>3650</v>
      </c>
      <c r="G170" s="242"/>
      <c r="H170" s="245" t="s">
        <v>23</v>
      </c>
      <c r="I170" s="246"/>
      <c r="J170" s="242"/>
      <c r="K170" s="242"/>
      <c r="L170" s="247"/>
      <c r="M170" s="248"/>
      <c r="N170" s="249"/>
      <c r="O170" s="249"/>
      <c r="P170" s="249"/>
      <c r="Q170" s="249"/>
      <c r="R170" s="249"/>
      <c r="S170" s="249"/>
      <c r="T170" s="250"/>
      <c r="AT170" s="251" t="s">
        <v>290</v>
      </c>
      <c r="AU170" s="251" t="s">
        <v>83</v>
      </c>
      <c r="AV170" s="13" t="s">
        <v>81</v>
      </c>
      <c r="AW170" s="13" t="s">
        <v>36</v>
      </c>
      <c r="AX170" s="13" t="s">
        <v>73</v>
      </c>
      <c r="AY170" s="251" t="s">
        <v>186</v>
      </c>
    </row>
    <row r="171" spans="2:51" s="11" customFormat="1" ht="13.5">
      <c r="B171" s="214"/>
      <c r="C171" s="215"/>
      <c r="D171" s="205" t="s">
        <v>290</v>
      </c>
      <c r="E171" s="216" t="s">
        <v>23</v>
      </c>
      <c r="F171" s="217" t="s">
        <v>3651</v>
      </c>
      <c r="G171" s="215"/>
      <c r="H171" s="218">
        <v>25.75</v>
      </c>
      <c r="I171" s="219"/>
      <c r="J171" s="215"/>
      <c r="K171" s="215"/>
      <c r="L171" s="220"/>
      <c r="M171" s="221"/>
      <c r="N171" s="222"/>
      <c r="O171" s="222"/>
      <c r="P171" s="222"/>
      <c r="Q171" s="222"/>
      <c r="R171" s="222"/>
      <c r="S171" s="222"/>
      <c r="T171" s="223"/>
      <c r="AT171" s="224" t="s">
        <v>290</v>
      </c>
      <c r="AU171" s="224" t="s">
        <v>83</v>
      </c>
      <c r="AV171" s="11" t="s">
        <v>83</v>
      </c>
      <c r="AW171" s="11" t="s">
        <v>36</v>
      </c>
      <c r="AX171" s="11" t="s">
        <v>81</v>
      </c>
      <c r="AY171" s="224" t="s">
        <v>186</v>
      </c>
    </row>
    <row r="172" spans="2:65" s="1" customFormat="1" ht="31.5" customHeight="1">
      <c r="B172" s="41"/>
      <c r="C172" s="193" t="s">
        <v>608</v>
      </c>
      <c r="D172" s="193" t="s">
        <v>189</v>
      </c>
      <c r="E172" s="194" t="s">
        <v>3652</v>
      </c>
      <c r="F172" s="195" t="s">
        <v>3653</v>
      </c>
      <c r="G172" s="196" t="s">
        <v>444</v>
      </c>
      <c r="H172" s="197">
        <v>25</v>
      </c>
      <c r="I172" s="198"/>
      <c r="J172" s="199">
        <f>ROUND(I172*H172,2)</f>
        <v>0</v>
      </c>
      <c r="K172" s="195" t="s">
        <v>193</v>
      </c>
      <c r="L172" s="61"/>
      <c r="M172" s="200" t="s">
        <v>23</v>
      </c>
      <c r="N172" s="201" t="s">
        <v>44</v>
      </c>
      <c r="O172" s="42"/>
      <c r="P172" s="202">
        <f>O172*H172</f>
        <v>0</v>
      </c>
      <c r="Q172" s="202">
        <v>0</v>
      </c>
      <c r="R172" s="202">
        <f>Q172*H172</f>
        <v>0</v>
      </c>
      <c r="S172" s="202">
        <v>0</v>
      </c>
      <c r="T172" s="203">
        <f>S172*H172</f>
        <v>0</v>
      </c>
      <c r="AR172" s="24" t="s">
        <v>206</v>
      </c>
      <c r="AT172" s="24" t="s">
        <v>189</v>
      </c>
      <c r="AU172" s="24" t="s">
        <v>83</v>
      </c>
      <c r="AY172" s="24" t="s">
        <v>186</v>
      </c>
      <c r="BE172" s="204">
        <f>IF(N172="základní",J172,0)</f>
        <v>0</v>
      </c>
      <c r="BF172" s="204">
        <f>IF(N172="snížená",J172,0)</f>
        <v>0</v>
      </c>
      <c r="BG172" s="204">
        <f>IF(N172="zákl. přenesená",J172,0)</f>
        <v>0</v>
      </c>
      <c r="BH172" s="204">
        <f>IF(N172="sníž. přenesená",J172,0)</f>
        <v>0</v>
      </c>
      <c r="BI172" s="204">
        <f>IF(N172="nulová",J172,0)</f>
        <v>0</v>
      </c>
      <c r="BJ172" s="24" t="s">
        <v>81</v>
      </c>
      <c r="BK172" s="204">
        <f>ROUND(I172*H172,2)</f>
        <v>0</v>
      </c>
      <c r="BL172" s="24" t="s">
        <v>206</v>
      </c>
      <c r="BM172" s="24" t="s">
        <v>3654</v>
      </c>
    </row>
    <row r="173" spans="2:47" s="1" customFormat="1" ht="67.5">
      <c r="B173" s="41"/>
      <c r="C173" s="63"/>
      <c r="D173" s="208" t="s">
        <v>287</v>
      </c>
      <c r="E173" s="63"/>
      <c r="F173" s="209" t="s">
        <v>3621</v>
      </c>
      <c r="G173" s="63"/>
      <c r="H173" s="63"/>
      <c r="I173" s="163"/>
      <c r="J173" s="63"/>
      <c r="K173" s="63"/>
      <c r="L173" s="61"/>
      <c r="M173" s="207"/>
      <c r="N173" s="42"/>
      <c r="O173" s="42"/>
      <c r="P173" s="42"/>
      <c r="Q173" s="42"/>
      <c r="R173" s="42"/>
      <c r="S173" s="42"/>
      <c r="T173" s="78"/>
      <c r="AT173" s="24" t="s">
        <v>287</v>
      </c>
      <c r="AU173" s="24" t="s">
        <v>83</v>
      </c>
    </row>
    <row r="174" spans="2:51" s="11" customFormat="1" ht="13.5">
      <c r="B174" s="214"/>
      <c r="C174" s="215"/>
      <c r="D174" s="205" t="s">
        <v>290</v>
      </c>
      <c r="E174" s="216" t="s">
        <v>23</v>
      </c>
      <c r="F174" s="217" t="s">
        <v>3655</v>
      </c>
      <c r="G174" s="215"/>
      <c r="H174" s="218">
        <v>25</v>
      </c>
      <c r="I174" s="219"/>
      <c r="J174" s="215"/>
      <c r="K174" s="215"/>
      <c r="L174" s="220"/>
      <c r="M174" s="221"/>
      <c r="N174" s="222"/>
      <c r="O174" s="222"/>
      <c r="P174" s="222"/>
      <c r="Q174" s="222"/>
      <c r="R174" s="222"/>
      <c r="S174" s="222"/>
      <c r="T174" s="223"/>
      <c r="AT174" s="224" t="s">
        <v>290</v>
      </c>
      <c r="AU174" s="224" t="s">
        <v>83</v>
      </c>
      <c r="AV174" s="11" t="s">
        <v>83</v>
      </c>
      <c r="AW174" s="11" t="s">
        <v>36</v>
      </c>
      <c r="AX174" s="11" t="s">
        <v>81</v>
      </c>
      <c r="AY174" s="224" t="s">
        <v>186</v>
      </c>
    </row>
    <row r="175" spans="2:65" s="1" customFormat="1" ht="22.5" customHeight="1">
      <c r="B175" s="41"/>
      <c r="C175" s="254" t="s">
        <v>1058</v>
      </c>
      <c r="D175" s="254" t="s">
        <v>1059</v>
      </c>
      <c r="E175" s="255" t="s">
        <v>3656</v>
      </c>
      <c r="F175" s="256" t="s">
        <v>3657</v>
      </c>
      <c r="G175" s="257" t="s">
        <v>444</v>
      </c>
      <c r="H175" s="258">
        <v>25.75</v>
      </c>
      <c r="I175" s="259"/>
      <c r="J175" s="260">
        <f>ROUND(I175*H175,2)</f>
        <v>0</v>
      </c>
      <c r="K175" s="256" t="s">
        <v>193</v>
      </c>
      <c r="L175" s="261"/>
      <c r="M175" s="262" t="s">
        <v>23</v>
      </c>
      <c r="N175" s="263" t="s">
        <v>44</v>
      </c>
      <c r="O175" s="42"/>
      <c r="P175" s="202">
        <f>O175*H175</f>
        <v>0</v>
      </c>
      <c r="Q175" s="202">
        <v>0.04173</v>
      </c>
      <c r="R175" s="202">
        <f>Q175*H175</f>
        <v>1.0745475</v>
      </c>
      <c r="S175" s="202">
        <v>0</v>
      </c>
      <c r="T175" s="203">
        <f>S175*H175</f>
        <v>0</v>
      </c>
      <c r="AR175" s="24" t="s">
        <v>227</v>
      </c>
      <c r="AT175" s="24" t="s">
        <v>1059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3658</v>
      </c>
    </row>
    <row r="176" spans="2:51" s="13" customFormat="1" ht="13.5">
      <c r="B176" s="241"/>
      <c r="C176" s="242"/>
      <c r="D176" s="208" t="s">
        <v>290</v>
      </c>
      <c r="E176" s="243" t="s">
        <v>23</v>
      </c>
      <c r="F176" s="244" t="s">
        <v>3659</v>
      </c>
      <c r="G176" s="242"/>
      <c r="H176" s="245" t="s">
        <v>23</v>
      </c>
      <c r="I176" s="246"/>
      <c r="J176" s="242"/>
      <c r="K176" s="242"/>
      <c r="L176" s="247"/>
      <c r="M176" s="248"/>
      <c r="N176" s="249"/>
      <c r="O176" s="249"/>
      <c r="P176" s="249"/>
      <c r="Q176" s="249"/>
      <c r="R176" s="249"/>
      <c r="S176" s="249"/>
      <c r="T176" s="250"/>
      <c r="AT176" s="251" t="s">
        <v>290</v>
      </c>
      <c r="AU176" s="251" t="s">
        <v>83</v>
      </c>
      <c r="AV176" s="13" t="s">
        <v>81</v>
      </c>
      <c r="AW176" s="13" t="s">
        <v>36</v>
      </c>
      <c r="AX176" s="13" t="s">
        <v>73</v>
      </c>
      <c r="AY176" s="251" t="s">
        <v>186</v>
      </c>
    </row>
    <row r="177" spans="2:51" s="11" customFormat="1" ht="13.5">
      <c r="B177" s="214"/>
      <c r="C177" s="215"/>
      <c r="D177" s="205" t="s">
        <v>290</v>
      </c>
      <c r="E177" s="216" t="s">
        <v>23</v>
      </c>
      <c r="F177" s="217" t="s">
        <v>3651</v>
      </c>
      <c r="G177" s="215"/>
      <c r="H177" s="218">
        <v>25.75</v>
      </c>
      <c r="I177" s="219"/>
      <c r="J177" s="215"/>
      <c r="K177" s="215"/>
      <c r="L177" s="220"/>
      <c r="M177" s="221"/>
      <c r="N177" s="222"/>
      <c r="O177" s="222"/>
      <c r="P177" s="222"/>
      <c r="Q177" s="222"/>
      <c r="R177" s="222"/>
      <c r="S177" s="222"/>
      <c r="T177" s="223"/>
      <c r="AT177" s="224" t="s">
        <v>290</v>
      </c>
      <c r="AU177" s="224" t="s">
        <v>83</v>
      </c>
      <c r="AV177" s="11" t="s">
        <v>83</v>
      </c>
      <c r="AW177" s="11" t="s">
        <v>36</v>
      </c>
      <c r="AX177" s="11" t="s">
        <v>81</v>
      </c>
      <c r="AY177" s="224" t="s">
        <v>186</v>
      </c>
    </row>
    <row r="178" spans="2:65" s="1" customFormat="1" ht="31.5" customHeight="1">
      <c r="B178" s="41"/>
      <c r="C178" s="193" t="s">
        <v>9</v>
      </c>
      <c r="D178" s="193" t="s">
        <v>189</v>
      </c>
      <c r="E178" s="194" t="s">
        <v>3660</v>
      </c>
      <c r="F178" s="195" t="s">
        <v>3661</v>
      </c>
      <c r="G178" s="196" t="s">
        <v>300</v>
      </c>
      <c r="H178" s="197">
        <v>9</v>
      </c>
      <c r="I178" s="198"/>
      <c r="J178" s="199">
        <f>ROUND(I178*H178,2)</f>
        <v>0</v>
      </c>
      <c r="K178" s="195" t="s">
        <v>193</v>
      </c>
      <c r="L178" s="61"/>
      <c r="M178" s="200" t="s">
        <v>23</v>
      </c>
      <c r="N178" s="201" t="s">
        <v>44</v>
      </c>
      <c r="O178" s="42"/>
      <c r="P178" s="202">
        <f>O178*H178</f>
        <v>0</v>
      </c>
      <c r="Q178" s="202">
        <v>0</v>
      </c>
      <c r="R178" s="202">
        <f>Q178*H178</f>
        <v>0</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3662</v>
      </c>
    </row>
    <row r="179" spans="2:47" s="1" customFormat="1" ht="40.5">
      <c r="B179" s="41"/>
      <c r="C179" s="63"/>
      <c r="D179" s="208" t="s">
        <v>287</v>
      </c>
      <c r="E179" s="63"/>
      <c r="F179" s="209" t="s">
        <v>3663</v>
      </c>
      <c r="G179" s="63"/>
      <c r="H179" s="63"/>
      <c r="I179" s="163"/>
      <c r="J179" s="63"/>
      <c r="K179" s="63"/>
      <c r="L179" s="61"/>
      <c r="M179" s="207"/>
      <c r="N179" s="42"/>
      <c r="O179" s="42"/>
      <c r="P179" s="42"/>
      <c r="Q179" s="42"/>
      <c r="R179" s="42"/>
      <c r="S179" s="42"/>
      <c r="T179" s="78"/>
      <c r="AT179" s="24" t="s">
        <v>287</v>
      </c>
      <c r="AU179" s="24" t="s">
        <v>83</v>
      </c>
    </row>
    <row r="180" spans="2:51" s="11" customFormat="1" ht="13.5">
      <c r="B180" s="214"/>
      <c r="C180" s="215"/>
      <c r="D180" s="205" t="s">
        <v>290</v>
      </c>
      <c r="E180" s="216" t="s">
        <v>23</v>
      </c>
      <c r="F180" s="217" t="s">
        <v>3664</v>
      </c>
      <c r="G180" s="215"/>
      <c r="H180" s="218">
        <v>9</v>
      </c>
      <c r="I180" s="219"/>
      <c r="J180" s="215"/>
      <c r="K180" s="215"/>
      <c r="L180" s="220"/>
      <c r="M180" s="221"/>
      <c r="N180" s="222"/>
      <c r="O180" s="222"/>
      <c r="P180" s="222"/>
      <c r="Q180" s="222"/>
      <c r="R180" s="222"/>
      <c r="S180" s="222"/>
      <c r="T180" s="223"/>
      <c r="AT180" s="224" t="s">
        <v>290</v>
      </c>
      <c r="AU180" s="224" t="s">
        <v>83</v>
      </c>
      <c r="AV180" s="11" t="s">
        <v>83</v>
      </c>
      <c r="AW180" s="11" t="s">
        <v>36</v>
      </c>
      <c r="AX180" s="11" t="s">
        <v>81</v>
      </c>
      <c r="AY180" s="224" t="s">
        <v>186</v>
      </c>
    </row>
    <row r="181" spans="2:65" s="1" customFormat="1" ht="22.5" customHeight="1">
      <c r="B181" s="41"/>
      <c r="C181" s="254" t="s">
        <v>369</v>
      </c>
      <c r="D181" s="254" t="s">
        <v>1059</v>
      </c>
      <c r="E181" s="255" t="s">
        <v>3665</v>
      </c>
      <c r="F181" s="256" t="s">
        <v>3666</v>
      </c>
      <c r="G181" s="257" t="s">
        <v>300</v>
      </c>
      <c r="H181" s="258">
        <v>9</v>
      </c>
      <c r="I181" s="259"/>
      <c r="J181" s="260">
        <f>ROUND(I181*H181,2)</f>
        <v>0</v>
      </c>
      <c r="K181" s="256" t="s">
        <v>193</v>
      </c>
      <c r="L181" s="261"/>
      <c r="M181" s="262" t="s">
        <v>23</v>
      </c>
      <c r="N181" s="263" t="s">
        <v>44</v>
      </c>
      <c r="O181" s="42"/>
      <c r="P181" s="202">
        <f>O181*H181</f>
        <v>0</v>
      </c>
      <c r="Q181" s="202">
        <v>0.00039</v>
      </c>
      <c r="R181" s="202">
        <f>Q181*H181</f>
        <v>0.00351</v>
      </c>
      <c r="S181" s="202">
        <v>0</v>
      </c>
      <c r="T181" s="203">
        <f>S181*H181</f>
        <v>0</v>
      </c>
      <c r="AR181" s="24" t="s">
        <v>227</v>
      </c>
      <c r="AT181" s="24" t="s">
        <v>1059</v>
      </c>
      <c r="AU181" s="24" t="s">
        <v>83</v>
      </c>
      <c r="AY181" s="24" t="s">
        <v>186</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206</v>
      </c>
      <c r="BM181" s="24" t="s">
        <v>3667</v>
      </c>
    </row>
    <row r="182" spans="2:65" s="1" customFormat="1" ht="31.5" customHeight="1">
      <c r="B182" s="41"/>
      <c r="C182" s="193" t="s">
        <v>350</v>
      </c>
      <c r="D182" s="193" t="s">
        <v>189</v>
      </c>
      <c r="E182" s="194" t="s">
        <v>3668</v>
      </c>
      <c r="F182" s="195" t="s">
        <v>3669</v>
      </c>
      <c r="G182" s="196" t="s">
        <v>300</v>
      </c>
      <c r="H182" s="197">
        <v>4</v>
      </c>
      <c r="I182" s="198"/>
      <c r="J182" s="199">
        <f>ROUND(I182*H182,2)</f>
        <v>0</v>
      </c>
      <c r="K182" s="195" t="s">
        <v>193</v>
      </c>
      <c r="L182" s="61"/>
      <c r="M182" s="200" t="s">
        <v>23</v>
      </c>
      <c r="N182" s="201" t="s">
        <v>44</v>
      </c>
      <c r="O182" s="42"/>
      <c r="P182" s="202">
        <f>O182*H182</f>
        <v>0</v>
      </c>
      <c r="Q182" s="202">
        <v>0</v>
      </c>
      <c r="R182" s="202">
        <f>Q182*H182</f>
        <v>0</v>
      </c>
      <c r="S182" s="202">
        <v>0</v>
      </c>
      <c r="T182" s="203">
        <f>S182*H182</f>
        <v>0</v>
      </c>
      <c r="AR182" s="24" t="s">
        <v>206</v>
      </c>
      <c r="AT182" s="24" t="s">
        <v>189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3670</v>
      </c>
    </row>
    <row r="183" spans="2:47" s="1" customFormat="1" ht="40.5">
      <c r="B183" s="41"/>
      <c r="C183" s="63"/>
      <c r="D183" s="208" t="s">
        <v>287</v>
      </c>
      <c r="E183" s="63"/>
      <c r="F183" s="209" t="s">
        <v>3663</v>
      </c>
      <c r="G183" s="63"/>
      <c r="H183" s="63"/>
      <c r="I183" s="163"/>
      <c r="J183" s="63"/>
      <c r="K183" s="63"/>
      <c r="L183" s="61"/>
      <c r="M183" s="207"/>
      <c r="N183" s="42"/>
      <c r="O183" s="42"/>
      <c r="P183" s="42"/>
      <c r="Q183" s="42"/>
      <c r="R183" s="42"/>
      <c r="S183" s="42"/>
      <c r="T183" s="78"/>
      <c r="AT183" s="24" t="s">
        <v>287</v>
      </c>
      <c r="AU183" s="24" t="s">
        <v>83</v>
      </c>
    </row>
    <row r="184" spans="2:51" s="13" customFormat="1" ht="13.5">
      <c r="B184" s="241"/>
      <c r="C184" s="242"/>
      <c r="D184" s="208" t="s">
        <v>290</v>
      </c>
      <c r="E184" s="243" t="s">
        <v>23</v>
      </c>
      <c r="F184" s="244" t="s">
        <v>3671</v>
      </c>
      <c r="G184" s="242"/>
      <c r="H184" s="245" t="s">
        <v>23</v>
      </c>
      <c r="I184" s="246"/>
      <c r="J184" s="242"/>
      <c r="K184" s="242"/>
      <c r="L184" s="247"/>
      <c r="M184" s="248"/>
      <c r="N184" s="249"/>
      <c r="O184" s="249"/>
      <c r="P184" s="249"/>
      <c r="Q184" s="249"/>
      <c r="R184" s="249"/>
      <c r="S184" s="249"/>
      <c r="T184" s="250"/>
      <c r="AT184" s="251" t="s">
        <v>290</v>
      </c>
      <c r="AU184" s="251" t="s">
        <v>83</v>
      </c>
      <c r="AV184" s="13" t="s">
        <v>81</v>
      </c>
      <c r="AW184" s="13" t="s">
        <v>36</v>
      </c>
      <c r="AX184" s="13" t="s">
        <v>73</v>
      </c>
      <c r="AY184" s="251" t="s">
        <v>186</v>
      </c>
    </row>
    <row r="185" spans="2:51" s="11" customFormat="1" ht="13.5">
      <c r="B185" s="214"/>
      <c r="C185" s="215"/>
      <c r="D185" s="205" t="s">
        <v>290</v>
      </c>
      <c r="E185" s="216" t="s">
        <v>23</v>
      </c>
      <c r="F185" s="217" t="s">
        <v>3672</v>
      </c>
      <c r="G185" s="215"/>
      <c r="H185" s="218">
        <v>4</v>
      </c>
      <c r="I185" s="219"/>
      <c r="J185" s="215"/>
      <c r="K185" s="215"/>
      <c r="L185" s="220"/>
      <c r="M185" s="221"/>
      <c r="N185" s="222"/>
      <c r="O185" s="222"/>
      <c r="P185" s="222"/>
      <c r="Q185" s="222"/>
      <c r="R185" s="222"/>
      <c r="S185" s="222"/>
      <c r="T185" s="223"/>
      <c r="AT185" s="224" t="s">
        <v>290</v>
      </c>
      <c r="AU185" s="224" t="s">
        <v>83</v>
      </c>
      <c r="AV185" s="11" t="s">
        <v>83</v>
      </c>
      <c r="AW185" s="11" t="s">
        <v>36</v>
      </c>
      <c r="AX185" s="11" t="s">
        <v>81</v>
      </c>
      <c r="AY185" s="224" t="s">
        <v>186</v>
      </c>
    </row>
    <row r="186" spans="2:65" s="1" customFormat="1" ht="22.5" customHeight="1">
      <c r="B186" s="41"/>
      <c r="C186" s="254" t="s">
        <v>354</v>
      </c>
      <c r="D186" s="254" t="s">
        <v>1059</v>
      </c>
      <c r="E186" s="255" t="s">
        <v>3673</v>
      </c>
      <c r="F186" s="256" t="s">
        <v>3674</v>
      </c>
      <c r="G186" s="257" t="s">
        <v>300</v>
      </c>
      <c r="H186" s="258">
        <v>4</v>
      </c>
      <c r="I186" s="259"/>
      <c r="J186" s="260">
        <f>ROUND(I186*H186,2)</f>
        <v>0</v>
      </c>
      <c r="K186" s="256" t="s">
        <v>193</v>
      </c>
      <c r="L186" s="261"/>
      <c r="M186" s="262" t="s">
        <v>23</v>
      </c>
      <c r="N186" s="263" t="s">
        <v>44</v>
      </c>
      <c r="O186" s="42"/>
      <c r="P186" s="202">
        <f>O186*H186</f>
        <v>0</v>
      </c>
      <c r="Q186" s="202">
        <v>0.00068</v>
      </c>
      <c r="R186" s="202">
        <f>Q186*H186</f>
        <v>0.00272</v>
      </c>
      <c r="S186" s="202">
        <v>0</v>
      </c>
      <c r="T186" s="203">
        <f>S186*H186</f>
        <v>0</v>
      </c>
      <c r="AR186" s="24" t="s">
        <v>227</v>
      </c>
      <c r="AT186" s="24" t="s">
        <v>1059</v>
      </c>
      <c r="AU186" s="24" t="s">
        <v>83</v>
      </c>
      <c r="AY186" s="24" t="s">
        <v>186</v>
      </c>
      <c r="BE186" s="204">
        <f>IF(N186="základní",J186,0)</f>
        <v>0</v>
      </c>
      <c r="BF186" s="204">
        <f>IF(N186="snížená",J186,0)</f>
        <v>0</v>
      </c>
      <c r="BG186" s="204">
        <f>IF(N186="zákl. přenesená",J186,0)</f>
        <v>0</v>
      </c>
      <c r="BH186" s="204">
        <f>IF(N186="sníž. přenesená",J186,0)</f>
        <v>0</v>
      </c>
      <c r="BI186" s="204">
        <f>IF(N186="nulová",J186,0)</f>
        <v>0</v>
      </c>
      <c r="BJ186" s="24" t="s">
        <v>81</v>
      </c>
      <c r="BK186" s="204">
        <f>ROUND(I186*H186,2)</f>
        <v>0</v>
      </c>
      <c r="BL186" s="24" t="s">
        <v>206</v>
      </c>
      <c r="BM186" s="24" t="s">
        <v>3675</v>
      </c>
    </row>
    <row r="187" spans="2:65" s="1" customFormat="1" ht="31.5" customHeight="1">
      <c r="B187" s="41"/>
      <c r="C187" s="193" t="s">
        <v>358</v>
      </c>
      <c r="D187" s="193" t="s">
        <v>189</v>
      </c>
      <c r="E187" s="194" t="s">
        <v>3676</v>
      </c>
      <c r="F187" s="195" t="s">
        <v>3677</v>
      </c>
      <c r="G187" s="196" t="s">
        <v>300</v>
      </c>
      <c r="H187" s="197">
        <v>2</v>
      </c>
      <c r="I187" s="198"/>
      <c r="J187" s="199">
        <f>ROUND(I187*H187,2)</f>
        <v>0</v>
      </c>
      <c r="K187" s="195" t="s">
        <v>193</v>
      </c>
      <c r="L187" s="61"/>
      <c r="M187" s="200" t="s">
        <v>23</v>
      </c>
      <c r="N187" s="201" t="s">
        <v>44</v>
      </c>
      <c r="O187" s="42"/>
      <c r="P187" s="202">
        <f>O187*H187</f>
        <v>0</v>
      </c>
      <c r="Q187" s="202">
        <v>0</v>
      </c>
      <c r="R187" s="202">
        <f>Q187*H187</f>
        <v>0</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3678</v>
      </c>
    </row>
    <row r="188" spans="2:47" s="1" customFormat="1" ht="40.5">
      <c r="B188" s="41"/>
      <c r="C188" s="63"/>
      <c r="D188" s="208" t="s">
        <v>287</v>
      </c>
      <c r="E188" s="63"/>
      <c r="F188" s="209" t="s">
        <v>3663</v>
      </c>
      <c r="G188" s="63"/>
      <c r="H188" s="63"/>
      <c r="I188" s="163"/>
      <c r="J188" s="63"/>
      <c r="K188" s="63"/>
      <c r="L188" s="61"/>
      <c r="M188" s="207"/>
      <c r="N188" s="42"/>
      <c r="O188" s="42"/>
      <c r="P188" s="42"/>
      <c r="Q188" s="42"/>
      <c r="R188" s="42"/>
      <c r="S188" s="42"/>
      <c r="T188" s="78"/>
      <c r="AT188" s="24" t="s">
        <v>287</v>
      </c>
      <c r="AU188" s="24" t="s">
        <v>83</v>
      </c>
    </row>
    <row r="189" spans="2:51" s="11" customFormat="1" ht="13.5">
      <c r="B189" s="214"/>
      <c r="C189" s="215"/>
      <c r="D189" s="205" t="s">
        <v>290</v>
      </c>
      <c r="E189" s="216" t="s">
        <v>23</v>
      </c>
      <c r="F189" s="217" t="s">
        <v>3638</v>
      </c>
      <c r="G189" s="215"/>
      <c r="H189" s="218">
        <v>2</v>
      </c>
      <c r="I189" s="219"/>
      <c r="J189" s="215"/>
      <c r="K189" s="215"/>
      <c r="L189" s="220"/>
      <c r="M189" s="221"/>
      <c r="N189" s="222"/>
      <c r="O189" s="222"/>
      <c r="P189" s="222"/>
      <c r="Q189" s="222"/>
      <c r="R189" s="222"/>
      <c r="S189" s="222"/>
      <c r="T189" s="223"/>
      <c r="AT189" s="224" t="s">
        <v>290</v>
      </c>
      <c r="AU189" s="224" t="s">
        <v>83</v>
      </c>
      <c r="AV189" s="11" t="s">
        <v>83</v>
      </c>
      <c r="AW189" s="11" t="s">
        <v>36</v>
      </c>
      <c r="AX189" s="11" t="s">
        <v>81</v>
      </c>
      <c r="AY189" s="224" t="s">
        <v>186</v>
      </c>
    </row>
    <row r="190" spans="2:65" s="1" customFormat="1" ht="22.5" customHeight="1">
      <c r="B190" s="41"/>
      <c r="C190" s="254" t="s">
        <v>362</v>
      </c>
      <c r="D190" s="254" t="s">
        <v>1059</v>
      </c>
      <c r="E190" s="255" t="s">
        <v>3679</v>
      </c>
      <c r="F190" s="256" t="s">
        <v>3680</v>
      </c>
      <c r="G190" s="257" t="s">
        <v>300</v>
      </c>
      <c r="H190" s="258">
        <v>2</v>
      </c>
      <c r="I190" s="259"/>
      <c r="J190" s="260">
        <f>ROUND(I190*H190,2)</f>
        <v>0</v>
      </c>
      <c r="K190" s="256" t="s">
        <v>193</v>
      </c>
      <c r="L190" s="261"/>
      <c r="M190" s="262" t="s">
        <v>23</v>
      </c>
      <c r="N190" s="263" t="s">
        <v>44</v>
      </c>
      <c r="O190" s="42"/>
      <c r="P190" s="202">
        <f>O190*H190</f>
        <v>0</v>
      </c>
      <c r="Q190" s="202">
        <v>0.00056</v>
      </c>
      <c r="R190" s="202">
        <f>Q190*H190</f>
        <v>0.00112</v>
      </c>
      <c r="S190" s="202">
        <v>0</v>
      </c>
      <c r="T190" s="203">
        <f>S190*H190</f>
        <v>0</v>
      </c>
      <c r="AR190" s="24" t="s">
        <v>227</v>
      </c>
      <c r="AT190" s="24" t="s">
        <v>1059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206</v>
      </c>
      <c r="BM190" s="24" t="s">
        <v>3681</v>
      </c>
    </row>
    <row r="191" spans="2:65" s="1" customFormat="1" ht="22.5" customHeight="1">
      <c r="B191" s="41"/>
      <c r="C191" s="193" t="s">
        <v>418</v>
      </c>
      <c r="D191" s="193" t="s">
        <v>189</v>
      </c>
      <c r="E191" s="194" t="s">
        <v>3682</v>
      </c>
      <c r="F191" s="195" t="s">
        <v>3683</v>
      </c>
      <c r="G191" s="196" t="s">
        <v>444</v>
      </c>
      <c r="H191" s="197">
        <v>111</v>
      </c>
      <c r="I191" s="198"/>
      <c r="J191" s="199">
        <f>ROUND(I191*H191,2)</f>
        <v>0</v>
      </c>
      <c r="K191" s="195" t="s">
        <v>193</v>
      </c>
      <c r="L191" s="61"/>
      <c r="M191" s="200" t="s">
        <v>23</v>
      </c>
      <c r="N191" s="201" t="s">
        <v>44</v>
      </c>
      <c r="O191" s="42"/>
      <c r="P191" s="202">
        <f>O191*H191</f>
        <v>0</v>
      </c>
      <c r="Q191" s="202">
        <v>0</v>
      </c>
      <c r="R191" s="202">
        <f>Q191*H191</f>
        <v>0</v>
      </c>
      <c r="S191" s="202">
        <v>0</v>
      </c>
      <c r="T191" s="203">
        <f>S191*H191</f>
        <v>0</v>
      </c>
      <c r="AR191" s="24" t="s">
        <v>206</v>
      </c>
      <c r="AT191" s="24" t="s">
        <v>189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3684</v>
      </c>
    </row>
    <row r="192" spans="2:47" s="1" customFormat="1" ht="94.5">
      <c r="B192" s="41"/>
      <c r="C192" s="63"/>
      <c r="D192" s="208" t="s">
        <v>287</v>
      </c>
      <c r="E192" s="63"/>
      <c r="F192" s="209" t="s">
        <v>3685</v>
      </c>
      <c r="G192" s="63"/>
      <c r="H192" s="63"/>
      <c r="I192" s="163"/>
      <c r="J192" s="63"/>
      <c r="K192" s="63"/>
      <c r="L192" s="61"/>
      <c r="M192" s="207"/>
      <c r="N192" s="42"/>
      <c r="O192" s="42"/>
      <c r="P192" s="42"/>
      <c r="Q192" s="42"/>
      <c r="R192" s="42"/>
      <c r="S192" s="42"/>
      <c r="T192" s="78"/>
      <c r="AT192" s="24" t="s">
        <v>287</v>
      </c>
      <c r="AU192" s="24" t="s">
        <v>83</v>
      </c>
    </row>
    <row r="193" spans="2:51" s="13" customFormat="1" ht="13.5">
      <c r="B193" s="241"/>
      <c r="C193" s="242"/>
      <c r="D193" s="208" t="s">
        <v>290</v>
      </c>
      <c r="E193" s="243" t="s">
        <v>23</v>
      </c>
      <c r="F193" s="244" t="s">
        <v>3686</v>
      </c>
      <c r="G193" s="242"/>
      <c r="H193" s="245" t="s">
        <v>23</v>
      </c>
      <c r="I193" s="246"/>
      <c r="J193" s="242"/>
      <c r="K193" s="242"/>
      <c r="L193" s="247"/>
      <c r="M193" s="248"/>
      <c r="N193" s="249"/>
      <c r="O193" s="249"/>
      <c r="P193" s="249"/>
      <c r="Q193" s="249"/>
      <c r="R193" s="249"/>
      <c r="S193" s="249"/>
      <c r="T193" s="250"/>
      <c r="AT193" s="251" t="s">
        <v>290</v>
      </c>
      <c r="AU193" s="251" t="s">
        <v>83</v>
      </c>
      <c r="AV193" s="13" t="s">
        <v>81</v>
      </c>
      <c r="AW193" s="13" t="s">
        <v>36</v>
      </c>
      <c r="AX193" s="13" t="s">
        <v>73</v>
      </c>
      <c r="AY193" s="251" t="s">
        <v>186</v>
      </c>
    </row>
    <row r="194" spans="2:51" s="11" customFormat="1" ht="13.5">
      <c r="B194" s="214"/>
      <c r="C194" s="215"/>
      <c r="D194" s="205" t="s">
        <v>290</v>
      </c>
      <c r="E194" s="216" t="s">
        <v>23</v>
      </c>
      <c r="F194" s="217" t="s">
        <v>3687</v>
      </c>
      <c r="G194" s="215"/>
      <c r="H194" s="218">
        <v>111</v>
      </c>
      <c r="I194" s="219"/>
      <c r="J194" s="215"/>
      <c r="K194" s="215"/>
      <c r="L194" s="220"/>
      <c r="M194" s="221"/>
      <c r="N194" s="222"/>
      <c r="O194" s="222"/>
      <c r="P194" s="222"/>
      <c r="Q194" s="222"/>
      <c r="R194" s="222"/>
      <c r="S194" s="222"/>
      <c r="T194" s="223"/>
      <c r="AT194" s="224" t="s">
        <v>290</v>
      </c>
      <c r="AU194" s="224" t="s">
        <v>83</v>
      </c>
      <c r="AV194" s="11" t="s">
        <v>83</v>
      </c>
      <c r="AW194" s="11" t="s">
        <v>36</v>
      </c>
      <c r="AX194" s="11" t="s">
        <v>81</v>
      </c>
      <c r="AY194" s="224" t="s">
        <v>186</v>
      </c>
    </row>
    <row r="195" spans="2:65" s="1" customFormat="1" ht="31.5" customHeight="1">
      <c r="B195" s="41"/>
      <c r="C195" s="193" t="s">
        <v>392</v>
      </c>
      <c r="D195" s="193" t="s">
        <v>189</v>
      </c>
      <c r="E195" s="194" t="s">
        <v>3688</v>
      </c>
      <c r="F195" s="195" t="s">
        <v>3689</v>
      </c>
      <c r="G195" s="196" t="s">
        <v>444</v>
      </c>
      <c r="H195" s="197">
        <v>111</v>
      </c>
      <c r="I195" s="198"/>
      <c r="J195" s="199">
        <f>ROUND(I195*H195,2)</f>
        <v>0</v>
      </c>
      <c r="K195" s="195" t="s">
        <v>23</v>
      </c>
      <c r="L195" s="61"/>
      <c r="M195" s="200" t="s">
        <v>23</v>
      </c>
      <c r="N195" s="201" t="s">
        <v>44</v>
      </c>
      <c r="O195" s="42"/>
      <c r="P195" s="202">
        <f>O195*H195</f>
        <v>0</v>
      </c>
      <c r="Q195" s="202">
        <v>0</v>
      </c>
      <c r="R195" s="202">
        <f>Q195*H195</f>
        <v>0</v>
      </c>
      <c r="S195" s="202">
        <v>0</v>
      </c>
      <c r="T195" s="203">
        <f>S195*H195</f>
        <v>0</v>
      </c>
      <c r="AR195" s="24" t="s">
        <v>206</v>
      </c>
      <c r="AT195" s="24" t="s">
        <v>189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206</v>
      </c>
      <c r="BM195" s="24" t="s">
        <v>3690</v>
      </c>
    </row>
    <row r="196" spans="2:47" s="1" customFormat="1" ht="40.5">
      <c r="B196" s="41"/>
      <c r="C196" s="63"/>
      <c r="D196" s="208" t="s">
        <v>287</v>
      </c>
      <c r="E196" s="63"/>
      <c r="F196" s="209" t="s">
        <v>3691</v>
      </c>
      <c r="G196" s="63"/>
      <c r="H196" s="63"/>
      <c r="I196" s="163"/>
      <c r="J196" s="63"/>
      <c r="K196" s="63"/>
      <c r="L196" s="61"/>
      <c r="M196" s="207"/>
      <c r="N196" s="42"/>
      <c r="O196" s="42"/>
      <c r="P196" s="42"/>
      <c r="Q196" s="42"/>
      <c r="R196" s="42"/>
      <c r="S196" s="42"/>
      <c r="T196" s="78"/>
      <c r="AT196" s="24" t="s">
        <v>287</v>
      </c>
      <c r="AU196" s="24" t="s">
        <v>83</v>
      </c>
    </row>
    <row r="197" spans="2:51" s="13" customFormat="1" ht="13.5">
      <c r="B197" s="241"/>
      <c r="C197" s="242"/>
      <c r="D197" s="208" t="s">
        <v>290</v>
      </c>
      <c r="E197" s="243" t="s">
        <v>23</v>
      </c>
      <c r="F197" s="244" t="s">
        <v>3686</v>
      </c>
      <c r="G197" s="242"/>
      <c r="H197" s="245" t="s">
        <v>23</v>
      </c>
      <c r="I197" s="246"/>
      <c r="J197" s="242"/>
      <c r="K197" s="242"/>
      <c r="L197" s="247"/>
      <c r="M197" s="248"/>
      <c r="N197" s="249"/>
      <c r="O197" s="249"/>
      <c r="P197" s="249"/>
      <c r="Q197" s="249"/>
      <c r="R197" s="249"/>
      <c r="S197" s="249"/>
      <c r="T197" s="250"/>
      <c r="AT197" s="251" t="s">
        <v>290</v>
      </c>
      <c r="AU197" s="251" t="s">
        <v>83</v>
      </c>
      <c r="AV197" s="13" t="s">
        <v>81</v>
      </c>
      <c r="AW197" s="13" t="s">
        <v>36</v>
      </c>
      <c r="AX197" s="13" t="s">
        <v>73</v>
      </c>
      <c r="AY197" s="251" t="s">
        <v>186</v>
      </c>
    </row>
    <row r="198" spans="2:51" s="11" customFormat="1" ht="13.5">
      <c r="B198" s="214"/>
      <c r="C198" s="215"/>
      <c r="D198" s="205" t="s">
        <v>290</v>
      </c>
      <c r="E198" s="216" t="s">
        <v>23</v>
      </c>
      <c r="F198" s="217" t="s">
        <v>3687</v>
      </c>
      <c r="G198" s="215"/>
      <c r="H198" s="218">
        <v>111</v>
      </c>
      <c r="I198" s="219"/>
      <c r="J198" s="215"/>
      <c r="K198" s="215"/>
      <c r="L198" s="220"/>
      <c r="M198" s="221"/>
      <c r="N198" s="222"/>
      <c r="O198" s="222"/>
      <c r="P198" s="222"/>
      <c r="Q198" s="222"/>
      <c r="R198" s="222"/>
      <c r="S198" s="222"/>
      <c r="T198" s="223"/>
      <c r="AT198" s="224" t="s">
        <v>290</v>
      </c>
      <c r="AU198" s="224" t="s">
        <v>83</v>
      </c>
      <c r="AV198" s="11" t="s">
        <v>83</v>
      </c>
      <c r="AW198" s="11" t="s">
        <v>36</v>
      </c>
      <c r="AX198" s="11" t="s">
        <v>81</v>
      </c>
      <c r="AY198" s="224" t="s">
        <v>186</v>
      </c>
    </row>
    <row r="199" spans="2:65" s="1" customFormat="1" ht="22.5" customHeight="1">
      <c r="B199" s="41"/>
      <c r="C199" s="193" t="s">
        <v>398</v>
      </c>
      <c r="D199" s="193" t="s">
        <v>189</v>
      </c>
      <c r="E199" s="194" t="s">
        <v>3692</v>
      </c>
      <c r="F199" s="195" t="s">
        <v>3693</v>
      </c>
      <c r="G199" s="196" t="s">
        <v>444</v>
      </c>
      <c r="H199" s="197">
        <v>71</v>
      </c>
      <c r="I199" s="198"/>
      <c r="J199" s="199">
        <f>ROUND(I199*H199,2)</f>
        <v>0</v>
      </c>
      <c r="K199" s="195" t="s">
        <v>193</v>
      </c>
      <c r="L199" s="61"/>
      <c r="M199" s="200" t="s">
        <v>23</v>
      </c>
      <c r="N199" s="201" t="s">
        <v>44</v>
      </c>
      <c r="O199" s="42"/>
      <c r="P199" s="202">
        <f>O199*H199</f>
        <v>0</v>
      </c>
      <c r="Q199" s="202">
        <v>0</v>
      </c>
      <c r="R199" s="202">
        <f>Q199*H199</f>
        <v>0</v>
      </c>
      <c r="S199" s="202">
        <v>0</v>
      </c>
      <c r="T199" s="203">
        <f>S199*H199</f>
        <v>0</v>
      </c>
      <c r="AR199" s="24" t="s">
        <v>206</v>
      </c>
      <c r="AT199" s="24" t="s">
        <v>189</v>
      </c>
      <c r="AU199" s="24" t="s">
        <v>83</v>
      </c>
      <c r="AY199" s="24" t="s">
        <v>186</v>
      </c>
      <c r="BE199" s="204">
        <f>IF(N199="základní",J199,0)</f>
        <v>0</v>
      </c>
      <c r="BF199" s="204">
        <f>IF(N199="snížená",J199,0)</f>
        <v>0</v>
      </c>
      <c r="BG199" s="204">
        <f>IF(N199="zákl. přenesená",J199,0)</f>
        <v>0</v>
      </c>
      <c r="BH199" s="204">
        <f>IF(N199="sníž. přenesená",J199,0)</f>
        <v>0</v>
      </c>
      <c r="BI199" s="204">
        <f>IF(N199="nulová",J199,0)</f>
        <v>0</v>
      </c>
      <c r="BJ199" s="24" t="s">
        <v>81</v>
      </c>
      <c r="BK199" s="204">
        <f>ROUND(I199*H199,2)</f>
        <v>0</v>
      </c>
      <c r="BL199" s="24" t="s">
        <v>206</v>
      </c>
      <c r="BM199" s="24" t="s">
        <v>3694</v>
      </c>
    </row>
    <row r="200" spans="2:47" s="1" customFormat="1" ht="94.5">
      <c r="B200" s="41"/>
      <c r="C200" s="63"/>
      <c r="D200" s="208" t="s">
        <v>287</v>
      </c>
      <c r="E200" s="63"/>
      <c r="F200" s="209" t="s">
        <v>3685</v>
      </c>
      <c r="G200" s="63"/>
      <c r="H200" s="63"/>
      <c r="I200" s="163"/>
      <c r="J200" s="63"/>
      <c r="K200" s="63"/>
      <c r="L200" s="61"/>
      <c r="M200" s="207"/>
      <c r="N200" s="42"/>
      <c r="O200" s="42"/>
      <c r="P200" s="42"/>
      <c r="Q200" s="42"/>
      <c r="R200" s="42"/>
      <c r="S200" s="42"/>
      <c r="T200" s="78"/>
      <c r="AT200" s="24" t="s">
        <v>287</v>
      </c>
      <c r="AU200" s="24" t="s">
        <v>83</v>
      </c>
    </row>
    <row r="201" spans="2:51" s="13" customFormat="1" ht="13.5">
      <c r="B201" s="241"/>
      <c r="C201" s="242"/>
      <c r="D201" s="208" t="s">
        <v>290</v>
      </c>
      <c r="E201" s="243" t="s">
        <v>23</v>
      </c>
      <c r="F201" s="244" t="s">
        <v>3686</v>
      </c>
      <c r="G201" s="242"/>
      <c r="H201" s="245" t="s">
        <v>23</v>
      </c>
      <c r="I201" s="246"/>
      <c r="J201" s="242"/>
      <c r="K201" s="242"/>
      <c r="L201" s="247"/>
      <c r="M201" s="248"/>
      <c r="N201" s="249"/>
      <c r="O201" s="249"/>
      <c r="P201" s="249"/>
      <c r="Q201" s="249"/>
      <c r="R201" s="249"/>
      <c r="S201" s="249"/>
      <c r="T201" s="250"/>
      <c r="AT201" s="251" t="s">
        <v>290</v>
      </c>
      <c r="AU201" s="251" t="s">
        <v>83</v>
      </c>
      <c r="AV201" s="13" t="s">
        <v>81</v>
      </c>
      <c r="AW201" s="13" t="s">
        <v>36</v>
      </c>
      <c r="AX201" s="13" t="s">
        <v>73</v>
      </c>
      <c r="AY201" s="251" t="s">
        <v>186</v>
      </c>
    </row>
    <row r="202" spans="2:51" s="11" customFormat="1" ht="13.5">
      <c r="B202" s="214"/>
      <c r="C202" s="215"/>
      <c r="D202" s="205" t="s">
        <v>290</v>
      </c>
      <c r="E202" s="216" t="s">
        <v>23</v>
      </c>
      <c r="F202" s="217" t="s">
        <v>3695</v>
      </c>
      <c r="G202" s="215"/>
      <c r="H202" s="218">
        <v>71</v>
      </c>
      <c r="I202" s="219"/>
      <c r="J202" s="215"/>
      <c r="K202" s="215"/>
      <c r="L202" s="220"/>
      <c r="M202" s="221"/>
      <c r="N202" s="222"/>
      <c r="O202" s="222"/>
      <c r="P202" s="222"/>
      <c r="Q202" s="222"/>
      <c r="R202" s="222"/>
      <c r="S202" s="222"/>
      <c r="T202" s="223"/>
      <c r="AT202" s="224" t="s">
        <v>290</v>
      </c>
      <c r="AU202" s="224" t="s">
        <v>83</v>
      </c>
      <c r="AV202" s="11" t="s">
        <v>83</v>
      </c>
      <c r="AW202" s="11" t="s">
        <v>36</v>
      </c>
      <c r="AX202" s="11" t="s">
        <v>81</v>
      </c>
      <c r="AY202" s="224" t="s">
        <v>186</v>
      </c>
    </row>
    <row r="203" spans="2:65" s="1" customFormat="1" ht="31.5" customHeight="1">
      <c r="B203" s="41"/>
      <c r="C203" s="193" t="s">
        <v>381</v>
      </c>
      <c r="D203" s="193" t="s">
        <v>189</v>
      </c>
      <c r="E203" s="194" t="s">
        <v>3696</v>
      </c>
      <c r="F203" s="195" t="s">
        <v>3697</v>
      </c>
      <c r="G203" s="196" t="s">
        <v>444</v>
      </c>
      <c r="H203" s="197">
        <v>71</v>
      </c>
      <c r="I203" s="198"/>
      <c r="J203" s="199">
        <f>ROUND(I203*H203,2)</f>
        <v>0</v>
      </c>
      <c r="K203" s="195" t="s">
        <v>193</v>
      </c>
      <c r="L203" s="61"/>
      <c r="M203" s="200" t="s">
        <v>23</v>
      </c>
      <c r="N203" s="201" t="s">
        <v>44</v>
      </c>
      <c r="O203" s="42"/>
      <c r="P203" s="202">
        <f>O203*H203</f>
        <v>0</v>
      </c>
      <c r="Q203" s="202">
        <v>0</v>
      </c>
      <c r="R203" s="202">
        <f>Q203*H203</f>
        <v>0</v>
      </c>
      <c r="S203" s="202">
        <v>0</v>
      </c>
      <c r="T203" s="203">
        <f>S203*H203</f>
        <v>0</v>
      </c>
      <c r="AR203" s="24" t="s">
        <v>206</v>
      </c>
      <c r="AT203" s="24" t="s">
        <v>189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3698</v>
      </c>
    </row>
    <row r="204" spans="2:47" s="1" customFormat="1" ht="40.5">
      <c r="B204" s="41"/>
      <c r="C204" s="63"/>
      <c r="D204" s="208" t="s">
        <v>287</v>
      </c>
      <c r="E204" s="63"/>
      <c r="F204" s="209" t="s">
        <v>3691</v>
      </c>
      <c r="G204" s="63"/>
      <c r="H204" s="63"/>
      <c r="I204" s="163"/>
      <c r="J204" s="63"/>
      <c r="K204" s="63"/>
      <c r="L204" s="61"/>
      <c r="M204" s="207"/>
      <c r="N204" s="42"/>
      <c r="O204" s="42"/>
      <c r="P204" s="42"/>
      <c r="Q204" s="42"/>
      <c r="R204" s="42"/>
      <c r="S204" s="42"/>
      <c r="T204" s="78"/>
      <c r="AT204" s="24" t="s">
        <v>287</v>
      </c>
      <c r="AU204" s="24" t="s">
        <v>83</v>
      </c>
    </row>
    <row r="205" spans="2:51" s="13" customFormat="1" ht="13.5">
      <c r="B205" s="241"/>
      <c r="C205" s="242"/>
      <c r="D205" s="208" t="s">
        <v>290</v>
      </c>
      <c r="E205" s="243" t="s">
        <v>23</v>
      </c>
      <c r="F205" s="244" t="s">
        <v>3686</v>
      </c>
      <c r="G205" s="242"/>
      <c r="H205" s="245" t="s">
        <v>23</v>
      </c>
      <c r="I205" s="246"/>
      <c r="J205" s="242"/>
      <c r="K205" s="242"/>
      <c r="L205" s="247"/>
      <c r="M205" s="248"/>
      <c r="N205" s="249"/>
      <c r="O205" s="249"/>
      <c r="P205" s="249"/>
      <c r="Q205" s="249"/>
      <c r="R205" s="249"/>
      <c r="S205" s="249"/>
      <c r="T205" s="250"/>
      <c r="AT205" s="251" t="s">
        <v>290</v>
      </c>
      <c r="AU205" s="251" t="s">
        <v>83</v>
      </c>
      <c r="AV205" s="13" t="s">
        <v>81</v>
      </c>
      <c r="AW205" s="13" t="s">
        <v>36</v>
      </c>
      <c r="AX205" s="13" t="s">
        <v>73</v>
      </c>
      <c r="AY205" s="251" t="s">
        <v>186</v>
      </c>
    </row>
    <row r="206" spans="2:51" s="11" customFormat="1" ht="13.5">
      <c r="B206" s="214"/>
      <c r="C206" s="215"/>
      <c r="D206" s="205" t="s">
        <v>290</v>
      </c>
      <c r="E206" s="216" t="s">
        <v>23</v>
      </c>
      <c r="F206" s="217" t="s">
        <v>3695</v>
      </c>
      <c r="G206" s="215"/>
      <c r="H206" s="218">
        <v>71</v>
      </c>
      <c r="I206" s="219"/>
      <c r="J206" s="215"/>
      <c r="K206" s="215"/>
      <c r="L206" s="220"/>
      <c r="M206" s="221"/>
      <c r="N206" s="222"/>
      <c r="O206" s="222"/>
      <c r="P206" s="222"/>
      <c r="Q206" s="222"/>
      <c r="R206" s="222"/>
      <c r="S206" s="222"/>
      <c r="T206" s="223"/>
      <c r="AT206" s="224" t="s">
        <v>290</v>
      </c>
      <c r="AU206" s="224" t="s">
        <v>83</v>
      </c>
      <c r="AV206" s="11" t="s">
        <v>83</v>
      </c>
      <c r="AW206" s="11" t="s">
        <v>36</v>
      </c>
      <c r="AX206" s="11" t="s">
        <v>81</v>
      </c>
      <c r="AY206" s="224" t="s">
        <v>186</v>
      </c>
    </row>
    <row r="207" spans="2:65" s="1" customFormat="1" ht="22.5" customHeight="1">
      <c r="B207" s="41"/>
      <c r="C207" s="193" t="s">
        <v>405</v>
      </c>
      <c r="D207" s="193" t="s">
        <v>189</v>
      </c>
      <c r="E207" s="194" t="s">
        <v>3699</v>
      </c>
      <c r="F207" s="195" t="s">
        <v>3700</v>
      </c>
      <c r="G207" s="196" t="s">
        <v>300</v>
      </c>
      <c r="H207" s="197">
        <v>4</v>
      </c>
      <c r="I207" s="198"/>
      <c r="J207" s="199">
        <f>ROUND(I207*H207,2)</f>
        <v>0</v>
      </c>
      <c r="K207" s="195" t="s">
        <v>193</v>
      </c>
      <c r="L207" s="61"/>
      <c r="M207" s="200" t="s">
        <v>23</v>
      </c>
      <c r="N207" s="201" t="s">
        <v>44</v>
      </c>
      <c r="O207" s="42"/>
      <c r="P207" s="202">
        <f>O207*H207</f>
        <v>0</v>
      </c>
      <c r="Q207" s="202">
        <v>0.46009</v>
      </c>
      <c r="R207" s="202">
        <f>Q207*H207</f>
        <v>1.84036</v>
      </c>
      <c r="S207" s="202">
        <v>0</v>
      </c>
      <c r="T207" s="203">
        <f>S207*H207</f>
        <v>0</v>
      </c>
      <c r="AR207" s="24" t="s">
        <v>206</v>
      </c>
      <c r="AT207" s="24" t="s">
        <v>189</v>
      </c>
      <c r="AU207" s="24" t="s">
        <v>83</v>
      </c>
      <c r="AY207" s="24" t="s">
        <v>186</v>
      </c>
      <c r="BE207" s="204">
        <f>IF(N207="základní",J207,0)</f>
        <v>0</v>
      </c>
      <c r="BF207" s="204">
        <f>IF(N207="snížená",J207,0)</f>
        <v>0</v>
      </c>
      <c r="BG207" s="204">
        <f>IF(N207="zákl. přenesená",J207,0)</f>
        <v>0</v>
      </c>
      <c r="BH207" s="204">
        <f>IF(N207="sníž. přenesená",J207,0)</f>
        <v>0</v>
      </c>
      <c r="BI207" s="204">
        <f>IF(N207="nulová",J207,0)</f>
        <v>0</v>
      </c>
      <c r="BJ207" s="24" t="s">
        <v>81</v>
      </c>
      <c r="BK207" s="204">
        <f>ROUND(I207*H207,2)</f>
        <v>0</v>
      </c>
      <c r="BL207" s="24" t="s">
        <v>206</v>
      </c>
      <c r="BM207" s="24" t="s">
        <v>3701</v>
      </c>
    </row>
    <row r="208" spans="2:47" s="1" customFormat="1" ht="94.5">
      <c r="B208" s="41"/>
      <c r="C208" s="63"/>
      <c r="D208" s="208" t="s">
        <v>287</v>
      </c>
      <c r="E208" s="63"/>
      <c r="F208" s="209" t="s">
        <v>3685</v>
      </c>
      <c r="G208" s="63"/>
      <c r="H208" s="63"/>
      <c r="I208" s="163"/>
      <c r="J208" s="63"/>
      <c r="K208" s="63"/>
      <c r="L208" s="61"/>
      <c r="M208" s="207"/>
      <c r="N208" s="42"/>
      <c r="O208" s="42"/>
      <c r="P208" s="42"/>
      <c r="Q208" s="42"/>
      <c r="R208" s="42"/>
      <c r="S208" s="42"/>
      <c r="T208" s="78"/>
      <c r="AT208" s="24" t="s">
        <v>287</v>
      </c>
      <c r="AU208" s="24" t="s">
        <v>83</v>
      </c>
    </row>
    <row r="209" spans="2:51" s="11" customFormat="1" ht="13.5">
      <c r="B209" s="214"/>
      <c r="C209" s="215"/>
      <c r="D209" s="205" t="s">
        <v>290</v>
      </c>
      <c r="E209" s="216" t="s">
        <v>23</v>
      </c>
      <c r="F209" s="217" t="s">
        <v>723</v>
      </c>
      <c r="G209" s="215"/>
      <c r="H209" s="218">
        <v>4</v>
      </c>
      <c r="I209" s="219"/>
      <c r="J209" s="215"/>
      <c r="K209" s="215"/>
      <c r="L209" s="220"/>
      <c r="M209" s="221"/>
      <c r="N209" s="222"/>
      <c r="O209" s="222"/>
      <c r="P209" s="222"/>
      <c r="Q209" s="222"/>
      <c r="R209" s="222"/>
      <c r="S209" s="222"/>
      <c r="T209" s="223"/>
      <c r="AT209" s="224" t="s">
        <v>290</v>
      </c>
      <c r="AU209" s="224" t="s">
        <v>83</v>
      </c>
      <c r="AV209" s="11" t="s">
        <v>83</v>
      </c>
      <c r="AW209" s="11" t="s">
        <v>36</v>
      </c>
      <c r="AX209" s="11" t="s">
        <v>81</v>
      </c>
      <c r="AY209" s="224" t="s">
        <v>186</v>
      </c>
    </row>
    <row r="210" spans="2:65" s="1" customFormat="1" ht="31.5" customHeight="1">
      <c r="B210" s="41"/>
      <c r="C210" s="193" t="s">
        <v>447</v>
      </c>
      <c r="D210" s="193" t="s">
        <v>189</v>
      </c>
      <c r="E210" s="194" t="s">
        <v>3702</v>
      </c>
      <c r="F210" s="195" t="s">
        <v>3703</v>
      </c>
      <c r="G210" s="196" t="s">
        <v>300</v>
      </c>
      <c r="H210" s="197">
        <v>3</v>
      </c>
      <c r="I210" s="198"/>
      <c r="J210" s="199">
        <f>ROUND(I210*H210,2)</f>
        <v>0</v>
      </c>
      <c r="K210" s="195" t="s">
        <v>193</v>
      </c>
      <c r="L210" s="61"/>
      <c r="M210" s="200" t="s">
        <v>23</v>
      </c>
      <c r="N210" s="201" t="s">
        <v>44</v>
      </c>
      <c r="O210" s="42"/>
      <c r="P210" s="202">
        <f>O210*H210</f>
        <v>0</v>
      </c>
      <c r="Q210" s="202">
        <v>0.00016</v>
      </c>
      <c r="R210" s="202">
        <f>Q210*H210</f>
        <v>0.00048000000000000007</v>
      </c>
      <c r="S210" s="202">
        <v>0</v>
      </c>
      <c r="T210" s="203">
        <f>S210*H210</f>
        <v>0</v>
      </c>
      <c r="AR210" s="24" t="s">
        <v>206</v>
      </c>
      <c r="AT210" s="24" t="s">
        <v>189</v>
      </c>
      <c r="AU210" s="24" t="s">
        <v>83</v>
      </c>
      <c r="AY210" s="24" t="s">
        <v>186</v>
      </c>
      <c r="BE210" s="204">
        <f>IF(N210="základní",J210,0)</f>
        <v>0</v>
      </c>
      <c r="BF210" s="204">
        <f>IF(N210="snížená",J210,0)</f>
        <v>0</v>
      </c>
      <c r="BG210" s="204">
        <f>IF(N210="zákl. přenesená",J210,0)</f>
        <v>0</v>
      </c>
      <c r="BH210" s="204">
        <f>IF(N210="sníž. přenesená",J210,0)</f>
        <v>0</v>
      </c>
      <c r="BI210" s="204">
        <f>IF(N210="nulová",J210,0)</f>
        <v>0</v>
      </c>
      <c r="BJ210" s="24" t="s">
        <v>81</v>
      </c>
      <c r="BK210" s="204">
        <f>ROUND(I210*H210,2)</f>
        <v>0</v>
      </c>
      <c r="BL210" s="24" t="s">
        <v>206</v>
      </c>
      <c r="BM210" s="24" t="s">
        <v>3704</v>
      </c>
    </row>
    <row r="211" spans="2:47" s="1" customFormat="1" ht="67.5">
      <c r="B211" s="41"/>
      <c r="C211" s="63"/>
      <c r="D211" s="208" t="s">
        <v>287</v>
      </c>
      <c r="E211" s="63"/>
      <c r="F211" s="209" t="s">
        <v>3705</v>
      </c>
      <c r="G211" s="63"/>
      <c r="H211" s="63"/>
      <c r="I211" s="163"/>
      <c r="J211" s="63"/>
      <c r="K211" s="63"/>
      <c r="L211" s="61"/>
      <c r="M211" s="207"/>
      <c r="N211" s="42"/>
      <c r="O211" s="42"/>
      <c r="P211" s="42"/>
      <c r="Q211" s="42"/>
      <c r="R211" s="42"/>
      <c r="S211" s="42"/>
      <c r="T211" s="78"/>
      <c r="AT211" s="24" t="s">
        <v>287</v>
      </c>
      <c r="AU211" s="24" t="s">
        <v>83</v>
      </c>
    </row>
    <row r="212" spans="2:51" s="13" customFormat="1" ht="13.5">
      <c r="B212" s="241"/>
      <c r="C212" s="242"/>
      <c r="D212" s="208" t="s">
        <v>290</v>
      </c>
      <c r="E212" s="243" t="s">
        <v>23</v>
      </c>
      <c r="F212" s="244" t="s">
        <v>3686</v>
      </c>
      <c r="G212" s="242"/>
      <c r="H212" s="245" t="s">
        <v>23</v>
      </c>
      <c r="I212" s="246"/>
      <c r="J212" s="242"/>
      <c r="K212" s="242"/>
      <c r="L212" s="247"/>
      <c r="M212" s="248"/>
      <c r="N212" s="249"/>
      <c r="O212" s="249"/>
      <c r="P212" s="249"/>
      <c r="Q212" s="249"/>
      <c r="R212" s="249"/>
      <c r="S212" s="249"/>
      <c r="T212" s="250"/>
      <c r="AT212" s="251" t="s">
        <v>290</v>
      </c>
      <c r="AU212" s="251" t="s">
        <v>83</v>
      </c>
      <c r="AV212" s="13" t="s">
        <v>81</v>
      </c>
      <c r="AW212" s="13" t="s">
        <v>36</v>
      </c>
      <c r="AX212" s="13" t="s">
        <v>73</v>
      </c>
      <c r="AY212" s="251" t="s">
        <v>186</v>
      </c>
    </row>
    <row r="213" spans="2:51" s="11" customFormat="1" ht="13.5">
      <c r="B213" s="214"/>
      <c r="C213" s="215"/>
      <c r="D213" s="205" t="s">
        <v>290</v>
      </c>
      <c r="E213" s="216" t="s">
        <v>23</v>
      </c>
      <c r="F213" s="217" t="s">
        <v>3706</v>
      </c>
      <c r="G213" s="215"/>
      <c r="H213" s="218">
        <v>3</v>
      </c>
      <c r="I213" s="219"/>
      <c r="J213" s="215"/>
      <c r="K213" s="215"/>
      <c r="L213" s="220"/>
      <c r="M213" s="221"/>
      <c r="N213" s="222"/>
      <c r="O213" s="222"/>
      <c r="P213" s="222"/>
      <c r="Q213" s="222"/>
      <c r="R213" s="222"/>
      <c r="S213" s="222"/>
      <c r="T213" s="223"/>
      <c r="AT213" s="224" t="s">
        <v>290</v>
      </c>
      <c r="AU213" s="224" t="s">
        <v>83</v>
      </c>
      <c r="AV213" s="11" t="s">
        <v>83</v>
      </c>
      <c r="AW213" s="11" t="s">
        <v>36</v>
      </c>
      <c r="AX213" s="11" t="s">
        <v>81</v>
      </c>
      <c r="AY213" s="224" t="s">
        <v>186</v>
      </c>
    </row>
    <row r="214" spans="2:65" s="1" customFormat="1" ht="22.5" customHeight="1">
      <c r="B214" s="41"/>
      <c r="C214" s="193" t="s">
        <v>411</v>
      </c>
      <c r="D214" s="193" t="s">
        <v>189</v>
      </c>
      <c r="E214" s="194" t="s">
        <v>3707</v>
      </c>
      <c r="F214" s="195" t="s">
        <v>3708</v>
      </c>
      <c r="G214" s="196" t="s">
        <v>444</v>
      </c>
      <c r="H214" s="197">
        <v>182</v>
      </c>
      <c r="I214" s="198"/>
      <c r="J214" s="199">
        <f>ROUND(I214*H214,2)</f>
        <v>0</v>
      </c>
      <c r="K214" s="195" t="s">
        <v>23</v>
      </c>
      <c r="L214" s="61"/>
      <c r="M214" s="200" t="s">
        <v>23</v>
      </c>
      <c r="N214" s="201" t="s">
        <v>44</v>
      </c>
      <c r="O214" s="42"/>
      <c r="P214" s="202">
        <f>O214*H214</f>
        <v>0</v>
      </c>
      <c r="Q214" s="202">
        <v>0.00019</v>
      </c>
      <c r="R214" s="202">
        <f>Q214*H214</f>
        <v>0.03458</v>
      </c>
      <c r="S214" s="202">
        <v>0</v>
      </c>
      <c r="T214" s="203">
        <f>S214*H214</f>
        <v>0</v>
      </c>
      <c r="AR214" s="24" t="s">
        <v>206</v>
      </c>
      <c r="AT214" s="24" t="s">
        <v>189</v>
      </c>
      <c r="AU214" s="24" t="s">
        <v>83</v>
      </c>
      <c r="AY214" s="24" t="s">
        <v>186</v>
      </c>
      <c r="BE214" s="204">
        <f>IF(N214="základní",J214,0)</f>
        <v>0</v>
      </c>
      <c r="BF214" s="204">
        <f>IF(N214="snížená",J214,0)</f>
        <v>0</v>
      </c>
      <c r="BG214" s="204">
        <f>IF(N214="zákl. přenesená",J214,0)</f>
        <v>0</v>
      </c>
      <c r="BH214" s="204">
        <f>IF(N214="sníž. přenesená",J214,0)</f>
        <v>0</v>
      </c>
      <c r="BI214" s="204">
        <f>IF(N214="nulová",J214,0)</f>
        <v>0</v>
      </c>
      <c r="BJ214" s="24" t="s">
        <v>81</v>
      </c>
      <c r="BK214" s="204">
        <f>ROUND(I214*H214,2)</f>
        <v>0</v>
      </c>
      <c r="BL214" s="24" t="s">
        <v>206</v>
      </c>
      <c r="BM214" s="24" t="s">
        <v>3709</v>
      </c>
    </row>
    <row r="215" spans="2:51" s="13" customFormat="1" ht="13.5">
      <c r="B215" s="241"/>
      <c r="C215" s="242"/>
      <c r="D215" s="208" t="s">
        <v>290</v>
      </c>
      <c r="E215" s="243" t="s">
        <v>23</v>
      </c>
      <c r="F215" s="244" t="s">
        <v>3686</v>
      </c>
      <c r="G215" s="242"/>
      <c r="H215" s="245" t="s">
        <v>23</v>
      </c>
      <c r="I215" s="246"/>
      <c r="J215" s="242"/>
      <c r="K215" s="242"/>
      <c r="L215" s="247"/>
      <c r="M215" s="248"/>
      <c r="N215" s="249"/>
      <c r="O215" s="249"/>
      <c r="P215" s="249"/>
      <c r="Q215" s="249"/>
      <c r="R215" s="249"/>
      <c r="S215" s="249"/>
      <c r="T215" s="250"/>
      <c r="AT215" s="251" t="s">
        <v>290</v>
      </c>
      <c r="AU215" s="251" t="s">
        <v>83</v>
      </c>
      <c r="AV215" s="13" t="s">
        <v>81</v>
      </c>
      <c r="AW215" s="13" t="s">
        <v>36</v>
      </c>
      <c r="AX215" s="13" t="s">
        <v>73</v>
      </c>
      <c r="AY215" s="251" t="s">
        <v>186</v>
      </c>
    </row>
    <row r="216" spans="2:51" s="11" customFormat="1" ht="13.5">
      <c r="B216" s="214"/>
      <c r="C216" s="215"/>
      <c r="D216" s="208" t="s">
        <v>290</v>
      </c>
      <c r="E216" s="225" t="s">
        <v>23</v>
      </c>
      <c r="F216" s="226" t="s">
        <v>3687</v>
      </c>
      <c r="G216" s="215"/>
      <c r="H216" s="227">
        <v>111</v>
      </c>
      <c r="I216" s="219"/>
      <c r="J216" s="215"/>
      <c r="K216" s="215"/>
      <c r="L216" s="220"/>
      <c r="M216" s="221"/>
      <c r="N216" s="222"/>
      <c r="O216" s="222"/>
      <c r="P216" s="222"/>
      <c r="Q216" s="222"/>
      <c r="R216" s="222"/>
      <c r="S216" s="222"/>
      <c r="T216" s="223"/>
      <c r="AT216" s="224" t="s">
        <v>290</v>
      </c>
      <c r="AU216" s="224" t="s">
        <v>83</v>
      </c>
      <c r="AV216" s="11" t="s">
        <v>83</v>
      </c>
      <c r="AW216" s="11" t="s">
        <v>36</v>
      </c>
      <c r="AX216" s="11" t="s">
        <v>73</v>
      </c>
      <c r="AY216" s="224" t="s">
        <v>186</v>
      </c>
    </row>
    <row r="217" spans="2:51" s="11" customFormat="1" ht="13.5">
      <c r="B217" s="214"/>
      <c r="C217" s="215"/>
      <c r="D217" s="208" t="s">
        <v>290</v>
      </c>
      <c r="E217" s="225" t="s">
        <v>23</v>
      </c>
      <c r="F217" s="226" t="s">
        <v>3695</v>
      </c>
      <c r="G217" s="215"/>
      <c r="H217" s="227">
        <v>71</v>
      </c>
      <c r="I217" s="219"/>
      <c r="J217" s="215"/>
      <c r="K217" s="215"/>
      <c r="L217" s="220"/>
      <c r="M217" s="221"/>
      <c r="N217" s="222"/>
      <c r="O217" s="222"/>
      <c r="P217" s="222"/>
      <c r="Q217" s="222"/>
      <c r="R217" s="222"/>
      <c r="S217" s="222"/>
      <c r="T217" s="223"/>
      <c r="AT217" s="224" t="s">
        <v>290</v>
      </c>
      <c r="AU217" s="224" t="s">
        <v>83</v>
      </c>
      <c r="AV217" s="11" t="s">
        <v>83</v>
      </c>
      <c r="AW217" s="11" t="s">
        <v>36</v>
      </c>
      <c r="AX217" s="11" t="s">
        <v>73</v>
      </c>
      <c r="AY217" s="224" t="s">
        <v>186</v>
      </c>
    </row>
    <row r="218" spans="2:51" s="12" customFormat="1" ht="13.5">
      <c r="B218" s="230"/>
      <c r="C218" s="231"/>
      <c r="D218" s="205" t="s">
        <v>290</v>
      </c>
      <c r="E218" s="232" t="s">
        <v>23</v>
      </c>
      <c r="F218" s="233" t="s">
        <v>650</v>
      </c>
      <c r="G218" s="231"/>
      <c r="H218" s="234">
        <v>182</v>
      </c>
      <c r="I218" s="235"/>
      <c r="J218" s="231"/>
      <c r="K218" s="231"/>
      <c r="L218" s="236"/>
      <c r="M218" s="237"/>
      <c r="N218" s="238"/>
      <c r="O218" s="238"/>
      <c r="P218" s="238"/>
      <c r="Q218" s="238"/>
      <c r="R218" s="238"/>
      <c r="S218" s="238"/>
      <c r="T218" s="239"/>
      <c r="AT218" s="240" t="s">
        <v>290</v>
      </c>
      <c r="AU218" s="240" t="s">
        <v>83</v>
      </c>
      <c r="AV218" s="12" t="s">
        <v>206</v>
      </c>
      <c r="AW218" s="12" t="s">
        <v>36</v>
      </c>
      <c r="AX218" s="12" t="s">
        <v>81</v>
      </c>
      <c r="AY218" s="240" t="s">
        <v>186</v>
      </c>
    </row>
    <row r="219" spans="2:65" s="1" customFormat="1" ht="22.5" customHeight="1">
      <c r="B219" s="41"/>
      <c r="C219" s="193" t="s">
        <v>550</v>
      </c>
      <c r="D219" s="193" t="s">
        <v>189</v>
      </c>
      <c r="E219" s="194" t="s">
        <v>3710</v>
      </c>
      <c r="F219" s="195" t="s">
        <v>3711</v>
      </c>
      <c r="G219" s="196" t="s">
        <v>444</v>
      </c>
      <c r="H219" s="197">
        <v>182</v>
      </c>
      <c r="I219" s="198"/>
      <c r="J219" s="199">
        <f>ROUND(I219*H219,2)</f>
        <v>0</v>
      </c>
      <c r="K219" s="195" t="s">
        <v>193</v>
      </c>
      <c r="L219" s="61"/>
      <c r="M219" s="200" t="s">
        <v>23</v>
      </c>
      <c r="N219" s="201" t="s">
        <v>44</v>
      </c>
      <c r="O219" s="42"/>
      <c r="P219" s="202">
        <f>O219*H219</f>
        <v>0</v>
      </c>
      <c r="Q219" s="202">
        <v>7E-05</v>
      </c>
      <c r="R219" s="202">
        <f>Q219*H219</f>
        <v>0.01274</v>
      </c>
      <c r="S219" s="202">
        <v>0</v>
      </c>
      <c r="T219" s="203">
        <f>S219*H219</f>
        <v>0</v>
      </c>
      <c r="AR219" s="24" t="s">
        <v>206</v>
      </c>
      <c r="AT219" s="24" t="s">
        <v>189</v>
      </c>
      <c r="AU219" s="24" t="s">
        <v>83</v>
      </c>
      <c r="AY219" s="24" t="s">
        <v>186</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206</v>
      </c>
      <c r="BM219" s="24" t="s">
        <v>3712</v>
      </c>
    </row>
    <row r="220" spans="2:51" s="13" customFormat="1" ht="13.5">
      <c r="B220" s="241"/>
      <c r="C220" s="242"/>
      <c r="D220" s="208" t="s">
        <v>290</v>
      </c>
      <c r="E220" s="243" t="s">
        <v>23</v>
      </c>
      <c r="F220" s="244" t="s">
        <v>3686</v>
      </c>
      <c r="G220" s="242"/>
      <c r="H220" s="245" t="s">
        <v>23</v>
      </c>
      <c r="I220" s="246"/>
      <c r="J220" s="242"/>
      <c r="K220" s="242"/>
      <c r="L220" s="247"/>
      <c r="M220" s="248"/>
      <c r="N220" s="249"/>
      <c r="O220" s="249"/>
      <c r="P220" s="249"/>
      <c r="Q220" s="249"/>
      <c r="R220" s="249"/>
      <c r="S220" s="249"/>
      <c r="T220" s="250"/>
      <c r="AT220" s="251" t="s">
        <v>290</v>
      </c>
      <c r="AU220" s="251" t="s">
        <v>83</v>
      </c>
      <c r="AV220" s="13" t="s">
        <v>81</v>
      </c>
      <c r="AW220" s="13" t="s">
        <v>36</v>
      </c>
      <c r="AX220" s="13" t="s">
        <v>73</v>
      </c>
      <c r="AY220" s="251" t="s">
        <v>186</v>
      </c>
    </row>
    <row r="221" spans="2:51" s="11" customFormat="1" ht="13.5">
      <c r="B221" s="214"/>
      <c r="C221" s="215"/>
      <c r="D221" s="208" t="s">
        <v>290</v>
      </c>
      <c r="E221" s="225" t="s">
        <v>23</v>
      </c>
      <c r="F221" s="226" t="s">
        <v>3687</v>
      </c>
      <c r="G221" s="215"/>
      <c r="H221" s="227">
        <v>111</v>
      </c>
      <c r="I221" s="219"/>
      <c r="J221" s="215"/>
      <c r="K221" s="215"/>
      <c r="L221" s="220"/>
      <c r="M221" s="221"/>
      <c r="N221" s="222"/>
      <c r="O221" s="222"/>
      <c r="P221" s="222"/>
      <c r="Q221" s="222"/>
      <c r="R221" s="222"/>
      <c r="S221" s="222"/>
      <c r="T221" s="223"/>
      <c r="AT221" s="224" t="s">
        <v>290</v>
      </c>
      <c r="AU221" s="224" t="s">
        <v>83</v>
      </c>
      <c r="AV221" s="11" t="s">
        <v>83</v>
      </c>
      <c r="AW221" s="11" t="s">
        <v>36</v>
      </c>
      <c r="AX221" s="11" t="s">
        <v>73</v>
      </c>
      <c r="AY221" s="224" t="s">
        <v>186</v>
      </c>
    </row>
    <row r="222" spans="2:51" s="11" customFormat="1" ht="13.5">
      <c r="B222" s="214"/>
      <c r="C222" s="215"/>
      <c r="D222" s="208" t="s">
        <v>290</v>
      </c>
      <c r="E222" s="225" t="s">
        <v>23</v>
      </c>
      <c r="F222" s="226" t="s">
        <v>3695</v>
      </c>
      <c r="G222" s="215"/>
      <c r="H222" s="227">
        <v>71</v>
      </c>
      <c r="I222" s="219"/>
      <c r="J222" s="215"/>
      <c r="K222" s="215"/>
      <c r="L222" s="220"/>
      <c r="M222" s="221"/>
      <c r="N222" s="222"/>
      <c r="O222" s="222"/>
      <c r="P222" s="222"/>
      <c r="Q222" s="222"/>
      <c r="R222" s="222"/>
      <c r="S222" s="222"/>
      <c r="T222" s="223"/>
      <c r="AT222" s="224" t="s">
        <v>290</v>
      </c>
      <c r="AU222" s="224" t="s">
        <v>83</v>
      </c>
      <c r="AV222" s="11" t="s">
        <v>83</v>
      </c>
      <c r="AW222" s="11" t="s">
        <v>36</v>
      </c>
      <c r="AX222" s="11" t="s">
        <v>73</v>
      </c>
      <c r="AY222" s="224" t="s">
        <v>186</v>
      </c>
    </row>
    <row r="223" spans="2:51" s="12" customFormat="1" ht="13.5">
      <c r="B223" s="230"/>
      <c r="C223" s="231"/>
      <c r="D223" s="205" t="s">
        <v>290</v>
      </c>
      <c r="E223" s="232" t="s">
        <v>23</v>
      </c>
      <c r="F223" s="233" t="s">
        <v>650</v>
      </c>
      <c r="G223" s="231"/>
      <c r="H223" s="234">
        <v>182</v>
      </c>
      <c r="I223" s="235"/>
      <c r="J223" s="231"/>
      <c r="K223" s="231"/>
      <c r="L223" s="236"/>
      <c r="M223" s="237"/>
      <c r="N223" s="238"/>
      <c r="O223" s="238"/>
      <c r="P223" s="238"/>
      <c r="Q223" s="238"/>
      <c r="R223" s="238"/>
      <c r="S223" s="238"/>
      <c r="T223" s="239"/>
      <c r="AT223" s="240" t="s">
        <v>290</v>
      </c>
      <c r="AU223" s="240" t="s">
        <v>83</v>
      </c>
      <c r="AV223" s="12" t="s">
        <v>206</v>
      </c>
      <c r="AW223" s="12" t="s">
        <v>36</v>
      </c>
      <c r="AX223" s="12" t="s">
        <v>81</v>
      </c>
      <c r="AY223" s="240" t="s">
        <v>186</v>
      </c>
    </row>
    <row r="224" spans="2:65" s="1" customFormat="1" ht="31.5" customHeight="1">
      <c r="B224" s="41"/>
      <c r="C224" s="254" t="s">
        <v>441</v>
      </c>
      <c r="D224" s="254" t="s">
        <v>1059</v>
      </c>
      <c r="E224" s="255" t="s">
        <v>3713</v>
      </c>
      <c r="F224" s="256" t="s">
        <v>3714</v>
      </c>
      <c r="G224" s="257" t="s">
        <v>300</v>
      </c>
      <c r="H224" s="258">
        <v>3</v>
      </c>
      <c r="I224" s="259"/>
      <c r="J224" s="260">
        <f>ROUND(I224*H224,2)</f>
        <v>0</v>
      </c>
      <c r="K224" s="256" t="s">
        <v>23</v>
      </c>
      <c r="L224" s="261"/>
      <c r="M224" s="262" t="s">
        <v>23</v>
      </c>
      <c r="N224" s="263" t="s">
        <v>44</v>
      </c>
      <c r="O224" s="42"/>
      <c r="P224" s="202">
        <f>O224*H224</f>
        <v>0</v>
      </c>
      <c r="Q224" s="202">
        <v>0.00227</v>
      </c>
      <c r="R224" s="202">
        <f>Q224*H224</f>
        <v>0.00681</v>
      </c>
      <c r="S224" s="202">
        <v>0</v>
      </c>
      <c r="T224" s="203">
        <f>S224*H224</f>
        <v>0</v>
      </c>
      <c r="AR224" s="24" t="s">
        <v>227</v>
      </c>
      <c r="AT224" s="24" t="s">
        <v>1059</v>
      </c>
      <c r="AU224" s="24" t="s">
        <v>83</v>
      </c>
      <c r="AY224" s="24" t="s">
        <v>186</v>
      </c>
      <c r="BE224" s="204">
        <f>IF(N224="základní",J224,0)</f>
        <v>0</v>
      </c>
      <c r="BF224" s="204">
        <f>IF(N224="snížená",J224,0)</f>
        <v>0</v>
      </c>
      <c r="BG224" s="204">
        <f>IF(N224="zákl. přenesená",J224,0)</f>
        <v>0</v>
      </c>
      <c r="BH224" s="204">
        <f>IF(N224="sníž. přenesená",J224,0)</f>
        <v>0</v>
      </c>
      <c r="BI224" s="204">
        <f>IF(N224="nulová",J224,0)</f>
        <v>0</v>
      </c>
      <c r="BJ224" s="24" t="s">
        <v>81</v>
      </c>
      <c r="BK224" s="204">
        <f>ROUND(I224*H224,2)</f>
        <v>0</v>
      </c>
      <c r="BL224" s="24" t="s">
        <v>206</v>
      </c>
      <c r="BM224" s="24" t="s">
        <v>3715</v>
      </c>
    </row>
    <row r="225" spans="2:51" s="13" customFormat="1" ht="13.5">
      <c r="B225" s="241"/>
      <c r="C225" s="242"/>
      <c r="D225" s="208" t="s">
        <v>290</v>
      </c>
      <c r="E225" s="243" t="s">
        <v>23</v>
      </c>
      <c r="F225" s="244" t="s">
        <v>3686</v>
      </c>
      <c r="G225" s="242"/>
      <c r="H225" s="245" t="s">
        <v>23</v>
      </c>
      <c r="I225" s="246"/>
      <c r="J225" s="242"/>
      <c r="K225" s="242"/>
      <c r="L225" s="247"/>
      <c r="M225" s="248"/>
      <c r="N225" s="249"/>
      <c r="O225" s="249"/>
      <c r="P225" s="249"/>
      <c r="Q225" s="249"/>
      <c r="R225" s="249"/>
      <c r="S225" s="249"/>
      <c r="T225" s="250"/>
      <c r="AT225" s="251" t="s">
        <v>290</v>
      </c>
      <c r="AU225" s="251" t="s">
        <v>83</v>
      </c>
      <c r="AV225" s="13" t="s">
        <v>81</v>
      </c>
      <c r="AW225" s="13" t="s">
        <v>36</v>
      </c>
      <c r="AX225" s="13" t="s">
        <v>73</v>
      </c>
      <c r="AY225" s="251" t="s">
        <v>186</v>
      </c>
    </row>
    <row r="226" spans="2:51" s="11" customFormat="1" ht="13.5">
      <c r="B226" s="214"/>
      <c r="C226" s="215"/>
      <c r="D226" s="205" t="s">
        <v>290</v>
      </c>
      <c r="E226" s="216" t="s">
        <v>23</v>
      </c>
      <c r="F226" s="217" t="s">
        <v>3706</v>
      </c>
      <c r="G226" s="215"/>
      <c r="H226" s="218">
        <v>3</v>
      </c>
      <c r="I226" s="219"/>
      <c r="J226" s="215"/>
      <c r="K226" s="215"/>
      <c r="L226" s="220"/>
      <c r="M226" s="221"/>
      <c r="N226" s="222"/>
      <c r="O226" s="222"/>
      <c r="P226" s="222"/>
      <c r="Q226" s="222"/>
      <c r="R226" s="222"/>
      <c r="S226" s="222"/>
      <c r="T226" s="223"/>
      <c r="AT226" s="224" t="s">
        <v>290</v>
      </c>
      <c r="AU226" s="224" t="s">
        <v>83</v>
      </c>
      <c r="AV226" s="11" t="s">
        <v>83</v>
      </c>
      <c r="AW226" s="11" t="s">
        <v>36</v>
      </c>
      <c r="AX226" s="11" t="s">
        <v>81</v>
      </c>
      <c r="AY226" s="224" t="s">
        <v>186</v>
      </c>
    </row>
    <row r="227" spans="2:65" s="1" customFormat="1" ht="31.5" customHeight="1">
      <c r="B227" s="41"/>
      <c r="C227" s="193" t="s">
        <v>836</v>
      </c>
      <c r="D227" s="193" t="s">
        <v>189</v>
      </c>
      <c r="E227" s="194" t="s">
        <v>3716</v>
      </c>
      <c r="F227" s="195" t="s">
        <v>3717</v>
      </c>
      <c r="G227" s="196" t="s">
        <v>300</v>
      </c>
      <c r="H227" s="197">
        <v>20</v>
      </c>
      <c r="I227" s="198"/>
      <c r="J227" s="199">
        <f>ROUND(I227*H227,2)</f>
        <v>0</v>
      </c>
      <c r="K227" s="195" t="s">
        <v>23</v>
      </c>
      <c r="L227" s="61"/>
      <c r="M227" s="200" t="s">
        <v>23</v>
      </c>
      <c r="N227" s="201" t="s">
        <v>44</v>
      </c>
      <c r="O227" s="42"/>
      <c r="P227" s="202">
        <f>O227*H227</f>
        <v>0</v>
      </c>
      <c r="Q227" s="202">
        <v>8E-05</v>
      </c>
      <c r="R227" s="202">
        <f>Q227*H227</f>
        <v>0.0016</v>
      </c>
      <c r="S227" s="202">
        <v>0</v>
      </c>
      <c r="T227" s="203">
        <f>S227*H227</f>
        <v>0</v>
      </c>
      <c r="AR227" s="24" t="s">
        <v>206</v>
      </c>
      <c r="AT227" s="24" t="s">
        <v>189</v>
      </c>
      <c r="AU227" s="24" t="s">
        <v>83</v>
      </c>
      <c r="AY227" s="24" t="s">
        <v>186</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206</v>
      </c>
      <c r="BM227" s="24" t="s">
        <v>3718</v>
      </c>
    </row>
    <row r="228" spans="2:51" s="13" customFormat="1" ht="13.5">
      <c r="B228" s="241"/>
      <c r="C228" s="242"/>
      <c r="D228" s="208" t="s">
        <v>290</v>
      </c>
      <c r="E228" s="243" t="s">
        <v>23</v>
      </c>
      <c r="F228" s="244" t="s">
        <v>3719</v>
      </c>
      <c r="G228" s="242"/>
      <c r="H228" s="245" t="s">
        <v>23</v>
      </c>
      <c r="I228" s="246"/>
      <c r="J228" s="242"/>
      <c r="K228" s="242"/>
      <c r="L228" s="247"/>
      <c r="M228" s="248"/>
      <c r="N228" s="249"/>
      <c r="O228" s="249"/>
      <c r="P228" s="249"/>
      <c r="Q228" s="249"/>
      <c r="R228" s="249"/>
      <c r="S228" s="249"/>
      <c r="T228" s="250"/>
      <c r="AT228" s="251" t="s">
        <v>290</v>
      </c>
      <c r="AU228" s="251" t="s">
        <v>83</v>
      </c>
      <c r="AV228" s="13" t="s">
        <v>81</v>
      </c>
      <c r="AW228" s="13" t="s">
        <v>36</v>
      </c>
      <c r="AX228" s="13" t="s">
        <v>73</v>
      </c>
      <c r="AY228" s="251" t="s">
        <v>186</v>
      </c>
    </row>
    <row r="229" spans="2:51" s="11" customFormat="1" ht="13.5">
      <c r="B229" s="214"/>
      <c r="C229" s="215"/>
      <c r="D229" s="205" t="s">
        <v>290</v>
      </c>
      <c r="E229" s="216" t="s">
        <v>23</v>
      </c>
      <c r="F229" s="217" t="s">
        <v>3720</v>
      </c>
      <c r="G229" s="215"/>
      <c r="H229" s="218">
        <v>20</v>
      </c>
      <c r="I229" s="219"/>
      <c r="J229" s="215"/>
      <c r="K229" s="215"/>
      <c r="L229" s="220"/>
      <c r="M229" s="221"/>
      <c r="N229" s="222"/>
      <c r="O229" s="222"/>
      <c r="P229" s="222"/>
      <c r="Q229" s="222"/>
      <c r="R229" s="222"/>
      <c r="S229" s="222"/>
      <c r="T229" s="223"/>
      <c r="AT229" s="224" t="s">
        <v>290</v>
      </c>
      <c r="AU229" s="224" t="s">
        <v>83</v>
      </c>
      <c r="AV229" s="11" t="s">
        <v>83</v>
      </c>
      <c r="AW229" s="11" t="s">
        <v>36</v>
      </c>
      <c r="AX229" s="11" t="s">
        <v>81</v>
      </c>
      <c r="AY229" s="224" t="s">
        <v>186</v>
      </c>
    </row>
    <row r="230" spans="2:65" s="1" customFormat="1" ht="31.5" customHeight="1">
      <c r="B230" s="41"/>
      <c r="C230" s="193" t="s">
        <v>841</v>
      </c>
      <c r="D230" s="193" t="s">
        <v>189</v>
      </c>
      <c r="E230" s="194" t="s">
        <v>3721</v>
      </c>
      <c r="F230" s="195" t="s">
        <v>3722</v>
      </c>
      <c r="G230" s="196" t="s">
        <v>300</v>
      </c>
      <c r="H230" s="197">
        <v>16</v>
      </c>
      <c r="I230" s="198"/>
      <c r="J230" s="199">
        <f>ROUND(I230*H230,2)</f>
        <v>0</v>
      </c>
      <c r="K230" s="195" t="s">
        <v>23</v>
      </c>
      <c r="L230" s="61"/>
      <c r="M230" s="200" t="s">
        <v>23</v>
      </c>
      <c r="N230" s="201" t="s">
        <v>44</v>
      </c>
      <c r="O230" s="42"/>
      <c r="P230" s="202">
        <f>O230*H230</f>
        <v>0</v>
      </c>
      <c r="Q230" s="202">
        <v>0.00011</v>
      </c>
      <c r="R230" s="202">
        <f>Q230*H230</f>
        <v>0.00176</v>
      </c>
      <c r="S230" s="202">
        <v>0</v>
      </c>
      <c r="T230" s="203">
        <f>S230*H230</f>
        <v>0</v>
      </c>
      <c r="AR230" s="24" t="s">
        <v>206</v>
      </c>
      <c r="AT230" s="24" t="s">
        <v>189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206</v>
      </c>
      <c r="BM230" s="24" t="s">
        <v>3723</v>
      </c>
    </row>
    <row r="231" spans="2:51" s="13" customFormat="1" ht="13.5">
      <c r="B231" s="241"/>
      <c r="C231" s="242"/>
      <c r="D231" s="208" t="s">
        <v>290</v>
      </c>
      <c r="E231" s="243" t="s">
        <v>23</v>
      </c>
      <c r="F231" s="244" t="s">
        <v>3724</v>
      </c>
      <c r="G231" s="242"/>
      <c r="H231" s="245" t="s">
        <v>23</v>
      </c>
      <c r="I231" s="246"/>
      <c r="J231" s="242"/>
      <c r="K231" s="242"/>
      <c r="L231" s="247"/>
      <c r="M231" s="248"/>
      <c r="N231" s="249"/>
      <c r="O231" s="249"/>
      <c r="P231" s="249"/>
      <c r="Q231" s="249"/>
      <c r="R231" s="249"/>
      <c r="S231" s="249"/>
      <c r="T231" s="250"/>
      <c r="AT231" s="251" t="s">
        <v>290</v>
      </c>
      <c r="AU231" s="251" t="s">
        <v>83</v>
      </c>
      <c r="AV231" s="13" t="s">
        <v>81</v>
      </c>
      <c r="AW231" s="13" t="s">
        <v>36</v>
      </c>
      <c r="AX231" s="13" t="s">
        <v>73</v>
      </c>
      <c r="AY231" s="251" t="s">
        <v>186</v>
      </c>
    </row>
    <row r="232" spans="2:51" s="11" customFormat="1" ht="13.5">
      <c r="B232" s="214"/>
      <c r="C232" s="215"/>
      <c r="D232" s="205" t="s">
        <v>290</v>
      </c>
      <c r="E232" s="216" t="s">
        <v>23</v>
      </c>
      <c r="F232" s="217" t="s">
        <v>3725</v>
      </c>
      <c r="G232" s="215"/>
      <c r="H232" s="218">
        <v>16</v>
      </c>
      <c r="I232" s="219"/>
      <c r="J232" s="215"/>
      <c r="K232" s="215"/>
      <c r="L232" s="220"/>
      <c r="M232" s="221"/>
      <c r="N232" s="222"/>
      <c r="O232" s="222"/>
      <c r="P232" s="222"/>
      <c r="Q232" s="222"/>
      <c r="R232" s="222"/>
      <c r="S232" s="222"/>
      <c r="T232" s="223"/>
      <c r="AT232" s="224" t="s">
        <v>290</v>
      </c>
      <c r="AU232" s="224" t="s">
        <v>83</v>
      </c>
      <c r="AV232" s="11" t="s">
        <v>83</v>
      </c>
      <c r="AW232" s="11" t="s">
        <v>36</v>
      </c>
      <c r="AX232" s="11" t="s">
        <v>81</v>
      </c>
      <c r="AY232" s="224" t="s">
        <v>186</v>
      </c>
    </row>
    <row r="233" spans="2:65" s="1" customFormat="1" ht="31.5" customHeight="1">
      <c r="B233" s="41"/>
      <c r="C233" s="193" t="s">
        <v>852</v>
      </c>
      <c r="D233" s="193" t="s">
        <v>189</v>
      </c>
      <c r="E233" s="194" t="s">
        <v>3726</v>
      </c>
      <c r="F233" s="195" t="s">
        <v>3727</v>
      </c>
      <c r="G233" s="196" t="s">
        <v>300</v>
      </c>
      <c r="H233" s="197">
        <v>2</v>
      </c>
      <c r="I233" s="198"/>
      <c r="J233" s="199">
        <f>ROUND(I233*H233,2)</f>
        <v>0</v>
      </c>
      <c r="K233" s="195" t="s">
        <v>193</v>
      </c>
      <c r="L233" s="61"/>
      <c r="M233" s="200" t="s">
        <v>23</v>
      </c>
      <c r="N233" s="201" t="s">
        <v>44</v>
      </c>
      <c r="O233" s="42"/>
      <c r="P233" s="202">
        <f>O233*H233</f>
        <v>0</v>
      </c>
      <c r="Q233" s="202">
        <v>0.00066</v>
      </c>
      <c r="R233" s="202">
        <f>Q233*H233</f>
        <v>0.00132</v>
      </c>
      <c r="S233" s="202">
        <v>0</v>
      </c>
      <c r="T233" s="203">
        <f>S233*H233</f>
        <v>0</v>
      </c>
      <c r="AR233" s="24" t="s">
        <v>206</v>
      </c>
      <c r="AT233" s="24" t="s">
        <v>189</v>
      </c>
      <c r="AU233" s="24" t="s">
        <v>83</v>
      </c>
      <c r="AY233" s="24" t="s">
        <v>186</v>
      </c>
      <c r="BE233" s="204">
        <f>IF(N233="základní",J233,0)</f>
        <v>0</v>
      </c>
      <c r="BF233" s="204">
        <f>IF(N233="snížená",J233,0)</f>
        <v>0</v>
      </c>
      <c r="BG233" s="204">
        <f>IF(N233="zákl. přenesená",J233,0)</f>
        <v>0</v>
      </c>
      <c r="BH233" s="204">
        <f>IF(N233="sníž. přenesená",J233,0)</f>
        <v>0</v>
      </c>
      <c r="BI233" s="204">
        <f>IF(N233="nulová",J233,0)</f>
        <v>0</v>
      </c>
      <c r="BJ233" s="24" t="s">
        <v>81</v>
      </c>
      <c r="BK233" s="204">
        <f>ROUND(I233*H233,2)</f>
        <v>0</v>
      </c>
      <c r="BL233" s="24" t="s">
        <v>206</v>
      </c>
      <c r="BM233" s="24" t="s">
        <v>3728</v>
      </c>
    </row>
    <row r="234" spans="2:47" s="1" customFormat="1" ht="27">
      <c r="B234" s="41"/>
      <c r="C234" s="63"/>
      <c r="D234" s="208" t="s">
        <v>287</v>
      </c>
      <c r="E234" s="63"/>
      <c r="F234" s="209" t="s">
        <v>3729</v>
      </c>
      <c r="G234" s="63"/>
      <c r="H234" s="63"/>
      <c r="I234" s="163"/>
      <c r="J234" s="63"/>
      <c r="K234" s="63"/>
      <c r="L234" s="61"/>
      <c r="M234" s="207"/>
      <c r="N234" s="42"/>
      <c r="O234" s="42"/>
      <c r="P234" s="42"/>
      <c r="Q234" s="42"/>
      <c r="R234" s="42"/>
      <c r="S234" s="42"/>
      <c r="T234" s="78"/>
      <c r="AT234" s="24" t="s">
        <v>287</v>
      </c>
      <c r="AU234" s="24" t="s">
        <v>83</v>
      </c>
    </row>
    <row r="235" spans="2:51" s="11" customFormat="1" ht="13.5">
      <c r="B235" s="214"/>
      <c r="C235" s="215"/>
      <c r="D235" s="205" t="s">
        <v>290</v>
      </c>
      <c r="E235" s="216" t="s">
        <v>23</v>
      </c>
      <c r="F235" s="217" t="s">
        <v>3730</v>
      </c>
      <c r="G235" s="215"/>
      <c r="H235" s="218">
        <v>2</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5" s="1" customFormat="1" ht="31.5" customHeight="1">
      <c r="B236" s="41"/>
      <c r="C236" s="193" t="s">
        <v>678</v>
      </c>
      <c r="D236" s="193" t="s">
        <v>189</v>
      </c>
      <c r="E236" s="194" t="s">
        <v>3731</v>
      </c>
      <c r="F236" s="195" t="s">
        <v>3732</v>
      </c>
      <c r="G236" s="196" t="s">
        <v>300</v>
      </c>
      <c r="H236" s="197">
        <v>2</v>
      </c>
      <c r="I236" s="198"/>
      <c r="J236" s="199">
        <f>ROUND(I236*H236,2)</f>
        <v>0</v>
      </c>
      <c r="K236" s="195" t="s">
        <v>23</v>
      </c>
      <c r="L236" s="61"/>
      <c r="M236" s="200" t="s">
        <v>23</v>
      </c>
      <c r="N236" s="201" t="s">
        <v>44</v>
      </c>
      <c r="O236" s="42"/>
      <c r="P236" s="202">
        <f>O236*H236</f>
        <v>0</v>
      </c>
      <c r="Q236" s="202">
        <v>0.0012</v>
      </c>
      <c r="R236" s="202">
        <f>Q236*H236</f>
        <v>0.0024</v>
      </c>
      <c r="S236" s="202">
        <v>0</v>
      </c>
      <c r="T236" s="203">
        <f>S236*H236</f>
        <v>0</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3733</v>
      </c>
    </row>
    <row r="237" spans="2:47" s="1" customFormat="1" ht="27">
      <c r="B237" s="41"/>
      <c r="C237" s="63"/>
      <c r="D237" s="208" t="s">
        <v>287</v>
      </c>
      <c r="E237" s="63"/>
      <c r="F237" s="209" t="s">
        <v>3729</v>
      </c>
      <c r="G237" s="63"/>
      <c r="H237" s="63"/>
      <c r="I237" s="163"/>
      <c r="J237" s="63"/>
      <c r="K237" s="63"/>
      <c r="L237" s="61"/>
      <c r="M237" s="207"/>
      <c r="N237" s="42"/>
      <c r="O237" s="42"/>
      <c r="P237" s="42"/>
      <c r="Q237" s="42"/>
      <c r="R237" s="42"/>
      <c r="S237" s="42"/>
      <c r="T237" s="78"/>
      <c r="AT237" s="24" t="s">
        <v>287</v>
      </c>
      <c r="AU237" s="24" t="s">
        <v>83</v>
      </c>
    </row>
    <row r="238" spans="2:51" s="11" customFormat="1" ht="13.5">
      <c r="B238" s="214"/>
      <c r="C238" s="215"/>
      <c r="D238" s="208" t="s">
        <v>290</v>
      </c>
      <c r="E238" s="225" t="s">
        <v>23</v>
      </c>
      <c r="F238" s="226" t="s">
        <v>3734</v>
      </c>
      <c r="G238" s="215"/>
      <c r="H238" s="227">
        <v>2</v>
      </c>
      <c r="I238" s="219"/>
      <c r="J238" s="215"/>
      <c r="K238" s="215"/>
      <c r="L238" s="220"/>
      <c r="M238" s="221"/>
      <c r="N238" s="222"/>
      <c r="O238" s="222"/>
      <c r="P238" s="222"/>
      <c r="Q238" s="222"/>
      <c r="R238" s="222"/>
      <c r="S238" s="222"/>
      <c r="T238" s="223"/>
      <c r="AT238" s="224" t="s">
        <v>290</v>
      </c>
      <c r="AU238" s="224" t="s">
        <v>83</v>
      </c>
      <c r="AV238" s="11" t="s">
        <v>83</v>
      </c>
      <c r="AW238" s="11" t="s">
        <v>36</v>
      </c>
      <c r="AX238" s="11" t="s">
        <v>81</v>
      </c>
      <c r="AY238" s="224" t="s">
        <v>186</v>
      </c>
    </row>
    <row r="239" spans="2:63" s="10" customFormat="1" ht="29.85" customHeight="1">
      <c r="B239" s="176"/>
      <c r="C239" s="177"/>
      <c r="D239" s="190" t="s">
        <v>72</v>
      </c>
      <c r="E239" s="191" t="s">
        <v>396</v>
      </c>
      <c r="F239" s="191" t="s">
        <v>397</v>
      </c>
      <c r="G239" s="177"/>
      <c r="H239" s="177"/>
      <c r="I239" s="180"/>
      <c r="J239" s="192">
        <f>BK239</f>
        <v>0</v>
      </c>
      <c r="K239" s="177"/>
      <c r="L239" s="182"/>
      <c r="M239" s="183"/>
      <c r="N239" s="184"/>
      <c r="O239" s="184"/>
      <c r="P239" s="185">
        <f>SUM(P240:P249)</f>
        <v>0</v>
      </c>
      <c r="Q239" s="184"/>
      <c r="R239" s="185">
        <f>SUM(R240:R249)</f>
        <v>0</v>
      </c>
      <c r="S239" s="184"/>
      <c r="T239" s="186">
        <f>SUM(T240:T249)</f>
        <v>0</v>
      </c>
      <c r="AR239" s="187" t="s">
        <v>81</v>
      </c>
      <c r="AT239" s="188" t="s">
        <v>72</v>
      </c>
      <c r="AU239" s="188" t="s">
        <v>81</v>
      </c>
      <c r="AY239" s="187" t="s">
        <v>186</v>
      </c>
      <c r="BK239" s="189">
        <f>SUM(BK240:BK249)</f>
        <v>0</v>
      </c>
    </row>
    <row r="240" spans="2:65" s="1" customFormat="1" ht="31.5" customHeight="1">
      <c r="B240" s="41"/>
      <c r="C240" s="193" t="s">
        <v>692</v>
      </c>
      <c r="D240" s="193" t="s">
        <v>189</v>
      </c>
      <c r="E240" s="194" t="s">
        <v>3556</v>
      </c>
      <c r="F240" s="195" t="s">
        <v>3557</v>
      </c>
      <c r="G240" s="196" t="s">
        <v>401</v>
      </c>
      <c r="H240" s="197">
        <v>3.09</v>
      </c>
      <c r="I240" s="198"/>
      <c r="J240" s="199">
        <f>ROUND(I240*H240,2)</f>
        <v>0</v>
      </c>
      <c r="K240" s="195" t="s">
        <v>23</v>
      </c>
      <c r="L240" s="61"/>
      <c r="M240" s="200" t="s">
        <v>23</v>
      </c>
      <c r="N240" s="201" t="s">
        <v>44</v>
      </c>
      <c r="O240" s="42"/>
      <c r="P240" s="202">
        <f>O240*H240</f>
        <v>0</v>
      </c>
      <c r="Q240" s="202">
        <v>0</v>
      </c>
      <c r="R240" s="202">
        <f>Q240*H240</f>
        <v>0</v>
      </c>
      <c r="S240" s="202">
        <v>0</v>
      </c>
      <c r="T240" s="203">
        <f>S240*H240</f>
        <v>0</v>
      </c>
      <c r="AR240" s="24" t="s">
        <v>206</v>
      </c>
      <c r="AT240" s="24" t="s">
        <v>189</v>
      </c>
      <c r="AU240" s="24" t="s">
        <v>83</v>
      </c>
      <c r="AY240" s="24" t="s">
        <v>186</v>
      </c>
      <c r="BE240" s="204">
        <f>IF(N240="základní",J240,0)</f>
        <v>0</v>
      </c>
      <c r="BF240" s="204">
        <f>IF(N240="snížená",J240,0)</f>
        <v>0</v>
      </c>
      <c r="BG240" s="204">
        <f>IF(N240="zákl. přenesená",J240,0)</f>
        <v>0</v>
      </c>
      <c r="BH240" s="204">
        <f>IF(N240="sníž. přenesená",J240,0)</f>
        <v>0</v>
      </c>
      <c r="BI240" s="204">
        <f>IF(N240="nulová",J240,0)</f>
        <v>0</v>
      </c>
      <c r="BJ240" s="24" t="s">
        <v>81</v>
      </c>
      <c r="BK240" s="204">
        <f>ROUND(I240*H240,2)</f>
        <v>0</v>
      </c>
      <c r="BL240" s="24" t="s">
        <v>206</v>
      </c>
      <c r="BM240" s="24" t="s">
        <v>3735</v>
      </c>
    </row>
    <row r="241" spans="2:51" s="13" customFormat="1" ht="13.5">
      <c r="B241" s="241"/>
      <c r="C241" s="242"/>
      <c r="D241" s="208" t="s">
        <v>290</v>
      </c>
      <c r="E241" s="243" t="s">
        <v>23</v>
      </c>
      <c r="F241" s="244" t="s">
        <v>3559</v>
      </c>
      <c r="G241" s="242"/>
      <c r="H241" s="245" t="s">
        <v>23</v>
      </c>
      <c r="I241" s="246"/>
      <c r="J241" s="242"/>
      <c r="K241" s="242"/>
      <c r="L241" s="247"/>
      <c r="M241" s="248"/>
      <c r="N241" s="249"/>
      <c r="O241" s="249"/>
      <c r="P241" s="249"/>
      <c r="Q241" s="249"/>
      <c r="R241" s="249"/>
      <c r="S241" s="249"/>
      <c r="T241" s="250"/>
      <c r="AT241" s="251" t="s">
        <v>290</v>
      </c>
      <c r="AU241" s="251" t="s">
        <v>83</v>
      </c>
      <c r="AV241" s="13" t="s">
        <v>81</v>
      </c>
      <c r="AW241" s="13" t="s">
        <v>36</v>
      </c>
      <c r="AX241" s="13" t="s">
        <v>73</v>
      </c>
      <c r="AY241" s="251" t="s">
        <v>186</v>
      </c>
    </row>
    <row r="242" spans="2:51" s="11" customFormat="1" ht="13.5">
      <c r="B242" s="214"/>
      <c r="C242" s="215"/>
      <c r="D242" s="208" t="s">
        <v>290</v>
      </c>
      <c r="E242" s="225" t="s">
        <v>23</v>
      </c>
      <c r="F242" s="226" t="s">
        <v>3736</v>
      </c>
      <c r="G242" s="215"/>
      <c r="H242" s="227">
        <v>1.03</v>
      </c>
      <c r="I242" s="219"/>
      <c r="J242" s="215"/>
      <c r="K242" s="215"/>
      <c r="L242" s="220"/>
      <c r="M242" s="221"/>
      <c r="N242" s="222"/>
      <c r="O242" s="222"/>
      <c r="P242" s="222"/>
      <c r="Q242" s="222"/>
      <c r="R242" s="222"/>
      <c r="S242" s="222"/>
      <c r="T242" s="223"/>
      <c r="AT242" s="224" t="s">
        <v>290</v>
      </c>
      <c r="AU242" s="224" t="s">
        <v>83</v>
      </c>
      <c r="AV242" s="11" t="s">
        <v>83</v>
      </c>
      <c r="AW242" s="11" t="s">
        <v>36</v>
      </c>
      <c r="AX242" s="11" t="s">
        <v>73</v>
      </c>
      <c r="AY242" s="224" t="s">
        <v>186</v>
      </c>
    </row>
    <row r="243" spans="2:51" s="11" customFormat="1" ht="13.5">
      <c r="B243" s="214"/>
      <c r="C243" s="215"/>
      <c r="D243" s="205" t="s">
        <v>290</v>
      </c>
      <c r="E243" s="216" t="s">
        <v>23</v>
      </c>
      <c r="F243" s="217" t="s">
        <v>3737</v>
      </c>
      <c r="G243" s="215"/>
      <c r="H243" s="218">
        <v>2.06</v>
      </c>
      <c r="I243" s="219"/>
      <c r="J243" s="215"/>
      <c r="K243" s="215"/>
      <c r="L243" s="220"/>
      <c r="M243" s="221"/>
      <c r="N243" s="222"/>
      <c r="O243" s="222"/>
      <c r="P243" s="222"/>
      <c r="Q243" s="222"/>
      <c r="R243" s="222"/>
      <c r="S243" s="222"/>
      <c r="T243" s="223"/>
      <c r="AT243" s="224" t="s">
        <v>290</v>
      </c>
      <c r="AU243" s="224" t="s">
        <v>83</v>
      </c>
      <c r="AV243" s="11" t="s">
        <v>83</v>
      </c>
      <c r="AW243" s="11" t="s">
        <v>36</v>
      </c>
      <c r="AX243" s="11" t="s">
        <v>73</v>
      </c>
      <c r="AY243" s="224" t="s">
        <v>186</v>
      </c>
    </row>
    <row r="244" spans="2:65" s="1" customFormat="1" ht="22.5" customHeight="1">
      <c r="B244" s="41"/>
      <c r="C244" s="193" t="s">
        <v>1063</v>
      </c>
      <c r="D244" s="193" t="s">
        <v>189</v>
      </c>
      <c r="E244" s="194" t="s">
        <v>3562</v>
      </c>
      <c r="F244" s="195" t="s">
        <v>3563</v>
      </c>
      <c r="G244" s="196" t="s">
        <v>401</v>
      </c>
      <c r="H244" s="197">
        <v>1.03</v>
      </c>
      <c r="I244" s="198"/>
      <c r="J244" s="199">
        <f>ROUND(I244*H244,2)</f>
        <v>0</v>
      </c>
      <c r="K244" s="195" t="s">
        <v>193</v>
      </c>
      <c r="L244" s="61"/>
      <c r="M244" s="200" t="s">
        <v>23</v>
      </c>
      <c r="N244" s="201" t="s">
        <v>44</v>
      </c>
      <c r="O244" s="42"/>
      <c r="P244" s="202">
        <f>O244*H244</f>
        <v>0</v>
      </c>
      <c r="Q244" s="202">
        <v>0</v>
      </c>
      <c r="R244" s="202">
        <f>Q244*H244</f>
        <v>0</v>
      </c>
      <c r="S244" s="202">
        <v>0</v>
      </c>
      <c r="T244" s="203">
        <f>S244*H244</f>
        <v>0</v>
      </c>
      <c r="AR244" s="24" t="s">
        <v>206</v>
      </c>
      <c r="AT244" s="24" t="s">
        <v>189</v>
      </c>
      <c r="AU244" s="24" t="s">
        <v>83</v>
      </c>
      <c r="AY244" s="24" t="s">
        <v>186</v>
      </c>
      <c r="BE244" s="204">
        <f>IF(N244="základní",J244,0)</f>
        <v>0</v>
      </c>
      <c r="BF244" s="204">
        <f>IF(N244="snížená",J244,0)</f>
        <v>0</v>
      </c>
      <c r="BG244" s="204">
        <f>IF(N244="zákl. přenesená",J244,0)</f>
        <v>0</v>
      </c>
      <c r="BH244" s="204">
        <f>IF(N244="sníž. přenesená",J244,0)</f>
        <v>0</v>
      </c>
      <c r="BI244" s="204">
        <f>IF(N244="nulová",J244,0)</f>
        <v>0</v>
      </c>
      <c r="BJ244" s="24" t="s">
        <v>81</v>
      </c>
      <c r="BK244" s="204">
        <f>ROUND(I244*H244,2)</f>
        <v>0</v>
      </c>
      <c r="BL244" s="24" t="s">
        <v>206</v>
      </c>
      <c r="BM244" s="24" t="s">
        <v>3738</v>
      </c>
    </row>
    <row r="245" spans="2:47" s="1" customFormat="1" ht="67.5">
      <c r="B245" s="41"/>
      <c r="C245" s="63"/>
      <c r="D245" s="208" t="s">
        <v>287</v>
      </c>
      <c r="E245" s="63"/>
      <c r="F245" s="209" t="s">
        <v>1049</v>
      </c>
      <c r="G245" s="63"/>
      <c r="H245" s="63"/>
      <c r="I245" s="163"/>
      <c r="J245" s="63"/>
      <c r="K245" s="63"/>
      <c r="L245" s="61"/>
      <c r="M245" s="207"/>
      <c r="N245" s="42"/>
      <c r="O245" s="42"/>
      <c r="P245" s="42"/>
      <c r="Q245" s="42"/>
      <c r="R245" s="42"/>
      <c r="S245" s="42"/>
      <c r="T245" s="78"/>
      <c r="AT245" s="24" t="s">
        <v>287</v>
      </c>
      <c r="AU245" s="24" t="s">
        <v>83</v>
      </c>
    </row>
    <row r="246" spans="2:51" s="11" customFormat="1" ht="13.5">
      <c r="B246" s="214"/>
      <c r="C246" s="215"/>
      <c r="D246" s="205" t="s">
        <v>290</v>
      </c>
      <c r="E246" s="216" t="s">
        <v>23</v>
      </c>
      <c r="F246" s="217" t="s">
        <v>3739</v>
      </c>
      <c r="G246" s="215"/>
      <c r="H246" s="218">
        <v>1.03</v>
      </c>
      <c r="I246" s="219"/>
      <c r="J246" s="215"/>
      <c r="K246" s="215"/>
      <c r="L246" s="220"/>
      <c r="M246" s="221"/>
      <c r="N246" s="222"/>
      <c r="O246" s="222"/>
      <c r="P246" s="222"/>
      <c r="Q246" s="222"/>
      <c r="R246" s="222"/>
      <c r="S246" s="222"/>
      <c r="T246" s="223"/>
      <c r="AT246" s="224" t="s">
        <v>290</v>
      </c>
      <c r="AU246" s="224" t="s">
        <v>83</v>
      </c>
      <c r="AV246" s="11" t="s">
        <v>83</v>
      </c>
      <c r="AW246" s="11" t="s">
        <v>36</v>
      </c>
      <c r="AX246" s="11" t="s">
        <v>81</v>
      </c>
      <c r="AY246" s="224" t="s">
        <v>186</v>
      </c>
    </row>
    <row r="247" spans="2:65" s="1" customFormat="1" ht="22.5" customHeight="1">
      <c r="B247" s="41"/>
      <c r="C247" s="193" t="s">
        <v>1067</v>
      </c>
      <c r="D247" s="193" t="s">
        <v>189</v>
      </c>
      <c r="E247" s="194" t="s">
        <v>1051</v>
      </c>
      <c r="F247" s="195" t="s">
        <v>1052</v>
      </c>
      <c r="G247" s="196" t="s">
        <v>401</v>
      </c>
      <c r="H247" s="197">
        <v>2.06</v>
      </c>
      <c r="I247" s="198"/>
      <c r="J247" s="199">
        <f>ROUND(I247*H247,2)</f>
        <v>0</v>
      </c>
      <c r="K247" s="195" t="s">
        <v>3502</v>
      </c>
      <c r="L247" s="61"/>
      <c r="M247" s="200" t="s">
        <v>23</v>
      </c>
      <c r="N247" s="201" t="s">
        <v>44</v>
      </c>
      <c r="O247" s="42"/>
      <c r="P247" s="202">
        <f>O247*H247</f>
        <v>0</v>
      </c>
      <c r="Q247" s="202">
        <v>0</v>
      </c>
      <c r="R247" s="202">
        <f>Q247*H247</f>
        <v>0</v>
      </c>
      <c r="S247" s="202">
        <v>0</v>
      </c>
      <c r="T247" s="203">
        <f>S247*H247</f>
        <v>0</v>
      </c>
      <c r="AR247" s="24" t="s">
        <v>206</v>
      </c>
      <c r="AT247" s="24" t="s">
        <v>189</v>
      </c>
      <c r="AU247" s="24" t="s">
        <v>83</v>
      </c>
      <c r="AY247" s="24" t="s">
        <v>186</v>
      </c>
      <c r="BE247" s="204">
        <f>IF(N247="základní",J247,0)</f>
        <v>0</v>
      </c>
      <c r="BF247" s="204">
        <f>IF(N247="snížená",J247,0)</f>
        <v>0</v>
      </c>
      <c r="BG247" s="204">
        <f>IF(N247="zákl. přenesená",J247,0)</f>
        <v>0</v>
      </c>
      <c r="BH247" s="204">
        <f>IF(N247="sníž. přenesená",J247,0)</f>
        <v>0</v>
      </c>
      <c r="BI247" s="204">
        <f>IF(N247="nulová",J247,0)</f>
        <v>0</v>
      </c>
      <c r="BJ247" s="24" t="s">
        <v>81</v>
      </c>
      <c r="BK247" s="204">
        <f>ROUND(I247*H247,2)</f>
        <v>0</v>
      </c>
      <c r="BL247" s="24" t="s">
        <v>206</v>
      </c>
      <c r="BM247" s="24" t="s">
        <v>3740</v>
      </c>
    </row>
    <row r="248" spans="2:47" s="1" customFormat="1" ht="67.5">
      <c r="B248" s="41"/>
      <c r="C248" s="63"/>
      <c r="D248" s="208" t="s">
        <v>287</v>
      </c>
      <c r="E248" s="63"/>
      <c r="F248" s="209" t="s">
        <v>1049</v>
      </c>
      <c r="G248" s="63"/>
      <c r="H248" s="63"/>
      <c r="I248" s="163"/>
      <c r="J248" s="63"/>
      <c r="K248" s="63"/>
      <c r="L248" s="61"/>
      <c r="M248" s="207"/>
      <c r="N248" s="42"/>
      <c r="O248" s="42"/>
      <c r="P248" s="42"/>
      <c r="Q248" s="42"/>
      <c r="R248" s="42"/>
      <c r="S248" s="42"/>
      <c r="T248" s="78"/>
      <c r="AT248" s="24" t="s">
        <v>287</v>
      </c>
      <c r="AU248" s="24" t="s">
        <v>83</v>
      </c>
    </row>
    <row r="249" spans="2:51" s="11" customFormat="1" ht="13.5">
      <c r="B249" s="214"/>
      <c r="C249" s="215"/>
      <c r="D249" s="208" t="s">
        <v>290</v>
      </c>
      <c r="E249" s="225" t="s">
        <v>23</v>
      </c>
      <c r="F249" s="226" t="s">
        <v>3741</v>
      </c>
      <c r="G249" s="215"/>
      <c r="H249" s="227">
        <v>2.06</v>
      </c>
      <c r="I249" s="219"/>
      <c r="J249" s="215"/>
      <c r="K249" s="215"/>
      <c r="L249" s="220"/>
      <c r="M249" s="221"/>
      <c r="N249" s="222"/>
      <c r="O249" s="222"/>
      <c r="P249" s="222"/>
      <c r="Q249" s="222"/>
      <c r="R249" s="222"/>
      <c r="S249" s="222"/>
      <c r="T249" s="223"/>
      <c r="AT249" s="224" t="s">
        <v>290</v>
      </c>
      <c r="AU249" s="224" t="s">
        <v>83</v>
      </c>
      <c r="AV249" s="11" t="s">
        <v>83</v>
      </c>
      <c r="AW249" s="11" t="s">
        <v>36</v>
      </c>
      <c r="AX249" s="11" t="s">
        <v>81</v>
      </c>
      <c r="AY249" s="224" t="s">
        <v>186</v>
      </c>
    </row>
    <row r="250" spans="2:63" s="10" customFormat="1" ht="29.85" customHeight="1">
      <c r="B250" s="176"/>
      <c r="C250" s="177"/>
      <c r="D250" s="190" t="s">
        <v>72</v>
      </c>
      <c r="E250" s="191" t="s">
        <v>416</v>
      </c>
      <c r="F250" s="191" t="s">
        <v>417</v>
      </c>
      <c r="G250" s="177"/>
      <c r="H250" s="177"/>
      <c r="I250" s="180"/>
      <c r="J250" s="192">
        <f>BK250</f>
        <v>0</v>
      </c>
      <c r="K250" s="177"/>
      <c r="L250" s="182"/>
      <c r="M250" s="183"/>
      <c r="N250" s="184"/>
      <c r="O250" s="184"/>
      <c r="P250" s="185">
        <f>SUM(P251:P252)</f>
        <v>0</v>
      </c>
      <c r="Q250" s="184"/>
      <c r="R250" s="185">
        <f>SUM(R251:R252)</f>
        <v>0</v>
      </c>
      <c r="S250" s="184"/>
      <c r="T250" s="186">
        <f>SUM(T251:T252)</f>
        <v>0</v>
      </c>
      <c r="AR250" s="187" t="s">
        <v>81</v>
      </c>
      <c r="AT250" s="188" t="s">
        <v>72</v>
      </c>
      <c r="AU250" s="188" t="s">
        <v>81</v>
      </c>
      <c r="AY250" s="187" t="s">
        <v>186</v>
      </c>
      <c r="BK250" s="189">
        <f>SUM(BK251:BK252)</f>
        <v>0</v>
      </c>
    </row>
    <row r="251" spans="2:65" s="1" customFormat="1" ht="44.25" customHeight="1">
      <c r="B251" s="41"/>
      <c r="C251" s="193" t="s">
        <v>1091</v>
      </c>
      <c r="D251" s="193" t="s">
        <v>189</v>
      </c>
      <c r="E251" s="194" t="s">
        <v>3742</v>
      </c>
      <c r="F251" s="195" t="s">
        <v>3743</v>
      </c>
      <c r="G251" s="196" t="s">
        <v>401</v>
      </c>
      <c r="H251" s="197">
        <v>134.766</v>
      </c>
      <c r="I251" s="198"/>
      <c r="J251" s="199">
        <f>ROUND(I251*H251,2)</f>
        <v>0</v>
      </c>
      <c r="K251" s="195" t="s">
        <v>193</v>
      </c>
      <c r="L251" s="61"/>
      <c r="M251" s="200" t="s">
        <v>23</v>
      </c>
      <c r="N251" s="201" t="s">
        <v>44</v>
      </c>
      <c r="O251" s="42"/>
      <c r="P251" s="202">
        <f>O251*H251</f>
        <v>0</v>
      </c>
      <c r="Q251" s="202">
        <v>0</v>
      </c>
      <c r="R251" s="202">
        <f>Q251*H251</f>
        <v>0</v>
      </c>
      <c r="S251" s="202">
        <v>0</v>
      </c>
      <c r="T251" s="203">
        <f>S251*H251</f>
        <v>0</v>
      </c>
      <c r="AR251" s="24" t="s">
        <v>206</v>
      </c>
      <c r="AT251" s="24" t="s">
        <v>189</v>
      </c>
      <c r="AU251" s="24" t="s">
        <v>83</v>
      </c>
      <c r="AY251" s="24" t="s">
        <v>186</v>
      </c>
      <c r="BE251" s="204">
        <f>IF(N251="základní",J251,0)</f>
        <v>0</v>
      </c>
      <c r="BF251" s="204">
        <f>IF(N251="snížená",J251,0)</f>
        <v>0</v>
      </c>
      <c r="BG251" s="204">
        <f>IF(N251="zákl. přenesená",J251,0)</f>
        <v>0</v>
      </c>
      <c r="BH251" s="204">
        <f>IF(N251="sníž. přenesená",J251,0)</f>
        <v>0</v>
      </c>
      <c r="BI251" s="204">
        <f>IF(N251="nulová",J251,0)</f>
        <v>0</v>
      </c>
      <c r="BJ251" s="24" t="s">
        <v>81</v>
      </c>
      <c r="BK251" s="204">
        <f>ROUND(I251*H251,2)</f>
        <v>0</v>
      </c>
      <c r="BL251" s="24" t="s">
        <v>206</v>
      </c>
      <c r="BM251" s="24" t="s">
        <v>3744</v>
      </c>
    </row>
    <row r="252" spans="2:47" s="1" customFormat="1" ht="54">
      <c r="B252" s="41"/>
      <c r="C252" s="63"/>
      <c r="D252" s="208" t="s">
        <v>287</v>
      </c>
      <c r="E252" s="63"/>
      <c r="F252" s="209" t="s">
        <v>3400</v>
      </c>
      <c r="G252" s="63"/>
      <c r="H252" s="63"/>
      <c r="I252" s="163"/>
      <c r="J252" s="63"/>
      <c r="K252" s="63"/>
      <c r="L252" s="61"/>
      <c r="M252" s="228"/>
      <c r="N252" s="211"/>
      <c r="O252" s="211"/>
      <c r="P252" s="211"/>
      <c r="Q252" s="211"/>
      <c r="R252" s="211"/>
      <c r="S252" s="211"/>
      <c r="T252" s="229"/>
      <c r="AT252" s="24" t="s">
        <v>287</v>
      </c>
      <c r="AU252" s="24" t="s">
        <v>83</v>
      </c>
    </row>
    <row r="253" spans="2:12" s="1" customFormat="1" ht="6.95" customHeight="1">
      <c r="B253" s="56"/>
      <c r="C253" s="57"/>
      <c r="D253" s="57"/>
      <c r="E253" s="57"/>
      <c r="F253" s="57"/>
      <c r="G253" s="57"/>
      <c r="H253" s="57"/>
      <c r="I253" s="139"/>
      <c r="J253" s="57"/>
      <c r="K253" s="57"/>
      <c r="L253" s="61"/>
    </row>
  </sheetData>
  <sheetProtection password="CC35" sheet="1" objects="1" scenarios="1" formatCells="0" formatColumns="0" formatRows="0" sort="0" autoFilter="0"/>
  <autoFilter ref="C82:K252"/>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7"/>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131</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3745</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ROUND(SUM(BE83:BE186),2)</f>
        <v>0</v>
      </c>
      <c r="G30" s="42"/>
      <c r="H30" s="42"/>
      <c r="I30" s="131">
        <v>0.21</v>
      </c>
      <c r="J30" s="130">
        <f>ROUND(ROUND((SUM(BE83:BE186)),2)*I30,2)</f>
        <v>0</v>
      </c>
      <c r="K30" s="45"/>
    </row>
    <row r="31" spans="2:11" s="1" customFormat="1" ht="14.45" customHeight="1">
      <c r="B31" s="41"/>
      <c r="C31" s="42"/>
      <c r="D31" s="42"/>
      <c r="E31" s="49" t="s">
        <v>45</v>
      </c>
      <c r="F31" s="130">
        <f>ROUND(SUM(BF83:BF186),2)</f>
        <v>0</v>
      </c>
      <c r="G31" s="42"/>
      <c r="H31" s="42"/>
      <c r="I31" s="131">
        <v>0.15</v>
      </c>
      <c r="J31" s="130">
        <f>ROUND(ROUND((SUM(BF83:BF186)),2)*I31,2)</f>
        <v>0</v>
      </c>
      <c r="K31" s="45"/>
    </row>
    <row r="32" spans="2:11" s="1" customFormat="1" ht="14.45" customHeight="1" hidden="1">
      <c r="B32" s="41"/>
      <c r="C32" s="42"/>
      <c r="D32" s="42"/>
      <c r="E32" s="49" t="s">
        <v>46</v>
      </c>
      <c r="F32" s="130">
        <f>ROUND(SUM(BG83:BG186),2)</f>
        <v>0</v>
      </c>
      <c r="G32" s="42"/>
      <c r="H32" s="42"/>
      <c r="I32" s="131">
        <v>0.21</v>
      </c>
      <c r="J32" s="130">
        <v>0</v>
      </c>
      <c r="K32" s="45"/>
    </row>
    <row r="33" spans="2:11" s="1" customFormat="1" ht="14.45" customHeight="1" hidden="1">
      <c r="B33" s="41"/>
      <c r="C33" s="42"/>
      <c r="D33" s="42"/>
      <c r="E33" s="49" t="s">
        <v>47</v>
      </c>
      <c r="F33" s="130">
        <f>ROUND(SUM(BH83:BH186),2)</f>
        <v>0</v>
      </c>
      <c r="G33" s="42"/>
      <c r="H33" s="42"/>
      <c r="I33" s="131">
        <v>0.15</v>
      </c>
      <c r="J33" s="130">
        <v>0</v>
      </c>
      <c r="K33" s="45"/>
    </row>
    <row r="34" spans="2:11" s="1" customFormat="1" ht="14.45" customHeight="1" hidden="1">
      <c r="B34" s="41"/>
      <c r="C34" s="42"/>
      <c r="D34" s="42"/>
      <c r="E34" s="49" t="s">
        <v>48</v>
      </c>
      <c r="F34" s="130">
        <f>ROUND(SUM(BI83:BI186),2)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321 - Úprava na melioracích</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J83</f>
        <v>0</v>
      </c>
      <c r="K56" s="45"/>
      <c r="AU56" s="24" t="s">
        <v>163</v>
      </c>
    </row>
    <row r="57" spans="2:11" s="7" customFormat="1" ht="24.95" customHeight="1">
      <c r="B57" s="149"/>
      <c r="C57" s="150"/>
      <c r="D57" s="151" t="s">
        <v>276</v>
      </c>
      <c r="E57" s="152"/>
      <c r="F57" s="152"/>
      <c r="G57" s="152"/>
      <c r="H57" s="152"/>
      <c r="I57" s="153"/>
      <c r="J57" s="154">
        <f>J84</f>
        <v>0</v>
      </c>
      <c r="K57" s="155"/>
    </row>
    <row r="58" spans="2:11" s="8" customFormat="1" ht="19.9" customHeight="1">
      <c r="B58" s="156"/>
      <c r="C58" s="157"/>
      <c r="D58" s="158" t="s">
        <v>277</v>
      </c>
      <c r="E58" s="159"/>
      <c r="F58" s="159"/>
      <c r="G58" s="159"/>
      <c r="H58" s="159"/>
      <c r="I58" s="160"/>
      <c r="J58" s="161">
        <f>J85</f>
        <v>0</v>
      </c>
      <c r="K58" s="162"/>
    </row>
    <row r="59" spans="2:11" s="8" customFormat="1" ht="19.9" customHeight="1">
      <c r="B59" s="156"/>
      <c r="C59" s="157"/>
      <c r="D59" s="158" t="s">
        <v>424</v>
      </c>
      <c r="E59" s="159"/>
      <c r="F59" s="159"/>
      <c r="G59" s="159"/>
      <c r="H59" s="159"/>
      <c r="I59" s="160"/>
      <c r="J59" s="161">
        <f>J130</f>
        <v>0</v>
      </c>
      <c r="K59" s="162"/>
    </row>
    <row r="60" spans="2:11" s="8" customFormat="1" ht="19.9" customHeight="1">
      <c r="B60" s="156"/>
      <c r="C60" s="157"/>
      <c r="D60" s="158" t="s">
        <v>426</v>
      </c>
      <c r="E60" s="159"/>
      <c r="F60" s="159"/>
      <c r="G60" s="159"/>
      <c r="H60" s="159"/>
      <c r="I60" s="160"/>
      <c r="J60" s="161">
        <f>J137</f>
        <v>0</v>
      </c>
      <c r="K60" s="162"/>
    </row>
    <row r="61" spans="2:11" s="8" customFormat="1" ht="19.9" customHeight="1">
      <c r="B61" s="156"/>
      <c r="C61" s="157"/>
      <c r="D61" s="158" t="s">
        <v>428</v>
      </c>
      <c r="E61" s="159"/>
      <c r="F61" s="159"/>
      <c r="G61" s="159"/>
      <c r="H61" s="159"/>
      <c r="I61" s="160"/>
      <c r="J61" s="161">
        <f>J144</f>
        <v>0</v>
      </c>
      <c r="K61" s="162"/>
    </row>
    <row r="62" spans="2:11" s="8" customFormat="1" ht="19.9" customHeight="1">
      <c r="B62" s="156"/>
      <c r="C62" s="157"/>
      <c r="D62" s="158" t="s">
        <v>429</v>
      </c>
      <c r="E62" s="159"/>
      <c r="F62" s="159"/>
      <c r="G62" s="159"/>
      <c r="H62" s="159"/>
      <c r="I62" s="160"/>
      <c r="J62" s="161">
        <f>J179</f>
        <v>0</v>
      </c>
      <c r="K62" s="162"/>
    </row>
    <row r="63" spans="2:11" s="8" customFormat="1" ht="19.9" customHeight="1">
      <c r="B63" s="156"/>
      <c r="C63" s="157"/>
      <c r="D63" s="158" t="s">
        <v>279</v>
      </c>
      <c r="E63" s="159"/>
      <c r="F63" s="159"/>
      <c r="G63" s="159"/>
      <c r="H63" s="159"/>
      <c r="I63" s="160"/>
      <c r="J63" s="161">
        <f>J184</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169</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4" t="str">
        <f>E7</f>
        <v>III/117 24 Obchvat Rokycany - Hrádek, úsek 2, km 0,000 - 3,350</v>
      </c>
      <c r="F73" s="405"/>
      <c r="G73" s="405"/>
      <c r="H73" s="405"/>
      <c r="I73" s="163"/>
      <c r="J73" s="63"/>
      <c r="K73" s="63"/>
      <c r="L73" s="61"/>
    </row>
    <row r="74" spans="2:12" s="1" customFormat="1" ht="14.45" customHeight="1">
      <c r="B74" s="41"/>
      <c r="C74" s="65" t="s">
        <v>156</v>
      </c>
      <c r="D74" s="63"/>
      <c r="E74" s="63"/>
      <c r="F74" s="63"/>
      <c r="G74" s="63"/>
      <c r="H74" s="63"/>
      <c r="I74" s="163"/>
      <c r="J74" s="63"/>
      <c r="K74" s="63"/>
      <c r="L74" s="61"/>
    </row>
    <row r="75" spans="2:12" s="1" customFormat="1" ht="23.25" customHeight="1">
      <c r="B75" s="41"/>
      <c r="C75" s="63"/>
      <c r="D75" s="63"/>
      <c r="E75" s="376" t="str">
        <f>E9</f>
        <v>SO 321 - Úprava na melioracích</v>
      </c>
      <c r="F75" s="406"/>
      <c r="G75" s="406"/>
      <c r="H75" s="406"/>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Hrádek, Kamenný Újezd</v>
      </c>
      <c r="G77" s="63"/>
      <c r="H77" s="63"/>
      <c r="I77" s="165" t="s">
        <v>26</v>
      </c>
      <c r="J77" s="73" t="str">
        <f>IF(J12="","",J12)</f>
        <v>8. 9. 2017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28</v>
      </c>
      <c r="D79" s="63"/>
      <c r="E79" s="63"/>
      <c r="F79" s="164" t="str">
        <f>E15</f>
        <v>Správa a údržba silnic PK</v>
      </c>
      <c r="G79" s="63"/>
      <c r="H79" s="63"/>
      <c r="I79" s="165" t="s">
        <v>34</v>
      </c>
      <c r="J79" s="164" t="str">
        <f>E21</f>
        <v>D PROJEKT PLZEŇ Nedvěd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170</v>
      </c>
      <c r="D82" s="168" t="s">
        <v>58</v>
      </c>
      <c r="E82" s="168" t="s">
        <v>54</v>
      </c>
      <c r="F82" s="168" t="s">
        <v>171</v>
      </c>
      <c r="G82" s="168" t="s">
        <v>172</v>
      </c>
      <c r="H82" s="168" t="s">
        <v>173</v>
      </c>
      <c r="I82" s="169" t="s">
        <v>174</v>
      </c>
      <c r="J82" s="168" t="s">
        <v>161</v>
      </c>
      <c r="K82" s="170" t="s">
        <v>175</v>
      </c>
      <c r="L82" s="171"/>
      <c r="M82" s="81" t="s">
        <v>176</v>
      </c>
      <c r="N82" s="82" t="s">
        <v>43</v>
      </c>
      <c r="O82" s="82" t="s">
        <v>177</v>
      </c>
      <c r="P82" s="82" t="s">
        <v>178</v>
      </c>
      <c r="Q82" s="82" t="s">
        <v>179</v>
      </c>
      <c r="R82" s="82" t="s">
        <v>180</v>
      </c>
      <c r="S82" s="82" t="s">
        <v>181</v>
      </c>
      <c r="T82" s="83" t="s">
        <v>182</v>
      </c>
    </row>
    <row r="83" spans="2:63" s="1" customFormat="1" ht="29.25" customHeight="1">
      <c r="B83" s="41"/>
      <c r="C83" s="87" t="s">
        <v>162</v>
      </c>
      <c r="D83" s="63"/>
      <c r="E83" s="63"/>
      <c r="F83" s="63"/>
      <c r="G83" s="63"/>
      <c r="H83" s="63"/>
      <c r="I83" s="163"/>
      <c r="J83" s="172">
        <f>BK83</f>
        <v>0</v>
      </c>
      <c r="K83" s="63"/>
      <c r="L83" s="61"/>
      <c r="M83" s="84"/>
      <c r="N83" s="85"/>
      <c r="O83" s="85"/>
      <c r="P83" s="173">
        <f>P84</f>
        <v>0</v>
      </c>
      <c r="Q83" s="85"/>
      <c r="R83" s="173">
        <f>R84</f>
        <v>154.74820000000003</v>
      </c>
      <c r="S83" s="85"/>
      <c r="T83" s="174">
        <f>T84</f>
        <v>6.36</v>
      </c>
      <c r="AT83" s="24" t="s">
        <v>72</v>
      </c>
      <c r="AU83" s="24" t="s">
        <v>163</v>
      </c>
      <c r="BK83" s="175">
        <f>BK84</f>
        <v>0</v>
      </c>
    </row>
    <row r="84" spans="2:63" s="10" customFormat="1" ht="37.35" customHeight="1">
      <c r="B84" s="176"/>
      <c r="C84" s="177"/>
      <c r="D84" s="178" t="s">
        <v>72</v>
      </c>
      <c r="E84" s="179" t="s">
        <v>280</v>
      </c>
      <c r="F84" s="179" t="s">
        <v>281</v>
      </c>
      <c r="G84" s="177"/>
      <c r="H84" s="177"/>
      <c r="I84" s="180"/>
      <c r="J84" s="181">
        <f>BK84</f>
        <v>0</v>
      </c>
      <c r="K84" s="177"/>
      <c r="L84" s="182"/>
      <c r="M84" s="183"/>
      <c r="N84" s="184"/>
      <c r="O84" s="184"/>
      <c r="P84" s="185">
        <f>P85+P130+P137+P144+P179+P184</f>
        <v>0</v>
      </c>
      <c r="Q84" s="184"/>
      <c r="R84" s="185">
        <f>R85+R130+R137+R144+R179+R184</f>
        <v>154.74820000000003</v>
      </c>
      <c r="S84" s="184"/>
      <c r="T84" s="186">
        <f>T85+T130+T137+T144+T179+T184</f>
        <v>6.36</v>
      </c>
      <c r="AR84" s="187" t="s">
        <v>81</v>
      </c>
      <c r="AT84" s="188" t="s">
        <v>72</v>
      </c>
      <c r="AU84" s="188" t="s">
        <v>73</v>
      </c>
      <c r="AY84" s="187" t="s">
        <v>186</v>
      </c>
      <c r="BK84" s="189">
        <f>BK85+BK130+BK137+BK144+BK179+BK184</f>
        <v>0</v>
      </c>
    </row>
    <row r="85" spans="2:63" s="10" customFormat="1" ht="19.9" customHeight="1">
      <c r="B85" s="176"/>
      <c r="C85" s="177"/>
      <c r="D85" s="190" t="s">
        <v>72</v>
      </c>
      <c r="E85" s="191" t="s">
        <v>81</v>
      </c>
      <c r="F85" s="191" t="s">
        <v>282</v>
      </c>
      <c r="G85" s="177"/>
      <c r="H85" s="177"/>
      <c r="I85" s="180"/>
      <c r="J85" s="192">
        <f>BK85</f>
        <v>0</v>
      </c>
      <c r="K85" s="177"/>
      <c r="L85" s="182"/>
      <c r="M85" s="183"/>
      <c r="N85" s="184"/>
      <c r="O85" s="184"/>
      <c r="P85" s="185">
        <f>SUM(P86:P129)</f>
        <v>0</v>
      </c>
      <c r="Q85" s="184"/>
      <c r="R85" s="185">
        <f>SUM(R86:R129)</f>
        <v>99.9</v>
      </c>
      <c r="S85" s="184"/>
      <c r="T85" s="186">
        <f>SUM(T86:T129)</f>
        <v>0</v>
      </c>
      <c r="AR85" s="187" t="s">
        <v>81</v>
      </c>
      <c r="AT85" s="188" t="s">
        <v>72</v>
      </c>
      <c r="AU85" s="188" t="s">
        <v>81</v>
      </c>
      <c r="AY85" s="187" t="s">
        <v>186</v>
      </c>
      <c r="BK85" s="189">
        <f>SUM(BK86:BK129)</f>
        <v>0</v>
      </c>
    </row>
    <row r="86" spans="2:65" s="1" customFormat="1" ht="31.5" customHeight="1">
      <c r="B86" s="41"/>
      <c r="C86" s="193" t="s">
        <v>81</v>
      </c>
      <c r="D86" s="193" t="s">
        <v>189</v>
      </c>
      <c r="E86" s="194" t="s">
        <v>2327</v>
      </c>
      <c r="F86" s="195" t="s">
        <v>2328</v>
      </c>
      <c r="G86" s="196" t="s">
        <v>2329</v>
      </c>
      <c r="H86" s="197">
        <v>4</v>
      </c>
      <c r="I86" s="198"/>
      <c r="J86" s="199">
        <f>ROUND(I86*H86,2)</f>
        <v>0</v>
      </c>
      <c r="K86" s="195" t="s">
        <v>193</v>
      </c>
      <c r="L86" s="61"/>
      <c r="M86" s="200" t="s">
        <v>23</v>
      </c>
      <c r="N86" s="201" t="s">
        <v>44</v>
      </c>
      <c r="O86" s="42"/>
      <c r="P86" s="202">
        <f>O86*H86</f>
        <v>0</v>
      </c>
      <c r="Q86" s="202">
        <v>0</v>
      </c>
      <c r="R86" s="202">
        <f>Q86*H86</f>
        <v>0</v>
      </c>
      <c r="S86" s="202">
        <v>0</v>
      </c>
      <c r="T86" s="203">
        <f>S86*H86</f>
        <v>0</v>
      </c>
      <c r="AR86" s="24" t="s">
        <v>206</v>
      </c>
      <c r="AT86" s="24" t="s">
        <v>189</v>
      </c>
      <c r="AU86" s="24" t="s">
        <v>83</v>
      </c>
      <c r="AY86" s="24" t="s">
        <v>186</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206</v>
      </c>
      <c r="BM86" s="24" t="s">
        <v>3746</v>
      </c>
    </row>
    <row r="87" spans="2:47" s="1" customFormat="1" ht="256.5">
      <c r="B87" s="41"/>
      <c r="C87" s="63"/>
      <c r="D87" s="208" t="s">
        <v>287</v>
      </c>
      <c r="E87" s="63"/>
      <c r="F87" s="209" t="s">
        <v>2332</v>
      </c>
      <c r="G87" s="63"/>
      <c r="H87" s="63"/>
      <c r="I87" s="163"/>
      <c r="J87" s="63"/>
      <c r="K87" s="63"/>
      <c r="L87" s="61"/>
      <c r="M87" s="207"/>
      <c r="N87" s="42"/>
      <c r="O87" s="42"/>
      <c r="P87" s="42"/>
      <c r="Q87" s="42"/>
      <c r="R87" s="42"/>
      <c r="S87" s="42"/>
      <c r="T87" s="78"/>
      <c r="AT87" s="24" t="s">
        <v>287</v>
      </c>
      <c r="AU87" s="24" t="s">
        <v>83</v>
      </c>
    </row>
    <row r="88" spans="2:51" s="11" customFormat="1" ht="13.5">
      <c r="B88" s="214"/>
      <c r="C88" s="215"/>
      <c r="D88" s="205" t="s">
        <v>290</v>
      </c>
      <c r="E88" s="216" t="s">
        <v>23</v>
      </c>
      <c r="F88" s="217" t="s">
        <v>3747</v>
      </c>
      <c r="G88" s="215"/>
      <c r="H88" s="218">
        <v>4</v>
      </c>
      <c r="I88" s="219"/>
      <c r="J88" s="215"/>
      <c r="K88" s="215"/>
      <c r="L88" s="220"/>
      <c r="M88" s="221"/>
      <c r="N88" s="222"/>
      <c r="O88" s="222"/>
      <c r="P88" s="222"/>
      <c r="Q88" s="222"/>
      <c r="R88" s="222"/>
      <c r="S88" s="222"/>
      <c r="T88" s="223"/>
      <c r="AT88" s="224" t="s">
        <v>290</v>
      </c>
      <c r="AU88" s="224" t="s">
        <v>83</v>
      </c>
      <c r="AV88" s="11" t="s">
        <v>83</v>
      </c>
      <c r="AW88" s="11" t="s">
        <v>36</v>
      </c>
      <c r="AX88" s="11" t="s">
        <v>81</v>
      </c>
      <c r="AY88" s="224" t="s">
        <v>186</v>
      </c>
    </row>
    <row r="89" spans="2:65" s="1" customFormat="1" ht="31.5" customHeight="1">
      <c r="B89" s="41"/>
      <c r="C89" s="193" t="s">
        <v>83</v>
      </c>
      <c r="D89" s="193" t="s">
        <v>189</v>
      </c>
      <c r="E89" s="194" t="s">
        <v>3158</v>
      </c>
      <c r="F89" s="195" t="s">
        <v>3159</v>
      </c>
      <c r="G89" s="196" t="s">
        <v>3160</v>
      </c>
      <c r="H89" s="197">
        <v>2</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3748</v>
      </c>
    </row>
    <row r="90" spans="2:47" s="1" customFormat="1" ht="162">
      <c r="B90" s="41"/>
      <c r="C90" s="63"/>
      <c r="D90" s="208" t="s">
        <v>287</v>
      </c>
      <c r="E90" s="63"/>
      <c r="F90" s="209" t="s">
        <v>3162</v>
      </c>
      <c r="G90" s="63"/>
      <c r="H90" s="63"/>
      <c r="I90" s="163"/>
      <c r="J90" s="63"/>
      <c r="K90" s="63"/>
      <c r="L90" s="61"/>
      <c r="M90" s="207"/>
      <c r="N90" s="42"/>
      <c r="O90" s="42"/>
      <c r="P90" s="42"/>
      <c r="Q90" s="42"/>
      <c r="R90" s="42"/>
      <c r="S90" s="42"/>
      <c r="T90" s="78"/>
      <c r="AT90" s="24" t="s">
        <v>287</v>
      </c>
      <c r="AU90" s="24" t="s">
        <v>83</v>
      </c>
    </row>
    <row r="91" spans="2:51" s="11" customFormat="1" ht="13.5">
      <c r="B91" s="214"/>
      <c r="C91" s="215"/>
      <c r="D91" s="205" t="s">
        <v>290</v>
      </c>
      <c r="E91" s="216" t="s">
        <v>23</v>
      </c>
      <c r="F91" s="217" t="s">
        <v>83</v>
      </c>
      <c r="G91" s="215"/>
      <c r="H91" s="218">
        <v>2</v>
      </c>
      <c r="I91" s="219"/>
      <c r="J91" s="215"/>
      <c r="K91" s="215"/>
      <c r="L91" s="220"/>
      <c r="M91" s="221"/>
      <c r="N91" s="222"/>
      <c r="O91" s="222"/>
      <c r="P91" s="222"/>
      <c r="Q91" s="222"/>
      <c r="R91" s="222"/>
      <c r="S91" s="222"/>
      <c r="T91" s="223"/>
      <c r="AT91" s="224" t="s">
        <v>290</v>
      </c>
      <c r="AU91" s="224" t="s">
        <v>83</v>
      </c>
      <c r="AV91" s="11" t="s">
        <v>83</v>
      </c>
      <c r="AW91" s="11" t="s">
        <v>36</v>
      </c>
      <c r="AX91" s="11" t="s">
        <v>81</v>
      </c>
      <c r="AY91" s="224" t="s">
        <v>186</v>
      </c>
    </row>
    <row r="92" spans="2:65" s="1" customFormat="1" ht="31.5" customHeight="1">
      <c r="B92" s="41"/>
      <c r="C92" s="193" t="s">
        <v>202</v>
      </c>
      <c r="D92" s="193" t="s">
        <v>189</v>
      </c>
      <c r="E92" s="194" t="s">
        <v>3576</v>
      </c>
      <c r="F92" s="195" t="s">
        <v>3577</v>
      </c>
      <c r="G92" s="196" t="s">
        <v>295</v>
      </c>
      <c r="H92" s="197">
        <v>191.27</v>
      </c>
      <c r="I92" s="198"/>
      <c r="J92" s="199">
        <f>ROUND(I92*H92,2)</f>
        <v>0</v>
      </c>
      <c r="K92" s="195" t="s">
        <v>193</v>
      </c>
      <c r="L92" s="61"/>
      <c r="M92" s="200" t="s">
        <v>23</v>
      </c>
      <c r="N92" s="201" t="s">
        <v>44</v>
      </c>
      <c r="O92" s="42"/>
      <c r="P92" s="202">
        <f>O92*H92</f>
        <v>0</v>
      </c>
      <c r="Q92" s="202">
        <v>0</v>
      </c>
      <c r="R92" s="202">
        <f>Q92*H92</f>
        <v>0</v>
      </c>
      <c r="S92" s="202">
        <v>0</v>
      </c>
      <c r="T92" s="203">
        <f>S92*H92</f>
        <v>0</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3749</v>
      </c>
    </row>
    <row r="93" spans="2:47" s="1" customFormat="1" ht="202.5">
      <c r="B93" s="41"/>
      <c r="C93" s="63"/>
      <c r="D93" s="208" t="s">
        <v>287</v>
      </c>
      <c r="E93" s="63"/>
      <c r="F93" s="209" t="s">
        <v>521</v>
      </c>
      <c r="G93" s="63"/>
      <c r="H93" s="63"/>
      <c r="I93" s="163"/>
      <c r="J93" s="63"/>
      <c r="K93" s="63"/>
      <c r="L93" s="61"/>
      <c r="M93" s="207"/>
      <c r="N93" s="42"/>
      <c r="O93" s="42"/>
      <c r="P93" s="42"/>
      <c r="Q93" s="42"/>
      <c r="R93" s="42"/>
      <c r="S93" s="42"/>
      <c r="T93" s="78"/>
      <c r="AT93" s="24" t="s">
        <v>287</v>
      </c>
      <c r="AU93" s="24" t="s">
        <v>83</v>
      </c>
    </row>
    <row r="94" spans="2:51" s="13" customFormat="1" ht="13.5">
      <c r="B94" s="241"/>
      <c r="C94" s="242"/>
      <c r="D94" s="208" t="s">
        <v>290</v>
      </c>
      <c r="E94" s="243" t="s">
        <v>23</v>
      </c>
      <c r="F94" s="244" t="s">
        <v>3750</v>
      </c>
      <c r="G94" s="242"/>
      <c r="H94" s="245" t="s">
        <v>23</v>
      </c>
      <c r="I94" s="246"/>
      <c r="J94" s="242"/>
      <c r="K94" s="242"/>
      <c r="L94" s="247"/>
      <c r="M94" s="248"/>
      <c r="N94" s="249"/>
      <c r="O94" s="249"/>
      <c r="P94" s="249"/>
      <c r="Q94" s="249"/>
      <c r="R94" s="249"/>
      <c r="S94" s="249"/>
      <c r="T94" s="250"/>
      <c r="AT94" s="251" t="s">
        <v>290</v>
      </c>
      <c r="AU94" s="251" t="s">
        <v>83</v>
      </c>
      <c r="AV94" s="13" t="s">
        <v>81</v>
      </c>
      <c r="AW94" s="13" t="s">
        <v>36</v>
      </c>
      <c r="AX94" s="13" t="s">
        <v>73</v>
      </c>
      <c r="AY94" s="251" t="s">
        <v>186</v>
      </c>
    </row>
    <row r="95" spans="2:51" s="13" customFormat="1" ht="13.5">
      <c r="B95" s="241"/>
      <c r="C95" s="242"/>
      <c r="D95" s="208" t="s">
        <v>290</v>
      </c>
      <c r="E95" s="243" t="s">
        <v>23</v>
      </c>
      <c r="F95" s="244" t="s">
        <v>3751</v>
      </c>
      <c r="G95" s="242"/>
      <c r="H95" s="245" t="s">
        <v>23</v>
      </c>
      <c r="I95" s="246"/>
      <c r="J95" s="242"/>
      <c r="K95" s="242"/>
      <c r="L95" s="247"/>
      <c r="M95" s="248"/>
      <c r="N95" s="249"/>
      <c r="O95" s="249"/>
      <c r="P95" s="249"/>
      <c r="Q95" s="249"/>
      <c r="R95" s="249"/>
      <c r="S95" s="249"/>
      <c r="T95" s="250"/>
      <c r="AT95" s="251" t="s">
        <v>290</v>
      </c>
      <c r="AU95" s="251" t="s">
        <v>83</v>
      </c>
      <c r="AV95" s="13" t="s">
        <v>81</v>
      </c>
      <c r="AW95" s="13" t="s">
        <v>36</v>
      </c>
      <c r="AX95" s="13" t="s">
        <v>73</v>
      </c>
      <c r="AY95" s="251" t="s">
        <v>186</v>
      </c>
    </row>
    <row r="96" spans="2:51" s="11" customFormat="1" ht="13.5">
      <c r="B96" s="214"/>
      <c r="C96" s="215"/>
      <c r="D96" s="208" t="s">
        <v>290</v>
      </c>
      <c r="E96" s="225" t="s">
        <v>23</v>
      </c>
      <c r="F96" s="226" t="s">
        <v>3752</v>
      </c>
      <c r="G96" s="215"/>
      <c r="H96" s="227">
        <v>71.09</v>
      </c>
      <c r="I96" s="219"/>
      <c r="J96" s="215"/>
      <c r="K96" s="215"/>
      <c r="L96" s="220"/>
      <c r="M96" s="221"/>
      <c r="N96" s="222"/>
      <c r="O96" s="222"/>
      <c r="P96" s="222"/>
      <c r="Q96" s="222"/>
      <c r="R96" s="222"/>
      <c r="S96" s="222"/>
      <c r="T96" s="223"/>
      <c r="AT96" s="224" t="s">
        <v>290</v>
      </c>
      <c r="AU96" s="224" t="s">
        <v>83</v>
      </c>
      <c r="AV96" s="11" t="s">
        <v>83</v>
      </c>
      <c r="AW96" s="11" t="s">
        <v>36</v>
      </c>
      <c r="AX96" s="11" t="s">
        <v>73</v>
      </c>
      <c r="AY96" s="224" t="s">
        <v>186</v>
      </c>
    </row>
    <row r="97" spans="2:51" s="11" customFormat="1" ht="13.5">
      <c r="B97" s="214"/>
      <c r="C97" s="215"/>
      <c r="D97" s="208" t="s">
        <v>290</v>
      </c>
      <c r="E97" s="225" t="s">
        <v>23</v>
      </c>
      <c r="F97" s="226" t="s">
        <v>3753</v>
      </c>
      <c r="G97" s="215"/>
      <c r="H97" s="227">
        <v>67.29</v>
      </c>
      <c r="I97" s="219"/>
      <c r="J97" s="215"/>
      <c r="K97" s="215"/>
      <c r="L97" s="220"/>
      <c r="M97" s="221"/>
      <c r="N97" s="222"/>
      <c r="O97" s="222"/>
      <c r="P97" s="222"/>
      <c r="Q97" s="222"/>
      <c r="R97" s="222"/>
      <c r="S97" s="222"/>
      <c r="T97" s="223"/>
      <c r="AT97" s="224" t="s">
        <v>290</v>
      </c>
      <c r="AU97" s="224" t="s">
        <v>83</v>
      </c>
      <c r="AV97" s="11" t="s">
        <v>83</v>
      </c>
      <c r="AW97" s="11" t="s">
        <v>36</v>
      </c>
      <c r="AX97" s="11" t="s">
        <v>73</v>
      </c>
      <c r="AY97" s="224" t="s">
        <v>186</v>
      </c>
    </row>
    <row r="98" spans="2:51" s="11" customFormat="1" ht="13.5">
      <c r="B98" s="214"/>
      <c r="C98" s="215"/>
      <c r="D98" s="208" t="s">
        <v>290</v>
      </c>
      <c r="E98" s="225" t="s">
        <v>23</v>
      </c>
      <c r="F98" s="226" t="s">
        <v>3754</v>
      </c>
      <c r="G98" s="215"/>
      <c r="H98" s="227">
        <v>56.19</v>
      </c>
      <c r="I98" s="219"/>
      <c r="J98" s="215"/>
      <c r="K98" s="215"/>
      <c r="L98" s="220"/>
      <c r="M98" s="221"/>
      <c r="N98" s="222"/>
      <c r="O98" s="222"/>
      <c r="P98" s="222"/>
      <c r="Q98" s="222"/>
      <c r="R98" s="222"/>
      <c r="S98" s="222"/>
      <c r="T98" s="223"/>
      <c r="AT98" s="224" t="s">
        <v>290</v>
      </c>
      <c r="AU98" s="224" t="s">
        <v>83</v>
      </c>
      <c r="AV98" s="11" t="s">
        <v>83</v>
      </c>
      <c r="AW98" s="11" t="s">
        <v>36</v>
      </c>
      <c r="AX98" s="11" t="s">
        <v>73</v>
      </c>
      <c r="AY98" s="224" t="s">
        <v>186</v>
      </c>
    </row>
    <row r="99" spans="2:51" s="11" customFormat="1" ht="13.5">
      <c r="B99" s="214"/>
      <c r="C99" s="215"/>
      <c r="D99" s="208" t="s">
        <v>290</v>
      </c>
      <c r="E99" s="225" t="s">
        <v>23</v>
      </c>
      <c r="F99" s="226" t="s">
        <v>3755</v>
      </c>
      <c r="G99" s="215"/>
      <c r="H99" s="227">
        <v>12.26</v>
      </c>
      <c r="I99" s="219"/>
      <c r="J99" s="215"/>
      <c r="K99" s="215"/>
      <c r="L99" s="220"/>
      <c r="M99" s="221"/>
      <c r="N99" s="222"/>
      <c r="O99" s="222"/>
      <c r="P99" s="222"/>
      <c r="Q99" s="222"/>
      <c r="R99" s="222"/>
      <c r="S99" s="222"/>
      <c r="T99" s="223"/>
      <c r="AT99" s="224" t="s">
        <v>290</v>
      </c>
      <c r="AU99" s="224" t="s">
        <v>83</v>
      </c>
      <c r="AV99" s="11" t="s">
        <v>83</v>
      </c>
      <c r="AW99" s="11" t="s">
        <v>36</v>
      </c>
      <c r="AX99" s="11" t="s">
        <v>73</v>
      </c>
      <c r="AY99" s="224" t="s">
        <v>186</v>
      </c>
    </row>
    <row r="100" spans="2:51" s="11" customFormat="1" ht="13.5">
      <c r="B100" s="214"/>
      <c r="C100" s="215"/>
      <c r="D100" s="208" t="s">
        <v>290</v>
      </c>
      <c r="E100" s="225" t="s">
        <v>23</v>
      </c>
      <c r="F100" s="226" t="s">
        <v>3756</v>
      </c>
      <c r="G100" s="215"/>
      <c r="H100" s="227">
        <v>16.83</v>
      </c>
      <c r="I100" s="219"/>
      <c r="J100" s="215"/>
      <c r="K100" s="215"/>
      <c r="L100" s="220"/>
      <c r="M100" s="221"/>
      <c r="N100" s="222"/>
      <c r="O100" s="222"/>
      <c r="P100" s="222"/>
      <c r="Q100" s="222"/>
      <c r="R100" s="222"/>
      <c r="S100" s="222"/>
      <c r="T100" s="223"/>
      <c r="AT100" s="224" t="s">
        <v>290</v>
      </c>
      <c r="AU100" s="224" t="s">
        <v>83</v>
      </c>
      <c r="AV100" s="11" t="s">
        <v>83</v>
      </c>
      <c r="AW100" s="11" t="s">
        <v>36</v>
      </c>
      <c r="AX100" s="11" t="s">
        <v>73</v>
      </c>
      <c r="AY100" s="224" t="s">
        <v>186</v>
      </c>
    </row>
    <row r="101" spans="2:51" s="11" customFormat="1" ht="13.5">
      <c r="B101" s="214"/>
      <c r="C101" s="215"/>
      <c r="D101" s="208" t="s">
        <v>290</v>
      </c>
      <c r="E101" s="225" t="s">
        <v>23</v>
      </c>
      <c r="F101" s="226" t="s">
        <v>3757</v>
      </c>
      <c r="G101" s="215"/>
      <c r="H101" s="227">
        <v>3.39</v>
      </c>
      <c r="I101" s="219"/>
      <c r="J101" s="215"/>
      <c r="K101" s="215"/>
      <c r="L101" s="220"/>
      <c r="M101" s="221"/>
      <c r="N101" s="222"/>
      <c r="O101" s="222"/>
      <c r="P101" s="222"/>
      <c r="Q101" s="222"/>
      <c r="R101" s="222"/>
      <c r="S101" s="222"/>
      <c r="T101" s="223"/>
      <c r="AT101" s="224" t="s">
        <v>290</v>
      </c>
      <c r="AU101" s="224" t="s">
        <v>83</v>
      </c>
      <c r="AV101" s="11" t="s">
        <v>83</v>
      </c>
      <c r="AW101" s="11" t="s">
        <v>36</v>
      </c>
      <c r="AX101" s="11" t="s">
        <v>73</v>
      </c>
      <c r="AY101" s="224" t="s">
        <v>186</v>
      </c>
    </row>
    <row r="102" spans="2:51" s="14" customFormat="1" ht="13.5">
      <c r="B102" s="274"/>
      <c r="C102" s="275"/>
      <c r="D102" s="208" t="s">
        <v>290</v>
      </c>
      <c r="E102" s="276" t="s">
        <v>23</v>
      </c>
      <c r="F102" s="277" t="s">
        <v>2708</v>
      </c>
      <c r="G102" s="275"/>
      <c r="H102" s="278">
        <v>227.05</v>
      </c>
      <c r="I102" s="279"/>
      <c r="J102" s="275"/>
      <c r="K102" s="275"/>
      <c r="L102" s="280"/>
      <c r="M102" s="281"/>
      <c r="N102" s="282"/>
      <c r="O102" s="282"/>
      <c r="P102" s="282"/>
      <c r="Q102" s="282"/>
      <c r="R102" s="282"/>
      <c r="S102" s="282"/>
      <c r="T102" s="283"/>
      <c r="AT102" s="284" t="s">
        <v>290</v>
      </c>
      <c r="AU102" s="284" t="s">
        <v>83</v>
      </c>
      <c r="AV102" s="14" t="s">
        <v>202</v>
      </c>
      <c r="AW102" s="14" t="s">
        <v>36</v>
      </c>
      <c r="AX102" s="14" t="s">
        <v>73</v>
      </c>
      <c r="AY102" s="284" t="s">
        <v>186</v>
      </c>
    </row>
    <row r="103" spans="2:51" s="11" customFormat="1" ht="13.5">
      <c r="B103" s="214"/>
      <c r="C103" s="215"/>
      <c r="D103" s="208" t="s">
        <v>290</v>
      </c>
      <c r="E103" s="225" t="s">
        <v>23</v>
      </c>
      <c r="F103" s="226" t="s">
        <v>3758</v>
      </c>
      <c r="G103" s="215"/>
      <c r="H103" s="227">
        <v>-15.15</v>
      </c>
      <c r="I103" s="219"/>
      <c r="J103" s="215"/>
      <c r="K103" s="215"/>
      <c r="L103" s="220"/>
      <c r="M103" s="221"/>
      <c r="N103" s="222"/>
      <c r="O103" s="222"/>
      <c r="P103" s="222"/>
      <c r="Q103" s="222"/>
      <c r="R103" s="222"/>
      <c r="S103" s="222"/>
      <c r="T103" s="223"/>
      <c r="AT103" s="224" t="s">
        <v>290</v>
      </c>
      <c r="AU103" s="224" t="s">
        <v>83</v>
      </c>
      <c r="AV103" s="11" t="s">
        <v>83</v>
      </c>
      <c r="AW103" s="11" t="s">
        <v>36</v>
      </c>
      <c r="AX103" s="11" t="s">
        <v>73</v>
      </c>
      <c r="AY103" s="224" t="s">
        <v>186</v>
      </c>
    </row>
    <row r="104" spans="2:51" s="11" customFormat="1" ht="13.5">
      <c r="B104" s="214"/>
      <c r="C104" s="215"/>
      <c r="D104" s="208" t="s">
        <v>290</v>
      </c>
      <c r="E104" s="225" t="s">
        <v>23</v>
      </c>
      <c r="F104" s="226" t="s">
        <v>3759</v>
      </c>
      <c r="G104" s="215"/>
      <c r="H104" s="227">
        <v>-20.63</v>
      </c>
      <c r="I104" s="219"/>
      <c r="J104" s="215"/>
      <c r="K104" s="215"/>
      <c r="L104" s="220"/>
      <c r="M104" s="221"/>
      <c r="N104" s="222"/>
      <c r="O104" s="222"/>
      <c r="P104" s="222"/>
      <c r="Q104" s="222"/>
      <c r="R104" s="222"/>
      <c r="S104" s="222"/>
      <c r="T104" s="223"/>
      <c r="AT104" s="224" t="s">
        <v>290</v>
      </c>
      <c r="AU104" s="224" t="s">
        <v>83</v>
      </c>
      <c r="AV104" s="11" t="s">
        <v>83</v>
      </c>
      <c r="AW104" s="11" t="s">
        <v>36</v>
      </c>
      <c r="AX104" s="11" t="s">
        <v>73</v>
      </c>
      <c r="AY104" s="224" t="s">
        <v>186</v>
      </c>
    </row>
    <row r="105" spans="2:51" s="12" customFormat="1" ht="13.5">
      <c r="B105" s="230"/>
      <c r="C105" s="231"/>
      <c r="D105" s="205" t="s">
        <v>290</v>
      </c>
      <c r="E105" s="232" t="s">
        <v>23</v>
      </c>
      <c r="F105" s="233" t="s">
        <v>650</v>
      </c>
      <c r="G105" s="231"/>
      <c r="H105" s="234">
        <v>191.27</v>
      </c>
      <c r="I105" s="235"/>
      <c r="J105" s="231"/>
      <c r="K105" s="231"/>
      <c r="L105" s="236"/>
      <c r="M105" s="237"/>
      <c r="N105" s="238"/>
      <c r="O105" s="238"/>
      <c r="P105" s="238"/>
      <c r="Q105" s="238"/>
      <c r="R105" s="238"/>
      <c r="S105" s="238"/>
      <c r="T105" s="239"/>
      <c r="AT105" s="240" t="s">
        <v>290</v>
      </c>
      <c r="AU105" s="240" t="s">
        <v>83</v>
      </c>
      <c r="AV105" s="12" t="s">
        <v>206</v>
      </c>
      <c r="AW105" s="12" t="s">
        <v>36</v>
      </c>
      <c r="AX105" s="12" t="s">
        <v>81</v>
      </c>
      <c r="AY105" s="240" t="s">
        <v>186</v>
      </c>
    </row>
    <row r="106" spans="2:65" s="1" customFormat="1" ht="44.25" customHeight="1">
      <c r="B106" s="41"/>
      <c r="C106" s="193" t="s">
        <v>206</v>
      </c>
      <c r="D106" s="193" t="s">
        <v>189</v>
      </c>
      <c r="E106" s="194" t="s">
        <v>3586</v>
      </c>
      <c r="F106" s="195" t="s">
        <v>3587</v>
      </c>
      <c r="G106" s="196" t="s">
        <v>295</v>
      </c>
      <c r="H106" s="197">
        <v>95.63</v>
      </c>
      <c r="I106" s="198"/>
      <c r="J106" s="199">
        <f>ROUND(I106*H106,2)</f>
        <v>0</v>
      </c>
      <c r="K106" s="195" t="s">
        <v>193</v>
      </c>
      <c r="L106" s="61"/>
      <c r="M106" s="200" t="s">
        <v>23</v>
      </c>
      <c r="N106" s="201" t="s">
        <v>44</v>
      </c>
      <c r="O106" s="42"/>
      <c r="P106" s="202">
        <f>O106*H106</f>
        <v>0</v>
      </c>
      <c r="Q106" s="202">
        <v>0</v>
      </c>
      <c r="R106" s="202">
        <f>Q106*H106</f>
        <v>0</v>
      </c>
      <c r="S106" s="202">
        <v>0</v>
      </c>
      <c r="T106" s="203">
        <f>S106*H106</f>
        <v>0</v>
      </c>
      <c r="AR106" s="24" t="s">
        <v>206</v>
      </c>
      <c r="AT106" s="24" t="s">
        <v>189</v>
      </c>
      <c r="AU106" s="24" t="s">
        <v>83</v>
      </c>
      <c r="AY106" s="24" t="s">
        <v>186</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206</v>
      </c>
      <c r="BM106" s="24" t="s">
        <v>3760</v>
      </c>
    </row>
    <row r="107" spans="2:47" s="1" customFormat="1" ht="94.5">
      <c r="B107" s="41"/>
      <c r="C107" s="63"/>
      <c r="D107" s="208" t="s">
        <v>287</v>
      </c>
      <c r="E107" s="63"/>
      <c r="F107" s="209" t="s">
        <v>3589</v>
      </c>
      <c r="G107" s="63"/>
      <c r="H107" s="63"/>
      <c r="I107" s="163"/>
      <c r="J107" s="63"/>
      <c r="K107" s="63"/>
      <c r="L107" s="61"/>
      <c r="M107" s="207"/>
      <c r="N107" s="42"/>
      <c r="O107" s="42"/>
      <c r="P107" s="42"/>
      <c r="Q107" s="42"/>
      <c r="R107" s="42"/>
      <c r="S107" s="42"/>
      <c r="T107" s="78"/>
      <c r="AT107" s="24" t="s">
        <v>287</v>
      </c>
      <c r="AU107" s="24" t="s">
        <v>83</v>
      </c>
    </row>
    <row r="108" spans="2:51" s="13" customFormat="1" ht="13.5">
      <c r="B108" s="241"/>
      <c r="C108" s="242"/>
      <c r="D108" s="208" t="s">
        <v>290</v>
      </c>
      <c r="E108" s="243" t="s">
        <v>23</v>
      </c>
      <c r="F108" s="244" t="s">
        <v>3761</v>
      </c>
      <c r="G108" s="242"/>
      <c r="H108" s="245" t="s">
        <v>23</v>
      </c>
      <c r="I108" s="246"/>
      <c r="J108" s="242"/>
      <c r="K108" s="242"/>
      <c r="L108" s="247"/>
      <c r="M108" s="248"/>
      <c r="N108" s="249"/>
      <c r="O108" s="249"/>
      <c r="P108" s="249"/>
      <c r="Q108" s="249"/>
      <c r="R108" s="249"/>
      <c r="S108" s="249"/>
      <c r="T108" s="250"/>
      <c r="AT108" s="251" t="s">
        <v>290</v>
      </c>
      <c r="AU108" s="251" t="s">
        <v>83</v>
      </c>
      <c r="AV108" s="13" t="s">
        <v>81</v>
      </c>
      <c r="AW108" s="13" t="s">
        <v>36</v>
      </c>
      <c r="AX108" s="13" t="s">
        <v>73</v>
      </c>
      <c r="AY108" s="251" t="s">
        <v>186</v>
      </c>
    </row>
    <row r="109" spans="2:51" s="11" customFormat="1" ht="13.5">
      <c r="B109" s="214"/>
      <c r="C109" s="215"/>
      <c r="D109" s="205" t="s">
        <v>290</v>
      </c>
      <c r="E109" s="216" t="s">
        <v>23</v>
      </c>
      <c r="F109" s="217" t="s">
        <v>3762</v>
      </c>
      <c r="G109" s="215"/>
      <c r="H109" s="218">
        <v>95.63</v>
      </c>
      <c r="I109" s="219"/>
      <c r="J109" s="215"/>
      <c r="K109" s="215"/>
      <c r="L109" s="220"/>
      <c r="M109" s="221"/>
      <c r="N109" s="222"/>
      <c r="O109" s="222"/>
      <c r="P109" s="222"/>
      <c r="Q109" s="222"/>
      <c r="R109" s="222"/>
      <c r="S109" s="222"/>
      <c r="T109" s="223"/>
      <c r="AT109" s="224" t="s">
        <v>290</v>
      </c>
      <c r="AU109" s="224" t="s">
        <v>83</v>
      </c>
      <c r="AV109" s="11" t="s">
        <v>83</v>
      </c>
      <c r="AW109" s="11" t="s">
        <v>36</v>
      </c>
      <c r="AX109" s="11" t="s">
        <v>81</v>
      </c>
      <c r="AY109" s="224" t="s">
        <v>186</v>
      </c>
    </row>
    <row r="110" spans="2:65" s="1" customFormat="1" ht="22.5" customHeight="1">
      <c r="B110" s="41"/>
      <c r="C110" s="193" t="s">
        <v>227</v>
      </c>
      <c r="D110" s="193" t="s">
        <v>189</v>
      </c>
      <c r="E110" s="194" t="s">
        <v>3192</v>
      </c>
      <c r="F110" s="195" t="s">
        <v>3193</v>
      </c>
      <c r="G110" s="196" t="s">
        <v>295</v>
      </c>
      <c r="H110" s="197">
        <v>91.94</v>
      </c>
      <c r="I110" s="198"/>
      <c r="J110" s="199">
        <f>ROUND(I110*H110,2)</f>
        <v>0</v>
      </c>
      <c r="K110" s="195" t="s">
        <v>23</v>
      </c>
      <c r="L110" s="61"/>
      <c r="M110" s="200" t="s">
        <v>23</v>
      </c>
      <c r="N110" s="201" t="s">
        <v>44</v>
      </c>
      <c r="O110" s="42"/>
      <c r="P110" s="202">
        <f>O110*H110</f>
        <v>0</v>
      </c>
      <c r="Q110" s="202">
        <v>0</v>
      </c>
      <c r="R110" s="202">
        <f>Q110*H110</f>
        <v>0</v>
      </c>
      <c r="S110" s="202">
        <v>0</v>
      </c>
      <c r="T110" s="203">
        <f>S110*H110</f>
        <v>0</v>
      </c>
      <c r="AR110" s="24" t="s">
        <v>206</v>
      </c>
      <c r="AT110" s="24" t="s">
        <v>189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3763</v>
      </c>
    </row>
    <row r="111" spans="2:47" s="1" customFormat="1" ht="409.5">
      <c r="B111" s="41"/>
      <c r="C111" s="63"/>
      <c r="D111" s="208" t="s">
        <v>287</v>
      </c>
      <c r="E111" s="63"/>
      <c r="F111" s="209" t="s">
        <v>548</v>
      </c>
      <c r="G111" s="63"/>
      <c r="H111" s="63"/>
      <c r="I111" s="163"/>
      <c r="J111" s="63"/>
      <c r="K111" s="63"/>
      <c r="L111" s="61"/>
      <c r="M111" s="207"/>
      <c r="N111" s="42"/>
      <c r="O111" s="42"/>
      <c r="P111" s="42"/>
      <c r="Q111" s="42"/>
      <c r="R111" s="42"/>
      <c r="S111" s="42"/>
      <c r="T111" s="78"/>
      <c r="AT111" s="24" t="s">
        <v>287</v>
      </c>
      <c r="AU111" s="24" t="s">
        <v>83</v>
      </c>
    </row>
    <row r="112" spans="2:51" s="11" customFormat="1" ht="13.5">
      <c r="B112" s="214"/>
      <c r="C112" s="215"/>
      <c r="D112" s="205" t="s">
        <v>290</v>
      </c>
      <c r="E112" s="216" t="s">
        <v>23</v>
      </c>
      <c r="F112" s="217" t="s">
        <v>3764</v>
      </c>
      <c r="G112" s="215"/>
      <c r="H112" s="218">
        <v>91.94</v>
      </c>
      <c r="I112" s="219"/>
      <c r="J112" s="215"/>
      <c r="K112" s="215"/>
      <c r="L112" s="220"/>
      <c r="M112" s="221"/>
      <c r="N112" s="222"/>
      <c r="O112" s="222"/>
      <c r="P112" s="222"/>
      <c r="Q112" s="222"/>
      <c r="R112" s="222"/>
      <c r="S112" s="222"/>
      <c r="T112" s="223"/>
      <c r="AT112" s="224" t="s">
        <v>290</v>
      </c>
      <c r="AU112" s="224" t="s">
        <v>83</v>
      </c>
      <c r="AV112" s="11" t="s">
        <v>83</v>
      </c>
      <c r="AW112" s="11" t="s">
        <v>36</v>
      </c>
      <c r="AX112" s="11" t="s">
        <v>81</v>
      </c>
      <c r="AY112" s="224" t="s">
        <v>186</v>
      </c>
    </row>
    <row r="113" spans="2:65" s="1" customFormat="1" ht="31.5" customHeight="1">
      <c r="B113" s="41"/>
      <c r="C113" s="193" t="s">
        <v>185</v>
      </c>
      <c r="D113" s="193" t="s">
        <v>189</v>
      </c>
      <c r="E113" s="194" t="s">
        <v>382</v>
      </c>
      <c r="F113" s="195" t="s">
        <v>383</v>
      </c>
      <c r="G113" s="196" t="s">
        <v>295</v>
      </c>
      <c r="H113" s="197">
        <v>99.33</v>
      </c>
      <c r="I113" s="198"/>
      <c r="J113" s="199">
        <f>ROUND(I113*H113,2)</f>
        <v>0</v>
      </c>
      <c r="K113" s="195" t="s">
        <v>193</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3765</v>
      </c>
    </row>
    <row r="114" spans="2:47" s="1" customFormat="1" ht="409.5">
      <c r="B114" s="41"/>
      <c r="C114" s="63"/>
      <c r="D114" s="208" t="s">
        <v>287</v>
      </c>
      <c r="E114" s="63"/>
      <c r="F114" s="209" t="s">
        <v>385</v>
      </c>
      <c r="G114" s="63"/>
      <c r="H114" s="63"/>
      <c r="I114" s="163"/>
      <c r="J114" s="63"/>
      <c r="K114" s="63"/>
      <c r="L114" s="61"/>
      <c r="M114" s="207"/>
      <c r="N114" s="42"/>
      <c r="O114" s="42"/>
      <c r="P114" s="42"/>
      <c r="Q114" s="42"/>
      <c r="R114" s="42"/>
      <c r="S114" s="42"/>
      <c r="T114" s="78"/>
      <c r="AT114" s="24" t="s">
        <v>287</v>
      </c>
      <c r="AU114" s="24" t="s">
        <v>83</v>
      </c>
    </row>
    <row r="115" spans="2:51" s="11" customFormat="1" ht="13.5">
      <c r="B115" s="214"/>
      <c r="C115" s="215"/>
      <c r="D115" s="208" t="s">
        <v>290</v>
      </c>
      <c r="E115" s="225" t="s">
        <v>23</v>
      </c>
      <c r="F115" s="226" t="s">
        <v>3766</v>
      </c>
      <c r="G115" s="215"/>
      <c r="H115" s="227">
        <v>191.27</v>
      </c>
      <c r="I115" s="219"/>
      <c r="J115" s="215"/>
      <c r="K115" s="215"/>
      <c r="L115" s="220"/>
      <c r="M115" s="221"/>
      <c r="N115" s="222"/>
      <c r="O115" s="222"/>
      <c r="P115" s="222"/>
      <c r="Q115" s="222"/>
      <c r="R115" s="222"/>
      <c r="S115" s="222"/>
      <c r="T115" s="223"/>
      <c r="AT115" s="224" t="s">
        <v>290</v>
      </c>
      <c r="AU115" s="224" t="s">
        <v>83</v>
      </c>
      <c r="AV115" s="11" t="s">
        <v>83</v>
      </c>
      <c r="AW115" s="11" t="s">
        <v>36</v>
      </c>
      <c r="AX115" s="11" t="s">
        <v>73</v>
      </c>
      <c r="AY115" s="224" t="s">
        <v>186</v>
      </c>
    </row>
    <row r="116" spans="2:51" s="11" customFormat="1" ht="13.5">
      <c r="B116" s="214"/>
      <c r="C116" s="215"/>
      <c r="D116" s="208" t="s">
        <v>290</v>
      </c>
      <c r="E116" s="225" t="s">
        <v>23</v>
      </c>
      <c r="F116" s="226" t="s">
        <v>3767</v>
      </c>
      <c r="G116" s="215"/>
      <c r="H116" s="227">
        <v>-17.92</v>
      </c>
      <c r="I116" s="219"/>
      <c r="J116" s="215"/>
      <c r="K116" s="215"/>
      <c r="L116" s="220"/>
      <c r="M116" s="221"/>
      <c r="N116" s="222"/>
      <c r="O116" s="222"/>
      <c r="P116" s="222"/>
      <c r="Q116" s="222"/>
      <c r="R116" s="222"/>
      <c r="S116" s="222"/>
      <c r="T116" s="223"/>
      <c r="AT116" s="224" t="s">
        <v>290</v>
      </c>
      <c r="AU116" s="224" t="s">
        <v>83</v>
      </c>
      <c r="AV116" s="11" t="s">
        <v>83</v>
      </c>
      <c r="AW116" s="11" t="s">
        <v>36</v>
      </c>
      <c r="AX116" s="11" t="s">
        <v>73</v>
      </c>
      <c r="AY116" s="224" t="s">
        <v>186</v>
      </c>
    </row>
    <row r="117" spans="2:51" s="11" customFormat="1" ht="13.5">
      <c r="B117" s="214"/>
      <c r="C117" s="215"/>
      <c r="D117" s="208" t="s">
        <v>290</v>
      </c>
      <c r="E117" s="225" t="s">
        <v>23</v>
      </c>
      <c r="F117" s="226" t="s">
        <v>3768</v>
      </c>
      <c r="G117" s="215"/>
      <c r="H117" s="227">
        <v>-66.23</v>
      </c>
      <c r="I117" s="219"/>
      <c r="J117" s="215"/>
      <c r="K117" s="215"/>
      <c r="L117" s="220"/>
      <c r="M117" s="221"/>
      <c r="N117" s="222"/>
      <c r="O117" s="222"/>
      <c r="P117" s="222"/>
      <c r="Q117" s="222"/>
      <c r="R117" s="222"/>
      <c r="S117" s="222"/>
      <c r="T117" s="223"/>
      <c r="AT117" s="224" t="s">
        <v>290</v>
      </c>
      <c r="AU117" s="224" t="s">
        <v>83</v>
      </c>
      <c r="AV117" s="11" t="s">
        <v>83</v>
      </c>
      <c r="AW117" s="11" t="s">
        <v>36</v>
      </c>
      <c r="AX117" s="11" t="s">
        <v>73</v>
      </c>
      <c r="AY117" s="224" t="s">
        <v>186</v>
      </c>
    </row>
    <row r="118" spans="2:51" s="11" customFormat="1" ht="13.5">
      <c r="B118" s="214"/>
      <c r="C118" s="215"/>
      <c r="D118" s="208" t="s">
        <v>290</v>
      </c>
      <c r="E118" s="225" t="s">
        <v>23</v>
      </c>
      <c r="F118" s="226" t="s">
        <v>3769</v>
      </c>
      <c r="G118" s="215"/>
      <c r="H118" s="227">
        <v>-3.39</v>
      </c>
      <c r="I118" s="219"/>
      <c r="J118" s="215"/>
      <c r="K118" s="215"/>
      <c r="L118" s="220"/>
      <c r="M118" s="221"/>
      <c r="N118" s="222"/>
      <c r="O118" s="222"/>
      <c r="P118" s="222"/>
      <c r="Q118" s="222"/>
      <c r="R118" s="222"/>
      <c r="S118" s="222"/>
      <c r="T118" s="223"/>
      <c r="AT118" s="224" t="s">
        <v>290</v>
      </c>
      <c r="AU118" s="224" t="s">
        <v>83</v>
      </c>
      <c r="AV118" s="11" t="s">
        <v>83</v>
      </c>
      <c r="AW118" s="11" t="s">
        <v>36</v>
      </c>
      <c r="AX118" s="11" t="s">
        <v>73</v>
      </c>
      <c r="AY118" s="224" t="s">
        <v>186</v>
      </c>
    </row>
    <row r="119" spans="2:51" s="11" customFormat="1" ht="13.5">
      <c r="B119" s="214"/>
      <c r="C119" s="215"/>
      <c r="D119" s="208" t="s">
        <v>290</v>
      </c>
      <c r="E119" s="225" t="s">
        <v>23</v>
      </c>
      <c r="F119" s="226" t="s">
        <v>3770</v>
      </c>
      <c r="G119" s="215"/>
      <c r="H119" s="227">
        <v>-4.4</v>
      </c>
      <c r="I119" s="219"/>
      <c r="J119" s="215"/>
      <c r="K119" s="215"/>
      <c r="L119" s="220"/>
      <c r="M119" s="221"/>
      <c r="N119" s="222"/>
      <c r="O119" s="222"/>
      <c r="P119" s="222"/>
      <c r="Q119" s="222"/>
      <c r="R119" s="222"/>
      <c r="S119" s="222"/>
      <c r="T119" s="223"/>
      <c r="AT119" s="224" t="s">
        <v>290</v>
      </c>
      <c r="AU119" s="224" t="s">
        <v>83</v>
      </c>
      <c r="AV119" s="11" t="s">
        <v>83</v>
      </c>
      <c r="AW119" s="11" t="s">
        <v>36</v>
      </c>
      <c r="AX119" s="11" t="s">
        <v>73</v>
      </c>
      <c r="AY119" s="224" t="s">
        <v>186</v>
      </c>
    </row>
    <row r="120" spans="2:51" s="12" customFormat="1" ht="13.5">
      <c r="B120" s="230"/>
      <c r="C120" s="231"/>
      <c r="D120" s="208" t="s">
        <v>290</v>
      </c>
      <c r="E120" s="265" t="s">
        <v>23</v>
      </c>
      <c r="F120" s="266" t="s">
        <v>650</v>
      </c>
      <c r="G120" s="231"/>
      <c r="H120" s="267">
        <v>99.33</v>
      </c>
      <c r="I120" s="235"/>
      <c r="J120" s="231"/>
      <c r="K120" s="231"/>
      <c r="L120" s="236"/>
      <c r="M120" s="237"/>
      <c r="N120" s="238"/>
      <c r="O120" s="238"/>
      <c r="P120" s="238"/>
      <c r="Q120" s="238"/>
      <c r="R120" s="238"/>
      <c r="S120" s="238"/>
      <c r="T120" s="239"/>
      <c r="AT120" s="240" t="s">
        <v>290</v>
      </c>
      <c r="AU120" s="240" t="s">
        <v>83</v>
      </c>
      <c r="AV120" s="12" t="s">
        <v>206</v>
      </c>
      <c r="AW120" s="12" t="s">
        <v>36</v>
      </c>
      <c r="AX120" s="12" t="s">
        <v>81</v>
      </c>
      <c r="AY120" s="240" t="s">
        <v>186</v>
      </c>
    </row>
    <row r="121" spans="2:51" s="13" customFormat="1" ht="13.5">
      <c r="B121" s="241"/>
      <c r="C121" s="242"/>
      <c r="D121" s="205" t="s">
        <v>290</v>
      </c>
      <c r="E121" s="285" t="s">
        <v>23</v>
      </c>
      <c r="F121" s="286" t="s">
        <v>3771</v>
      </c>
      <c r="G121" s="242"/>
      <c r="H121" s="287" t="s">
        <v>23</v>
      </c>
      <c r="I121" s="246"/>
      <c r="J121" s="242"/>
      <c r="K121" s="242"/>
      <c r="L121" s="247"/>
      <c r="M121" s="248"/>
      <c r="N121" s="249"/>
      <c r="O121" s="249"/>
      <c r="P121" s="249"/>
      <c r="Q121" s="249"/>
      <c r="R121" s="249"/>
      <c r="S121" s="249"/>
      <c r="T121" s="250"/>
      <c r="AT121" s="251" t="s">
        <v>290</v>
      </c>
      <c r="AU121" s="251" t="s">
        <v>83</v>
      </c>
      <c r="AV121" s="13" t="s">
        <v>81</v>
      </c>
      <c r="AW121" s="13" t="s">
        <v>36</v>
      </c>
      <c r="AX121" s="13" t="s">
        <v>73</v>
      </c>
      <c r="AY121" s="251" t="s">
        <v>186</v>
      </c>
    </row>
    <row r="122" spans="2:65" s="1" customFormat="1" ht="44.25" customHeight="1">
      <c r="B122" s="41"/>
      <c r="C122" s="193" t="s">
        <v>217</v>
      </c>
      <c r="D122" s="193" t="s">
        <v>189</v>
      </c>
      <c r="E122" s="194" t="s">
        <v>560</v>
      </c>
      <c r="F122" s="195" t="s">
        <v>561</v>
      </c>
      <c r="G122" s="196" t="s">
        <v>295</v>
      </c>
      <c r="H122" s="197">
        <v>55.5</v>
      </c>
      <c r="I122" s="198"/>
      <c r="J122" s="199">
        <f>ROUND(I122*H122,2)</f>
        <v>0</v>
      </c>
      <c r="K122" s="195" t="s">
        <v>193</v>
      </c>
      <c r="L122" s="61"/>
      <c r="M122" s="200" t="s">
        <v>23</v>
      </c>
      <c r="N122" s="201" t="s">
        <v>44</v>
      </c>
      <c r="O122" s="42"/>
      <c r="P122" s="202">
        <f>O122*H122</f>
        <v>0</v>
      </c>
      <c r="Q122" s="202">
        <v>0</v>
      </c>
      <c r="R122" s="202">
        <f>Q122*H122</f>
        <v>0</v>
      </c>
      <c r="S122" s="202">
        <v>0</v>
      </c>
      <c r="T122" s="203">
        <f>S122*H122</f>
        <v>0</v>
      </c>
      <c r="AR122" s="24" t="s">
        <v>206</v>
      </c>
      <c r="AT122" s="24" t="s">
        <v>189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3772</v>
      </c>
    </row>
    <row r="123" spans="2:47" s="1" customFormat="1" ht="108">
      <c r="B123" s="41"/>
      <c r="C123" s="63"/>
      <c r="D123" s="208" t="s">
        <v>287</v>
      </c>
      <c r="E123" s="63"/>
      <c r="F123" s="209" t="s">
        <v>563</v>
      </c>
      <c r="G123" s="63"/>
      <c r="H123" s="63"/>
      <c r="I123" s="163"/>
      <c r="J123" s="63"/>
      <c r="K123" s="63"/>
      <c r="L123" s="61"/>
      <c r="M123" s="207"/>
      <c r="N123" s="42"/>
      <c r="O123" s="42"/>
      <c r="P123" s="42"/>
      <c r="Q123" s="42"/>
      <c r="R123" s="42"/>
      <c r="S123" s="42"/>
      <c r="T123" s="78"/>
      <c r="AT123" s="24" t="s">
        <v>287</v>
      </c>
      <c r="AU123" s="24" t="s">
        <v>83</v>
      </c>
    </row>
    <row r="124" spans="2:51" s="13" customFormat="1" ht="13.5">
      <c r="B124" s="241"/>
      <c r="C124" s="242"/>
      <c r="D124" s="208" t="s">
        <v>290</v>
      </c>
      <c r="E124" s="243" t="s">
        <v>23</v>
      </c>
      <c r="F124" s="244" t="s">
        <v>3773</v>
      </c>
      <c r="G124" s="242"/>
      <c r="H124" s="245" t="s">
        <v>23</v>
      </c>
      <c r="I124" s="246"/>
      <c r="J124" s="242"/>
      <c r="K124" s="242"/>
      <c r="L124" s="247"/>
      <c r="M124" s="248"/>
      <c r="N124" s="249"/>
      <c r="O124" s="249"/>
      <c r="P124" s="249"/>
      <c r="Q124" s="249"/>
      <c r="R124" s="249"/>
      <c r="S124" s="249"/>
      <c r="T124" s="250"/>
      <c r="AT124" s="251" t="s">
        <v>290</v>
      </c>
      <c r="AU124" s="251" t="s">
        <v>83</v>
      </c>
      <c r="AV124" s="13" t="s">
        <v>81</v>
      </c>
      <c r="AW124" s="13" t="s">
        <v>36</v>
      </c>
      <c r="AX124" s="13" t="s">
        <v>73</v>
      </c>
      <c r="AY124" s="251" t="s">
        <v>186</v>
      </c>
    </row>
    <row r="125" spans="2:51" s="11" customFormat="1" ht="13.5">
      <c r="B125" s="214"/>
      <c r="C125" s="215"/>
      <c r="D125" s="208" t="s">
        <v>290</v>
      </c>
      <c r="E125" s="225" t="s">
        <v>23</v>
      </c>
      <c r="F125" s="226" t="s">
        <v>3774</v>
      </c>
      <c r="G125" s="215"/>
      <c r="H125" s="227">
        <v>66.23</v>
      </c>
      <c r="I125" s="219"/>
      <c r="J125" s="215"/>
      <c r="K125" s="215"/>
      <c r="L125" s="220"/>
      <c r="M125" s="221"/>
      <c r="N125" s="222"/>
      <c r="O125" s="222"/>
      <c r="P125" s="222"/>
      <c r="Q125" s="222"/>
      <c r="R125" s="222"/>
      <c r="S125" s="222"/>
      <c r="T125" s="223"/>
      <c r="AT125" s="224" t="s">
        <v>290</v>
      </c>
      <c r="AU125" s="224" t="s">
        <v>83</v>
      </c>
      <c r="AV125" s="11" t="s">
        <v>83</v>
      </c>
      <c r="AW125" s="11" t="s">
        <v>36</v>
      </c>
      <c r="AX125" s="11" t="s">
        <v>73</v>
      </c>
      <c r="AY125" s="224" t="s">
        <v>186</v>
      </c>
    </row>
    <row r="126" spans="2:51" s="11" customFormat="1" ht="13.5">
      <c r="B126" s="214"/>
      <c r="C126" s="215"/>
      <c r="D126" s="208" t="s">
        <v>290</v>
      </c>
      <c r="E126" s="225" t="s">
        <v>23</v>
      </c>
      <c r="F126" s="226" t="s">
        <v>3775</v>
      </c>
      <c r="G126" s="215"/>
      <c r="H126" s="227">
        <v>-10.73</v>
      </c>
      <c r="I126" s="219"/>
      <c r="J126" s="215"/>
      <c r="K126" s="215"/>
      <c r="L126" s="220"/>
      <c r="M126" s="221"/>
      <c r="N126" s="222"/>
      <c r="O126" s="222"/>
      <c r="P126" s="222"/>
      <c r="Q126" s="222"/>
      <c r="R126" s="222"/>
      <c r="S126" s="222"/>
      <c r="T126" s="223"/>
      <c r="AT126" s="224" t="s">
        <v>290</v>
      </c>
      <c r="AU126" s="224" t="s">
        <v>83</v>
      </c>
      <c r="AV126" s="11" t="s">
        <v>83</v>
      </c>
      <c r="AW126" s="11" t="s">
        <v>36</v>
      </c>
      <c r="AX126" s="11" t="s">
        <v>73</v>
      </c>
      <c r="AY126" s="224" t="s">
        <v>186</v>
      </c>
    </row>
    <row r="127" spans="2:51" s="12" customFormat="1" ht="13.5">
      <c r="B127" s="230"/>
      <c r="C127" s="231"/>
      <c r="D127" s="205" t="s">
        <v>290</v>
      </c>
      <c r="E127" s="232" t="s">
        <v>23</v>
      </c>
      <c r="F127" s="233" t="s">
        <v>650</v>
      </c>
      <c r="G127" s="231"/>
      <c r="H127" s="234">
        <v>55.5</v>
      </c>
      <c r="I127" s="235"/>
      <c r="J127" s="231"/>
      <c r="K127" s="231"/>
      <c r="L127" s="236"/>
      <c r="M127" s="237"/>
      <c r="N127" s="238"/>
      <c r="O127" s="238"/>
      <c r="P127" s="238"/>
      <c r="Q127" s="238"/>
      <c r="R127" s="238"/>
      <c r="S127" s="238"/>
      <c r="T127" s="239"/>
      <c r="AT127" s="240" t="s">
        <v>290</v>
      </c>
      <c r="AU127" s="240" t="s">
        <v>83</v>
      </c>
      <c r="AV127" s="12" t="s">
        <v>206</v>
      </c>
      <c r="AW127" s="12" t="s">
        <v>36</v>
      </c>
      <c r="AX127" s="12" t="s">
        <v>81</v>
      </c>
      <c r="AY127" s="240" t="s">
        <v>186</v>
      </c>
    </row>
    <row r="128" spans="2:65" s="1" customFormat="1" ht="22.5" customHeight="1">
      <c r="B128" s="41"/>
      <c r="C128" s="254" t="s">
        <v>222</v>
      </c>
      <c r="D128" s="254" t="s">
        <v>1059</v>
      </c>
      <c r="E128" s="255" t="s">
        <v>3210</v>
      </c>
      <c r="F128" s="256" t="s">
        <v>3211</v>
      </c>
      <c r="G128" s="257" t="s">
        <v>401</v>
      </c>
      <c r="H128" s="258">
        <v>99.9</v>
      </c>
      <c r="I128" s="259"/>
      <c r="J128" s="260">
        <f>ROUND(I128*H128,2)</f>
        <v>0</v>
      </c>
      <c r="K128" s="256" t="s">
        <v>193</v>
      </c>
      <c r="L128" s="261"/>
      <c r="M128" s="262" t="s">
        <v>23</v>
      </c>
      <c r="N128" s="263" t="s">
        <v>44</v>
      </c>
      <c r="O128" s="42"/>
      <c r="P128" s="202">
        <f>O128*H128</f>
        <v>0</v>
      </c>
      <c r="Q128" s="202">
        <v>1</v>
      </c>
      <c r="R128" s="202">
        <f>Q128*H128</f>
        <v>99.9</v>
      </c>
      <c r="S128" s="202">
        <v>0</v>
      </c>
      <c r="T128" s="203">
        <f>S128*H128</f>
        <v>0</v>
      </c>
      <c r="AR128" s="24" t="s">
        <v>227</v>
      </c>
      <c r="AT128" s="24" t="s">
        <v>1059</v>
      </c>
      <c r="AU128" s="24" t="s">
        <v>83</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206</v>
      </c>
      <c r="BM128" s="24" t="s">
        <v>3776</v>
      </c>
    </row>
    <row r="129" spans="2:51" s="11" customFormat="1" ht="13.5">
      <c r="B129" s="214"/>
      <c r="C129" s="215"/>
      <c r="D129" s="208" t="s">
        <v>290</v>
      </c>
      <c r="E129" s="225" t="s">
        <v>23</v>
      </c>
      <c r="F129" s="226" t="s">
        <v>3777</v>
      </c>
      <c r="G129" s="215"/>
      <c r="H129" s="227">
        <v>99.9</v>
      </c>
      <c r="I129" s="219"/>
      <c r="J129" s="215"/>
      <c r="K129" s="215"/>
      <c r="L129" s="220"/>
      <c r="M129" s="221"/>
      <c r="N129" s="222"/>
      <c r="O129" s="222"/>
      <c r="P129" s="222"/>
      <c r="Q129" s="222"/>
      <c r="R129" s="222"/>
      <c r="S129" s="222"/>
      <c r="T129" s="223"/>
      <c r="AT129" s="224" t="s">
        <v>290</v>
      </c>
      <c r="AU129" s="224" t="s">
        <v>83</v>
      </c>
      <c r="AV129" s="11" t="s">
        <v>83</v>
      </c>
      <c r="AW129" s="11" t="s">
        <v>36</v>
      </c>
      <c r="AX129" s="11" t="s">
        <v>81</v>
      </c>
      <c r="AY129" s="224" t="s">
        <v>186</v>
      </c>
    </row>
    <row r="130" spans="2:63" s="10" customFormat="1" ht="29.85" customHeight="1">
      <c r="B130" s="176"/>
      <c r="C130" s="177"/>
      <c r="D130" s="190" t="s">
        <v>72</v>
      </c>
      <c r="E130" s="191" t="s">
        <v>83</v>
      </c>
      <c r="F130" s="191" t="s">
        <v>601</v>
      </c>
      <c r="G130" s="177"/>
      <c r="H130" s="177"/>
      <c r="I130" s="180"/>
      <c r="J130" s="192">
        <f>BK130</f>
        <v>0</v>
      </c>
      <c r="K130" s="177"/>
      <c r="L130" s="182"/>
      <c r="M130" s="183"/>
      <c r="N130" s="184"/>
      <c r="O130" s="184"/>
      <c r="P130" s="185">
        <f>SUM(P131:P136)</f>
        <v>0</v>
      </c>
      <c r="Q130" s="184"/>
      <c r="R130" s="185">
        <f>SUM(R131:R136)</f>
        <v>6.552076400000001</v>
      </c>
      <c r="S130" s="184"/>
      <c r="T130" s="186">
        <f>SUM(T131:T136)</f>
        <v>0</v>
      </c>
      <c r="AR130" s="187" t="s">
        <v>81</v>
      </c>
      <c r="AT130" s="188" t="s">
        <v>72</v>
      </c>
      <c r="AU130" s="188" t="s">
        <v>81</v>
      </c>
      <c r="AY130" s="187" t="s">
        <v>186</v>
      </c>
      <c r="BK130" s="189">
        <f>SUM(BK131:BK136)</f>
        <v>0</v>
      </c>
    </row>
    <row r="131" spans="2:65" s="1" customFormat="1" ht="31.5" customHeight="1">
      <c r="B131" s="41"/>
      <c r="C131" s="193" t="s">
        <v>246</v>
      </c>
      <c r="D131" s="193" t="s">
        <v>189</v>
      </c>
      <c r="E131" s="194" t="s">
        <v>3778</v>
      </c>
      <c r="F131" s="195" t="s">
        <v>3779</v>
      </c>
      <c r="G131" s="196" t="s">
        <v>295</v>
      </c>
      <c r="H131" s="197">
        <v>3.39</v>
      </c>
      <c r="I131" s="198"/>
      <c r="J131" s="199">
        <f>ROUND(I131*H131,2)</f>
        <v>0</v>
      </c>
      <c r="K131" s="195" t="s">
        <v>193</v>
      </c>
      <c r="L131" s="61"/>
      <c r="M131" s="200" t="s">
        <v>23</v>
      </c>
      <c r="N131" s="201" t="s">
        <v>44</v>
      </c>
      <c r="O131" s="42"/>
      <c r="P131" s="202">
        <f>O131*H131</f>
        <v>0</v>
      </c>
      <c r="Q131" s="202">
        <v>1.9205</v>
      </c>
      <c r="R131" s="202">
        <f>Q131*H131</f>
        <v>6.510495000000001</v>
      </c>
      <c r="S131" s="202">
        <v>0</v>
      </c>
      <c r="T131" s="203">
        <f>S131*H131</f>
        <v>0</v>
      </c>
      <c r="AR131" s="24" t="s">
        <v>206</v>
      </c>
      <c r="AT131" s="24" t="s">
        <v>189</v>
      </c>
      <c r="AU131" s="24" t="s">
        <v>83</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3780</v>
      </c>
    </row>
    <row r="132" spans="2:47" s="1" customFormat="1" ht="81">
      <c r="B132" s="41"/>
      <c r="C132" s="63"/>
      <c r="D132" s="208" t="s">
        <v>287</v>
      </c>
      <c r="E132" s="63"/>
      <c r="F132" s="209" t="s">
        <v>606</v>
      </c>
      <c r="G132" s="63"/>
      <c r="H132" s="63"/>
      <c r="I132" s="163"/>
      <c r="J132" s="63"/>
      <c r="K132" s="63"/>
      <c r="L132" s="61"/>
      <c r="M132" s="207"/>
      <c r="N132" s="42"/>
      <c r="O132" s="42"/>
      <c r="P132" s="42"/>
      <c r="Q132" s="42"/>
      <c r="R132" s="42"/>
      <c r="S132" s="42"/>
      <c r="T132" s="78"/>
      <c r="AT132" s="24" t="s">
        <v>287</v>
      </c>
      <c r="AU132" s="24" t="s">
        <v>83</v>
      </c>
    </row>
    <row r="133" spans="2:51" s="11" customFormat="1" ht="13.5">
      <c r="B133" s="214"/>
      <c r="C133" s="215"/>
      <c r="D133" s="205" t="s">
        <v>290</v>
      </c>
      <c r="E133" s="216" t="s">
        <v>23</v>
      </c>
      <c r="F133" s="217" t="s">
        <v>3781</v>
      </c>
      <c r="G133" s="215"/>
      <c r="H133" s="218">
        <v>3.39</v>
      </c>
      <c r="I133" s="219"/>
      <c r="J133" s="215"/>
      <c r="K133" s="215"/>
      <c r="L133" s="220"/>
      <c r="M133" s="221"/>
      <c r="N133" s="222"/>
      <c r="O133" s="222"/>
      <c r="P133" s="222"/>
      <c r="Q133" s="222"/>
      <c r="R133" s="222"/>
      <c r="S133" s="222"/>
      <c r="T133" s="223"/>
      <c r="AT133" s="224" t="s">
        <v>290</v>
      </c>
      <c r="AU133" s="224" t="s">
        <v>83</v>
      </c>
      <c r="AV133" s="11" t="s">
        <v>83</v>
      </c>
      <c r="AW133" s="11" t="s">
        <v>36</v>
      </c>
      <c r="AX133" s="11" t="s">
        <v>81</v>
      </c>
      <c r="AY133" s="224" t="s">
        <v>186</v>
      </c>
    </row>
    <row r="134" spans="2:65" s="1" customFormat="1" ht="22.5" customHeight="1">
      <c r="B134" s="41"/>
      <c r="C134" s="193" t="s">
        <v>241</v>
      </c>
      <c r="D134" s="193" t="s">
        <v>189</v>
      </c>
      <c r="E134" s="194" t="s">
        <v>3782</v>
      </c>
      <c r="F134" s="195" t="s">
        <v>3783</v>
      </c>
      <c r="G134" s="196" t="s">
        <v>444</v>
      </c>
      <c r="H134" s="197">
        <v>84.86</v>
      </c>
      <c r="I134" s="198"/>
      <c r="J134" s="199">
        <f>ROUND(I134*H134,2)</f>
        <v>0</v>
      </c>
      <c r="K134" s="195" t="s">
        <v>193</v>
      </c>
      <c r="L134" s="61"/>
      <c r="M134" s="200" t="s">
        <v>23</v>
      </c>
      <c r="N134" s="201" t="s">
        <v>44</v>
      </c>
      <c r="O134" s="42"/>
      <c r="P134" s="202">
        <f>O134*H134</f>
        <v>0</v>
      </c>
      <c r="Q134" s="202">
        <v>0.00049</v>
      </c>
      <c r="R134" s="202">
        <f>Q134*H134</f>
        <v>0.0415814</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3784</v>
      </c>
    </row>
    <row r="135" spans="2:47" s="1" customFormat="1" ht="54">
      <c r="B135" s="41"/>
      <c r="C135" s="63"/>
      <c r="D135" s="208" t="s">
        <v>287</v>
      </c>
      <c r="E135" s="63"/>
      <c r="F135" s="209" t="s">
        <v>3785</v>
      </c>
      <c r="G135" s="63"/>
      <c r="H135" s="63"/>
      <c r="I135" s="163"/>
      <c r="J135" s="63"/>
      <c r="K135" s="63"/>
      <c r="L135" s="61"/>
      <c r="M135" s="207"/>
      <c r="N135" s="42"/>
      <c r="O135" s="42"/>
      <c r="P135" s="42"/>
      <c r="Q135" s="42"/>
      <c r="R135" s="42"/>
      <c r="S135" s="42"/>
      <c r="T135" s="78"/>
      <c r="AT135" s="24" t="s">
        <v>287</v>
      </c>
      <c r="AU135" s="24" t="s">
        <v>83</v>
      </c>
    </row>
    <row r="136" spans="2:51" s="11" customFormat="1" ht="13.5">
      <c r="B136" s="214"/>
      <c r="C136" s="215"/>
      <c r="D136" s="208" t="s">
        <v>290</v>
      </c>
      <c r="E136" s="225" t="s">
        <v>23</v>
      </c>
      <c r="F136" s="226" t="s">
        <v>3786</v>
      </c>
      <c r="G136" s="215"/>
      <c r="H136" s="227">
        <v>84.86</v>
      </c>
      <c r="I136" s="219"/>
      <c r="J136" s="215"/>
      <c r="K136" s="215"/>
      <c r="L136" s="220"/>
      <c r="M136" s="221"/>
      <c r="N136" s="222"/>
      <c r="O136" s="222"/>
      <c r="P136" s="222"/>
      <c r="Q136" s="222"/>
      <c r="R136" s="222"/>
      <c r="S136" s="222"/>
      <c r="T136" s="223"/>
      <c r="AT136" s="224" t="s">
        <v>290</v>
      </c>
      <c r="AU136" s="224" t="s">
        <v>83</v>
      </c>
      <c r="AV136" s="11" t="s">
        <v>83</v>
      </c>
      <c r="AW136" s="11" t="s">
        <v>36</v>
      </c>
      <c r="AX136" s="11" t="s">
        <v>81</v>
      </c>
      <c r="AY136" s="224" t="s">
        <v>186</v>
      </c>
    </row>
    <row r="137" spans="2:63" s="10" customFormat="1" ht="29.85" customHeight="1">
      <c r="B137" s="176"/>
      <c r="C137" s="177"/>
      <c r="D137" s="190" t="s">
        <v>72</v>
      </c>
      <c r="E137" s="191" t="s">
        <v>206</v>
      </c>
      <c r="F137" s="191" t="s">
        <v>668</v>
      </c>
      <c r="G137" s="177"/>
      <c r="H137" s="177"/>
      <c r="I137" s="180"/>
      <c r="J137" s="192">
        <f>BK137</f>
        <v>0</v>
      </c>
      <c r="K137" s="177"/>
      <c r="L137" s="182"/>
      <c r="M137" s="183"/>
      <c r="N137" s="184"/>
      <c r="O137" s="184"/>
      <c r="P137" s="185">
        <f>SUM(P138:P143)</f>
        <v>0</v>
      </c>
      <c r="Q137" s="184"/>
      <c r="R137" s="185">
        <f>SUM(R138:R143)</f>
        <v>0</v>
      </c>
      <c r="S137" s="184"/>
      <c r="T137" s="186">
        <f>SUM(T138:T143)</f>
        <v>0</v>
      </c>
      <c r="AR137" s="187" t="s">
        <v>81</v>
      </c>
      <c r="AT137" s="188" t="s">
        <v>72</v>
      </c>
      <c r="AU137" s="188" t="s">
        <v>81</v>
      </c>
      <c r="AY137" s="187" t="s">
        <v>186</v>
      </c>
      <c r="BK137" s="189">
        <f>SUM(BK138:BK143)</f>
        <v>0</v>
      </c>
    </row>
    <row r="138" spans="2:65" s="1" customFormat="1" ht="31.5" customHeight="1">
      <c r="B138" s="41"/>
      <c r="C138" s="193" t="s">
        <v>251</v>
      </c>
      <c r="D138" s="193" t="s">
        <v>189</v>
      </c>
      <c r="E138" s="194" t="s">
        <v>685</v>
      </c>
      <c r="F138" s="195" t="s">
        <v>686</v>
      </c>
      <c r="G138" s="196" t="s">
        <v>295</v>
      </c>
      <c r="H138" s="197">
        <v>17.92</v>
      </c>
      <c r="I138" s="198"/>
      <c r="J138" s="199">
        <f>ROUND(I138*H138,2)</f>
        <v>0</v>
      </c>
      <c r="K138" s="195" t="s">
        <v>193</v>
      </c>
      <c r="L138" s="61"/>
      <c r="M138" s="200" t="s">
        <v>23</v>
      </c>
      <c r="N138" s="201" t="s">
        <v>44</v>
      </c>
      <c r="O138" s="42"/>
      <c r="P138" s="202">
        <f>O138*H138</f>
        <v>0</v>
      </c>
      <c r="Q138" s="202">
        <v>0</v>
      </c>
      <c r="R138" s="202">
        <f>Q138*H138</f>
        <v>0</v>
      </c>
      <c r="S138" s="202">
        <v>0</v>
      </c>
      <c r="T138" s="203">
        <f>S138*H138</f>
        <v>0</v>
      </c>
      <c r="AR138" s="24" t="s">
        <v>206</v>
      </c>
      <c r="AT138" s="24" t="s">
        <v>189</v>
      </c>
      <c r="AU138" s="24" t="s">
        <v>83</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206</v>
      </c>
      <c r="BM138" s="24" t="s">
        <v>3787</v>
      </c>
    </row>
    <row r="139" spans="2:47" s="1" customFormat="1" ht="54">
      <c r="B139" s="41"/>
      <c r="C139" s="63"/>
      <c r="D139" s="208" t="s">
        <v>287</v>
      </c>
      <c r="E139" s="63"/>
      <c r="F139" s="209" t="s">
        <v>682</v>
      </c>
      <c r="G139" s="63"/>
      <c r="H139" s="63"/>
      <c r="I139" s="163"/>
      <c r="J139" s="63"/>
      <c r="K139" s="63"/>
      <c r="L139" s="61"/>
      <c r="M139" s="207"/>
      <c r="N139" s="42"/>
      <c r="O139" s="42"/>
      <c r="P139" s="42"/>
      <c r="Q139" s="42"/>
      <c r="R139" s="42"/>
      <c r="S139" s="42"/>
      <c r="T139" s="78"/>
      <c r="AT139" s="24" t="s">
        <v>287</v>
      </c>
      <c r="AU139" s="24" t="s">
        <v>83</v>
      </c>
    </row>
    <row r="140" spans="2:51" s="13" customFormat="1" ht="13.5">
      <c r="B140" s="241"/>
      <c r="C140" s="242"/>
      <c r="D140" s="208" t="s">
        <v>290</v>
      </c>
      <c r="E140" s="243" t="s">
        <v>23</v>
      </c>
      <c r="F140" s="244" t="s">
        <v>3773</v>
      </c>
      <c r="G140" s="242"/>
      <c r="H140" s="245" t="s">
        <v>23</v>
      </c>
      <c r="I140" s="246"/>
      <c r="J140" s="242"/>
      <c r="K140" s="242"/>
      <c r="L140" s="247"/>
      <c r="M140" s="248"/>
      <c r="N140" s="249"/>
      <c r="O140" s="249"/>
      <c r="P140" s="249"/>
      <c r="Q140" s="249"/>
      <c r="R140" s="249"/>
      <c r="S140" s="249"/>
      <c r="T140" s="250"/>
      <c r="AT140" s="251" t="s">
        <v>290</v>
      </c>
      <c r="AU140" s="251" t="s">
        <v>83</v>
      </c>
      <c r="AV140" s="13" t="s">
        <v>81</v>
      </c>
      <c r="AW140" s="13" t="s">
        <v>36</v>
      </c>
      <c r="AX140" s="13" t="s">
        <v>73</v>
      </c>
      <c r="AY140" s="251" t="s">
        <v>186</v>
      </c>
    </row>
    <row r="141" spans="2:51" s="11" customFormat="1" ht="13.5">
      <c r="B141" s="214"/>
      <c r="C141" s="215"/>
      <c r="D141" s="208" t="s">
        <v>290</v>
      </c>
      <c r="E141" s="225" t="s">
        <v>23</v>
      </c>
      <c r="F141" s="226" t="s">
        <v>3788</v>
      </c>
      <c r="G141" s="215"/>
      <c r="H141" s="227">
        <v>16.23</v>
      </c>
      <c r="I141" s="219"/>
      <c r="J141" s="215"/>
      <c r="K141" s="215"/>
      <c r="L141" s="220"/>
      <c r="M141" s="221"/>
      <c r="N141" s="222"/>
      <c r="O141" s="222"/>
      <c r="P141" s="222"/>
      <c r="Q141" s="222"/>
      <c r="R141" s="222"/>
      <c r="S141" s="222"/>
      <c r="T141" s="223"/>
      <c r="AT141" s="224" t="s">
        <v>290</v>
      </c>
      <c r="AU141" s="224" t="s">
        <v>83</v>
      </c>
      <c r="AV141" s="11" t="s">
        <v>83</v>
      </c>
      <c r="AW141" s="11" t="s">
        <v>36</v>
      </c>
      <c r="AX141" s="11" t="s">
        <v>73</v>
      </c>
      <c r="AY141" s="224" t="s">
        <v>186</v>
      </c>
    </row>
    <row r="142" spans="2:51" s="11" customFormat="1" ht="13.5">
      <c r="B142" s="214"/>
      <c r="C142" s="215"/>
      <c r="D142" s="208" t="s">
        <v>290</v>
      </c>
      <c r="E142" s="225" t="s">
        <v>23</v>
      </c>
      <c r="F142" s="226" t="s">
        <v>3789</v>
      </c>
      <c r="G142" s="215"/>
      <c r="H142" s="227">
        <v>1.69</v>
      </c>
      <c r="I142" s="219"/>
      <c r="J142" s="215"/>
      <c r="K142" s="215"/>
      <c r="L142" s="220"/>
      <c r="M142" s="221"/>
      <c r="N142" s="222"/>
      <c r="O142" s="222"/>
      <c r="P142" s="222"/>
      <c r="Q142" s="222"/>
      <c r="R142" s="222"/>
      <c r="S142" s="222"/>
      <c r="T142" s="223"/>
      <c r="AT142" s="224" t="s">
        <v>290</v>
      </c>
      <c r="AU142" s="224" t="s">
        <v>83</v>
      </c>
      <c r="AV142" s="11" t="s">
        <v>83</v>
      </c>
      <c r="AW142" s="11" t="s">
        <v>36</v>
      </c>
      <c r="AX142" s="11" t="s">
        <v>73</v>
      </c>
      <c r="AY142" s="224" t="s">
        <v>186</v>
      </c>
    </row>
    <row r="143" spans="2:51" s="12" customFormat="1" ht="13.5">
      <c r="B143" s="230"/>
      <c r="C143" s="231"/>
      <c r="D143" s="208" t="s">
        <v>290</v>
      </c>
      <c r="E143" s="265" t="s">
        <v>23</v>
      </c>
      <c r="F143" s="266" t="s">
        <v>650</v>
      </c>
      <c r="G143" s="231"/>
      <c r="H143" s="267">
        <v>17.92</v>
      </c>
      <c r="I143" s="235"/>
      <c r="J143" s="231"/>
      <c r="K143" s="231"/>
      <c r="L143" s="236"/>
      <c r="M143" s="237"/>
      <c r="N143" s="238"/>
      <c r="O143" s="238"/>
      <c r="P143" s="238"/>
      <c r="Q143" s="238"/>
      <c r="R143" s="238"/>
      <c r="S143" s="238"/>
      <c r="T143" s="239"/>
      <c r="AT143" s="240" t="s">
        <v>290</v>
      </c>
      <c r="AU143" s="240" t="s">
        <v>83</v>
      </c>
      <c r="AV143" s="12" t="s">
        <v>206</v>
      </c>
      <c r="AW143" s="12" t="s">
        <v>36</v>
      </c>
      <c r="AX143" s="12" t="s">
        <v>81</v>
      </c>
      <c r="AY143" s="240" t="s">
        <v>186</v>
      </c>
    </row>
    <row r="144" spans="2:63" s="10" customFormat="1" ht="29.85" customHeight="1">
      <c r="B144" s="176"/>
      <c r="C144" s="177"/>
      <c r="D144" s="190" t="s">
        <v>72</v>
      </c>
      <c r="E144" s="191" t="s">
        <v>227</v>
      </c>
      <c r="F144" s="191" t="s">
        <v>800</v>
      </c>
      <c r="G144" s="177"/>
      <c r="H144" s="177"/>
      <c r="I144" s="180"/>
      <c r="J144" s="192">
        <f>BK144</f>
        <v>0</v>
      </c>
      <c r="K144" s="177"/>
      <c r="L144" s="182"/>
      <c r="M144" s="183"/>
      <c r="N144" s="184"/>
      <c r="O144" s="184"/>
      <c r="P144" s="185">
        <f>SUM(P145:P178)</f>
        <v>0</v>
      </c>
      <c r="Q144" s="184"/>
      <c r="R144" s="185">
        <f>SUM(R145:R178)</f>
        <v>48.2147236</v>
      </c>
      <c r="S144" s="184"/>
      <c r="T144" s="186">
        <f>SUM(T145:T178)</f>
        <v>0</v>
      </c>
      <c r="AR144" s="187" t="s">
        <v>81</v>
      </c>
      <c r="AT144" s="188" t="s">
        <v>72</v>
      </c>
      <c r="AU144" s="188" t="s">
        <v>81</v>
      </c>
      <c r="AY144" s="187" t="s">
        <v>186</v>
      </c>
      <c r="BK144" s="189">
        <f>SUM(BK145:BK178)</f>
        <v>0</v>
      </c>
    </row>
    <row r="145" spans="2:65" s="1" customFormat="1" ht="44.25" customHeight="1">
      <c r="B145" s="41"/>
      <c r="C145" s="193" t="s">
        <v>263</v>
      </c>
      <c r="D145" s="193" t="s">
        <v>189</v>
      </c>
      <c r="E145" s="194" t="s">
        <v>3790</v>
      </c>
      <c r="F145" s="195" t="s">
        <v>3791</v>
      </c>
      <c r="G145" s="196" t="s">
        <v>444</v>
      </c>
      <c r="H145" s="197">
        <v>92.36</v>
      </c>
      <c r="I145" s="198"/>
      <c r="J145" s="199">
        <f>ROUND(I145*H145,2)</f>
        <v>0</v>
      </c>
      <c r="K145" s="195" t="s">
        <v>23</v>
      </c>
      <c r="L145" s="61"/>
      <c r="M145" s="200" t="s">
        <v>23</v>
      </c>
      <c r="N145" s="201" t="s">
        <v>44</v>
      </c>
      <c r="O145" s="42"/>
      <c r="P145" s="202">
        <f>O145*H145</f>
        <v>0</v>
      </c>
      <c r="Q145" s="202">
        <v>1E-05</v>
      </c>
      <c r="R145" s="202">
        <f>Q145*H145</f>
        <v>0.0009236000000000001</v>
      </c>
      <c r="S145" s="202">
        <v>0</v>
      </c>
      <c r="T145" s="203">
        <f>S145*H145</f>
        <v>0</v>
      </c>
      <c r="AR145" s="24" t="s">
        <v>206</v>
      </c>
      <c r="AT145" s="24" t="s">
        <v>189</v>
      </c>
      <c r="AU145" s="24" t="s">
        <v>83</v>
      </c>
      <c r="AY145" s="24" t="s">
        <v>186</v>
      </c>
      <c r="BE145" s="204">
        <f>IF(N145="základní",J145,0)</f>
        <v>0</v>
      </c>
      <c r="BF145" s="204">
        <f>IF(N145="snížená",J145,0)</f>
        <v>0</v>
      </c>
      <c r="BG145" s="204">
        <f>IF(N145="zákl. přenesená",J145,0)</f>
        <v>0</v>
      </c>
      <c r="BH145" s="204">
        <f>IF(N145="sníž. přenesená",J145,0)</f>
        <v>0</v>
      </c>
      <c r="BI145" s="204">
        <f>IF(N145="nulová",J145,0)</f>
        <v>0</v>
      </c>
      <c r="BJ145" s="24" t="s">
        <v>81</v>
      </c>
      <c r="BK145" s="204">
        <f>ROUND(I145*H145,2)</f>
        <v>0</v>
      </c>
      <c r="BL145" s="24" t="s">
        <v>206</v>
      </c>
      <c r="BM145" s="24" t="s">
        <v>3792</v>
      </c>
    </row>
    <row r="146" spans="2:47" s="1" customFormat="1" ht="40.5">
      <c r="B146" s="41"/>
      <c r="C146" s="63"/>
      <c r="D146" s="208" t="s">
        <v>287</v>
      </c>
      <c r="E146" s="63"/>
      <c r="F146" s="209" t="s">
        <v>1366</v>
      </c>
      <c r="G146" s="63"/>
      <c r="H146" s="63"/>
      <c r="I146" s="163"/>
      <c r="J146" s="63"/>
      <c r="K146" s="63"/>
      <c r="L146" s="61"/>
      <c r="M146" s="207"/>
      <c r="N146" s="42"/>
      <c r="O146" s="42"/>
      <c r="P146" s="42"/>
      <c r="Q146" s="42"/>
      <c r="R146" s="42"/>
      <c r="S146" s="42"/>
      <c r="T146" s="78"/>
      <c r="AT146" s="24" t="s">
        <v>287</v>
      </c>
      <c r="AU146" s="24" t="s">
        <v>83</v>
      </c>
    </row>
    <row r="147" spans="2:51" s="13" customFormat="1" ht="13.5">
      <c r="B147" s="241"/>
      <c r="C147" s="242"/>
      <c r="D147" s="208" t="s">
        <v>290</v>
      </c>
      <c r="E147" s="243" t="s">
        <v>23</v>
      </c>
      <c r="F147" s="244" t="s">
        <v>3793</v>
      </c>
      <c r="G147" s="242"/>
      <c r="H147" s="245" t="s">
        <v>23</v>
      </c>
      <c r="I147" s="246"/>
      <c r="J147" s="242"/>
      <c r="K147" s="242"/>
      <c r="L147" s="247"/>
      <c r="M147" s="248"/>
      <c r="N147" s="249"/>
      <c r="O147" s="249"/>
      <c r="P147" s="249"/>
      <c r="Q147" s="249"/>
      <c r="R147" s="249"/>
      <c r="S147" s="249"/>
      <c r="T147" s="250"/>
      <c r="AT147" s="251" t="s">
        <v>290</v>
      </c>
      <c r="AU147" s="251" t="s">
        <v>83</v>
      </c>
      <c r="AV147" s="13" t="s">
        <v>81</v>
      </c>
      <c r="AW147" s="13" t="s">
        <v>36</v>
      </c>
      <c r="AX147" s="13" t="s">
        <v>73</v>
      </c>
      <c r="AY147" s="251" t="s">
        <v>186</v>
      </c>
    </row>
    <row r="148" spans="2:51" s="11" customFormat="1" ht="13.5">
      <c r="B148" s="214"/>
      <c r="C148" s="215"/>
      <c r="D148" s="208" t="s">
        <v>290</v>
      </c>
      <c r="E148" s="225" t="s">
        <v>23</v>
      </c>
      <c r="F148" s="226" t="s">
        <v>3794</v>
      </c>
      <c r="G148" s="215"/>
      <c r="H148" s="227">
        <v>31.2</v>
      </c>
      <c r="I148" s="219"/>
      <c r="J148" s="215"/>
      <c r="K148" s="215"/>
      <c r="L148" s="220"/>
      <c r="M148" s="221"/>
      <c r="N148" s="222"/>
      <c r="O148" s="222"/>
      <c r="P148" s="222"/>
      <c r="Q148" s="222"/>
      <c r="R148" s="222"/>
      <c r="S148" s="222"/>
      <c r="T148" s="223"/>
      <c r="AT148" s="224" t="s">
        <v>290</v>
      </c>
      <c r="AU148" s="224" t="s">
        <v>83</v>
      </c>
      <c r="AV148" s="11" t="s">
        <v>83</v>
      </c>
      <c r="AW148" s="11" t="s">
        <v>36</v>
      </c>
      <c r="AX148" s="11" t="s">
        <v>73</v>
      </c>
      <c r="AY148" s="224" t="s">
        <v>186</v>
      </c>
    </row>
    <row r="149" spans="2:51" s="11" customFormat="1" ht="13.5">
      <c r="B149" s="214"/>
      <c r="C149" s="215"/>
      <c r="D149" s="208" t="s">
        <v>290</v>
      </c>
      <c r="E149" s="225" t="s">
        <v>23</v>
      </c>
      <c r="F149" s="226" t="s">
        <v>3795</v>
      </c>
      <c r="G149" s="215"/>
      <c r="H149" s="227">
        <v>25.11</v>
      </c>
      <c r="I149" s="219"/>
      <c r="J149" s="215"/>
      <c r="K149" s="215"/>
      <c r="L149" s="220"/>
      <c r="M149" s="221"/>
      <c r="N149" s="222"/>
      <c r="O149" s="222"/>
      <c r="P149" s="222"/>
      <c r="Q149" s="222"/>
      <c r="R149" s="222"/>
      <c r="S149" s="222"/>
      <c r="T149" s="223"/>
      <c r="AT149" s="224" t="s">
        <v>290</v>
      </c>
      <c r="AU149" s="224" t="s">
        <v>83</v>
      </c>
      <c r="AV149" s="11" t="s">
        <v>83</v>
      </c>
      <c r="AW149" s="11" t="s">
        <v>36</v>
      </c>
      <c r="AX149" s="11" t="s">
        <v>73</v>
      </c>
      <c r="AY149" s="224" t="s">
        <v>186</v>
      </c>
    </row>
    <row r="150" spans="2:51" s="11" customFormat="1" ht="13.5">
      <c r="B150" s="214"/>
      <c r="C150" s="215"/>
      <c r="D150" s="208" t="s">
        <v>290</v>
      </c>
      <c r="E150" s="225" t="s">
        <v>23</v>
      </c>
      <c r="F150" s="226" t="s">
        <v>3796</v>
      </c>
      <c r="G150" s="215"/>
      <c r="H150" s="227">
        <v>28.55</v>
      </c>
      <c r="I150" s="219"/>
      <c r="J150" s="215"/>
      <c r="K150" s="215"/>
      <c r="L150" s="220"/>
      <c r="M150" s="221"/>
      <c r="N150" s="222"/>
      <c r="O150" s="222"/>
      <c r="P150" s="222"/>
      <c r="Q150" s="222"/>
      <c r="R150" s="222"/>
      <c r="S150" s="222"/>
      <c r="T150" s="223"/>
      <c r="AT150" s="224" t="s">
        <v>290</v>
      </c>
      <c r="AU150" s="224" t="s">
        <v>83</v>
      </c>
      <c r="AV150" s="11" t="s">
        <v>83</v>
      </c>
      <c r="AW150" s="11" t="s">
        <v>36</v>
      </c>
      <c r="AX150" s="11" t="s">
        <v>73</v>
      </c>
      <c r="AY150" s="224" t="s">
        <v>186</v>
      </c>
    </row>
    <row r="151" spans="2:51" s="11" customFormat="1" ht="13.5">
      <c r="B151" s="214"/>
      <c r="C151" s="215"/>
      <c r="D151" s="208" t="s">
        <v>290</v>
      </c>
      <c r="E151" s="225" t="s">
        <v>23</v>
      </c>
      <c r="F151" s="226" t="s">
        <v>3797</v>
      </c>
      <c r="G151" s="215"/>
      <c r="H151" s="227">
        <v>7.5</v>
      </c>
      <c r="I151" s="219"/>
      <c r="J151" s="215"/>
      <c r="K151" s="215"/>
      <c r="L151" s="220"/>
      <c r="M151" s="221"/>
      <c r="N151" s="222"/>
      <c r="O151" s="222"/>
      <c r="P151" s="222"/>
      <c r="Q151" s="222"/>
      <c r="R151" s="222"/>
      <c r="S151" s="222"/>
      <c r="T151" s="223"/>
      <c r="AT151" s="224" t="s">
        <v>290</v>
      </c>
      <c r="AU151" s="224" t="s">
        <v>83</v>
      </c>
      <c r="AV151" s="11" t="s">
        <v>83</v>
      </c>
      <c r="AW151" s="11" t="s">
        <v>36</v>
      </c>
      <c r="AX151" s="11" t="s">
        <v>73</v>
      </c>
      <c r="AY151" s="224" t="s">
        <v>186</v>
      </c>
    </row>
    <row r="152" spans="2:51" s="12" customFormat="1" ht="13.5">
      <c r="B152" s="230"/>
      <c r="C152" s="231"/>
      <c r="D152" s="205" t="s">
        <v>290</v>
      </c>
      <c r="E152" s="232" t="s">
        <v>23</v>
      </c>
      <c r="F152" s="233" t="s">
        <v>650</v>
      </c>
      <c r="G152" s="231"/>
      <c r="H152" s="234">
        <v>92.36</v>
      </c>
      <c r="I152" s="235"/>
      <c r="J152" s="231"/>
      <c r="K152" s="231"/>
      <c r="L152" s="236"/>
      <c r="M152" s="237"/>
      <c r="N152" s="238"/>
      <c r="O152" s="238"/>
      <c r="P152" s="238"/>
      <c r="Q152" s="238"/>
      <c r="R152" s="238"/>
      <c r="S152" s="238"/>
      <c r="T152" s="239"/>
      <c r="AT152" s="240" t="s">
        <v>290</v>
      </c>
      <c r="AU152" s="240" t="s">
        <v>83</v>
      </c>
      <c r="AV152" s="12" t="s">
        <v>206</v>
      </c>
      <c r="AW152" s="12" t="s">
        <v>36</v>
      </c>
      <c r="AX152" s="12" t="s">
        <v>81</v>
      </c>
      <c r="AY152" s="240" t="s">
        <v>186</v>
      </c>
    </row>
    <row r="153" spans="2:65" s="1" customFormat="1" ht="22.5" customHeight="1">
      <c r="B153" s="41"/>
      <c r="C153" s="254" t="s">
        <v>268</v>
      </c>
      <c r="D153" s="254" t="s">
        <v>1059</v>
      </c>
      <c r="E153" s="255" t="s">
        <v>3798</v>
      </c>
      <c r="F153" s="256" t="s">
        <v>3799</v>
      </c>
      <c r="G153" s="257" t="s">
        <v>300</v>
      </c>
      <c r="H153" s="258">
        <v>39</v>
      </c>
      <c r="I153" s="259"/>
      <c r="J153" s="260">
        <f>ROUND(I153*H153,2)</f>
        <v>0</v>
      </c>
      <c r="K153" s="256" t="s">
        <v>193</v>
      </c>
      <c r="L153" s="261"/>
      <c r="M153" s="262" t="s">
        <v>23</v>
      </c>
      <c r="N153" s="263" t="s">
        <v>44</v>
      </c>
      <c r="O153" s="42"/>
      <c r="P153" s="202">
        <f>O153*H153</f>
        <v>0</v>
      </c>
      <c r="Q153" s="202">
        <v>0.57</v>
      </c>
      <c r="R153" s="202">
        <f>Q153*H153</f>
        <v>22.229999999999997</v>
      </c>
      <c r="S153" s="202">
        <v>0</v>
      </c>
      <c r="T153" s="203">
        <f>S153*H153</f>
        <v>0</v>
      </c>
      <c r="AR153" s="24" t="s">
        <v>227</v>
      </c>
      <c r="AT153" s="24" t="s">
        <v>1059</v>
      </c>
      <c r="AU153" s="24" t="s">
        <v>83</v>
      </c>
      <c r="AY153" s="24" t="s">
        <v>186</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206</v>
      </c>
      <c r="BM153" s="24" t="s">
        <v>3800</v>
      </c>
    </row>
    <row r="154" spans="2:51" s="11" customFormat="1" ht="13.5">
      <c r="B154" s="214"/>
      <c r="C154" s="215"/>
      <c r="D154" s="208" t="s">
        <v>290</v>
      </c>
      <c r="E154" s="225" t="s">
        <v>23</v>
      </c>
      <c r="F154" s="226" t="s">
        <v>3801</v>
      </c>
      <c r="G154" s="215"/>
      <c r="H154" s="227">
        <v>13</v>
      </c>
      <c r="I154" s="219"/>
      <c r="J154" s="215"/>
      <c r="K154" s="215"/>
      <c r="L154" s="220"/>
      <c r="M154" s="221"/>
      <c r="N154" s="222"/>
      <c r="O154" s="222"/>
      <c r="P154" s="222"/>
      <c r="Q154" s="222"/>
      <c r="R154" s="222"/>
      <c r="S154" s="222"/>
      <c r="T154" s="223"/>
      <c r="AT154" s="224" t="s">
        <v>290</v>
      </c>
      <c r="AU154" s="224" t="s">
        <v>83</v>
      </c>
      <c r="AV154" s="11" t="s">
        <v>83</v>
      </c>
      <c r="AW154" s="11" t="s">
        <v>36</v>
      </c>
      <c r="AX154" s="11" t="s">
        <v>73</v>
      </c>
      <c r="AY154" s="224" t="s">
        <v>186</v>
      </c>
    </row>
    <row r="155" spans="2:51" s="11" customFormat="1" ht="13.5">
      <c r="B155" s="214"/>
      <c r="C155" s="215"/>
      <c r="D155" s="208" t="s">
        <v>290</v>
      </c>
      <c r="E155" s="225" t="s">
        <v>23</v>
      </c>
      <c r="F155" s="226" t="s">
        <v>3802</v>
      </c>
      <c r="G155" s="215"/>
      <c r="H155" s="227">
        <v>11</v>
      </c>
      <c r="I155" s="219"/>
      <c r="J155" s="215"/>
      <c r="K155" s="215"/>
      <c r="L155" s="220"/>
      <c r="M155" s="221"/>
      <c r="N155" s="222"/>
      <c r="O155" s="222"/>
      <c r="P155" s="222"/>
      <c r="Q155" s="222"/>
      <c r="R155" s="222"/>
      <c r="S155" s="222"/>
      <c r="T155" s="223"/>
      <c r="AT155" s="224" t="s">
        <v>290</v>
      </c>
      <c r="AU155" s="224" t="s">
        <v>83</v>
      </c>
      <c r="AV155" s="11" t="s">
        <v>83</v>
      </c>
      <c r="AW155" s="11" t="s">
        <v>36</v>
      </c>
      <c r="AX155" s="11" t="s">
        <v>73</v>
      </c>
      <c r="AY155" s="224" t="s">
        <v>186</v>
      </c>
    </row>
    <row r="156" spans="2:51" s="11" customFormat="1" ht="13.5">
      <c r="B156" s="214"/>
      <c r="C156" s="215"/>
      <c r="D156" s="208" t="s">
        <v>290</v>
      </c>
      <c r="E156" s="225" t="s">
        <v>23</v>
      </c>
      <c r="F156" s="226" t="s">
        <v>3803</v>
      </c>
      <c r="G156" s="215"/>
      <c r="H156" s="227">
        <v>12</v>
      </c>
      <c r="I156" s="219"/>
      <c r="J156" s="215"/>
      <c r="K156" s="215"/>
      <c r="L156" s="220"/>
      <c r="M156" s="221"/>
      <c r="N156" s="222"/>
      <c r="O156" s="222"/>
      <c r="P156" s="222"/>
      <c r="Q156" s="222"/>
      <c r="R156" s="222"/>
      <c r="S156" s="222"/>
      <c r="T156" s="223"/>
      <c r="AT156" s="224" t="s">
        <v>290</v>
      </c>
      <c r="AU156" s="224" t="s">
        <v>83</v>
      </c>
      <c r="AV156" s="11" t="s">
        <v>83</v>
      </c>
      <c r="AW156" s="11" t="s">
        <v>36</v>
      </c>
      <c r="AX156" s="11" t="s">
        <v>73</v>
      </c>
      <c r="AY156" s="224" t="s">
        <v>186</v>
      </c>
    </row>
    <row r="157" spans="2:51" s="11" customFormat="1" ht="13.5">
      <c r="B157" s="214"/>
      <c r="C157" s="215"/>
      <c r="D157" s="208" t="s">
        <v>290</v>
      </c>
      <c r="E157" s="225" t="s">
        <v>23</v>
      </c>
      <c r="F157" s="226" t="s">
        <v>3804</v>
      </c>
      <c r="G157" s="215"/>
      <c r="H157" s="227">
        <v>3</v>
      </c>
      <c r="I157" s="219"/>
      <c r="J157" s="215"/>
      <c r="K157" s="215"/>
      <c r="L157" s="220"/>
      <c r="M157" s="221"/>
      <c r="N157" s="222"/>
      <c r="O157" s="222"/>
      <c r="P157" s="222"/>
      <c r="Q157" s="222"/>
      <c r="R157" s="222"/>
      <c r="S157" s="222"/>
      <c r="T157" s="223"/>
      <c r="AT157" s="224" t="s">
        <v>290</v>
      </c>
      <c r="AU157" s="224" t="s">
        <v>83</v>
      </c>
      <c r="AV157" s="11" t="s">
        <v>83</v>
      </c>
      <c r="AW157" s="11" t="s">
        <v>36</v>
      </c>
      <c r="AX157" s="11" t="s">
        <v>73</v>
      </c>
      <c r="AY157" s="224" t="s">
        <v>186</v>
      </c>
    </row>
    <row r="158" spans="2:51" s="12" customFormat="1" ht="13.5">
      <c r="B158" s="230"/>
      <c r="C158" s="231"/>
      <c r="D158" s="205" t="s">
        <v>290</v>
      </c>
      <c r="E158" s="232" t="s">
        <v>23</v>
      </c>
      <c r="F158" s="233" t="s">
        <v>650</v>
      </c>
      <c r="G158" s="231"/>
      <c r="H158" s="234">
        <v>39</v>
      </c>
      <c r="I158" s="235"/>
      <c r="J158" s="231"/>
      <c r="K158" s="231"/>
      <c r="L158" s="236"/>
      <c r="M158" s="237"/>
      <c r="N158" s="238"/>
      <c r="O158" s="238"/>
      <c r="P158" s="238"/>
      <c r="Q158" s="238"/>
      <c r="R158" s="238"/>
      <c r="S158" s="238"/>
      <c r="T158" s="239"/>
      <c r="AT158" s="240" t="s">
        <v>290</v>
      </c>
      <c r="AU158" s="240" t="s">
        <v>83</v>
      </c>
      <c r="AV158" s="12" t="s">
        <v>206</v>
      </c>
      <c r="AW158" s="12" t="s">
        <v>36</v>
      </c>
      <c r="AX158" s="12" t="s">
        <v>81</v>
      </c>
      <c r="AY158" s="240" t="s">
        <v>186</v>
      </c>
    </row>
    <row r="159" spans="2:65" s="1" customFormat="1" ht="22.5" customHeight="1">
      <c r="B159" s="41"/>
      <c r="C159" s="254" t="s">
        <v>271</v>
      </c>
      <c r="D159" s="254" t="s">
        <v>1059</v>
      </c>
      <c r="E159" s="255" t="s">
        <v>3805</v>
      </c>
      <c r="F159" s="256" t="s">
        <v>3806</v>
      </c>
      <c r="G159" s="257" t="s">
        <v>300</v>
      </c>
      <c r="H159" s="258">
        <v>3</v>
      </c>
      <c r="I159" s="259"/>
      <c r="J159" s="260">
        <f>ROUND(I159*H159,2)</f>
        <v>0</v>
      </c>
      <c r="K159" s="256" t="s">
        <v>193</v>
      </c>
      <c r="L159" s="261"/>
      <c r="M159" s="262" t="s">
        <v>23</v>
      </c>
      <c r="N159" s="263" t="s">
        <v>44</v>
      </c>
      <c r="O159" s="42"/>
      <c r="P159" s="202">
        <f>O159*H159</f>
        <v>0</v>
      </c>
      <c r="Q159" s="202">
        <v>0.44</v>
      </c>
      <c r="R159" s="202">
        <f>Q159*H159</f>
        <v>1.32</v>
      </c>
      <c r="S159" s="202">
        <v>0</v>
      </c>
      <c r="T159" s="203">
        <f>S159*H159</f>
        <v>0</v>
      </c>
      <c r="AR159" s="24" t="s">
        <v>227</v>
      </c>
      <c r="AT159" s="24" t="s">
        <v>1059</v>
      </c>
      <c r="AU159" s="24" t="s">
        <v>83</v>
      </c>
      <c r="AY159" s="24" t="s">
        <v>186</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206</v>
      </c>
      <c r="BM159" s="24" t="s">
        <v>3807</v>
      </c>
    </row>
    <row r="160" spans="2:65" s="1" customFormat="1" ht="22.5" customHeight="1">
      <c r="B160" s="41"/>
      <c r="C160" s="193" t="s">
        <v>10</v>
      </c>
      <c r="D160" s="193" t="s">
        <v>189</v>
      </c>
      <c r="E160" s="194" t="s">
        <v>3495</v>
      </c>
      <c r="F160" s="195" t="s">
        <v>3808</v>
      </c>
      <c r="G160" s="196" t="s">
        <v>300</v>
      </c>
      <c r="H160" s="197">
        <v>5</v>
      </c>
      <c r="I160" s="198"/>
      <c r="J160" s="199">
        <f>ROUND(I160*H160,2)</f>
        <v>0</v>
      </c>
      <c r="K160" s="195" t="s">
        <v>23</v>
      </c>
      <c r="L160" s="61"/>
      <c r="M160" s="200" t="s">
        <v>23</v>
      </c>
      <c r="N160" s="201" t="s">
        <v>44</v>
      </c>
      <c r="O160" s="42"/>
      <c r="P160" s="202">
        <f>O160*H160</f>
        <v>0</v>
      </c>
      <c r="Q160" s="202">
        <v>2.11676</v>
      </c>
      <c r="R160" s="202">
        <f>Q160*H160</f>
        <v>10.5838</v>
      </c>
      <c r="S160" s="202">
        <v>0</v>
      </c>
      <c r="T160" s="203">
        <f>S160*H160</f>
        <v>0</v>
      </c>
      <c r="AR160" s="24" t="s">
        <v>206</v>
      </c>
      <c r="AT160" s="24" t="s">
        <v>189</v>
      </c>
      <c r="AU160" s="24" t="s">
        <v>83</v>
      </c>
      <c r="AY160" s="24" t="s">
        <v>186</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206</v>
      </c>
      <c r="BM160" s="24" t="s">
        <v>3809</v>
      </c>
    </row>
    <row r="161" spans="2:47" s="1" customFormat="1" ht="108">
      <c r="B161" s="41"/>
      <c r="C161" s="63"/>
      <c r="D161" s="208" t="s">
        <v>287</v>
      </c>
      <c r="E161" s="63"/>
      <c r="F161" s="209" t="s">
        <v>3332</v>
      </c>
      <c r="G161" s="63"/>
      <c r="H161" s="63"/>
      <c r="I161" s="163"/>
      <c r="J161" s="63"/>
      <c r="K161" s="63"/>
      <c r="L161" s="61"/>
      <c r="M161" s="207"/>
      <c r="N161" s="42"/>
      <c r="O161" s="42"/>
      <c r="P161" s="42"/>
      <c r="Q161" s="42"/>
      <c r="R161" s="42"/>
      <c r="S161" s="42"/>
      <c r="T161" s="78"/>
      <c r="AT161" s="24" t="s">
        <v>287</v>
      </c>
      <c r="AU161" s="24" t="s">
        <v>83</v>
      </c>
    </row>
    <row r="162" spans="2:51" s="13" customFormat="1" ht="13.5">
      <c r="B162" s="241"/>
      <c r="C162" s="242"/>
      <c r="D162" s="208" t="s">
        <v>290</v>
      </c>
      <c r="E162" s="243" t="s">
        <v>23</v>
      </c>
      <c r="F162" s="244" t="s">
        <v>3810</v>
      </c>
      <c r="G162" s="242"/>
      <c r="H162" s="245" t="s">
        <v>23</v>
      </c>
      <c r="I162" s="246"/>
      <c r="J162" s="242"/>
      <c r="K162" s="242"/>
      <c r="L162" s="247"/>
      <c r="M162" s="248"/>
      <c r="N162" s="249"/>
      <c r="O162" s="249"/>
      <c r="P162" s="249"/>
      <c r="Q162" s="249"/>
      <c r="R162" s="249"/>
      <c r="S162" s="249"/>
      <c r="T162" s="250"/>
      <c r="AT162" s="251" t="s">
        <v>290</v>
      </c>
      <c r="AU162" s="251" t="s">
        <v>83</v>
      </c>
      <c r="AV162" s="13" t="s">
        <v>81</v>
      </c>
      <c r="AW162" s="13" t="s">
        <v>36</v>
      </c>
      <c r="AX162" s="13" t="s">
        <v>73</v>
      </c>
      <c r="AY162" s="251" t="s">
        <v>186</v>
      </c>
    </row>
    <row r="163" spans="2:51" s="11" customFormat="1" ht="13.5">
      <c r="B163" s="214"/>
      <c r="C163" s="215"/>
      <c r="D163" s="205" t="s">
        <v>290</v>
      </c>
      <c r="E163" s="216" t="s">
        <v>23</v>
      </c>
      <c r="F163" s="217" t="s">
        <v>3811</v>
      </c>
      <c r="G163" s="215"/>
      <c r="H163" s="218">
        <v>5</v>
      </c>
      <c r="I163" s="219"/>
      <c r="J163" s="215"/>
      <c r="K163" s="215"/>
      <c r="L163" s="220"/>
      <c r="M163" s="221"/>
      <c r="N163" s="222"/>
      <c r="O163" s="222"/>
      <c r="P163" s="222"/>
      <c r="Q163" s="222"/>
      <c r="R163" s="222"/>
      <c r="S163" s="222"/>
      <c r="T163" s="223"/>
      <c r="AT163" s="224" t="s">
        <v>290</v>
      </c>
      <c r="AU163" s="224" t="s">
        <v>83</v>
      </c>
      <c r="AV163" s="11" t="s">
        <v>83</v>
      </c>
      <c r="AW163" s="11" t="s">
        <v>36</v>
      </c>
      <c r="AX163" s="11" t="s">
        <v>81</v>
      </c>
      <c r="AY163" s="224" t="s">
        <v>186</v>
      </c>
    </row>
    <row r="164" spans="2:65" s="1" customFormat="1" ht="22.5" customHeight="1">
      <c r="B164" s="41"/>
      <c r="C164" s="254" t="s">
        <v>255</v>
      </c>
      <c r="D164" s="254" t="s">
        <v>1059</v>
      </c>
      <c r="E164" s="255" t="s">
        <v>3533</v>
      </c>
      <c r="F164" s="256" t="s">
        <v>3812</v>
      </c>
      <c r="G164" s="257" t="s">
        <v>300</v>
      </c>
      <c r="H164" s="258">
        <v>5</v>
      </c>
      <c r="I164" s="259"/>
      <c r="J164" s="260">
        <f>ROUND(I164*H164,2)</f>
        <v>0</v>
      </c>
      <c r="K164" s="256" t="s">
        <v>23</v>
      </c>
      <c r="L164" s="261"/>
      <c r="M164" s="262" t="s">
        <v>23</v>
      </c>
      <c r="N164" s="263" t="s">
        <v>44</v>
      </c>
      <c r="O164" s="42"/>
      <c r="P164" s="202">
        <f>O164*H164</f>
        <v>0</v>
      </c>
      <c r="Q164" s="202">
        <v>1.7</v>
      </c>
      <c r="R164" s="202">
        <f>Q164*H164</f>
        <v>8.5</v>
      </c>
      <c r="S164" s="202">
        <v>0</v>
      </c>
      <c r="T164" s="203">
        <f>S164*H164</f>
        <v>0</v>
      </c>
      <c r="AR164" s="24" t="s">
        <v>227</v>
      </c>
      <c r="AT164" s="24" t="s">
        <v>1059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3813</v>
      </c>
    </row>
    <row r="165" spans="2:51" s="13" customFormat="1" ht="13.5">
      <c r="B165" s="241"/>
      <c r="C165" s="242"/>
      <c r="D165" s="208" t="s">
        <v>290</v>
      </c>
      <c r="E165" s="243" t="s">
        <v>23</v>
      </c>
      <c r="F165" s="244" t="s">
        <v>3810</v>
      </c>
      <c r="G165" s="242"/>
      <c r="H165" s="245" t="s">
        <v>23</v>
      </c>
      <c r="I165" s="246"/>
      <c r="J165" s="242"/>
      <c r="K165" s="242"/>
      <c r="L165" s="247"/>
      <c r="M165" s="248"/>
      <c r="N165" s="249"/>
      <c r="O165" s="249"/>
      <c r="P165" s="249"/>
      <c r="Q165" s="249"/>
      <c r="R165" s="249"/>
      <c r="S165" s="249"/>
      <c r="T165" s="250"/>
      <c r="AT165" s="251" t="s">
        <v>290</v>
      </c>
      <c r="AU165" s="251" t="s">
        <v>83</v>
      </c>
      <c r="AV165" s="13" t="s">
        <v>81</v>
      </c>
      <c r="AW165" s="13" t="s">
        <v>36</v>
      </c>
      <c r="AX165" s="13" t="s">
        <v>73</v>
      </c>
      <c r="AY165" s="251" t="s">
        <v>186</v>
      </c>
    </row>
    <row r="166" spans="2:51" s="11" customFormat="1" ht="13.5">
      <c r="B166" s="214"/>
      <c r="C166" s="215"/>
      <c r="D166" s="205" t="s">
        <v>290</v>
      </c>
      <c r="E166" s="216" t="s">
        <v>23</v>
      </c>
      <c r="F166" s="217" t="s">
        <v>3811</v>
      </c>
      <c r="G166" s="215"/>
      <c r="H166" s="218">
        <v>5</v>
      </c>
      <c r="I166" s="219"/>
      <c r="J166" s="215"/>
      <c r="K166" s="215"/>
      <c r="L166" s="220"/>
      <c r="M166" s="221"/>
      <c r="N166" s="222"/>
      <c r="O166" s="222"/>
      <c r="P166" s="222"/>
      <c r="Q166" s="222"/>
      <c r="R166" s="222"/>
      <c r="S166" s="222"/>
      <c r="T166" s="223"/>
      <c r="AT166" s="224" t="s">
        <v>290</v>
      </c>
      <c r="AU166" s="224" t="s">
        <v>83</v>
      </c>
      <c r="AV166" s="11" t="s">
        <v>83</v>
      </c>
      <c r="AW166" s="11" t="s">
        <v>36</v>
      </c>
      <c r="AX166" s="11" t="s">
        <v>81</v>
      </c>
      <c r="AY166" s="224" t="s">
        <v>186</v>
      </c>
    </row>
    <row r="167" spans="2:65" s="1" customFormat="1" ht="22.5" customHeight="1">
      <c r="B167" s="41"/>
      <c r="C167" s="254" t="s">
        <v>350</v>
      </c>
      <c r="D167" s="254" t="s">
        <v>1059</v>
      </c>
      <c r="E167" s="255" t="s">
        <v>3814</v>
      </c>
      <c r="F167" s="256" t="s">
        <v>3815</v>
      </c>
      <c r="G167" s="257" t="s">
        <v>300</v>
      </c>
      <c r="H167" s="258">
        <v>3</v>
      </c>
      <c r="I167" s="259"/>
      <c r="J167" s="260">
        <f>ROUND(I167*H167,2)</f>
        <v>0</v>
      </c>
      <c r="K167" s="256" t="s">
        <v>23</v>
      </c>
      <c r="L167" s="261"/>
      <c r="M167" s="262" t="s">
        <v>23</v>
      </c>
      <c r="N167" s="263" t="s">
        <v>44</v>
      </c>
      <c r="O167" s="42"/>
      <c r="P167" s="202">
        <f>O167*H167</f>
        <v>0</v>
      </c>
      <c r="Q167" s="202">
        <v>0.205</v>
      </c>
      <c r="R167" s="202">
        <f>Q167*H167</f>
        <v>0.615</v>
      </c>
      <c r="S167" s="202">
        <v>0</v>
      </c>
      <c r="T167" s="203">
        <f>S167*H167</f>
        <v>0</v>
      </c>
      <c r="AR167" s="24" t="s">
        <v>227</v>
      </c>
      <c r="AT167" s="24" t="s">
        <v>1059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3816</v>
      </c>
    </row>
    <row r="168" spans="2:51" s="13" customFormat="1" ht="13.5">
      <c r="B168" s="241"/>
      <c r="C168" s="242"/>
      <c r="D168" s="208" t="s">
        <v>290</v>
      </c>
      <c r="E168" s="243" t="s">
        <v>23</v>
      </c>
      <c r="F168" s="244" t="s">
        <v>3810</v>
      </c>
      <c r="G168" s="242"/>
      <c r="H168" s="245" t="s">
        <v>23</v>
      </c>
      <c r="I168" s="246"/>
      <c r="J168" s="242"/>
      <c r="K168" s="242"/>
      <c r="L168" s="247"/>
      <c r="M168" s="248"/>
      <c r="N168" s="249"/>
      <c r="O168" s="249"/>
      <c r="P168" s="249"/>
      <c r="Q168" s="249"/>
      <c r="R168" s="249"/>
      <c r="S168" s="249"/>
      <c r="T168" s="250"/>
      <c r="AT168" s="251" t="s">
        <v>290</v>
      </c>
      <c r="AU168" s="251" t="s">
        <v>83</v>
      </c>
      <c r="AV168" s="13" t="s">
        <v>81</v>
      </c>
      <c r="AW168" s="13" t="s">
        <v>36</v>
      </c>
      <c r="AX168" s="13" t="s">
        <v>73</v>
      </c>
      <c r="AY168" s="251" t="s">
        <v>186</v>
      </c>
    </row>
    <row r="169" spans="2:51" s="11" customFormat="1" ht="13.5">
      <c r="B169" s="214"/>
      <c r="C169" s="215"/>
      <c r="D169" s="205" t="s">
        <v>290</v>
      </c>
      <c r="E169" s="216" t="s">
        <v>23</v>
      </c>
      <c r="F169" s="217" t="s">
        <v>3817</v>
      </c>
      <c r="G169" s="215"/>
      <c r="H169" s="218">
        <v>3</v>
      </c>
      <c r="I169" s="219"/>
      <c r="J169" s="215"/>
      <c r="K169" s="215"/>
      <c r="L169" s="220"/>
      <c r="M169" s="221"/>
      <c r="N169" s="222"/>
      <c r="O169" s="222"/>
      <c r="P169" s="222"/>
      <c r="Q169" s="222"/>
      <c r="R169" s="222"/>
      <c r="S169" s="222"/>
      <c r="T169" s="223"/>
      <c r="AT169" s="224" t="s">
        <v>290</v>
      </c>
      <c r="AU169" s="224" t="s">
        <v>83</v>
      </c>
      <c r="AV169" s="11" t="s">
        <v>83</v>
      </c>
      <c r="AW169" s="11" t="s">
        <v>36</v>
      </c>
      <c r="AX169" s="11" t="s">
        <v>81</v>
      </c>
      <c r="AY169" s="224" t="s">
        <v>186</v>
      </c>
    </row>
    <row r="170" spans="2:65" s="1" customFormat="1" ht="22.5" customHeight="1">
      <c r="B170" s="41"/>
      <c r="C170" s="254" t="s">
        <v>354</v>
      </c>
      <c r="D170" s="254" t="s">
        <v>1059</v>
      </c>
      <c r="E170" s="255" t="s">
        <v>3818</v>
      </c>
      <c r="F170" s="256" t="s">
        <v>3819</v>
      </c>
      <c r="G170" s="257" t="s">
        <v>300</v>
      </c>
      <c r="H170" s="258">
        <v>2</v>
      </c>
      <c r="I170" s="259"/>
      <c r="J170" s="260">
        <f>ROUND(I170*H170,2)</f>
        <v>0</v>
      </c>
      <c r="K170" s="256" t="s">
        <v>23</v>
      </c>
      <c r="L170" s="261"/>
      <c r="M170" s="262" t="s">
        <v>23</v>
      </c>
      <c r="N170" s="263" t="s">
        <v>44</v>
      </c>
      <c r="O170" s="42"/>
      <c r="P170" s="202">
        <f>O170*H170</f>
        <v>0</v>
      </c>
      <c r="Q170" s="202">
        <v>0.395</v>
      </c>
      <c r="R170" s="202">
        <f>Q170*H170</f>
        <v>0.79</v>
      </c>
      <c r="S170" s="202">
        <v>0</v>
      </c>
      <c r="T170" s="203">
        <f>S170*H170</f>
        <v>0</v>
      </c>
      <c r="AR170" s="24" t="s">
        <v>227</v>
      </c>
      <c r="AT170" s="24" t="s">
        <v>1059</v>
      </c>
      <c r="AU170" s="24" t="s">
        <v>83</v>
      </c>
      <c r="AY170" s="24" t="s">
        <v>186</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206</v>
      </c>
      <c r="BM170" s="24" t="s">
        <v>3820</v>
      </c>
    </row>
    <row r="171" spans="2:51" s="13" customFormat="1" ht="13.5">
      <c r="B171" s="241"/>
      <c r="C171" s="242"/>
      <c r="D171" s="208" t="s">
        <v>290</v>
      </c>
      <c r="E171" s="243" t="s">
        <v>23</v>
      </c>
      <c r="F171" s="244" t="s">
        <v>3810</v>
      </c>
      <c r="G171" s="242"/>
      <c r="H171" s="245" t="s">
        <v>23</v>
      </c>
      <c r="I171" s="246"/>
      <c r="J171" s="242"/>
      <c r="K171" s="242"/>
      <c r="L171" s="247"/>
      <c r="M171" s="248"/>
      <c r="N171" s="249"/>
      <c r="O171" s="249"/>
      <c r="P171" s="249"/>
      <c r="Q171" s="249"/>
      <c r="R171" s="249"/>
      <c r="S171" s="249"/>
      <c r="T171" s="250"/>
      <c r="AT171" s="251" t="s">
        <v>290</v>
      </c>
      <c r="AU171" s="251" t="s">
        <v>83</v>
      </c>
      <c r="AV171" s="13" t="s">
        <v>81</v>
      </c>
      <c r="AW171" s="13" t="s">
        <v>36</v>
      </c>
      <c r="AX171" s="13" t="s">
        <v>73</v>
      </c>
      <c r="AY171" s="251" t="s">
        <v>186</v>
      </c>
    </row>
    <row r="172" spans="2:51" s="11" customFormat="1" ht="13.5">
      <c r="B172" s="214"/>
      <c r="C172" s="215"/>
      <c r="D172" s="205" t="s">
        <v>290</v>
      </c>
      <c r="E172" s="216" t="s">
        <v>23</v>
      </c>
      <c r="F172" s="217" t="s">
        <v>3821</v>
      </c>
      <c r="G172" s="215"/>
      <c r="H172" s="218">
        <v>2</v>
      </c>
      <c r="I172" s="219"/>
      <c r="J172" s="215"/>
      <c r="K172" s="215"/>
      <c r="L172" s="220"/>
      <c r="M172" s="221"/>
      <c r="N172" s="222"/>
      <c r="O172" s="222"/>
      <c r="P172" s="222"/>
      <c r="Q172" s="222"/>
      <c r="R172" s="222"/>
      <c r="S172" s="222"/>
      <c r="T172" s="223"/>
      <c r="AT172" s="224" t="s">
        <v>290</v>
      </c>
      <c r="AU172" s="224" t="s">
        <v>83</v>
      </c>
      <c r="AV172" s="11" t="s">
        <v>83</v>
      </c>
      <c r="AW172" s="11" t="s">
        <v>36</v>
      </c>
      <c r="AX172" s="11" t="s">
        <v>81</v>
      </c>
      <c r="AY172" s="224" t="s">
        <v>186</v>
      </c>
    </row>
    <row r="173" spans="2:65" s="1" customFormat="1" ht="22.5" customHeight="1">
      <c r="B173" s="41"/>
      <c r="C173" s="254" t="s">
        <v>358</v>
      </c>
      <c r="D173" s="254" t="s">
        <v>1059</v>
      </c>
      <c r="E173" s="255" t="s">
        <v>3822</v>
      </c>
      <c r="F173" s="256" t="s">
        <v>3823</v>
      </c>
      <c r="G173" s="257" t="s">
        <v>300</v>
      </c>
      <c r="H173" s="258">
        <v>4</v>
      </c>
      <c r="I173" s="259"/>
      <c r="J173" s="260">
        <f>ROUND(I173*H173,2)</f>
        <v>0</v>
      </c>
      <c r="K173" s="256" t="s">
        <v>23</v>
      </c>
      <c r="L173" s="261"/>
      <c r="M173" s="262" t="s">
        <v>23</v>
      </c>
      <c r="N173" s="263" t="s">
        <v>44</v>
      </c>
      <c r="O173" s="42"/>
      <c r="P173" s="202">
        <f>O173*H173</f>
        <v>0</v>
      </c>
      <c r="Q173" s="202">
        <v>0.815</v>
      </c>
      <c r="R173" s="202">
        <f>Q173*H173</f>
        <v>3.26</v>
      </c>
      <c r="S173" s="202">
        <v>0</v>
      </c>
      <c r="T173" s="203">
        <f>S173*H173</f>
        <v>0</v>
      </c>
      <c r="AR173" s="24" t="s">
        <v>227</v>
      </c>
      <c r="AT173" s="24" t="s">
        <v>1059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206</v>
      </c>
      <c r="BM173" s="24" t="s">
        <v>3824</v>
      </c>
    </row>
    <row r="174" spans="2:51" s="13" customFormat="1" ht="13.5">
      <c r="B174" s="241"/>
      <c r="C174" s="242"/>
      <c r="D174" s="208" t="s">
        <v>290</v>
      </c>
      <c r="E174" s="243" t="s">
        <v>23</v>
      </c>
      <c r="F174" s="244" t="s">
        <v>3810</v>
      </c>
      <c r="G174" s="242"/>
      <c r="H174" s="245" t="s">
        <v>23</v>
      </c>
      <c r="I174" s="246"/>
      <c r="J174" s="242"/>
      <c r="K174" s="242"/>
      <c r="L174" s="247"/>
      <c r="M174" s="248"/>
      <c r="N174" s="249"/>
      <c r="O174" s="249"/>
      <c r="P174" s="249"/>
      <c r="Q174" s="249"/>
      <c r="R174" s="249"/>
      <c r="S174" s="249"/>
      <c r="T174" s="250"/>
      <c r="AT174" s="251" t="s">
        <v>290</v>
      </c>
      <c r="AU174" s="251" t="s">
        <v>83</v>
      </c>
      <c r="AV174" s="13" t="s">
        <v>81</v>
      </c>
      <c r="AW174" s="13" t="s">
        <v>36</v>
      </c>
      <c r="AX174" s="13" t="s">
        <v>73</v>
      </c>
      <c r="AY174" s="251" t="s">
        <v>186</v>
      </c>
    </row>
    <row r="175" spans="2:51" s="11" customFormat="1" ht="13.5">
      <c r="B175" s="214"/>
      <c r="C175" s="215"/>
      <c r="D175" s="205" t="s">
        <v>290</v>
      </c>
      <c r="E175" s="216" t="s">
        <v>23</v>
      </c>
      <c r="F175" s="217" t="s">
        <v>3825</v>
      </c>
      <c r="G175" s="215"/>
      <c r="H175" s="218">
        <v>4</v>
      </c>
      <c r="I175" s="219"/>
      <c r="J175" s="215"/>
      <c r="K175" s="215"/>
      <c r="L175" s="220"/>
      <c r="M175" s="221"/>
      <c r="N175" s="222"/>
      <c r="O175" s="222"/>
      <c r="P175" s="222"/>
      <c r="Q175" s="222"/>
      <c r="R175" s="222"/>
      <c r="S175" s="222"/>
      <c r="T175" s="223"/>
      <c r="AT175" s="224" t="s">
        <v>290</v>
      </c>
      <c r="AU175" s="224" t="s">
        <v>83</v>
      </c>
      <c r="AV175" s="11" t="s">
        <v>83</v>
      </c>
      <c r="AW175" s="11" t="s">
        <v>36</v>
      </c>
      <c r="AX175" s="11" t="s">
        <v>81</v>
      </c>
      <c r="AY175" s="224" t="s">
        <v>186</v>
      </c>
    </row>
    <row r="176" spans="2:65" s="1" customFormat="1" ht="22.5" customHeight="1">
      <c r="B176" s="41"/>
      <c r="C176" s="254" t="s">
        <v>362</v>
      </c>
      <c r="D176" s="254" t="s">
        <v>1059</v>
      </c>
      <c r="E176" s="255" t="s">
        <v>3826</v>
      </c>
      <c r="F176" s="256" t="s">
        <v>3827</v>
      </c>
      <c r="G176" s="257" t="s">
        <v>300</v>
      </c>
      <c r="H176" s="258">
        <v>5</v>
      </c>
      <c r="I176" s="259"/>
      <c r="J176" s="260">
        <f>ROUND(I176*H176,2)</f>
        <v>0</v>
      </c>
      <c r="K176" s="256" t="s">
        <v>23</v>
      </c>
      <c r="L176" s="261"/>
      <c r="M176" s="262" t="s">
        <v>23</v>
      </c>
      <c r="N176" s="263" t="s">
        <v>44</v>
      </c>
      <c r="O176" s="42"/>
      <c r="P176" s="202">
        <f>O176*H176</f>
        <v>0</v>
      </c>
      <c r="Q176" s="202">
        <v>0.183</v>
      </c>
      <c r="R176" s="202">
        <f>Q176*H176</f>
        <v>0.915</v>
      </c>
      <c r="S176" s="202">
        <v>0</v>
      </c>
      <c r="T176" s="203">
        <f>S176*H176</f>
        <v>0</v>
      </c>
      <c r="AR176" s="24" t="s">
        <v>227</v>
      </c>
      <c r="AT176" s="24" t="s">
        <v>1059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206</v>
      </c>
      <c r="BM176" s="24" t="s">
        <v>3828</v>
      </c>
    </row>
    <row r="177" spans="2:51" s="13" customFormat="1" ht="13.5">
      <c r="B177" s="241"/>
      <c r="C177" s="242"/>
      <c r="D177" s="208" t="s">
        <v>290</v>
      </c>
      <c r="E177" s="243" t="s">
        <v>23</v>
      </c>
      <c r="F177" s="244" t="s">
        <v>3810</v>
      </c>
      <c r="G177" s="242"/>
      <c r="H177" s="245" t="s">
        <v>23</v>
      </c>
      <c r="I177" s="246"/>
      <c r="J177" s="242"/>
      <c r="K177" s="242"/>
      <c r="L177" s="247"/>
      <c r="M177" s="248"/>
      <c r="N177" s="249"/>
      <c r="O177" s="249"/>
      <c r="P177" s="249"/>
      <c r="Q177" s="249"/>
      <c r="R177" s="249"/>
      <c r="S177" s="249"/>
      <c r="T177" s="250"/>
      <c r="AT177" s="251" t="s">
        <v>290</v>
      </c>
      <c r="AU177" s="251" t="s">
        <v>83</v>
      </c>
      <c r="AV177" s="13" t="s">
        <v>81</v>
      </c>
      <c r="AW177" s="13" t="s">
        <v>36</v>
      </c>
      <c r="AX177" s="13" t="s">
        <v>73</v>
      </c>
      <c r="AY177" s="251" t="s">
        <v>186</v>
      </c>
    </row>
    <row r="178" spans="2:51" s="11" customFormat="1" ht="13.5">
      <c r="B178" s="214"/>
      <c r="C178" s="215"/>
      <c r="D178" s="208" t="s">
        <v>290</v>
      </c>
      <c r="E178" s="225" t="s">
        <v>23</v>
      </c>
      <c r="F178" s="226" t="s">
        <v>3811</v>
      </c>
      <c r="G178" s="215"/>
      <c r="H178" s="227">
        <v>5</v>
      </c>
      <c r="I178" s="219"/>
      <c r="J178" s="215"/>
      <c r="K178" s="215"/>
      <c r="L178" s="220"/>
      <c r="M178" s="221"/>
      <c r="N178" s="222"/>
      <c r="O178" s="222"/>
      <c r="P178" s="222"/>
      <c r="Q178" s="222"/>
      <c r="R178" s="222"/>
      <c r="S178" s="222"/>
      <c r="T178" s="223"/>
      <c r="AT178" s="224" t="s">
        <v>290</v>
      </c>
      <c r="AU178" s="224" t="s">
        <v>83</v>
      </c>
      <c r="AV178" s="11" t="s">
        <v>83</v>
      </c>
      <c r="AW178" s="11" t="s">
        <v>36</v>
      </c>
      <c r="AX178" s="11" t="s">
        <v>81</v>
      </c>
      <c r="AY178" s="224" t="s">
        <v>186</v>
      </c>
    </row>
    <row r="179" spans="2:63" s="10" customFormat="1" ht="29.85" customHeight="1">
      <c r="B179" s="176"/>
      <c r="C179" s="177"/>
      <c r="D179" s="190" t="s">
        <v>72</v>
      </c>
      <c r="E179" s="191" t="s">
        <v>241</v>
      </c>
      <c r="F179" s="191" t="s">
        <v>868</v>
      </c>
      <c r="G179" s="177"/>
      <c r="H179" s="177"/>
      <c r="I179" s="180"/>
      <c r="J179" s="192">
        <f>BK179</f>
        <v>0</v>
      </c>
      <c r="K179" s="177"/>
      <c r="L179" s="182"/>
      <c r="M179" s="183"/>
      <c r="N179" s="184"/>
      <c r="O179" s="184"/>
      <c r="P179" s="185">
        <f>SUM(P180:P183)</f>
        <v>0</v>
      </c>
      <c r="Q179" s="184"/>
      <c r="R179" s="185">
        <f>SUM(R180:R183)</f>
        <v>0.0814</v>
      </c>
      <c r="S179" s="184"/>
      <c r="T179" s="186">
        <f>SUM(T180:T183)</f>
        <v>6.36</v>
      </c>
      <c r="AR179" s="187" t="s">
        <v>81</v>
      </c>
      <c r="AT179" s="188" t="s">
        <v>72</v>
      </c>
      <c r="AU179" s="188" t="s">
        <v>81</v>
      </c>
      <c r="AY179" s="187" t="s">
        <v>186</v>
      </c>
      <c r="BK179" s="189">
        <f>SUM(BK180:BK183)</f>
        <v>0</v>
      </c>
    </row>
    <row r="180" spans="2:65" s="1" customFormat="1" ht="31.5" customHeight="1">
      <c r="B180" s="41"/>
      <c r="C180" s="193" t="s">
        <v>9</v>
      </c>
      <c r="D180" s="193" t="s">
        <v>189</v>
      </c>
      <c r="E180" s="194" t="s">
        <v>3829</v>
      </c>
      <c r="F180" s="195" t="s">
        <v>3830</v>
      </c>
      <c r="G180" s="196" t="s">
        <v>300</v>
      </c>
      <c r="H180" s="197">
        <v>10</v>
      </c>
      <c r="I180" s="198"/>
      <c r="J180" s="199">
        <f>ROUND(I180*H180,2)</f>
        <v>0</v>
      </c>
      <c r="K180" s="195" t="s">
        <v>23</v>
      </c>
      <c r="L180" s="61"/>
      <c r="M180" s="200" t="s">
        <v>23</v>
      </c>
      <c r="N180" s="201" t="s">
        <v>44</v>
      </c>
      <c r="O180" s="42"/>
      <c r="P180" s="202">
        <f>O180*H180</f>
        <v>0</v>
      </c>
      <c r="Q180" s="202">
        <v>0.00814</v>
      </c>
      <c r="R180" s="202">
        <f>Q180*H180</f>
        <v>0.0814</v>
      </c>
      <c r="S180" s="202">
        <v>0.636</v>
      </c>
      <c r="T180" s="203">
        <f>S180*H180</f>
        <v>6.36</v>
      </c>
      <c r="AR180" s="24" t="s">
        <v>206</v>
      </c>
      <c r="AT180" s="24" t="s">
        <v>189</v>
      </c>
      <c r="AU180" s="24" t="s">
        <v>83</v>
      </c>
      <c r="AY180" s="24" t="s">
        <v>186</v>
      </c>
      <c r="BE180" s="204">
        <f>IF(N180="základní",J180,0)</f>
        <v>0</v>
      </c>
      <c r="BF180" s="204">
        <f>IF(N180="snížená",J180,0)</f>
        <v>0</v>
      </c>
      <c r="BG180" s="204">
        <f>IF(N180="zákl. přenesená",J180,0)</f>
        <v>0</v>
      </c>
      <c r="BH180" s="204">
        <f>IF(N180="sníž. přenesená",J180,0)</f>
        <v>0</v>
      </c>
      <c r="BI180" s="204">
        <f>IF(N180="nulová",J180,0)</f>
        <v>0</v>
      </c>
      <c r="BJ180" s="24" t="s">
        <v>81</v>
      </c>
      <c r="BK180" s="204">
        <f>ROUND(I180*H180,2)</f>
        <v>0</v>
      </c>
      <c r="BL180" s="24" t="s">
        <v>206</v>
      </c>
      <c r="BM180" s="24" t="s">
        <v>3831</v>
      </c>
    </row>
    <row r="181" spans="2:47" s="1" customFormat="1" ht="54">
      <c r="B181" s="41"/>
      <c r="C181" s="63"/>
      <c r="D181" s="208" t="s">
        <v>287</v>
      </c>
      <c r="E181" s="63"/>
      <c r="F181" s="209" t="s">
        <v>3832</v>
      </c>
      <c r="G181" s="63"/>
      <c r="H181" s="63"/>
      <c r="I181" s="163"/>
      <c r="J181" s="63"/>
      <c r="K181" s="63"/>
      <c r="L181" s="61"/>
      <c r="M181" s="207"/>
      <c r="N181" s="42"/>
      <c r="O181" s="42"/>
      <c r="P181" s="42"/>
      <c r="Q181" s="42"/>
      <c r="R181" s="42"/>
      <c r="S181" s="42"/>
      <c r="T181" s="78"/>
      <c r="AT181" s="24" t="s">
        <v>287</v>
      </c>
      <c r="AU181" s="24" t="s">
        <v>83</v>
      </c>
    </row>
    <row r="182" spans="2:51" s="13" customFormat="1" ht="13.5">
      <c r="B182" s="241"/>
      <c r="C182" s="242"/>
      <c r="D182" s="208" t="s">
        <v>290</v>
      </c>
      <c r="E182" s="243" t="s">
        <v>23</v>
      </c>
      <c r="F182" s="244" t="s">
        <v>3793</v>
      </c>
      <c r="G182" s="242"/>
      <c r="H182" s="245" t="s">
        <v>23</v>
      </c>
      <c r="I182" s="246"/>
      <c r="J182" s="242"/>
      <c r="K182" s="242"/>
      <c r="L182" s="247"/>
      <c r="M182" s="248"/>
      <c r="N182" s="249"/>
      <c r="O182" s="249"/>
      <c r="P182" s="249"/>
      <c r="Q182" s="249"/>
      <c r="R182" s="249"/>
      <c r="S182" s="249"/>
      <c r="T182" s="250"/>
      <c r="AT182" s="251" t="s">
        <v>290</v>
      </c>
      <c r="AU182" s="251" t="s">
        <v>83</v>
      </c>
      <c r="AV182" s="13" t="s">
        <v>81</v>
      </c>
      <c r="AW182" s="13" t="s">
        <v>36</v>
      </c>
      <c r="AX182" s="13" t="s">
        <v>73</v>
      </c>
      <c r="AY182" s="251" t="s">
        <v>186</v>
      </c>
    </row>
    <row r="183" spans="2:51" s="11" customFormat="1" ht="13.5">
      <c r="B183" s="214"/>
      <c r="C183" s="215"/>
      <c r="D183" s="208" t="s">
        <v>290</v>
      </c>
      <c r="E183" s="225" t="s">
        <v>23</v>
      </c>
      <c r="F183" s="226" t="s">
        <v>3833</v>
      </c>
      <c r="G183" s="215"/>
      <c r="H183" s="227">
        <v>10</v>
      </c>
      <c r="I183" s="219"/>
      <c r="J183" s="215"/>
      <c r="K183" s="215"/>
      <c r="L183" s="220"/>
      <c r="M183" s="221"/>
      <c r="N183" s="222"/>
      <c r="O183" s="222"/>
      <c r="P183" s="222"/>
      <c r="Q183" s="222"/>
      <c r="R183" s="222"/>
      <c r="S183" s="222"/>
      <c r="T183" s="223"/>
      <c r="AT183" s="224" t="s">
        <v>290</v>
      </c>
      <c r="AU183" s="224" t="s">
        <v>83</v>
      </c>
      <c r="AV183" s="11" t="s">
        <v>83</v>
      </c>
      <c r="AW183" s="11" t="s">
        <v>36</v>
      </c>
      <c r="AX183" s="11" t="s">
        <v>81</v>
      </c>
      <c r="AY183" s="224" t="s">
        <v>186</v>
      </c>
    </row>
    <row r="184" spans="2:63" s="10" customFormat="1" ht="29.85" customHeight="1">
      <c r="B184" s="176"/>
      <c r="C184" s="177"/>
      <c r="D184" s="190" t="s">
        <v>72</v>
      </c>
      <c r="E184" s="191" t="s">
        <v>416</v>
      </c>
      <c r="F184" s="191" t="s">
        <v>417</v>
      </c>
      <c r="G184" s="177"/>
      <c r="H184" s="177"/>
      <c r="I184" s="180"/>
      <c r="J184" s="192">
        <f>BK184</f>
        <v>0</v>
      </c>
      <c r="K184" s="177"/>
      <c r="L184" s="182"/>
      <c r="M184" s="183"/>
      <c r="N184" s="184"/>
      <c r="O184" s="184"/>
      <c r="P184" s="185">
        <f>SUM(P185:P186)</f>
        <v>0</v>
      </c>
      <c r="Q184" s="184"/>
      <c r="R184" s="185">
        <f>SUM(R185:R186)</f>
        <v>0</v>
      </c>
      <c r="S184" s="184"/>
      <c r="T184" s="186">
        <f>SUM(T185:T186)</f>
        <v>0</v>
      </c>
      <c r="AR184" s="187" t="s">
        <v>81</v>
      </c>
      <c r="AT184" s="188" t="s">
        <v>72</v>
      </c>
      <c r="AU184" s="188" t="s">
        <v>81</v>
      </c>
      <c r="AY184" s="187" t="s">
        <v>186</v>
      </c>
      <c r="BK184" s="189">
        <f>SUM(BK185:BK186)</f>
        <v>0</v>
      </c>
    </row>
    <row r="185" spans="2:65" s="1" customFormat="1" ht="31.5" customHeight="1">
      <c r="B185" s="41"/>
      <c r="C185" s="193" t="s">
        <v>369</v>
      </c>
      <c r="D185" s="193" t="s">
        <v>189</v>
      </c>
      <c r="E185" s="194" t="s">
        <v>3834</v>
      </c>
      <c r="F185" s="195" t="s">
        <v>3835</v>
      </c>
      <c r="G185" s="196" t="s">
        <v>401</v>
      </c>
      <c r="H185" s="197">
        <v>154.748</v>
      </c>
      <c r="I185" s="198"/>
      <c r="J185" s="199">
        <f>ROUND(I185*H185,2)</f>
        <v>0</v>
      </c>
      <c r="K185" s="195" t="s">
        <v>193</v>
      </c>
      <c r="L185" s="61"/>
      <c r="M185" s="200" t="s">
        <v>23</v>
      </c>
      <c r="N185" s="201" t="s">
        <v>44</v>
      </c>
      <c r="O185" s="42"/>
      <c r="P185" s="202">
        <f>O185*H185</f>
        <v>0</v>
      </c>
      <c r="Q185" s="202">
        <v>0</v>
      </c>
      <c r="R185" s="202">
        <f>Q185*H185</f>
        <v>0</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3836</v>
      </c>
    </row>
    <row r="186" spans="2:47" s="1" customFormat="1" ht="54">
      <c r="B186" s="41"/>
      <c r="C186" s="63"/>
      <c r="D186" s="208" t="s">
        <v>287</v>
      </c>
      <c r="E186" s="63"/>
      <c r="F186" s="209" t="s">
        <v>3400</v>
      </c>
      <c r="G186" s="63"/>
      <c r="H186" s="63"/>
      <c r="I186" s="163"/>
      <c r="J186" s="63"/>
      <c r="K186" s="63"/>
      <c r="L186" s="61"/>
      <c r="M186" s="228"/>
      <c r="N186" s="211"/>
      <c r="O186" s="211"/>
      <c r="P186" s="211"/>
      <c r="Q186" s="211"/>
      <c r="R186" s="211"/>
      <c r="S186" s="211"/>
      <c r="T186" s="229"/>
      <c r="AT186" s="24" t="s">
        <v>287</v>
      </c>
      <c r="AU186" s="24" t="s">
        <v>83</v>
      </c>
    </row>
    <row r="187" spans="2:12" s="1" customFormat="1" ht="6.95" customHeight="1">
      <c r="B187" s="56"/>
      <c r="C187" s="57"/>
      <c r="D187" s="57"/>
      <c r="E187" s="57"/>
      <c r="F187" s="57"/>
      <c r="G187" s="57"/>
      <c r="H187" s="57"/>
      <c r="I187" s="139"/>
      <c r="J187" s="57"/>
      <c r="K187" s="57"/>
      <c r="L187" s="61"/>
    </row>
  </sheetData>
  <sheetProtection password="CC35" sheet="1" objects="1" scenarios="1" formatCells="0" formatColumns="0" formatRows="0" sort="0" autoFilter="0"/>
  <autoFilter ref="C82:K18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134</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3837</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ROUND(SUM(BE80:BE133),2)</f>
        <v>0</v>
      </c>
      <c r="G30" s="42"/>
      <c r="H30" s="42"/>
      <c r="I30" s="131">
        <v>0.21</v>
      </c>
      <c r="J30" s="130">
        <f>ROUND(ROUND((SUM(BE80:BE133)),2)*I30,2)</f>
        <v>0</v>
      </c>
      <c r="K30" s="45"/>
    </row>
    <row r="31" spans="2:11" s="1" customFormat="1" ht="14.45" customHeight="1">
      <c r="B31" s="41"/>
      <c r="C31" s="42"/>
      <c r="D31" s="42"/>
      <c r="E31" s="49" t="s">
        <v>45</v>
      </c>
      <c r="F31" s="130">
        <f>ROUND(SUM(BF80:BF133),2)</f>
        <v>0</v>
      </c>
      <c r="G31" s="42"/>
      <c r="H31" s="42"/>
      <c r="I31" s="131">
        <v>0.15</v>
      </c>
      <c r="J31" s="130">
        <f>ROUND(ROUND((SUM(BF80:BF133)),2)*I31,2)</f>
        <v>0</v>
      </c>
      <c r="K31" s="45"/>
    </row>
    <row r="32" spans="2:11" s="1" customFormat="1" ht="14.45" customHeight="1" hidden="1">
      <c r="B32" s="41"/>
      <c r="C32" s="42"/>
      <c r="D32" s="42"/>
      <c r="E32" s="49" t="s">
        <v>46</v>
      </c>
      <c r="F32" s="130">
        <f>ROUND(SUM(BG80:BG133),2)</f>
        <v>0</v>
      </c>
      <c r="G32" s="42"/>
      <c r="H32" s="42"/>
      <c r="I32" s="131">
        <v>0.21</v>
      </c>
      <c r="J32" s="130">
        <v>0</v>
      </c>
      <c r="K32" s="45"/>
    </row>
    <row r="33" spans="2:11" s="1" customFormat="1" ht="14.45" customHeight="1" hidden="1">
      <c r="B33" s="41"/>
      <c r="C33" s="42"/>
      <c r="D33" s="42"/>
      <c r="E33" s="49" t="s">
        <v>47</v>
      </c>
      <c r="F33" s="130">
        <f>ROUND(SUM(BH80:BH133),2)</f>
        <v>0</v>
      </c>
      <c r="G33" s="42"/>
      <c r="H33" s="42"/>
      <c r="I33" s="131">
        <v>0.15</v>
      </c>
      <c r="J33" s="130">
        <v>0</v>
      </c>
      <c r="K33" s="45"/>
    </row>
    <row r="34" spans="2:11" s="1" customFormat="1" ht="14.45" customHeight="1" hidden="1">
      <c r="B34" s="41"/>
      <c r="C34" s="42"/>
      <c r="D34" s="42"/>
      <c r="E34" s="49" t="s">
        <v>48</v>
      </c>
      <c r="F34" s="130">
        <f>ROUND(SUM(BI80:BI133),2)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402 - Přeložka kabelů elektro NN pro vodojem km 2,520</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J80</f>
        <v>0</v>
      </c>
      <c r="K56" s="45"/>
      <c r="AU56" s="24" t="s">
        <v>163</v>
      </c>
    </row>
    <row r="57" spans="2:11" s="7" customFormat="1" ht="24.95" customHeight="1">
      <c r="B57" s="149"/>
      <c r="C57" s="150"/>
      <c r="D57" s="151" t="s">
        <v>1890</v>
      </c>
      <c r="E57" s="152"/>
      <c r="F57" s="152"/>
      <c r="G57" s="152"/>
      <c r="H57" s="152"/>
      <c r="I57" s="153"/>
      <c r="J57" s="154">
        <f>J81</f>
        <v>0</v>
      </c>
      <c r="K57" s="155"/>
    </row>
    <row r="58" spans="2:11" s="8" customFormat="1" ht="19.9" customHeight="1">
      <c r="B58" s="156"/>
      <c r="C58" s="157"/>
      <c r="D58" s="158" t="s">
        <v>3838</v>
      </c>
      <c r="E58" s="159"/>
      <c r="F58" s="159"/>
      <c r="G58" s="159"/>
      <c r="H58" s="159"/>
      <c r="I58" s="160"/>
      <c r="J58" s="161">
        <f>J82</f>
        <v>0</v>
      </c>
      <c r="K58" s="162"/>
    </row>
    <row r="59" spans="2:11" s="8" customFormat="1" ht="19.9" customHeight="1">
      <c r="B59" s="156"/>
      <c r="C59" s="157"/>
      <c r="D59" s="158" t="s">
        <v>3839</v>
      </c>
      <c r="E59" s="159"/>
      <c r="F59" s="159"/>
      <c r="G59" s="159"/>
      <c r="H59" s="159"/>
      <c r="I59" s="160"/>
      <c r="J59" s="161">
        <f>J95</f>
        <v>0</v>
      </c>
      <c r="K59" s="162"/>
    </row>
    <row r="60" spans="2:11" s="7" customFormat="1" ht="24.95" customHeight="1">
      <c r="B60" s="149"/>
      <c r="C60" s="150"/>
      <c r="D60" s="151" t="s">
        <v>3840</v>
      </c>
      <c r="E60" s="152"/>
      <c r="F60" s="152"/>
      <c r="G60" s="152"/>
      <c r="H60" s="152"/>
      <c r="I60" s="153"/>
      <c r="J60" s="154">
        <f>J127</f>
        <v>0</v>
      </c>
      <c r="K60" s="155"/>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169</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22.5" customHeight="1">
      <c r="B70" s="41"/>
      <c r="C70" s="63"/>
      <c r="D70" s="63"/>
      <c r="E70" s="404" t="str">
        <f>E7</f>
        <v>III/117 24 Obchvat Rokycany - Hrádek, úsek 2, km 0,000 - 3,350</v>
      </c>
      <c r="F70" s="405"/>
      <c r="G70" s="405"/>
      <c r="H70" s="405"/>
      <c r="I70" s="163"/>
      <c r="J70" s="63"/>
      <c r="K70" s="63"/>
      <c r="L70" s="61"/>
    </row>
    <row r="71" spans="2:12" s="1" customFormat="1" ht="14.45" customHeight="1">
      <c r="B71" s="41"/>
      <c r="C71" s="65" t="s">
        <v>156</v>
      </c>
      <c r="D71" s="63"/>
      <c r="E71" s="63"/>
      <c r="F71" s="63"/>
      <c r="G71" s="63"/>
      <c r="H71" s="63"/>
      <c r="I71" s="163"/>
      <c r="J71" s="63"/>
      <c r="K71" s="63"/>
      <c r="L71" s="61"/>
    </row>
    <row r="72" spans="2:12" s="1" customFormat="1" ht="23.25" customHeight="1">
      <c r="B72" s="41"/>
      <c r="C72" s="63"/>
      <c r="D72" s="63"/>
      <c r="E72" s="376" t="str">
        <f>E9</f>
        <v>SO 402 - Přeložka kabelů elektro NN pro vodojem km 2,520</v>
      </c>
      <c r="F72" s="406"/>
      <c r="G72" s="406"/>
      <c r="H72" s="406"/>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24</v>
      </c>
      <c r="D74" s="63"/>
      <c r="E74" s="63"/>
      <c r="F74" s="164" t="str">
        <f>F12</f>
        <v>Hrádek, Kamenný Újezd</v>
      </c>
      <c r="G74" s="63"/>
      <c r="H74" s="63"/>
      <c r="I74" s="165" t="s">
        <v>26</v>
      </c>
      <c r="J74" s="73" t="str">
        <f>IF(J12="","",J12)</f>
        <v>8. 9. 2017</v>
      </c>
      <c r="K74" s="63"/>
      <c r="L74" s="61"/>
    </row>
    <row r="75" spans="2:12" s="1" customFormat="1" ht="6.95" customHeight="1">
      <c r="B75" s="41"/>
      <c r="C75" s="63"/>
      <c r="D75" s="63"/>
      <c r="E75" s="63"/>
      <c r="F75" s="63"/>
      <c r="G75" s="63"/>
      <c r="H75" s="63"/>
      <c r="I75" s="163"/>
      <c r="J75" s="63"/>
      <c r="K75" s="63"/>
      <c r="L75" s="61"/>
    </row>
    <row r="76" spans="2:12" s="1" customFormat="1" ht="15">
      <c r="B76" s="41"/>
      <c r="C76" s="65" t="s">
        <v>28</v>
      </c>
      <c r="D76" s="63"/>
      <c r="E76" s="63"/>
      <c r="F76" s="164" t="str">
        <f>E15</f>
        <v>Správa a údržba silnic PK</v>
      </c>
      <c r="G76" s="63"/>
      <c r="H76" s="63"/>
      <c r="I76" s="165" t="s">
        <v>34</v>
      </c>
      <c r="J76" s="164" t="str">
        <f>E21</f>
        <v>D PROJEKT PLZEŇ Nedvěd s.r.o.</v>
      </c>
      <c r="K76" s="63"/>
      <c r="L76" s="61"/>
    </row>
    <row r="77" spans="2:12" s="1" customFormat="1" ht="14.45" customHeight="1">
      <c r="B77" s="41"/>
      <c r="C77" s="65" t="s">
        <v>32</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170</v>
      </c>
      <c r="D79" s="168" t="s">
        <v>58</v>
      </c>
      <c r="E79" s="168" t="s">
        <v>54</v>
      </c>
      <c r="F79" s="168" t="s">
        <v>171</v>
      </c>
      <c r="G79" s="168" t="s">
        <v>172</v>
      </c>
      <c r="H79" s="168" t="s">
        <v>173</v>
      </c>
      <c r="I79" s="169" t="s">
        <v>174</v>
      </c>
      <c r="J79" s="168" t="s">
        <v>161</v>
      </c>
      <c r="K79" s="170" t="s">
        <v>175</v>
      </c>
      <c r="L79" s="171"/>
      <c r="M79" s="81" t="s">
        <v>176</v>
      </c>
      <c r="N79" s="82" t="s">
        <v>43</v>
      </c>
      <c r="O79" s="82" t="s">
        <v>177</v>
      </c>
      <c r="P79" s="82" t="s">
        <v>178</v>
      </c>
      <c r="Q79" s="82" t="s">
        <v>179</v>
      </c>
      <c r="R79" s="82" t="s">
        <v>180</v>
      </c>
      <c r="S79" s="82" t="s">
        <v>181</v>
      </c>
      <c r="T79" s="83" t="s">
        <v>182</v>
      </c>
    </row>
    <row r="80" spans="2:63" s="1" customFormat="1" ht="29.25" customHeight="1">
      <c r="B80" s="41"/>
      <c r="C80" s="87" t="s">
        <v>162</v>
      </c>
      <c r="D80" s="63"/>
      <c r="E80" s="63"/>
      <c r="F80" s="63"/>
      <c r="G80" s="63"/>
      <c r="H80" s="63"/>
      <c r="I80" s="163"/>
      <c r="J80" s="172">
        <f>BK80</f>
        <v>0</v>
      </c>
      <c r="K80" s="63"/>
      <c r="L80" s="61"/>
      <c r="M80" s="84"/>
      <c r="N80" s="85"/>
      <c r="O80" s="85"/>
      <c r="P80" s="173">
        <f>P81+P127</f>
        <v>0</v>
      </c>
      <c r="Q80" s="85"/>
      <c r="R80" s="173">
        <f>R81+R127</f>
        <v>9.65257226</v>
      </c>
      <c r="S80" s="85"/>
      <c r="T80" s="174">
        <f>T81+T127</f>
        <v>0</v>
      </c>
      <c r="AT80" s="24" t="s">
        <v>72</v>
      </c>
      <c r="AU80" s="24" t="s">
        <v>163</v>
      </c>
      <c r="BK80" s="175">
        <f>BK81+BK127</f>
        <v>0</v>
      </c>
    </row>
    <row r="81" spans="2:63" s="10" customFormat="1" ht="37.35" customHeight="1">
      <c r="B81" s="176"/>
      <c r="C81" s="177"/>
      <c r="D81" s="178" t="s">
        <v>72</v>
      </c>
      <c r="E81" s="179" t="s">
        <v>1059</v>
      </c>
      <c r="F81" s="179" t="s">
        <v>1988</v>
      </c>
      <c r="G81" s="177"/>
      <c r="H81" s="177"/>
      <c r="I81" s="180"/>
      <c r="J81" s="181">
        <f>BK81</f>
        <v>0</v>
      </c>
      <c r="K81" s="177"/>
      <c r="L81" s="182"/>
      <c r="M81" s="183"/>
      <c r="N81" s="184"/>
      <c r="O81" s="184"/>
      <c r="P81" s="185">
        <f>P82+P95</f>
        <v>0</v>
      </c>
      <c r="Q81" s="184"/>
      <c r="R81" s="185">
        <f>R82+R95</f>
        <v>9.65257226</v>
      </c>
      <c r="S81" s="184"/>
      <c r="T81" s="186">
        <f>T82+T95</f>
        <v>0</v>
      </c>
      <c r="AR81" s="187" t="s">
        <v>202</v>
      </c>
      <c r="AT81" s="188" t="s">
        <v>72</v>
      </c>
      <c r="AU81" s="188" t="s">
        <v>73</v>
      </c>
      <c r="AY81" s="187" t="s">
        <v>186</v>
      </c>
      <c r="BK81" s="189">
        <f>BK82+BK95</f>
        <v>0</v>
      </c>
    </row>
    <row r="82" spans="2:63" s="10" customFormat="1" ht="19.9" customHeight="1">
      <c r="B82" s="176"/>
      <c r="C82" s="177"/>
      <c r="D82" s="190" t="s">
        <v>72</v>
      </c>
      <c r="E82" s="191" t="s">
        <v>3841</v>
      </c>
      <c r="F82" s="191" t="s">
        <v>3842</v>
      </c>
      <c r="G82" s="177"/>
      <c r="H82" s="177"/>
      <c r="I82" s="180"/>
      <c r="J82" s="192">
        <f>BK82</f>
        <v>0</v>
      </c>
      <c r="K82" s="177"/>
      <c r="L82" s="182"/>
      <c r="M82" s="183"/>
      <c r="N82" s="184"/>
      <c r="O82" s="184"/>
      <c r="P82" s="185">
        <f>SUM(P83:P94)</f>
        <v>0</v>
      </c>
      <c r="Q82" s="184"/>
      <c r="R82" s="185">
        <f>SUM(R83:R94)</f>
        <v>0.119772</v>
      </c>
      <c r="S82" s="184"/>
      <c r="T82" s="186">
        <f>SUM(T83:T94)</f>
        <v>0</v>
      </c>
      <c r="AR82" s="187" t="s">
        <v>202</v>
      </c>
      <c r="AT82" s="188" t="s">
        <v>72</v>
      </c>
      <c r="AU82" s="188" t="s">
        <v>81</v>
      </c>
      <c r="AY82" s="187" t="s">
        <v>186</v>
      </c>
      <c r="BK82" s="189">
        <f>SUM(BK83:BK94)</f>
        <v>0</v>
      </c>
    </row>
    <row r="83" spans="2:65" s="1" customFormat="1" ht="31.5" customHeight="1">
      <c r="B83" s="41"/>
      <c r="C83" s="193" t="s">
        <v>81</v>
      </c>
      <c r="D83" s="193" t="s">
        <v>189</v>
      </c>
      <c r="E83" s="194" t="s">
        <v>3843</v>
      </c>
      <c r="F83" s="195" t="s">
        <v>3844</v>
      </c>
      <c r="G83" s="196" t="s">
        <v>300</v>
      </c>
      <c r="H83" s="197">
        <v>2</v>
      </c>
      <c r="I83" s="198"/>
      <c r="J83" s="199">
        <f aca="true" t="shared" si="0" ref="J83:J88">ROUND(I83*H83,2)</f>
        <v>0</v>
      </c>
      <c r="K83" s="195" t="s">
        <v>23</v>
      </c>
      <c r="L83" s="61"/>
      <c r="M83" s="200" t="s">
        <v>23</v>
      </c>
      <c r="N83" s="201" t="s">
        <v>44</v>
      </c>
      <c r="O83" s="42"/>
      <c r="P83" s="202">
        <f aca="true" t="shared" si="1" ref="P83:P88">O83*H83</f>
        <v>0</v>
      </c>
      <c r="Q83" s="202">
        <v>0</v>
      </c>
      <c r="R83" s="202">
        <f aca="true" t="shared" si="2" ref="R83:R88">Q83*H83</f>
        <v>0</v>
      </c>
      <c r="S83" s="202">
        <v>0</v>
      </c>
      <c r="T83" s="203">
        <f aca="true" t="shared" si="3" ref="T83:T88">S83*H83</f>
        <v>0</v>
      </c>
      <c r="AR83" s="24" t="s">
        <v>1105</v>
      </c>
      <c r="AT83" s="24" t="s">
        <v>189</v>
      </c>
      <c r="AU83" s="24" t="s">
        <v>83</v>
      </c>
      <c r="AY83" s="24" t="s">
        <v>186</v>
      </c>
      <c r="BE83" s="204">
        <f aca="true" t="shared" si="4" ref="BE83:BE88">IF(N83="základní",J83,0)</f>
        <v>0</v>
      </c>
      <c r="BF83" s="204">
        <f aca="true" t="shared" si="5" ref="BF83:BF88">IF(N83="snížená",J83,0)</f>
        <v>0</v>
      </c>
      <c r="BG83" s="204">
        <f aca="true" t="shared" si="6" ref="BG83:BG88">IF(N83="zákl. přenesená",J83,0)</f>
        <v>0</v>
      </c>
      <c r="BH83" s="204">
        <f aca="true" t="shared" si="7" ref="BH83:BH88">IF(N83="sníž. přenesená",J83,0)</f>
        <v>0</v>
      </c>
      <c r="BI83" s="204">
        <f aca="true" t="shared" si="8" ref="BI83:BI88">IF(N83="nulová",J83,0)</f>
        <v>0</v>
      </c>
      <c r="BJ83" s="24" t="s">
        <v>81</v>
      </c>
      <c r="BK83" s="204">
        <f aca="true" t="shared" si="9" ref="BK83:BK88">ROUND(I83*H83,2)</f>
        <v>0</v>
      </c>
      <c r="BL83" s="24" t="s">
        <v>1105</v>
      </c>
      <c r="BM83" s="24" t="s">
        <v>3845</v>
      </c>
    </row>
    <row r="84" spans="2:65" s="1" customFormat="1" ht="22.5" customHeight="1">
      <c r="B84" s="41"/>
      <c r="C84" s="254" t="s">
        <v>83</v>
      </c>
      <c r="D84" s="254" t="s">
        <v>1059</v>
      </c>
      <c r="E84" s="255" t="s">
        <v>3846</v>
      </c>
      <c r="F84" s="256" t="s">
        <v>3847</v>
      </c>
      <c r="G84" s="257" t="s">
        <v>300</v>
      </c>
      <c r="H84" s="258">
        <v>2</v>
      </c>
      <c r="I84" s="259"/>
      <c r="J84" s="260">
        <f t="shared" si="0"/>
        <v>0</v>
      </c>
      <c r="K84" s="256" t="s">
        <v>193</v>
      </c>
      <c r="L84" s="261"/>
      <c r="M84" s="262" t="s">
        <v>23</v>
      </c>
      <c r="N84" s="263" t="s">
        <v>44</v>
      </c>
      <c r="O84" s="42"/>
      <c r="P84" s="202">
        <f t="shared" si="1"/>
        <v>0</v>
      </c>
      <c r="Q84" s="202">
        <v>0.0081</v>
      </c>
      <c r="R84" s="202">
        <f t="shared" si="2"/>
        <v>0.0162</v>
      </c>
      <c r="S84" s="202">
        <v>0</v>
      </c>
      <c r="T84" s="203">
        <f t="shared" si="3"/>
        <v>0</v>
      </c>
      <c r="AR84" s="24" t="s">
        <v>541</v>
      </c>
      <c r="AT84" s="24" t="s">
        <v>1059</v>
      </c>
      <c r="AU84" s="24" t="s">
        <v>83</v>
      </c>
      <c r="AY84" s="24" t="s">
        <v>186</v>
      </c>
      <c r="BE84" s="204">
        <f t="shared" si="4"/>
        <v>0</v>
      </c>
      <c r="BF84" s="204">
        <f t="shared" si="5"/>
        <v>0</v>
      </c>
      <c r="BG84" s="204">
        <f t="shared" si="6"/>
        <v>0</v>
      </c>
      <c r="BH84" s="204">
        <f t="shared" si="7"/>
        <v>0</v>
      </c>
      <c r="BI84" s="204">
        <f t="shared" si="8"/>
        <v>0</v>
      </c>
      <c r="BJ84" s="24" t="s">
        <v>81</v>
      </c>
      <c r="BK84" s="204">
        <f t="shared" si="9"/>
        <v>0</v>
      </c>
      <c r="BL84" s="24" t="s">
        <v>541</v>
      </c>
      <c r="BM84" s="24" t="s">
        <v>3848</v>
      </c>
    </row>
    <row r="85" spans="2:65" s="1" customFormat="1" ht="31.5" customHeight="1">
      <c r="B85" s="41"/>
      <c r="C85" s="193" t="s">
        <v>202</v>
      </c>
      <c r="D85" s="193" t="s">
        <v>189</v>
      </c>
      <c r="E85" s="194" t="s">
        <v>3849</v>
      </c>
      <c r="F85" s="195" t="s">
        <v>3850</v>
      </c>
      <c r="G85" s="196" t="s">
        <v>300</v>
      </c>
      <c r="H85" s="197">
        <v>2</v>
      </c>
      <c r="I85" s="198"/>
      <c r="J85" s="199">
        <f t="shared" si="0"/>
        <v>0</v>
      </c>
      <c r="K85" s="195" t="s">
        <v>23</v>
      </c>
      <c r="L85" s="61"/>
      <c r="M85" s="200" t="s">
        <v>23</v>
      </c>
      <c r="N85" s="201" t="s">
        <v>44</v>
      </c>
      <c r="O85" s="42"/>
      <c r="P85" s="202">
        <f t="shared" si="1"/>
        <v>0</v>
      </c>
      <c r="Q85" s="202">
        <v>0</v>
      </c>
      <c r="R85" s="202">
        <f t="shared" si="2"/>
        <v>0</v>
      </c>
      <c r="S85" s="202">
        <v>0</v>
      </c>
      <c r="T85" s="203">
        <f t="shared" si="3"/>
        <v>0</v>
      </c>
      <c r="AR85" s="24" t="s">
        <v>1105</v>
      </c>
      <c r="AT85" s="24" t="s">
        <v>189</v>
      </c>
      <c r="AU85" s="24" t="s">
        <v>83</v>
      </c>
      <c r="AY85" s="24" t="s">
        <v>186</v>
      </c>
      <c r="BE85" s="204">
        <f t="shared" si="4"/>
        <v>0</v>
      </c>
      <c r="BF85" s="204">
        <f t="shared" si="5"/>
        <v>0</v>
      </c>
      <c r="BG85" s="204">
        <f t="shared" si="6"/>
        <v>0</v>
      </c>
      <c r="BH85" s="204">
        <f t="shared" si="7"/>
        <v>0</v>
      </c>
      <c r="BI85" s="204">
        <f t="shared" si="8"/>
        <v>0</v>
      </c>
      <c r="BJ85" s="24" t="s">
        <v>81</v>
      </c>
      <c r="BK85" s="204">
        <f t="shared" si="9"/>
        <v>0</v>
      </c>
      <c r="BL85" s="24" t="s">
        <v>1105</v>
      </c>
      <c r="BM85" s="24" t="s">
        <v>3851</v>
      </c>
    </row>
    <row r="86" spans="2:65" s="1" customFormat="1" ht="22.5" customHeight="1">
      <c r="B86" s="41"/>
      <c r="C86" s="254" t="s">
        <v>206</v>
      </c>
      <c r="D86" s="254" t="s">
        <v>1059</v>
      </c>
      <c r="E86" s="255" t="s">
        <v>3852</v>
      </c>
      <c r="F86" s="256" t="s">
        <v>3853</v>
      </c>
      <c r="G86" s="257" t="s">
        <v>249</v>
      </c>
      <c r="H86" s="258">
        <v>2</v>
      </c>
      <c r="I86" s="259"/>
      <c r="J86" s="260">
        <f t="shared" si="0"/>
        <v>0</v>
      </c>
      <c r="K86" s="256" t="s">
        <v>23</v>
      </c>
      <c r="L86" s="261"/>
      <c r="M86" s="262" t="s">
        <v>23</v>
      </c>
      <c r="N86" s="263" t="s">
        <v>44</v>
      </c>
      <c r="O86" s="42"/>
      <c r="P86" s="202">
        <f t="shared" si="1"/>
        <v>0</v>
      </c>
      <c r="Q86" s="202">
        <v>0</v>
      </c>
      <c r="R86" s="202">
        <f t="shared" si="2"/>
        <v>0</v>
      </c>
      <c r="S86" s="202">
        <v>0</v>
      </c>
      <c r="T86" s="203">
        <f t="shared" si="3"/>
        <v>0</v>
      </c>
      <c r="AR86" s="24" t="s">
        <v>1428</v>
      </c>
      <c r="AT86" s="24" t="s">
        <v>1059</v>
      </c>
      <c r="AU86" s="24" t="s">
        <v>83</v>
      </c>
      <c r="AY86" s="24" t="s">
        <v>186</v>
      </c>
      <c r="BE86" s="204">
        <f t="shared" si="4"/>
        <v>0</v>
      </c>
      <c r="BF86" s="204">
        <f t="shared" si="5"/>
        <v>0</v>
      </c>
      <c r="BG86" s="204">
        <f t="shared" si="6"/>
        <v>0</v>
      </c>
      <c r="BH86" s="204">
        <f t="shared" si="7"/>
        <v>0</v>
      </c>
      <c r="BI86" s="204">
        <f t="shared" si="8"/>
        <v>0</v>
      </c>
      <c r="BJ86" s="24" t="s">
        <v>81</v>
      </c>
      <c r="BK86" s="204">
        <f t="shared" si="9"/>
        <v>0</v>
      </c>
      <c r="BL86" s="24" t="s">
        <v>1105</v>
      </c>
      <c r="BM86" s="24" t="s">
        <v>3854</v>
      </c>
    </row>
    <row r="87" spans="2:65" s="1" customFormat="1" ht="31.5" customHeight="1">
      <c r="B87" s="41"/>
      <c r="C87" s="193" t="s">
        <v>185</v>
      </c>
      <c r="D87" s="193" t="s">
        <v>189</v>
      </c>
      <c r="E87" s="194" t="s">
        <v>3855</v>
      </c>
      <c r="F87" s="195" t="s">
        <v>3856</v>
      </c>
      <c r="G87" s="196" t="s">
        <v>444</v>
      </c>
      <c r="H87" s="197">
        <v>120</v>
      </c>
      <c r="I87" s="198"/>
      <c r="J87" s="199">
        <f t="shared" si="0"/>
        <v>0</v>
      </c>
      <c r="K87" s="195" t="s">
        <v>193</v>
      </c>
      <c r="L87" s="61"/>
      <c r="M87" s="200" t="s">
        <v>23</v>
      </c>
      <c r="N87" s="201" t="s">
        <v>44</v>
      </c>
      <c r="O87" s="42"/>
      <c r="P87" s="202">
        <f t="shared" si="1"/>
        <v>0</v>
      </c>
      <c r="Q87" s="202">
        <v>0</v>
      </c>
      <c r="R87" s="202">
        <f t="shared" si="2"/>
        <v>0</v>
      </c>
      <c r="S87" s="202">
        <v>0</v>
      </c>
      <c r="T87" s="203">
        <f t="shared" si="3"/>
        <v>0</v>
      </c>
      <c r="AR87" s="24" t="s">
        <v>1105</v>
      </c>
      <c r="AT87" s="24" t="s">
        <v>189</v>
      </c>
      <c r="AU87" s="24" t="s">
        <v>83</v>
      </c>
      <c r="AY87" s="24" t="s">
        <v>186</v>
      </c>
      <c r="BE87" s="204">
        <f t="shared" si="4"/>
        <v>0</v>
      </c>
      <c r="BF87" s="204">
        <f t="shared" si="5"/>
        <v>0</v>
      </c>
      <c r="BG87" s="204">
        <f t="shared" si="6"/>
        <v>0</v>
      </c>
      <c r="BH87" s="204">
        <f t="shared" si="7"/>
        <v>0</v>
      </c>
      <c r="BI87" s="204">
        <f t="shared" si="8"/>
        <v>0</v>
      </c>
      <c r="BJ87" s="24" t="s">
        <v>81</v>
      </c>
      <c r="BK87" s="204">
        <f t="shared" si="9"/>
        <v>0</v>
      </c>
      <c r="BL87" s="24" t="s">
        <v>1105</v>
      </c>
      <c r="BM87" s="24" t="s">
        <v>3857</v>
      </c>
    </row>
    <row r="88" spans="2:65" s="1" customFormat="1" ht="22.5" customHeight="1">
      <c r="B88" s="41"/>
      <c r="C88" s="254" t="s">
        <v>217</v>
      </c>
      <c r="D88" s="254" t="s">
        <v>1059</v>
      </c>
      <c r="E88" s="255" t="s">
        <v>3858</v>
      </c>
      <c r="F88" s="256" t="s">
        <v>3859</v>
      </c>
      <c r="G88" s="257" t="s">
        <v>444</v>
      </c>
      <c r="H88" s="258">
        <v>126</v>
      </c>
      <c r="I88" s="259"/>
      <c r="J88" s="260">
        <f t="shared" si="0"/>
        <v>0</v>
      </c>
      <c r="K88" s="256" t="s">
        <v>193</v>
      </c>
      <c r="L88" s="261"/>
      <c r="M88" s="262" t="s">
        <v>23</v>
      </c>
      <c r="N88" s="263" t="s">
        <v>44</v>
      </c>
      <c r="O88" s="42"/>
      <c r="P88" s="202">
        <f t="shared" si="1"/>
        <v>0</v>
      </c>
      <c r="Q88" s="202">
        <v>0.00021</v>
      </c>
      <c r="R88" s="202">
        <f t="shared" si="2"/>
        <v>0.02646</v>
      </c>
      <c r="S88" s="202">
        <v>0</v>
      </c>
      <c r="T88" s="203">
        <f t="shared" si="3"/>
        <v>0</v>
      </c>
      <c r="AR88" s="24" t="s">
        <v>541</v>
      </c>
      <c r="AT88" s="24" t="s">
        <v>1059</v>
      </c>
      <c r="AU88" s="24" t="s">
        <v>83</v>
      </c>
      <c r="AY88" s="24" t="s">
        <v>186</v>
      </c>
      <c r="BE88" s="204">
        <f t="shared" si="4"/>
        <v>0</v>
      </c>
      <c r="BF88" s="204">
        <f t="shared" si="5"/>
        <v>0</v>
      </c>
      <c r="BG88" s="204">
        <f t="shared" si="6"/>
        <v>0</v>
      </c>
      <c r="BH88" s="204">
        <f t="shared" si="7"/>
        <v>0</v>
      </c>
      <c r="BI88" s="204">
        <f t="shared" si="8"/>
        <v>0</v>
      </c>
      <c r="BJ88" s="24" t="s">
        <v>81</v>
      </c>
      <c r="BK88" s="204">
        <f t="shared" si="9"/>
        <v>0</v>
      </c>
      <c r="BL88" s="24" t="s">
        <v>541</v>
      </c>
      <c r="BM88" s="24" t="s">
        <v>3860</v>
      </c>
    </row>
    <row r="89" spans="2:47" s="1" customFormat="1" ht="27">
      <c r="B89" s="41"/>
      <c r="C89" s="63"/>
      <c r="D89" s="208" t="s">
        <v>196</v>
      </c>
      <c r="E89" s="63"/>
      <c r="F89" s="209" t="s">
        <v>3861</v>
      </c>
      <c r="G89" s="63"/>
      <c r="H89" s="63"/>
      <c r="I89" s="163"/>
      <c r="J89" s="63"/>
      <c r="K89" s="63"/>
      <c r="L89" s="61"/>
      <c r="M89" s="207"/>
      <c r="N89" s="42"/>
      <c r="O89" s="42"/>
      <c r="P89" s="42"/>
      <c r="Q89" s="42"/>
      <c r="R89" s="42"/>
      <c r="S89" s="42"/>
      <c r="T89" s="78"/>
      <c r="AT89" s="24" t="s">
        <v>196</v>
      </c>
      <c r="AU89" s="24" t="s">
        <v>83</v>
      </c>
    </row>
    <row r="90" spans="2:51" s="11" customFormat="1" ht="13.5">
      <c r="B90" s="214"/>
      <c r="C90" s="215"/>
      <c r="D90" s="205" t="s">
        <v>290</v>
      </c>
      <c r="E90" s="215"/>
      <c r="F90" s="217" t="s">
        <v>3862</v>
      </c>
      <c r="G90" s="215"/>
      <c r="H90" s="218">
        <v>126</v>
      </c>
      <c r="I90" s="219"/>
      <c r="J90" s="215"/>
      <c r="K90" s="215"/>
      <c r="L90" s="220"/>
      <c r="M90" s="221"/>
      <c r="N90" s="222"/>
      <c r="O90" s="222"/>
      <c r="P90" s="222"/>
      <c r="Q90" s="222"/>
      <c r="R90" s="222"/>
      <c r="S90" s="222"/>
      <c r="T90" s="223"/>
      <c r="AT90" s="224" t="s">
        <v>290</v>
      </c>
      <c r="AU90" s="224" t="s">
        <v>83</v>
      </c>
      <c r="AV90" s="11" t="s">
        <v>83</v>
      </c>
      <c r="AW90" s="11" t="s">
        <v>6</v>
      </c>
      <c r="AX90" s="11" t="s">
        <v>81</v>
      </c>
      <c r="AY90" s="224" t="s">
        <v>186</v>
      </c>
    </row>
    <row r="91" spans="2:65" s="1" customFormat="1" ht="31.5" customHeight="1">
      <c r="B91" s="41"/>
      <c r="C91" s="193" t="s">
        <v>222</v>
      </c>
      <c r="D91" s="193" t="s">
        <v>189</v>
      </c>
      <c r="E91" s="194" t="s">
        <v>3863</v>
      </c>
      <c r="F91" s="195" t="s">
        <v>3864</v>
      </c>
      <c r="G91" s="196" t="s">
        <v>444</v>
      </c>
      <c r="H91" s="197">
        <v>120</v>
      </c>
      <c r="I91" s="198"/>
      <c r="J91" s="199">
        <f>ROUND(I91*H91,2)</f>
        <v>0</v>
      </c>
      <c r="K91" s="195" t="s">
        <v>2330</v>
      </c>
      <c r="L91" s="61"/>
      <c r="M91" s="200" t="s">
        <v>23</v>
      </c>
      <c r="N91" s="201" t="s">
        <v>44</v>
      </c>
      <c r="O91" s="42"/>
      <c r="P91" s="202">
        <f>O91*H91</f>
        <v>0</v>
      </c>
      <c r="Q91" s="202">
        <v>0</v>
      </c>
      <c r="R91" s="202">
        <f>Q91*H91</f>
        <v>0</v>
      </c>
      <c r="S91" s="202">
        <v>0</v>
      </c>
      <c r="T91" s="203">
        <f>S91*H91</f>
        <v>0</v>
      </c>
      <c r="AR91" s="24" t="s">
        <v>1105</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1105</v>
      </c>
      <c r="BM91" s="24" t="s">
        <v>3865</v>
      </c>
    </row>
    <row r="92" spans="2:65" s="1" customFormat="1" ht="31.5" customHeight="1">
      <c r="B92" s="41"/>
      <c r="C92" s="254" t="s">
        <v>227</v>
      </c>
      <c r="D92" s="254" t="s">
        <v>1059</v>
      </c>
      <c r="E92" s="255" t="s">
        <v>3866</v>
      </c>
      <c r="F92" s="256" t="s">
        <v>3867</v>
      </c>
      <c r="G92" s="257" t="s">
        <v>444</v>
      </c>
      <c r="H92" s="258">
        <v>126</v>
      </c>
      <c r="I92" s="259"/>
      <c r="J92" s="260">
        <f>ROUND(I92*H92,2)</f>
        <v>0</v>
      </c>
      <c r="K92" s="256" t="s">
        <v>2330</v>
      </c>
      <c r="L92" s="261"/>
      <c r="M92" s="262" t="s">
        <v>23</v>
      </c>
      <c r="N92" s="263" t="s">
        <v>44</v>
      </c>
      <c r="O92" s="42"/>
      <c r="P92" s="202">
        <f>O92*H92</f>
        <v>0</v>
      </c>
      <c r="Q92" s="202">
        <v>0.000612</v>
      </c>
      <c r="R92" s="202">
        <f>Q92*H92</f>
        <v>0.077112</v>
      </c>
      <c r="S92" s="202">
        <v>0</v>
      </c>
      <c r="T92" s="203">
        <f>S92*H92</f>
        <v>0</v>
      </c>
      <c r="AR92" s="24" t="s">
        <v>541</v>
      </c>
      <c r="AT92" s="24" t="s">
        <v>1059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541</v>
      </c>
      <c r="BM92" s="24" t="s">
        <v>3868</v>
      </c>
    </row>
    <row r="93" spans="2:47" s="1" customFormat="1" ht="27">
      <c r="B93" s="41"/>
      <c r="C93" s="63"/>
      <c r="D93" s="208" t="s">
        <v>196</v>
      </c>
      <c r="E93" s="63"/>
      <c r="F93" s="209" t="s">
        <v>3869</v>
      </c>
      <c r="G93" s="63"/>
      <c r="H93" s="63"/>
      <c r="I93" s="163"/>
      <c r="J93" s="63"/>
      <c r="K93" s="63"/>
      <c r="L93" s="61"/>
      <c r="M93" s="207"/>
      <c r="N93" s="42"/>
      <c r="O93" s="42"/>
      <c r="P93" s="42"/>
      <c r="Q93" s="42"/>
      <c r="R93" s="42"/>
      <c r="S93" s="42"/>
      <c r="T93" s="78"/>
      <c r="AT93" s="24" t="s">
        <v>196</v>
      </c>
      <c r="AU93" s="24" t="s">
        <v>83</v>
      </c>
    </row>
    <row r="94" spans="2:51" s="11" customFormat="1" ht="13.5">
      <c r="B94" s="214"/>
      <c r="C94" s="215"/>
      <c r="D94" s="208" t="s">
        <v>290</v>
      </c>
      <c r="E94" s="215"/>
      <c r="F94" s="226" t="s">
        <v>3862</v>
      </c>
      <c r="G94" s="215"/>
      <c r="H94" s="227">
        <v>126</v>
      </c>
      <c r="I94" s="219"/>
      <c r="J94" s="215"/>
      <c r="K94" s="215"/>
      <c r="L94" s="220"/>
      <c r="M94" s="221"/>
      <c r="N94" s="222"/>
      <c r="O94" s="222"/>
      <c r="P94" s="222"/>
      <c r="Q94" s="222"/>
      <c r="R94" s="222"/>
      <c r="S94" s="222"/>
      <c r="T94" s="223"/>
      <c r="AT94" s="224" t="s">
        <v>290</v>
      </c>
      <c r="AU94" s="224" t="s">
        <v>83</v>
      </c>
      <c r="AV94" s="11" t="s">
        <v>83</v>
      </c>
      <c r="AW94" s="11" t="s">
        <v>6</v>
      </c>
      <c r="AX94" s="11" t="s">
        <v>81</v>
      </c>
      <c r="AY94" s="224" t="s">
        <v>186</v>
      </c>
    </row>
    <row r="95" spans="2:63" s="10" customFormat="1" ht="29.85" customHeight="1">
      <c r="B95" s="176"/>
      <c r="C95" s="177"/>
      <c r="D95" s="190" t="s">
        <v>72</v>
      </c>
      <c r="E95" s="191" t="s">
        <v>3870</v>
      </c>
      <c r="F95" s="191" t="s">
        <v>3871</v>
      </c>
      <c r="G95" s="177"/>
      <c r="H95" s="177"/>
      <c r="I95" s="180"/>
      <c r="J95" s="192">
        <f>BK95</f>
        <v>0</v>
      </c>
      <c r="K95" s="177"/>
      <c r="L95" s="182"/>
      <c r="M95" s="183"/>
      <c r="N95" s="184"/>
      <c r="O95" s="184"/>
      <c r="P95" s="185">
        <f>SUM(P96:P126)</f>
        <v>0</v>
      </c>
      <c r="Q95" s="184"/>
      <c r="R95" s="185">
        <f>SUM(R96:R126)</f>
        <v>9.53280026</v>
      </c>
      <c r="S95" s="184"/>
      <c r="T95" s="186">
        <f>SUM(T96:T126)</f>
        <v>0</v>
      </c>
      <c r="AR95" s="187" t="s">
        <v>202</v>
      </c>
      <c r="AT95" s="188" t="s">
        <v>72</v>
      </c>
      <c r="AU95" s="188" t="s">
        <v>81</v>
      </c>
      <c r="AY95" s="187" t="s">
        <v>186</v>
      </c>
      <c r="BK95" s="189">
        <f>SUM(BK96:BK126)</f>
        <v>0</v>
      </c>
    </row>
    <row r="96" spans="2:65" s="1" customFormat="1" ht="22.5" customHeight="1">
      <c r="B96" s="41"/>
      <c r="C96" s="193" t="s">
        <v>241</v>
      </c>
      <c r="D96" s="193" t="s">
        <v>189</v>
      </c>
      <c r="E96" s="194" t="s">
        <v>3872</v>
      </c>
      <c r="F96" s="195" t="s">
        <v>3873</v>
      </c>
      <c r="G96" s="196" t="s">
        <v>3874</v>
      </c>
      <c r="H96" s="197">
        <v>0.12</v>
      </c>
      <c r="I96" s="198"/>
      <c r="J96" s="199">
        <f>ROUND(I96*H96,2)</f>
        <v>0</v>
      </c>
      <c r="K96" s="195" t="s">
        <v>2330</v>
      </c>
      <c r="L96" s="61"/>
      <c r="M96" s="200" t="s">
        <v>23</v>
      </c>
      <c r="N96" s="201" t="s">
        <v>44</v>
      </c>
      <c r="O96" s="42"/>
      <c r="P96" s="202">
        <f>O96*H96</f>
        <v>0</v>
      </c>
      <c r="Q96" s="202">
        <v>0.0088</v>
      </c>
      <c r="R96" s="202">
        <f>Q96*H96</f>
        <v>0.001056</v>
      </c>
      <c r="S96" s="202">
        <v>0</v>
      </c>
      <c r="T96" s="203">
        <f>S96*H96</f>
        <v>0</v>
      </c>
      <c r="AR96" s="24" t="s">
        <v>1105</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1105</v>
      </c>
      <c r="BM96" s="24" t="s">
        <v>3875</v>
      </c>
    </row>
    <row r="97" spans="2:47" s="1" customFormat="1" ht="54">
      <c r="B97" s="41"/>
      <c r="C97" s="63"/>
      <c r="D97" s="205" t="s">
        <v>287</v>
      </c>
      <c r="E97" s="63"/>
      <c r="F97" s="206" t="s">
        <v>3876</v>
      </c>
      <c r="G97" s="63"/>
      <c r="H97" s="63"/>
      <c r="I97" s="163"/>
      <c r="J97" s="63"/>
      <c r="K97" s="63"/>
      <c r="L97" s="61"/>
      <c r="M97" s="207"/>
      <c r="N97" s="42"/>
      <c r="O97" s="42"/>
      <c r="P97" s="42"/>
      <c r="Q97" s="42"/>
      <c r="R97" s="42"/>
      <c r="S97" s="42"/>
      <c r="T97" s="78"/>
      <c r="AT97" s="24" t="s">
        <v>287</v>
      </c>
      <c r="AU97" s="24" t="s">
        <v>83</v>
      </c>
    </row>
    <row r="98" spans="2:65" s="1" customFormat="1" ht="22.5" customHeight="1">
      <c r="B98" s="41"/>
      <c r="C98" s="193" t="s">
        <v>246</v>
      </c>
      <c r="D98" s="193" t="s">
        <v>189</v>
      </c>
      <c r="E98" s="194" t="s">
        <v>3877</v>
      </c>
      <c r="F98" s="195" t="s">
        <v>3878</v>
      </c>
      <c r="G98" s="196" t="s">
        <v>295</v>
      </c>
      <c r="H98" s="197">
        <v>46.608</v>
      </c>
      <c r="I98" s="198"/>
      <c r="J98" s="199">
        <f>ROUND(I98*H98,2)</f>
        <v>0</v>
      </c>
      <c r="K98" s="195" t="s">
        <v>2330</v>
      </c>
      <c r="L98" s="61"/>
      <c r="M98" s="200" t="s">
        <v>23</v>
      </c>
      <c r="N98" s="201" t="s">
        <v>44</v>
      </c>
      <c r="O98" s="42"/>
      <c r="P98" s="202">
        <f>O98*H98</f>
        <v>0</v>
      </c>
      <c r="Q98" s="202">
        <v>0</v>
      </c>
      <c r="R98" s="202">
        <f>Q98*H98</f>
        <v>0</v>
      </c>
      <c r="S98" s="202">
        <v>0</v>
      </c>
      <c r="T98" s="203">
        <f>S98*H98</f>
        <v>0</v>
      </c>
      <c r="AR98" s="24" t="s">
        <v>1105</v>
      </c>
      <c r="AT98" s="24" t="s">
        <v>189</v>
      </c>
      <c r="AU98" s="24" t="s">
        <v>83</v>
      </c>
      <c r="AY98" s="24" t="s">
        <v>186</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1105</v>
      </c>
      <c r="BM98" s="24" t="s">
        <v>3879</v>
      </c>
    </row>
    <row r="99" spans="2:47" s="1" customFormat="1" ht="27">
      <c r="B99" s="41"/>
      <c r="C99" s="63"/>
      <c r="D99" s="205" t="s">
        <v>287</v>
      </c>
      <c r="E99" s="63"/>
      <c r="F99" s="206" t="s">
        <v>3880</v>
      </c>
      <c r="G99" s="63"/>
      <c r="H99" s="63"/>
      <c r="I99" s="163"/>
      <c r="J99" s="63"/>
      <c r="K99" s="63"/>
      <c r="L99" s="61"/>
      <c r="M99" s="207"/>
      <c r="N99" s="42"/>
      <c r="O99" s="42"/>
      <c r="P99" s="42"/>
      <c r="Q99" s="42"/>
      <c r="R99" s="42"/>
      <c r="S99" s="42"/>
      <c r="T99" s="78"/>
      <c r="AT99" s="24" t="s">
        <v>287</v>
      </c>
      <c r="AU99" s="24" t="s">
        <v>83</v>
      </c>
    </row>
    <row r="100" spans="2:65" s="1" customFormat="1" ht="31.5" customHeight="1">
      <c r="B100" s="41"/>
      <c r="C100" s="193" t="s">
        <v>251</v>
      </c>
      <c r="D100" s="193" t="s">
        <v>189</v>
      </c>
      <c r="E100" s="194" t="s">
        <v>3881</v>
      </c>
      <c r="F100" s="195" t="s">
        <v>3882</v>
      </c>
      <c r="G100" s="196" t="s">
        <v>295</v>
      </c>
      <c r="H100" s="197">
        <v>1.889</v>
      </c>
      <c r="I100" s="198"/>
      <c r="J100" s="199">
        <f>ROUND(I100*H100,2)</f>
        <v>0</v>
      </c>
      <c r="K100" s="195" t="s">
        <v>2330</v>
      </c>
      <c r="L100" s="61"/>
      <c r="M100" s="200" t="s">
        <v>23</v>
      </c>
      <c r="N100" s="201" t="s">
        <v>44</v>
      </c>
      <c r="O100" s="42"/>
      <c r="P100" s="202">
        <f>O100*H100</f>
        <v>0</v>
      </c>
      <c r="Q100" s="202">
        <v>2.25634</v>
      </c>
      <c r="R100" s="202">
        <f>Q100*H100</f>
        <v>4.262226259999999</v>
      </c>
      <c r="S100" s="202">
        <v>0</v>
      </c>
      <c r="T100" s="203">
        <f>S100*H100</f>
        <v>0</v>
      </c>
      <c r="AR100" s="24" t="s">
        <v>1105</v>
      </c>
      <c r="AT100" s="24" t="s">
        <v>189</v>
      </c>
      <c r="AU100" s="24" t="s">
        <v>83</v>
      </c>
      <c r="AY100" s="24" t="s">
        <v>186</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1105</v>
      </c>
      <c r="BM100" s="24" t="s">
        <v>3883</v>
      </c>
    </row>
    <row r="101" spans="2:47" s="1" customFormat="1" ht="27">
      <c r="B101" s="41"/>
      <c r="C101" s="63"/>
      <c r="D101" s="208" t="s">
        <v>196</v>
      </c>
      <c r="E101" s="63"/>
      <c r="F101" s="209" t="s">
        <v>3884</v>
      </c>
      <c r="G101" s="63"/>
      <c r="H101" s="63"/>
      <c r="I101" s="163"/>
      <c r="J101" s="63"/>
      <c r="K101" s="63"/>
      <c r="L101" s="61"/>
      <c r="M101" s="207"/>
      <c r="N101" s="42"/>
      <c r="O101" s="42"/>
      <c r="P101" s="42"/>
      <c r="Q101" s="42"/>
      <c r="R101" s="42"/>
      <c r="S101" s="42"/>
      <c r="T101" s="78"/>
      <c r="AT101" s="24" t="s">
        <v>196</v>
      </c>
      <c r="AU101" s="24" t="s">
        <v>83</v>
      </c>
    </row>
    <row r="102" spans="2:51" s="11" customFormat="1" ht="13.5">
      <c r="B102" s="214"/>
      <c r="C102" s="215"/>
      <c r="D102" s="205" t="s">
        <v>290</v>
      </c>
      <c r="E102" s="216" t="s">
        <v>23</v>
      </c>
      <c r="F102" s="217" t="s">
        <v>3885</v>
      </c>
      <c r="G102" s="215"/>
      <c r="H102" s="218">
        <v>1.889</v>
      </c>
      <c r="I102" s="219"/>
      <c r="J102" s="215"/>
      <c r="K102" s="215"/>
      <c r="L102" s="220"/>
      <c r="M102" s="221"/>
      <c r="N102" s="222"/>
      <c r="O102" s="222"/>
      <c r="P102" s="222"/>
      <c r="Q102" s="222"/>
      <c r="R102" s="222"/>
      <c r="S102" s="222"/>
      <c r="T102" s="223"/>
      <c r="AT102" s="224" t="s">
        <v>290</v>
      </c>
      <c r="AU102" s="224" t="s">
        <v>83</v>
      </c>
      <c r="AV102" s="11" t="s">
        <v>83</v>
      </c>
      <c r="AW102" s="11" t="s">
        <v>36</v>
      </c>
      <c r="AX102" s="11" t="s">
        <v>81</v>
      </c>
      <c r="AY102" s="224" t="s">
        <v>186</v>
      </c>
    </row>
    <row r="103" spans="2:65" s="1" customFormat="1" ht="44.25" customHeight="1">
      <c r="B103" s="41"/>
      <c r="C103" s="193" t="s">
        <v>263</v>
      </c>
      <c r="D103" s="193" t="s">
        <v>189</v>
      </c>
      <c r="E103" s="194" t="s">
        <v>3886</v>
      </c>
      <c r="F103" s="195" t="s">
        <v>3887</v>
      </c>
      <c r="G103" s="196" t="s">
        <v>444</v>
      </c>
      <c r="H103" s="197">
        <v>100</v>
      </c>
      <c r="I103" s="198"/>
      <c r="J103" s="199">
        <f>ROUND(I103*H103,2)</f>
        <v>0</v>
      </c>
      <c r="K103" s="195" t="s">
        <v>2330</v>
      </c>
      <c r="L103" s="61"/>
      <c r="M103" s="200" t="s">
        <v>23</v>
      </c>
      <c r="N103" s="201" t="s">
        <v>44</v>
      </c>
      <c r="O103" s="42"/>
      <c r="P103" s="202">
        <f>O103*H103</f>
        <v>0</v>
      </c>
      <c r="Q103" s="202">
        <v>0</v>
      </c>
      <c r="R103" s="202">
        <f>Q103*H103</f>
        <v>0</v>
      </c>
      <c r="S103" s="202">
        <v>0</v>
      </c>
      <c r="T103" s="203">
        <f>S103*H103</f>
        <v>0</v>
      </c>
      <c r="AR103" s="24" t="s">
        <v>1105</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1105</v>
      </c>
      <c r="BM103" s="24" t="s">
        <v>3888</v>
      </c>
    </row>
    <row r="104" spans="2:47" s="1" customFormat="1" ht="40.5">
      <c r="B104" s="41"/>
      <c r="C104" s="63"/>
      <c r="D104" s="205" t="s">
        <v>287</v>
      </c>
      <c r="E104" s="63"/>
      <c r="F104" s="206" t="s">
        <v>3889</v>
      </c>
      <c r="G104" s="63"/>
      <c r="H104" s="63"/>
      <c r="I104" s="163"/>
      <c r="J104" s="63"/>
      <c r="K104" s="63"/>
      <c r="L104" s="61"/>
      <c r="M104" s="207"/>
      <c r="N104" s="42"/>
      <c r="O104" s="42"/>
      <c r="P104" s="42"/>
      <c r="Q104" s="42"/>
      <c r="R104" s="42"/>
      <c r="S104" s="42"/>
      <c r="T104" s="78"/>
      <c r="AT104" s="24" t="s">
        <v>287</v>
      </c>
      <c r="AU104" s="24" t="s">
        <v>83</v>
      </c>
    </row>
    <row r="105" spans="2:65" s="1" customFormat="1" ht="44.25" customHeight="1">
      <c r="B105" s="41"/>
      <c r="C105" s="193" t="s">
        <v>271</v>
      </c>
      <c r="D105" s="193" t="s">
        <v>189</v>
      </c>
      <c r="E105" s="194" t="s">
        <v>3890</v>
      </c>
      <c r="F105" s="195" t="s">
        <v>3891</v>
      </c>
      <c r="G105" s="196" t="s">
        <v>444</v>
      </c>
      <c r="H105" s="197">
        <v>9</v>
      </c>
      <c r="I105" s="198"/>
      <c r="J105" s="199">
        <f>ROUND(I105*H105,2)</f>
        <v>0</v>
      </c>
      <c r="K105" s="195" t="s">
        <v>2330</v>
      </c>
      <c r="L105" s="61"/>
      <c r="M105" s="200" t="s">
        <v>23</v>
      </c>
      <c r="N105" s="201" t="s">
        <v>44</v>
      </c>
      <c r="O105" s="42"/>
      <c r="P105" s="202">
        <f>O105*H105</f>
        <v>0</v>
      </c>
      <c r="Q105" s="202">
        <v>0</v>
      </c>
      <c r="R105" s="202">
        <f>Q105*H105</f>
        <v>0</v>
      </c>
      <c r="S105" s="202">
        <v>0</v>
      </c>
      <c r="T105" s="203">
        <f>S105*H105</f>
        <v>0</v>
      </c>
      <c r="AR105" s="24" t="s">
        <v>1105</v>
      </c>
      <c r="AT105" s="24" t="s">
        <v>189</v>
      </c>
      <c r="AU105" s="24" t="s">
        <v>83</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1105</v>
      </c>
      <c r="BM105" s="24" t="s">
        <v>3892</v>
      </c>
    </row>
    <row r="106" spans="2:47" s="1" customFormat="1" ht="40.5">
      <c r="B106" s="41"/>
      <c r="C106" s="63"/>
      <c r="D106" s="205" t="s">
        <v>287</v>
      </c>
      <c r="E106" s="63"/>
      <c r="F106" s="206" t="s">
        <v>3889</v>
      </c>
      <c r="G106" s="63"/>
      <c r="H106" s="63"/>
      <c r="I106" s="163"/>
      <c r="J106" s="63"/>
      <c r="K106" s="63"/>
      <c r="L106" s="61"/>
      <c r="M106" s="207"/>
      <c r="N106" s="42"/>
      <c r="O106" s="42"/>
      <c r="P106" s="42"/>
      <c r="Q106" s="42"/>
      <c r="R106" s="42"/>
      <c r="S106" s="42"/>
      <c r="T106" s="78"/>
      <c r="AT106" s="24" t="s">
        <v>287</v>
      </c>
      <c r="AU106" s="24" t="s">
        <v>83</v>
      </c>
    </row>
    <row r="107" spans="2:65" s="1" customFormat="1" ht="22.5" customHeight="1">
      <c r="B107" s="41"/>
      <c r="C107" s="193" t="s">
        <v>255</v>
      </c>
      <c r="D107" s="193" t="s">
        <v>189</v>
      </c>
      <c r="E107" s="194" t="s">
        <v>3893</v>
      </c>
      <c r="F107" s="195" t="s">
        <v>3894</v>
      </c>
      <c r="G107" s="196" t="s">
        <v>295</v>
      </c>
      <c r="H107" s="197">
        <v>46.608</v>
      </c>
      <c r="I107" s="198"/>
      <c r="J107" s="199">
        <f>ROUND(I107*H107,2)</f>
        <v>0</v>
      </c>
      <c r="K107" s="195" t="s">
        <v>2330</v>
      </c>
      <c r="L107" s="61"/>
      <c r="M107" s="200" t="s">
        <v>23</v>
      </c>
      <c r="N107" s="201" t="s">
        <v>44</v>
      </c>
      <c r="O107" s="42"/>
      <c r="P107" s="202">
        <f>O107*H107</f>
        <v>0</v>
      </c>
      <c r="Q107" s="202">
        <v>0</v>
      </c>
      <c r="R107" s="202">
        <f>Q107*H107</f>
        <v>0</v>
      </c>
      <c r="S107" s="202">
        <v>0</v>
      </c>
      <c r="T107" s="203">
        <f>S107*H107</f>
        <v>0</v>
      </c>
      <c r="AR107" s="24" t="s">
        <v>1105</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1105</v>
      </c>
      <c r="BM107" s="24" t="s">
        <v>3895</v>
      </c>
    </row>
    <row r="108" spans="2:65" s="1" customFormat="1" ht="22.5" customHeight="1">
      <c r="B108" s="41"/>
      <c r="C108" s="193" t="s">
        <v>350</v>
      </c>
      <c r="D108" s="193" t="s">
        <v>189</v>
      </c>
      <c r="E108" s="194" t="s">
        <v>3896</v>
      </c>
      <c r="F108" s="195" t="s">
        <v>3897</v>
      </c>
      <c r="G108" s="196" t="s">
        <v>285</v>
      </c>
      <c r="H108" s="197">
        <v>77.68</v>
      </c>
      <c r="I108" s="198"/>
      <c r="J108" s="199">
        <f>ROUND(I108*H108,2)</f>
        <v>0</v>
      </c>
      <c r="K108" s="195" t="s">
        <v>2330</v>
      </c>
      <c r="L108" s="61"/>
      <c r="M108" s="200" t="s">
        <v>23</v>
      </c>
      <c r="N108" s="201" t="s">
        <v>44</v>
      </c>
      <c r="O108" s="42"/>
      <c r="P108" s="202">
        <f>O108*H108</f>
        <v>0</v>
      </c>
      <c r="Q108" s="202">
        <v>0.00085</v>
      </c>
      <c r="R108" s="202">
        <f>Q108*H108</f>
        <v>0.066028</v>
      </c>
      <c r="S108" s="202">
        <v>0</v>
      </c>
      <c r="T108" s="203">
        <f>S108*H108</f>
        <v>0</v>
      </c>
      <c r="AR108" s="24" t="s">
        <v>1105</v>
      </c>
      <c r="AT108" s="24" t="s">
        <v>189</v>
      </c>
      <c r="AU108" s="24" t="s">
        <v>83</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1105</v>
      </c>
      <c r="BM108" s="24" t="s">
        <v>3898</v>
      </c>
    </row>
    <row r="109" spans="2:47" s="1" customFormat="1" ht="27">
      <c r="B109" s="41"/>
      <c r="C109" s="63"/>
      <c r="D109" s="205" t="s">
        <v>287</v>
      </c>
      <c r="E109" s="63"/>
      <c r="F109" s="206" t="s">
        <v>3899</v>
      </c>
      <c r="G109" s="63"/>
      <c r="H109" s="63"/>
      <c r="I109" s="163"/>
      <c r="J109" s="63"/>
      <c r="K109" s="63"/>
      <c r="L109" s="61"/>
      <c r="M109" s="207"/>
      <c r="N109" s="42"/>
      <c r="O109" s="42"/>
      <c r="P109" s="42"/>
      <c r="Q109" s="42"/>
      <c r="R109" s="42"/>
      <c r="S109" s="42"/>
      <c r="T109" s="78"/>
      <c r="AT109" s="24" t="s">
        <v>287</v>
      </c>
      <c r="AU109" s="24" t="s">
        <v>83</v>
      </c>
    </row>
    <row r="110" spans="2:65" s="1" customFormat="1" ht="31.5" customHeight="1">
      <c r="B110" s="41"/>
      <c r="C110" s="193" t="s">
        <v>354</v>
      </c>
      <c r="D110" s="193" t="s">
        <v>189</v>
      </c>
      <c r="E110" s="194" t="s">
        <v>3900</v>
      </c>
      <c r="F110" s="195" t="s">
        <v>3901</v>
      </c>
      <c r="G110" s="196" t="s">
        <v>285</v>
      </c>
      <c r="H110" s="197">
        <v>77.68</v>
      </c>
      <c r="I110" s="198"/>
      <c r="J110" s="199">
        <f>ROUND(I110*H110,2)</f>
        <v>0</v>
      </c>
      <c r="K110" s="195" t="s">
        <v>2330</v>
      </c>
      <c r="L110" s="61"/>
      <c r="M110" s="200" t="s">
        <v>23</v>
      </c>
      <c r="N110" s="201" t="s">
        <v>44</v>
      </c>
      <c r="O110" s="42"/>
      <c r="P110" s="202">
        <f>O110*H110</f>
        <v>0</v>
      </c>
      <c r="Q110" s="202">
        <v>0</v>
      </c>
      <c r="R110" s="202">
        <f>Q110*H110</f>
        <v>0</v>
      </c>
      <c r="S110" s="202">
        <v>0</v>
      </c>
      <c r="T110" s="203">
        <f>S110*H110</f>
        <v>0</v>
      </c>
      <c r="AR110" s="24" t="s">
        <v>1105</v>
      </c>
      <c r="AT110" s="24" t="s">
        <v>189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1105</v>
      </c>
      <c r="BM110" s="24" t="s">
        <v>3902</v>
      </c>
    </row>
    <row r="111" spans="2:47" s="1" customFormat="1" ht="27">
      <c r="B111" s="41"/>
      <c r="C111" s="63"/>
      <c r="D111" s="208" t="s">
        <v>287</v>
      </c>
      <c r="E111" s="63"/>
      <c r="F111" s="209" t="s">
        <v>3899</v>
      </c>
      <c r="G111" s="63"/>
      <c r="H111" s="63"/>
      <c r="I111" s="163"/>
      <c r="J111" s="63"/>
      <c r="K111" s="63"/>
      <c r="L111" s="61"/>
      <c r="M111" s="207"/>
      <c r="N111" s="42"/>
      <c r="O111" s="42"/>
      <c r="P111" s="42"/>
      <c r="Q111" s="42"/>
      <c r="R111" s="42"/>
      <c r="S111" s="42"/>
      <c r="T111" s="78"/>
      <c r="AT111" s="24" t="s">
        <v>287</v>
      </c>
      <c r="AU111" s="24" t="s">
        <v>83</v>
      </c>
    </row>
    <row r="112" spans="2:51" s="11" customFormat="1" ht="13.5">
      <c r="B112" s="214"/>
      <c r="C112" s="215"/>
      <c r="D112" s="205" t="s">
        <v>290</v>
      </c>
      <c r="E112" s="216" t="s">
        <v>23</v>
      </c>
      <c r="F112" s="217" t="s">
        <v>3903</v>
      </c>
      <c r="G112" s="215"/>
      <c r="H112" s="218">
        <v>77.68</v>
      </c>
      <c r="I112" s="219"/>
      <c r="J112" s="215"/>
      <c r="K112" s="215"/>
      <c r="L112" s="220"/>
      <c r="M112" s="221"/>
      <c r="N112" s="222"/>
      <c r="O112" s="222"/>
      <c r="P112" s="222"/>
      <c r="Q112" s="222"/>
      <c r="R112" s="222"/>
      <c r="S112" s="222"/>
      <c r="T112" s="223"/>
      <c r="AT112" s="224" t="s">
        <v>290</v>
      </c>
      <c r="AU112" s="224" t="s">
        <v>83</v>
      </c>
      <c r="AV112" s="11" t="s">
        <v>83</v>
      </c>
      <c r="AW112" s="11" t="s">
        <v>36</v>
      </c>
      <c r="AX112" s="11" t="s">
        <v>81</v>
      </c>
      <c r="AY112" s="224" t="s">
        <v>186</v>
      </c>
    </row>
    <row r="113" spans="2:65" s="1" customFormat="1" ht="31.5" customHeight="1">
      <c r="B113" s="41"/>
      <c r="C113" s="193" t="s">
        <v>358</v>
      </c>
      <c r="D113" s="193" t="s">
        <v>189</v>
      </c>
      <c r="E113" s="194" t="s">
        <v>3904</v>
      </c>
      <c r="F113" s="195" t="s">
        <v>3905</v>
      </c>
      <c r="G113" s="196" t="s">
        <v>444</v>
      </c>
      <c r="H113" s="197">
        <v>100</v>
      </c>
      <c r="I113" s="198"/>
      <c r="J113" s="199">
        <f>ROUND(I113*H113,2)</f>
        <v>0</v>
      </c>
      <c r="K113" s="195" t="s">
        <v>2330</v>
      </c>
      <c r="L113" s="61"/>
      <c r="M113" s="200" t="s">
        <v>23</v>
      </c>
      <c r="N113" s="201" t="s">
        <v>44</v>
      </c>
      <c r="O113" s="42"/>
      <c r="P113" s="202">
        <f>O113*H113</f>
        <v>0</v>
      </c>
      <c r="Q113" s="202">
        <v>0.00014</v>
      </c>
      <c r="R113" s="202">
        <f>Q113*H113</f>
        <v>0.013999999999999999</v>
      </c>
      <c r="S113" s="202">
        <v>0</v>
      </c>
      <c r="T113" s="203">
        <f>S113*H113</f>
        <v>0</v>
      </c>
      <c r="AR113" s="24" t="s">
        <v>1105</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1105</v>
      </c>
      <c r="BM113" s="24" t="s">
        <v>3906</v>
      </c>
    </row>
    <row r="114" spans="2:47" s="1" customFormat="1" ht="40.5">
      <c r="B114" s="41"/>
      <c r="C114" s="63"/>
      <c r="D114" s="205" t="s">
        <v>287</v>
      </c>
      <c r="E114" s="63"/>
      <c r="F114" s="206" t="s">
        <v>3907</v>
      </c>
      <c r="G114" s="63"/>
      <c r="H114" s="63"/>
      <c r="I114" s="163"/>
      <c r="J114" s="63"/>
      <c r="K114" s="63"/>
      <c r="L114" s="61"/>
      <c r="M114" s="207"/>
      <c r="N114" s="42"/>
      <c r="O114" s="42"/>
      <c r="P114" s="42"/>
      <c r="Q114" s="42"/>
      <c r="R114" s="42"/>
      <c r="S114" s="42"/>
      <c r="T114" s="78"/>
      <c r="AT114" s="24" t="s">
        <v>287</v>
      </c>
      <c r="AU114" s="24" t="s">
        <v>83</v>
      </c>
    </row>
    <row r="115" spans="2:65" s="1" customFormat="1" ht="44.25" customHeight="1">
      <c r="B115" s="41"/>
      <c r="C115" s="193" t="s">
        <v>362</v>
      </c>
      <c r="D115" s="193" t="s">
        <v>189</v>
      </c>
      <c r="E115" s="194" t="s">
        <v>3908</v>
      </c>
      <c r="F115" s="195" t="s">
        <v>3909</v>
      </c>
      <c r="G115" s="196" t="s">
        <v>444</v>
      </c>
      <c r="H115" s="197">
        <v>23</v>
      </c>
      <c r="I115" s="198"/>
      <c r="J115" s="199">
        <f>ROUND(I115*H115,2)</f>
        <v>0</v>
      </c>
      <c r="K115" s="195" t="s">
        <v>2330</v>
      </c>
      <c r="L115" s="61"/>
      <c r="M115" s="200" t="s">
        <v>23</v>
      </c>
      <c r="N115" s="201" t="s">
        <v>44</v>
      </c>
      <c r="O115" s="42"/>
      <c r="P115" s="202">
        <f>O115*H115</f>
        <v>0</v>
      </c>
      <c r="Q115" s="202">
        <v>0.22563</v>
      </c>
      <c r="R115" s="202">
        <f>Q115*H115</f>
        <v>5.18949</v>
      </c>
      <c r="S115" s="202">
        <v>0</v>
      </c>
      <c r="T115" s="203">
        <f>S115*H115</f>
        <v>0</v>
      </c>
      <c r="AR115" s="24" t="s">
        <v>1105</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1105</v>
      </c>
      <c r="BM115" s="24" t="s">
        <v>3910</v>
      </c>
    </row>
    <row r="116" spans="2:47" s="1" customFormat="1" ht="67.5">
      <c r="B116" s="41"/>
      <c r="C116" s="63"/>
      <c r="D116" s="205" t="s">
        <v>287</v>
      </c>
      <c r="E116" s="63"/>
      <c r="F116" s="206" t="s">
        <v>3911</v>
      </c>
      <c r="G116" s="63"/>
      <c r="H116" s="63"/>
      <c r="I116" s="163"/>
      <c r="J116" s="63"/>
      <c r="K116" s="63"/>
      <c r="L116" s="61"/>
      <c r="M116" s="207"/>
      <c r="N116" s="42"/>
      <c r="O116" s="42"/>
      <c r="P116" s="42"/>
      <c r="Q116" s="42"/>
      <c r="R116" s="42"/>
      <c r="S116" s="42"/>
      <c r="T116" s="78"/>
      <c r="AT116" s="24" t="s">
        <v>287</v>
      </c>
      <c r="AU116" s="24" t="s">
        <v>83</v>
      </c>
    </row>
    <row r="117" spans="2:65" s="1" customFormat="1" ht="22.5" customHeight="1">
      <c r="B117" s="41"/>
      <c r="C117" s="254" t="s">
        <v>9</v>
      </c>
      <c r="D117" s="254" t="s">
        <v>1059</v>
      </c>
      <c r="E117" s="255" t="s">
        <v>3912</v>
      </c>
      <c r="F117" s="256" t="s">
        <v>3913</v>
      </c>
      <c r="G117" s="257" t="s">
        <v>444</v>
      </c>
      <c r="H117" s="258">
        <v>24.15</v>
      </c>
      <c r="I117" s="259"/>
      <c r="J117" s="260">
        <f>ROUND(I117*H117,2)</f>
        <v>0</v>
      </c>
      <c r="K117" s="256" t="s">
        <v>23</v>
      </c>
      <c r="L117" s="261"/>
      <c r="M117" s="262" t="s">
        <v>23</v>
      </c>
      <c r="N117" s="263" t="s">
        <v>44</v>
      </c>
      <c r="O117" s="42"/>
      <c r="P117" s="202">
        <f>O117*H117</f>
        <v>0</v>
      </c>
      <c r="Q117" s="202">
        <v>0</v>
      </c>
      <c r="R117" s="202">
        <f>Q117*H117</f>
        <v>0</v>
      </c>
      <c r="S117" s="202">
        <v>0</v>
      </c>
      <c r="T117" s="203">
        <f>S117*H117</f>
        <v>0</v>
      </c>
      <c r="AR117" s="24" t="s">
        <v>1428</v>
      </c>
      <c r="AT117" s="24" t="s">
        <v>1059</v>
      </c>
      <c r="AU117" s="24" t="s">
        <v>83</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1105</v>
      </c>
      <c r="BM117" s="24" t="s">
        <v>3914</v>
      </c>
    </row>
    <row r="118" spans="2:47" s="1" customFormat="1" ht="27">
      <c r="B118" s="41"/>
      <c r="C118" s="63"/>
      <c r="D118" s="208" t="s">
        <v>196</v>
      </c>
      <c r="E118" s="63"/>
      <c r="F118" s="209" t="s">
        <v>3915</v>
      </c>
      <c r="G118" s="63"/>
      <c r="H118" s="63"/>
      <c r="I118" s="163"/>
      <c r="J118" s="63"/>
      <c r="K118" s="63"/>
      <c r="L118" s="61"/>
      <c r="M118" s="207"/>
      <c r="N118" s="42"/>
      <c r="O118" s="42"/>
      <c r="P118" s="42"/>
      <c r="Q118" s="42"/>
      <c r="R118" s="42"/>
      <c r="S118" s="42"/>
      <c r="T118" s="78"/>
      <c r="AT118" s="24" t="s">
        <v>196</v>
      </c>
      <c r="AU118" s="24" t="s">
        <v>83</v>
      </c>
    </row>
    <row r="119" spans="2:51" s="11" customFormat="1" ht="13.5">
      <c r="B119" s="214"/>
      <c r="C119" s="215"/>
      <c r="D119" s="205" t="s">
        <v>290</v>
      </c>
      <c r="E119" s="215"/>
      <c r="F119" s="217" t="s">
        <v>3916</v>
      </c>
      <c r="G119" s="215"/>
      <c r="H119" s="218">
        <v>24.15</v>
      </c>
      <c r="I119" s="219"/>
      <c r="J119" s="215"/>
      <c r="K119" s="215"/>
      <c r="L119" s="220"/>
      <c r="M119" s="221"/>
      <c r="N119" s="222"/>
      <c r="O119" s="222"/>
      <c r="P119" s="222"/>
      <c r="Q119" s="222"/>
      <c r="R119" s="222"/>
      <c r="S119" s="222"/>
      <c r="T119" s="223"/>
      <c r="AT119" s="224" t="s">
        <v>290</v>
      </c>
      <c r="AU119" s="224" t="s">
        <v>83</v>
      </c>
      <c r="AV119" s="11" t="s">
        <v>83</v>
      </c>
      <c r="AW119" s="11" t="s">
        <v>6</v>
      </c>
      <c r="AX119" s="11" t="s">
        <v>81</v>
      </c>
      <c r="AY119" s="224" t="s">
        <v>186</v>
      </c>
    </row>
    <row r="120" spans="2:65" s="1" customFormat="1" ht="44.25" customHeight="1">
      <c r="B120" s="41"/>
      <c r="C120" s="193" t="s">
        <v>369</v>
      </c>
      <c r="D120" s="193" t="s">
        <v>189</v>
      </c>
      <c r="E120" s="194" t="s">
        <v>3917</v>
      </c>
      <c r="F120" s="195" t="s">
        <v>3918</v>
      </c>
      <c r="G120" s="196" t="s">
        <v>444</v>
      </c>
      <c r="H120" s="197">
        <v>200</v>
      </c>
      <c r="I120" s="198"/>
      <c r="J120" s="199">
        <f>ROUND(I120*H120,2)</f>
        <v>0</v>
      </c>
      <c r="K120" s="195" t="s">
        <v>2330</v>
      </c>
      <c r="L120" s="61"/>
      <c r="M120" s="200" t="s">
        <v>23</v>
      </c>
      <c r="N120" s="201" t="s">
        <v>44</v>
      </c>
      <c r="O120" s="42"/>
      <c r="P120" s="202">
        <f>O120*H120</f>
        <v>0</v>
      </c>
      <c r="Q120" s="202">
        <v>0</v>
      </c>
      <c r="R120" s="202">
        <f>Q120*H120</f>
        <v>0</v>
      </c>
      <c r="S120" s="202">
        <v>0</v>
      </c>
      <c r="T120" s="203">
        <f>S120*H120</f>
        <v>0</v>
      </c>
      <c r="AR120" s="24" t="s">
        <v>1105</v>
      </c>
      <c r="AT120" s="24" t="s">
        <v>189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1105</v>
      </c>
      <c r="BM120" s="24" t="s">
        <v>3919</v>
      </c>
    </row>
    <row r="121" spans="2:47" s="1" customFormat="1" ht="67.5">
      <c r="B121" s="41"/>
      <c r="C121" s="63"/>
      <c r="D121" s="205" t="s">
        <v>287</v>
      </c>
      <c r="E121" s="63"/>
      <c r="F121" s="206" t="s">
        <v>3911</v>
      </c>
      <c r="G121" s="63"/>
      <c r="H121" s="63"/>
      <c r="I121" s="163"/>
      <c r="J121" s="63"/>
      <c r="K121" s="63"/>
      <c r="L121" s="61"/>
      <c r="M121" s="207"/>
      <c r="N121" s="42"/>
      <c r="O121" s="42"/>
      <c r="P121" s="42"/>
      <c r="Q121" s="42"/>
      <c r="R121" s="42"/>
      <c r="S121" s="42"/>
      <c r="T121" s="78"/>
      <c r="AT121" s="24" t="s">
        <v>287</v>
      </c>
      <c r="AU121" s="24" t="s">
        <v>83</v>
      </c>
    </row>
    <row r="122" spans="2:65" s="1" customFormat="1" ht="22.5" customHeight="1">
      <c r="B122" s="41"/>
      <c r="C122" s="254" t="s">
        <v>373</v>
      </c>
      <c r="D122" s="254" t="s">
        <v>1059</v>
      </c>
      <c r="E122" s="255" t="s">
        <v>3920</v>
      </c>
      <c r="F122" s="256" t="s">
        <v>3921</v>
      </c>
      <c r="G122" s="257" t="s">
        <v>444</v>
      </c>
      <c r="H122" s="258">
        <v>210</v>
      </c>
      <c r="I122" s="259"/>
      <c r="J122" s="260">
        <f>ROUND(I122*H122,2)</f>
        <v>0</v>
      </c>
      <c r="K122" s="256" t="s">
        <v>23</v>
      </c>
      <c r="L122" s="261"/>
      <c r="M122" s="262" t="s">
        <v>23</v>
      </c>
      <c r="N122" s="263" t="s">
        <v>44</v>
      </c>
      <c r="O122" s="42"/>
      <c r="P122" s="202">
        <f>O122*H122</f>
        <v>0</v>
      </c>
      <c r="Q122" s="202">
        <v>0</v>
      </c>
      <c r="R122" s="202">
        <f>Q122*H122</f>
        <v>0</v>
      </c>
      <c r="S122" s="202">
        <v>0</v>
      </c>
      <c r="T122" s="203">
        <f>S122*H122</f>
        <v>0</v>
      </c>
      <c r="AR122" s="24" t="s">
        <v>1428</v>
      </c>
      <c r="AT122" s="24" t="s">
        <v>1059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1105</v>
      </c>
      <c r="BM122" s="24" t="s">
        <v>3922</v>
      </c>
    </row>
    <row r="123" spans="2:47" s="1" customFormat="1" ht="27">
      <c r="B123" s="41"/>
      <c r="C123" s="63"/>
      <c r="D123" s="208" t="s">
        <v>196</v>
      </c>
      <c r="E123" s="63"/>
      <c r="F123" s="209" t="s">
        <v>3915</v>
      </c>
      <c r="G123" s="63"/>
      <c r="H123" s="63"/>
      <c r="I123" s="163"/>
      <c r="J123" s="63"/>
      <c r="K123" s="63"/>
      <c r="L123" s="61"/>
      <c r="M123" s="207"/>
      <c r="N123" s="42"/>
      <c r="O123" s="42"/>
      <c r="P123" s="42"/>
      <c r="Q123" s="42"/>
      <c r="R123" s="42"/>
      <c r="S123" s="42"/>
      <c r="T123" s="78"/>
      <c r="AT123" s="24" t="s">
        <v>196</v>
      </c>
      <c r="AU123" s="24" t="s">
        <v>83</v>
      </c>
    </row>
    <row r="124" spans="2:51" s="11" customFormat="1" ht="13.5">
      <c r="B124" s="214"/>
      <c r="C124" s="215"/>
      <c r="D124" s="205" t="s">
        <v>290</v>
      </c>
      <c r="E124" s="215"/>
      <c r="F124" s="217" t="s">
        <v>3923</v>
      </c>
      <c r="G124" s="215"/>
      <c r="H124" s="218">
        <v>210</v>
      </c>
      <c r="I124" s="219"/>
      <c r="J124" s="215"/>
      <c r="K124" s="215"/>
      <c r="L124" s="220"/>
      <c r="M124" s="221"/>
      <c r="N124" s="222"/>
      <c r="O124" s="222"/>
      <c r="P124" s="222"/>
      <c r="Q124" s="222"/>
      <c r="R124" s="222"/>
      <c r="S124" s="222"/>
      <c r="T124" s="223"/>
      <c r="AT124" s="224" t="s">
        <v>290</v>
      </c>
      <c r="AU124" s="224" t="s">
        <v>83</v>
      </c>
      <c r="AV124" s="11" t="s">
        <v>83</v>
      </c>
      <c r="AW124" s="11" t="s">
        <v>6</v>
      </c>
      <c r="AX124" s="11" t="s">
        <v>81</v>
      </c>
      <c r="AY124" s="224" t="s">
        <v>186</v>
      </c>
    </row>
    <row r="125" spans="2:65" s="1" customFormat="1" ht="31.5" customHeight="1">
      <c r="B125" s="41"/>
      <c r="C125" s="193" t="s">
        <v>10</v>
      </c>
      <c r="D125" s="193" t="s">
        <v>189</v>
      </c>
      <c r="E125" s="194" t="s">
        <v>3924</v>
      </c>
      <c r="F125" s="195" t="s">
        <v>3925</v>
      </c>
      <c r="G125" s="196" t="s">
        <v>444</v>
      </c>
      <c r="H125" s="197">
        <v>9</v>
      </c>
      <c r="I125" s="198"/>
      <c r="J125" s="199">
        <f>ROUND(I125*H125,2)</f>
        <v>0</v>
      </c>
      <c r="K125" s="195" t="s">
        <v>2330</v>
      </c>
      <c r="L125" s="61"/>
      <c r="M125" s="200" t="s">
        <v>23</v>
      </c>
      <c r="N125" s="201" t="s">
        <v>44</v>
      </c>
      <c r="O125" s="42"/>
      <c r="P125" s="202">
        <f>O125*H125</f>
        <v>0</v>
      </c>
      <c r="Q125" s="202">
        <v>0</v>
      </c>
      <c r="R125" s="202">
        <f>Q125*H125</f>
        <v>0</v>
      </c>
      <c r="S125" s="202">
        <v>0</v>
      </c>
      <c r="T125" s="203">
        <f>S125*H125</f>
        <v>0</v>
      </c>
      <c r="AR125" s="24" t="s">
        <v>1105</v>
      </c>
      <c r="AT125" s="24" t="s">
        <v>189</v>
      </c>
      <c r="AU125" s="24" t="s">
        <v>83</v>
      </c>
      <c r="AY125" s="24" t="s">
        <v>186</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1105</v>
      </c>
      <c r="BM125" s="24" t="s">
        <v>3926</v>
      </c>
    </row>
    <row r="126" spans="2:65" s="1" customFormat="1" ht="31.5" customHeight="1">
      <c r="B126" s="41"/>
      <c r="C126" s="193" t="s">
        <v>268</v>
      </c>
      <c r="D126" s="193" t="s">
        <v>189</v>
      </c>
      <c r="E126" s="194" t="s">
        <v>3927</v>
      </c>
      <c r="F126" s="195" t="s">
        <v>3928</v>
      </c>
      <c r="G126" s="196" t="s">
        <v>444</v>
      </c>
      <c r="H126" s="197">
        <v>100</v>
      </c>
      <c r="I126" s="198"/>
      <c r="J126" s="199">
        <f>ROUND(I126*H126,2)</f>
        <v>0</v>
      </c>
      <c r="K126" s="195" t="s">
        <v>2330</v>
      </c>
      <c r="L126" s="61"/>
      <c r="M126" s="200" t="s">
        <v>23</v>
      </c>
      <c r="N126" s="201" t="s">
        <v>44</v>
      </c>
      <c r="O126" s="42"/>
      <c r="P126" s="202">
        <f>O126*H126</f>
        <v>0</v>
      </c>
      <c r="Q126" s="202">
        <v>0</v>
      </c>
      <c r="R126" s="202">
        <f>Q126*H126</f>
        <v>0</v>
      </c>
      <c r="S126" s="202">
        <v>0</v>
      </c>
      <c r="T126" s="203">
        <f>S126*H126</f>
        <v>0</v>
      </c>
      <c r="AR126" s="24" t="s">
        <v>1105</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1105</v>
      </c>
      <c r="BM126" s="24" t="s">
        <v>3929</v>
      </c>
    </row>
    <row r="127" spans="2:63" s="10" customFormat="1" ht="37.35" customHeight="1">
      <c r="B127" s="176"/>
      <c r="C127" s="177"/>
      <c r="D127" s="190" t="s">
        <v>72</v>
      </c>
      <c r="E127" s="252" t="s">
        <v>3930</v>
      </c>
      <c r="F127" s="252" t="s">
        <v>3931</v>
      </c>
      <c r="G127" s="177"/>
      <c r="H127" s="177"/>
      <c r="I127" s="180"/>
      <c r="J127" s="253">
        <f>BK127</f>
        <v>0</v>
      </c>
      <c r="K127" s="177"/>
      <c r="L127" s="182"/>
      <c r="M127" s="183"/>
      <c r="N127" s="184"/>
      <c r="O127" s="184"/>
      <c r="P127" s="185">
        <f>SUM(P128:P133)</f>
        <v>0</v>
      </c>
      <c r="Q127" s="184"/>
      <c r="R127" s="185">
        <f>SUM(R128:R133)</f>
        <v>0</v>
      </c>
      <c r="S127" s="184"/>
      <c r="T127" s="186">
        <f>SUM(T128:T133)</f>
        <v>0</v>
      </c>
      <c r="AR127" s="187" t="s">
        <v>206</v>
      </c>
      <c r="AT127" s="188" t="s">
        <v>72</v>
      </c>
      <c r="AU127" s="188" t="s">
        <v>73</v>
      </c>
      <c r="AY127" s="187" t="s">
        <v>186</v>
      </c>
      <c r="BK127" s="189">
        <f>SUM(BK128:BK133)</f>
        <v>0</v>
      </c>
    </row>
    <row r="128" spans="2:65" s="1" customFormat="1" ht="31.5" customHeight="1">
      <c r="B128" s="41"/>
      <c r="C128" s="193" t="s">
        <v>377</v>
      </c>
      <c r="D128" s="193" t="s">
        <v>189</v>
      </c>
      <c r="E128" s="194" t="s">
        <v>3932</v>
      </c>
      <c r="F128" s="195" t="s">
        <v>3933</v>
      </c>
      <c r="G128" s="196" t="s">
        <v>2329</v>
      </c>
      <c r="H128" s="197">
        <v>20</v>
      </c>
      <c r="I128" s="198"/>
      <c r="J128" s="199">
        <f>ROUND(I128*H128,2)</f>
        <v>0</v>
      </c>
      <c r="K128" s="195" t="s">
        <v>2330</v>
      </c>
      <c r="L128" s="61"/>
      <c r="M128" s="200" t="s">
        <v>23</v>
      </c>
      <c r="N128" s="201" t="s">
        <v>44</v>
      </c>
      <c r="O128" s="42"/>
      <c r="P128" s="202">
        <f>O128*H128</f>
        <v>0</v>
      </c>
      <c r="Q128" s="202">
        <v>0</v>
      </c>
      <c r="R128" s="202">
        <f>Q128*H128</f>
        <v>0</v>
      </c>
      <c r="S128" s="202">
        <v>0</v>
      </c>
      <c r="T128" s="203">
        <f>S128*H128</f>
        <v>0</v>
      </c>
      <c r="AR128" s="24" t="s">
        <v>3934</v>
      </c>
      <c r="AT128" s="24" t="s">
        <v>189</v>
      </c>
      <c r="AU128" s="24" t="s">
        <v>81</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3934</v>
      </c>
      <c r="BM128" s="24" t="s">
        <v>3935</v>
      </c>
    </row>
    <row r="129" spans="2:47" s="1" customFormat="1" ht="27">
      <c r="B129" s="41"/>
      <c r="C129" s="63"/>
      <c r="D129" s="205" t="s">
        <v>196</v>
      </c>
      <c r="E129" s="63"/>
      <c r="F129" s="206" t="s">
        <v>3936</v>
      </c>
      <c r="G129" s="63"/>
      <c r="H129" s="63"/>
      <c r="I129" s="163"/>
      <c r="J129" s="63"/>
      <c r="K129" s="63"/>
      <c r="L129" s="61"/>
      <c r="M129" s="207"/>
      <c r="N129" s="42"/>
      <c r="O129" s="42"/>
      <c r="P129" s="42"/>
      <c r="Q129" s="42"/>
      <c r="R129" s="42"/>
      <c r="S129" s="42"/>
      <c r="T129" s="78"/>
      <c r="AT129" s="24" t="s">
        <v>196</v>
      </c>
      <c r="AU129" s="24" t="s">
        <v>81</v>
      </c>
    </row>
    <row r="130" spans="2:65" s="1" customFormat="1" ht="31.5" customHeight="1">
      <c r="B130" s="41"/>
      <c r="C130" s="193" t="s">
        <v>292</v>
      </c>
      <c r="D130" s="193" t="s">
        <v>189</v>
      </c>
      <c r="E130" s="194" t="s">
        <v>3937</v>
      </c>
      <c r="F130" s="195" t="s">
        <v>3938</v>
      </c>
      <c r="G130" s="196" t="s">
        <v>2329</v>
      </c>
      <c r="H130" s="197">
        <v>15</v>
      </c>
      <c r="I130" s="198"/>
      <c r="J130" s="199">
        <f>ROUND(I130*H130,2)</f>
        <v>0</v>
      </c>
      <c r="K130" s="195" t="s">
        <v>2330</v>
      </c>
      <c r="L130" s="61"/>
      <c r="M130" s="200" t="s">
        <v>23</v>
      </c>
      <c r="N130" s="201" t="s">
        <v>44</v>
      </c>
      <c r="O130" s="42"/>
      <c r="P130" s="202">
        <f>O130*H130</f>
        <v>0</v>
      </c>
      <c r="Q130" s="202">
        <v>0</v>
      </c>
      <c r="R130" s="202">
        <f>Q130*H130</f>
        <v>0</v>
      </c>
      <c r="S130" s="202">
        <v>0</v>
      </c>
      <c r="T130" s="203">
        <f>S130*H130</f>
        <v>0</v>
      </c>
      <c r="AR130" s="24" t="s">
        <v>3934</v>
      </c>
      <c r="AT130" s="24" t="s">
        <v>189</v>
      </c>
      <c r="AU130" s="24" t="s">
        <v>81</v>
      </c>
      <c r="AY130" s="24" t="s">
        <v>186</v>
      </c>
      <c r="BE130" s="204">
        <f>IF(N130="základní",J130,0)</f>
        <v>0</v>
      </c>
      <c r="BF130" s="204">
        <f>IF(N130="snížená",J130,0)</f>
        <v>0</v>
      </c>
      <c r="BG130" s="204">
        <f>IF(N130="zákl. přenesená",J130,0)</f>
        <v>0</v>
      </c>
      <c r="BH130" s="204">
        <f>IF(N130="sníž. přenesená",J130,0)</f>
        <v>0</v>
      </c>
      <c r="BI130" s="204">
        <f>IF(N130="nulová",J130,0)</f>
        <v>0</v>
      </c>
      <c r="BJ130" s="24" t="s">
        <v>81</v>
      </c>
      <c r="BK130" s="204">
        <f>ROUND(I130*H130,2)</f>
        <v>0</v>
      </c>
      <c r="BL130" s="24" t="s">
        <v>3934</v>
      </c>
      <c r="BM130" s="24" t="s">
        <v>3939</v>
      </c>
    </row>
    <row r="131" spans="2:47" s="1" customFormat="1" ht="27">
      <c r="B131" s="41"/>
      <c r="C131" s="63"/>
      <c r="D131" s="205" t="s">
        <v>196</v>
      </c>
      <c r="E131" s="63"/>
      <c r="F131" s="206" t="s">
        <v>3940</v>
      </c>
      <c r="G131" s="63"/>
      <c r="H131" s="63"/>
      <c r="I131" s="163"/>
      <c r="J131" s="63"/>
      <c r="K131" s="63"/>
      <c r="L131" s="61"/>
      <c r="M131" s="207"/>
      <c r="N131" s="42"/>
      <c r="O131" s="42"/>
      <c r="P131" s="42"/>
      <c r="Q131" s="42"/>
      <c r="R131" s="42"/>
      <c r="S131" s="42"/>
      <c r="T131" s="78"/>
      <c r="AT131" s="24" t="s">
        <v>196</v>
      </c>
      <c r="AU131" s="24" t="s">
        <v>81</v>
      </c>
    </row>
    <row r="132" spans="2:65" s="1" customFormat="1" ht="22.5" customHeight="1">
      <c r="B132" s="41"/>
      <c r="C132" s="193" t="s">
        <v>387</v>
      </c>
      <c r="D132" s="193" t="s">
        <v>189</v>
      </c>
      <c r="E132" s="194" t="s">
        <v>3941</v>
      </c>
      <c r="F132" s="195" t="s">
        <v>3942</v>
      </c>
      <c r="G132" s="196" t="s">
        <v>2329</v>
      </c>
      <c r="H132" s="197">
        <v>15</v>
      </c>
      <c r="I132" s="198"/>
      <c r="J132" s="199">
        <f>ROUND(I132*H132,2)</f>
        <v>0</v>
      </c>
      <c r="K132" s="195" t="s">
        <v>2330</v>
      </c>
      <c r="L132" s="61"/>
      <c r="M132" s="200" t="s">
        <v>23</v>
      </c>
      <c r="N132" s="201" t="s">
        <v>44</v>
      </c>
      <c r="O132" s="42"/>
      <c r="P132" s="202">
        <f>O132*H132</f>
        <v>0</v>
      </c>
      <c r="Q132" s="202">
        <v>0</v>
      </c>
      <c r="R132" s="202">
        <f>Q132*H132</f>
        <v>0</v>
      </c>
      <c r="S132" s="202">
        <v>0</v>
      </c>
      <c r="T132" s="203">
        <f>S132*H132</f>
        <v>0</v>
      </c>
      <c r="AR132" s="24" t="s">
        <v>3934</v>
      </c>
      <c r="AT132" s="24" t="s">
        <v>189</v>
      </c>
      <c r="AU132" s="24" t="s">
        <v>81</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3934</v>
      </c>
      <c r="BM132" s="24" t="s">
        <v>3943</v>
      </c>
    </row>
    <row r="133" spans="2:47" s="1" customFormat="1" ht="27">
      <c r="B133" s="41"/>
      <c r="C133" s="63"/>
      <c r="D133" s="208" t="s">
        <v>196</v>
      </c>
      <c r="E133" s="63"/>
      <c r="F133" s="209" t="s">
        <v>3944</v>
      </c>
      <c r="G133" s="63"/>
      <c r="H133" s="63"/>
      <c r="I133" s="163"/>
      <c r="J133" s="63"/>
      <c r="K133" s="63"/>
      <c r="L133" s="61"/>
      <c r="M133" s="228"/>
      <c r="N133" s="211"/>
      <c r="O133" s="211"/>
      <c r="P133" s="211"/>
      <c r="Q133" s="211"/>
      <c r="R133" s="211"/>
      <c r="S133" s="211"/>
      <c r="T133" s="229"/>
      <c r="AT133" s="24" t="s">
        <v>196</v>
      </c>
      <c r="AU133" s="24" t="s">
        <v>81</v>
      </c>
    </row>
    <row r="134" spans="2:12" s="1" customFormat="1" ht="6.95" customHeight="1">
      <c r="B134" s="56"/>
      <c r="C134" s="57"/>
      <c r="D134" s="57"/>
      <c r="E134" s="57"/>
      <c r="F134" s="57"/>
      <c r="G134" s="57"/>
      <c r="H134" s="57"/>
      <c r="I134" s="139"/>
      <c r="J134" s="57"/>
      <c r="K134" s="57"/>
      <c r="L134" s="61"/>
    </row>
  </sheetData>
  <sheetProtection password="CC35" sheet="1" objects="1" scenarios="1" formatCells="0" formatColumns="0" formatRows="0" sort="0" autoFilter="0"/>
  <autoFilter ref="C79:K133"/>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82</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157</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ROUND(SUM(BE81:BE115),2)</f>
        <v>0</v>
      </c>
      <c r="G30" s="42"/>
      <c r="H30" s="42"/>
      <c r="I30" s="131">
        <v>0.21</v>
      </c>
      <c r="J30" s="130">
        <f>ROUND(ROUND((SUM(BE81:BE115)),2)*I30,2)</f>
        <v>0</v>
      </c>
      <c r="K30" s="45"/>
    </row>
    <row r="31" spans="2:11" s="1" customFormat="1" ht="14.45" customHeight="1">
      <c r="B31" s="41"/>
      <c r="C31" s="42"/>
      <c r="D31" s="42"/>
      <c r="E31" s="49" t="s">
        <v>45</v>
      </c>
      <c r="F31" s="130">
        <f>ROUND(SUM(BF81:BF115),2)</f>
        <v>0</v>
      </c>
      <c r="G31" s="42"/>
      <c r="H31" s="42"/>
      <c r="I31" s="131">
        <v>0.15</v>
      </c>
      <c r="J31" s="130">
        <f>ROUND(ROUND((SUM(BF81:BF115)),2)*I31,2)</f>
        <v>0</v>
      </c>
      <c r="K31" s="45"/>
    </row>
    <row r="32" spans="2:11" s="1" customFormat="1" ht="14.45" customHeight="1" hidden="1">
      <c r="B32" s="41"/>
      <c r="C32" s="42"/>
      <c r="D32" s="42"/>
      <c r="E32" s="49" t="s">
        <v>46</v>
      </c>
      <c r="F32" s="130">
        <f>ROUND(SUM(BG81:BG115),2)</f>
        <v>0</v>
      </c>
      <c r="G32" s="42"/>
      <c r="H32" s="42"/>
      <c r="I32" s="131">
        <v>0.21</v>
      </c>
      <c r="J32" s="130">
        <v>0</v>
      </c>
      <c r="K32" s="45"/>
    </row>
    <row r="33" spans="2:11" s="1" customFormat="1" ht="14.45" customHeight="1" hidden="1">
      <c r="B33" s="41"/>
      <c r="C33" s="42"/>
      <c r="D33" s="42"/>
      <c r="E33" s="49" t="s">
        <v>47</v>
      </c>
      <c r="F33" s="130">
        <f>ROUND(SUM(BH81:BH115),2)</f>
        <v>0</v>
      </c>
      <c r="G33" s="42"/>
      <c r="H33" s="42"/>
      <c r="I33" s="131">
        <v>0.15</v>
      </c>
      <c r="J33" s="130">
        <v>0</v>
      </c>
      <c r="K33" s="45"/>
    </row>
    <row r="34" spans="2:11" s="1" customFormat="1" ht="14.45" customHeight="1" hidden="1">
      <c r="B34" s="41"/>
      <c r="C34" s="42"/>
      <c r="D34" s="42"/>
      <c r="E34" s="49" t="s">
        <v>48</v>
      </c>
      <c r="F34" s="130">
        <f>ROUND(SUM(BI81:BI115),2)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000 - Vedlejší a ostatní náklady</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J81</f>
        <v>0</v>
      </c>
      <c r="K56" s="45"/>
      <c r="AU56" s="24" t="s">
        <v>163</v>
      </c>
    </row>
    <row r="57" spans="2:11" s="7" customFormat="1" ht="24.95" customHeight="1">
      <c r="B57" s="149"/>
      <c r="C57" s="150"/>
      <c r="D57" s="151" t="s">
        <v>164</v>
      </c>
      <c r="E57" s="152"/>
      <c r="F57" s="152"/>
      <c r="G57" s="152"/>
      <c r="H57" s="152"/>
      <c r="I57" s="153"/>
      <c r="J57" s="154">
        <f>J82</f>
        <v>0</v>
      </c>
      <c r="K57" s="155"/>
    </row>
    <row r="58" spans="2:11" s="8" customFormat="1" ht="19.9" customHeight="1">
      <c r="B58" s="156"/>
      <c r="C58" s="157"/>
      <c r="D58" s="158" t="s">
        <v>165</v>
      </c>
      <c r="E58" s="159"/>
      <c r="F58" s="159"/>
      <c r="G58" s="159"/>
      <c r="H58" s="159"/>
      <c r="I58" s="160"/>
      <c r="J58" s="161">
        <f>J83</f>
        <v>0</v>
      </c>
      <c r="K58" s="162"/>
    </row>
    <row r="59" spans="2:11" s="8" customFormat="1" ht="19.9" customHeight="1">
      <c r="B59" s="156"/>
      <c r="C59" s="157"/>
      <c r="D59" s="158" t="s">
        <v>166</v>
      </c>
      <c r="E59" s="159"/>
      <c r="F59" s="159"/>
      <c r="G59" s="159"/>
      <c r="H59" s="159"/>
      <c r="I59" s="160"/>
      <c r="J59" s="161">
        <f>J94</f>
        <v>0</v>
      </c>
      <c r="K59" s="162"/>
    </row>
    <row r="60" spans="2:11" s="8" customFormat="1" ht="19.9" customHeight="1">
      <c r="B60" s="156"/>
      <c r="C60" s="157"/>
      <c r="D60" s="158" t="s">
        <v>167</v>
      </c>
      <c r="E60" s="159"/>
      <c r="F60" s="159"/>
      <c r="G60" s="159"/>
      <c r="H60" s="159"/>
      <c r="I60" s="160"/>
      <c r="J60" s="161">
        <f>J101</f>
        <v>0</v>
      </c>
      <c r="K60" s="162"/>
    </row>
    <row r="61" spans="2:11" s="8" customFormat="1" ht="19.9" customHeight="1">
      <c r="B61" s="156"/>
      <c r="C61" s="157"/>
      <c r="D61" s="158" t="s">
        <v>168</v>
      </c>
      <c r="E61" s="159"/>
      <c r="F61" s="159"/>
      <c r="G61" s="159"/>
      <c r="H61" s="159"/>
      <c r="I61" s="160"/>
      <c r="J61" s="161">
        <f>J110</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169</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22.5" customHeight="1">
      <c r="B71" s="41"/>
      <c r="C71" s="63"/>
      <c r="D71" s="63"/>
      <c r="E71" s="404" t="str">
        <f>E7</f>
        <v>III/117 24 Obchvat Rokycany - Hrádek, úsek 2, km 0,000 - 3,350</v>
      </c>
      <c r="F71" s="405"/>
      <c r="G71" s="405"/>
      <c r="H71" s="405"/>
      <c r="I71" s="163"/>
      <c r="J71" s="63"/>
      <c r="K71" s="63"/>
      <c r="L71" s="61"/>
    </row>
    <row r="72" spans="2:12" s="1" customFormat="1" ht="14.45" customHeight="1">
      <c r="B72" s="41"/>
      <c r="C72" s="65" t="s">
        <v>156</v>
      </c>
      <c r="D72" s="63"/>
      <c r="E72" s="63"/>
      <c r="F72" s="63"/>
      <c r="G72" s="63"/>
      <c r="H72" s="63"/>
      <c r="I72" s="163"/>
      <c r="J72" s="63"/>
      <c r="K72" s="63"/>
      <c r="L72" s="61"/>
    </row>
    <row r="73" spans="2:12" s="1" customFormat="1" ht="23.25" customHeight="1">
      <c r="B73" s="41"/>
      <c r="C73" s="63"/>
      <c r="D73" s="63"/>
      <c r="E73" s="376" t="str">
        <f>E9</f>
        <v>SO 000 - Vedlejší a ostatní náklady</v>
      </c>
      <c r="F73" s="406"/>
      <c r="G73" s="406"/>
      <c r="H73" s="406"/>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24</v>
      </c>
      <c r="D75" s="63"/>
      <c r="E75" s="63"/>
      <c r="F75" s="164" t="str">
        <f>F12</f>
        <v>Hrádek, Kamenný Újezd</v>
      </c>
      <c r="G75" s="63"/>
      <c r="H75" s="63"/>
      <c r="I75" s="165" t="s">
        <v>26</v>
      </c>
      <c r="J75" s="73" t="str">
        <f>IF(J12="","",J12)</f>
        <v>8. 9. 2017</v>
      </c>
      <c r="K75" s="63"/>
      <c r="L75" s="61"/>
    </row>
    <row r="76" spans="2:12" s="1" customFormat="1" ht="6.95" customHeight="1">
      <c r="B76" s="41"/>
      <c r="C76" s="63"/>
      <c r="D76" s="63"/>
      <c r="E76" s="63"/>
      <c r="F76" s="63"/>
      <c r="G76" s="63"/>
      <c r="H76" s="63"/>
      <c r="I76" s="163"/>
      <c r="J76" s="63"/>
      <c r="K76" s="63"/>
      <c r="L76" s="61"/>
    </row>
    <row r="77" spans="2:12" s="1" customFormat="1" ht="15">
      <c r="B77" s="41"/>
      <c r="C77" s="65" t="s">
        <v>28</v>
      </c>
      <c r="D77" s="63"/>
      <c r="E77" s="63"/>
      <c r="F77" s="164" t="str">
        <f>E15</f>
        <v>Správa a údržba silnic PK</v>
      </c>
      <c r="G77" s="63"/>
      <c r="H77" s="63"/>
      <c r="I77" s="165" t="s">
        <v>34</v>
      </c>
      <c r="J77" s="164" t="str">
        <f>E21</f>
        <v>D PROJEKT PLZEŇ Nedvěd s.r.o.</v>
      </c>
      <c r="K77" s="63"/>
      <c r="L77" s="61"/>
    </row>
    <row r="78" spans="2:12" s="1" customFormat="1" ht="14.45" customHeight="1">
      <c r="B78" s="41"/>
      <c r="C78" s="65" t="s">
        <v>32</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170</v>
      </c>
      <c r="D80" s="168" t="s">
        <v>58</v>
      </c>
      <c r="E80" s="168" t="s">
        <v>54</v>
      </c>
      <c r="F80" s="168" t="s">
        <v>171</v>
      </c>
      <c r="G80" s="168" t="s">
        <v>172</v>
      </c>
      <c r="H80" s="168" t="s">
        <v>173</v>
      </c>
      <c r="I80" s="169" t="s">
        <v>174</v>
      </c>
      <c r="J80" s="168" t="s">
        <v>161</v>
      </c>
      <c r="K80" s="170" t="s">
        <v>175</v>
      </c>
      <c r="L80" s="171"/>
      <c r="M80" s="81" t="s">
        <v>176</v>
      </c>
      <c r="N80" s="82" t="s">
        <v>43</v>
      </c>
      <c r="O80" s="82" t="s">
        <v>177</v>
      </c>
      <c r="P80" s="82" t="s">
        <v>178</v>
      </c>
      <c r="Q80" s="82" t="s">
        <v>179</v>
      </c>
      <c r="R80" s="82" t="s">
        <v>180</v>
      </c>
      <c r="S80" s="82" t="s">
        <v>181</v>
      </c>
      <c r="T80" s="83" t="s">
        <v>182</v>
      </c>
    </row>
    <row r="81" spans="2:63" s="1" customFormat="1" ht="29.25" customHeight="1">
      <c r="B81" s="41"/>
      <c r="C81" s="87" t="s">
        <v>162</v>
      </c>
      <c r="D81" s="63"/>
      <c r="E81" s="63"/>
      <c r="F81" s="63"/>
      <c r="G81" s="63"/>
      <c r="H81" s="63"/>
      <c r="I81" s="163"/>
      <c r="J81" s="172">
        <f>BK81</f>
        <v>0</v>
      </c>
      <c r="K81" s="63"/>
      <c r="L81" s="61"/>
      <c r="M81" s="84"/>
      <c r="N81" s="85"/>
      <c r="O81" s="85"/>
      <c r="P81" s="173">
        <f>P82</f>
        <v>0</v>
      </c>
      <c r="Q81" s="85"/>
      <c r="R81" s="173">
        <f>R82</f>
        <v>0</v>
      </c>
      <c r="S81" s="85"/>
      <c r="T81" s="174">
        <f>T82</f>
        <v>0</v>
      </c>
      <c r="AT81" s="24" t="s">
        <v>72</v>
      </c>
      <c r="AU81" s="24" t="s">
        <v>163</v>
      </c>
      <c r="BK81" s="175">
        <f>BK82</f>
        <v>0</v>
      </c>
    </row>
    <row r="82" spans="2:63" s="10" customFormat="1" ht="37.35" customHeight="1">
      <c r="B82" s="176"/>
      <c r="C82" s="177"/>
      <c r="D82" s="178" t="s">
        <v>72</v>
      </c>
      <c r="E82" s="179" t="s">
        <v>183</v>
      </c>
      <c r="F82" s="179" t="s">
        <v>184</v>
      </c>
      <c r="G82" s="177"/>
      <c r="H82" s="177"/>
      <c r="I82" s="180"/>
      <c r="J82" s="181">
        <f>BK82</f>
        <v>0</v>
      </c>
      <c r="K82" s="177"/>
      <c r="L82" s="182"/>
      <c r="M82" s="183"/>
      <c r="N82" s="184"/>
      <c r="O82" s="184"/>
      <c r="P82" s="185">
        <f>P83+P94+P101+P110</f>
        <v>0</v>
      </c>
      <c r="Q82" s="184"/>
      <c r="R82" s="185">
        <f>R83+R94+R101+R110</f>
        <v>0</v>
      </c>
      <c r="S82" s="184"/>
      <c r="T82" s="186">
        <f>T83+T94+T101+T110</f>
        <v>0</v>
      </c>
      <c r="AR82" s="187" t="s">
        <v>185</v>
      </c>
      <c r="AT82" s="188" t="s">
        <v>72</v>
      </c>
      <c r="AU82" s="188" t="s">
        <v>73</v>
      </c>
      <c r="AY82" s="187" t="s">
        <v>186</v>
      </c>
      <c r="BK82" s="189">
        <f>BK83+BK94+BK101+BK110</f>
        <v>0</v>
      </c>
    </row>
    <row r="83" spans="2:63" s="10" customFormat="1" ht="19.9" customHeight="1">
      <c r="B83" s="176"/>
      <c r="C83" s="177"/>
      <c r="D83" s="190" t="s">
        <v>72</v>
      </c>
      <c r="E83" s="191" t="s">
        <v>187</v>
      </c>
      <c r="F83" s="191" t="s">
        <v>188</v>
      </c>
      <c r="G83" s="177"/>
      <c r="H83" s="177"/>
      <c r="I83" s="180"/>
      <c r="J83" s="192">
        <f>BK83</f>
        <v>0</v>
      </c>
      <c r="K83" s="177"/>
      <c r="L83" s="182"/>
      <c r="M83" s="183"/>
      <c r="N83" s="184"/>
      <c r="O83" s="184"/>
      <c r="P83" s="185">
        <f>SUM(P84:P93)</f>
        <v>0</v>
      </c>
      <c r="Q83" s="184"/>
      <c r="R83" s="185">
        <f>SUM(R84:R93)</f>
        <v>0</v>
      </c>
      <c r="S83" s="184"/>
      <c r="T83" s="186">
        <f>SUM(T84:T93)</f>
        <v>0</v>
      </c>
      <c r="AR83" s="187" t="s">
        <v>185</v>
      </c>
      <c r="AT83" s="188" t="s">
        <v>72</v>
      </c>
      <c r="AU83" s="188" t="s">
        <v>81</v>
      </c>
      <c r="AY83" s="187" t="s">
        <v>186</v>
      </c>
      <c r="BK83" s="189">
        <f>SUM(BK84:BK93)</f>
        <v>0</v>
      </c>
    </row>
    <row r="84" spans="2:65" s="1" customFormat="1" ht="22.5" customHeight="1">
      <c r="B84" s="41"/>
      <c r="C84" s="193" t="s">
        <v>81</v>
      </c>
      <c r="D84" s="193" t="s">
        <v>189</v>
      </c>
      <c r="E84" s="194" t="s">
        <v>190</v>
      </c>
      <c r="F84" s="195" t="s">
        <v>191</v>
      </c>
      <c r="G84" s="196" t="s">
        <v>192</v>
      </c>
      <c r="H84" s="197">
        <v>1</v>
      </c>
      <c r="I84" s="198"/>
      <c r="J84" s="199">
        <f>ROUND(I84*H84,2)</f>
        <v>0</v>
      </c>
      <c r="K84" s="195" t="s">
        <v>193</v>
      </c>
      <c r="L84" s="61"/>
      <c r="M84" s="200" t="s">
        <v>23</v>
      </c>
      <c r="N84" s="201" t="s">
        <v>44</v>
      </c>
      <c r="O84" s="42"/>
      <c r="P84" s="202">
        <f>O84*H84</f>
        <v>0</v>
      </c>
      <c r="Q84" s="202">
        <v>0</v>
      </c>
      <c r="R84" s="202">
        <f>Q84*H84</f>
        <v>0</v>
      </c>
      <c r="S84" s="202">
        <v>0</v>
      </c>
      <c r="T84" s="203">
        <f>S84*H84</f>
        <v>0</v>
      </c>
      <c r="AR84" s="24" t="s">
        <v>194</v>
      </c>
      <c r="AT84" s="24" t="s">
        <v>189</v>
      </c>
      <c r="AU84" s="24" t="s">
        <v>83</v>
      </c>
      <c r="AY84" s="24" t="s">
        <v>186</v>
      </c>
      <c r="BE84" s="204">
        <f>IF(N84="základní",J84,0)</f>
        <v>0</v>
      </c>
      <c r="BF84" s="204">
        <f>IF(N84="snížená",J84,0)</f>
        <v>0</v>
      </c>
      <c r="BG84" s="204">
        <f>IF(N84="zákl. přenesená",J84,0)</f>
        <v>0</v>
      </c>
      <c r="BH84" s="204">
        <f>IF(N84="sníž. přenesená",J84,0)</f>
        <v>0</v>
      </c>
      <c r="BI84" s="204">
        <f>IF(N84="nulová",J84,0)</f>
        <v>0</v>
      </c>
      <c r="BJ84" s="24" t="s">
        <v>81</v>
      </c>
      <c r="BK84" s="204">
        <f>ROUND(I84*H84,2)</f>
        <v>0</v>
      </c>
      <c r="BL84" s="24" t="s">
        <v>194</v>
      </c>
      <c r="BM84" s="24" t="s">
        <v>195</v>
      </c>
    </row>
    <row r="85" spans="2:47" s="1" customFormat="1" ht="40.5">
      <c r="B85" s="41"/>
      <c r="C85" s="63"/>
      <c r="D85" s="205" t="s">
        <v>196</v>
      </c>
      <c r="E85" s="63"/>
      <c r="F85" s="206" t="s">
        <v>197</v>
      </c>
      <c r="G85" s="63"/>
      <c r="H85" s="63"/>
      <c r="I85" s="163"/>
      <c r="J85" s="63"/>
      <c r="K85" s="63"/>
      <c r="L85" s="61"/>
      <c r="M85" s="207"/>
      <c r="N85" s="42"/>
      <c r="O85" s="42"/>
      <c r="P85" s="42"/>
      <c r="Q85" s="42"/>
      <c r="R85" s="42"/>
      <c r="S85" s="42"/>
      <c r="T85" s="78"/>
      <c r="AT85" s="24" t="s">
        <v>196</v>
      </c>
      <c r="AU85" s="24" t="s">
        <v>83</v>
      </c>
    </row>
    <row r="86" spans="2:65" s="1" customFormat="1" ht="22.5" customHeight="1">
      <c r="B86" s="41"/>
      <c r="C86" s="193" t="s">
        <v>83</v>
      </c>
      <c r="D86" s="193" t="s">
        <v>189</v>
      </c>
      <c r="E86" s="194" t="s">
        <v>198</v>
      </c>
      <c r="F86" s="195" t="s">
        <v>199</v>
      </c>
      <c r="G86" s="196" t="s">
        <v>192</v>
      </c>
      <c r="H86" s="197">
        <v>1</v>
      </c>
      <c r="I86" s="198"/>
      <c r="J86" s="199">
        <f>ROUND(I86*H86,2)</f>
        <v>0</v>
      </c>
      <c r="K86" s="195" t="s">
        <v>23</v>
      </c>
      <c r="L86" s="61"/>
      <c r="M86" s="200" t="s">
        <v>23</v>
      </c>
      <c r="N86" s="201" t="s">
        <v>44</v>
      </c>
      <c r="O86" s="42"/>
      <c r="P86" s="202">
        <f>O86*H86</f>
        <v>0</v>
      </c>
      <c r="Q86" s="202">
        <v>0</v>
      </c>
      <c r="R86" s="202">
        <f>Q86*H86</f>
        <v>0</v>
      </c>
      <c r="S86" s="202">
        <v>0</v>
      </c>
      <c r="T86" s="203">
        <f>S86*H86</f>
        <v>0</v>
      </c>
      <c r="AR86" s="24" t="s">
        <v>194</v>
      </c>
      <c r="AT86" s="24" t="s">
        <v>189</v>
      </c>
      <c r="AU86" s="24" t="s">
        <v>83</v>
      </c>
      <c r="AY86" s="24" t="s">
        <v>186</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194</v>
      </c>
      <c r="BM86" s="24" t="s">
        <v>200</v>
      </c>
    </row>
    <row r="87" spans="2:47" s="1" customFormat="1" ht="27">
      <c r="B87" s="41"/>
      <c r="C87" s="63"/>
      <c r="D87" s="205" t="s">
        <v>196</v>
      </c>
      <c r="E87" s="63"/>
      <c r="F87" s="206" t="s">
        <v>201</v>
      </c>
      <c r="G87" s="63"/>
      <c r="H87" s="63"/>
      <c r="I87" s="163"/>
      <c r="J87" s="63"/>
      <c r="K87" s="63"/>
      <c r="L87" s="61"/>
      <c r="M87" s="207"/>
      <c r="N87" s="42"/>
      <c r="O87" s="42"/>
      <c r="P87" s="42"/>
      <c r="Q87" s="42"/>
      <c r="R87" s="42"/>
      <c r="S87" s="42"/>
      <c r="T87" s="78"/>
      <c r="AT87" s="24" t="s">
        <v>196</v>
      </c>
      <c r="AU87" s="24" t="s">
        <v>83</v>
      </c>
    </row>
    <row r="88" spans="2:65" s="1" customFormat="1" ht="22.5" customHeight="1">
      <c r="B88" s="41"/>
      <c r="C88" s="193" t="s">
        <v>202</v>
      </c>
      <c r="D88" s="193" t="s">
        <v>189</v>
      </c>
      <c r="E88" s="194" t="s">
        <v>203</v>
      </c>
      <c r="F88" s="195" t="s">
        <v>204</v>
      </c>
      <c r="G88" s="196" t="s">
        <v>192</v>
      </c>
      <c r="H88" s="197">
        <v>1</v>
      </c>
      <c r="I88" s="198"/>
      <c r="J88" s="199">
        <f>ROUND(I88*H88,2)</f>
        <v>0</v>
      </c>
      <c r="K88" s="195" t="s">
        <v>23</v>
      </c>
      <c r="L88" s="61"/>
      <c r="M88" s="200" t="s">
        <v>23</v>
      </c>
      <c r="N88" s="201" t="s">
        <v>44</v>
      </c>
      <c r="O88" s="42"/>
      <c r="P88" s="202">
        <f>O88*H88</f>
        <v>0</v>
      </c>
      <c r="Q88" s="202">
        <v>0</v>
      </c>
      <c r="R88" s="202">
        <f>Q88*H88</f>
        <v>0</v>
      </c>
      <c r="S88" s="202">
        <v>0</v>
      </c>
      <c r="T88" s="203">
        <f>S88*H88</f>
        <v>0</v>
      </c>
      <c r="AR88" s="24" t="s">
        <v>194</v>
      </c>
      <c r="AT88" s="24" t="s">
        <v>189</v>
      </c>
      <c r="AU88" s="24" t="s">
        <v>83</v>
      </c>
      <c r="AY88" s="24" t="s">
        <v>186</v>
      </c>
      <c r="BE88" s="204">
        <f>IF(N88="základní",J88,0)</f>
        <v>0</v>
      </c>
      <c r="BF88" s="204">
        <f>IF(N88="snížená",J88,0)</f>
        <v>0</v>
      </c>
      <c r="BG88" s="204">
        <f>IF(N88="zákl. přenesená",J88,0)</f>
        <v>0</v>
      </c>
      <c r="BH88" s="204">
        <f>IF(N88="sníž. přenesená",J88,0)</f>
        <v>0</v>
      </c>
      <c r="BI88" s="204">
        <f>IF(N88="nulová",J88,0)</f>
        <v>0</v>
      </c>
      <c r="BJ88" s="24" t="s">
        <v>81</v>
      </c>
      <c r="BK88" s="204">
        <f>ROUND(I88*H88,2)</f>
        <v>0</v>
      </c>
      <c r="BL88" s="24" t="s">
        <v>194</v>
      </c>
      <c r="BM88" s="24" t="s">
        <v>205</v>
      </c>
    </row>
    <row r="89" spans="2:47" s="1" customFormat="1" ht="27">
      <c r="B89" s="41"/>
      <c r="C89" s="63"/>
      <c r="D89" s="205" t="s">
        <v>196</v>
      </c>
      <c r="E89" s="63"/>
      <c r="F89" s="206" t="s">
        <v>201</v>
      </c>
      <c r="G89" s="63"/>
      <c r="H89" s="63"/>
      <c r="I89" s="163"/>
      <c r="J89" s="63"/>
      <c r="K89" s="63"/>
      <c r="L89" s="61"/>
      <c r="M89" s="207"/>
      <c r="N89" s="42"/>
      <c r="O89" s="42"/>
      <c r="P89" s="42"/>
      <c r="Q89" s="42"/>
      <c r="R89" s="42"/>
      <c r="S89" s="42"/>
      <c r="T89" s="78"/>
      <c r="AT89" s="24" t="s">
        <v>196</v>
      </c>
      <c r="AU89" s="24" t="s">
        <v>83</v>
      </c>
    </row>
    <row r="90" spans="2:65" s="1" customFormat="1" ht="22.5" customHeight="1">
      <c r="B90" s="41"/>
      <c r="C90" s="193" t="s">
        <v>206</v>
      </c>
      <c r="D90" s="193" t="s">
        <v>189</v>
      </c>
      <c r="E90" s="194" t="s">
        <v>207</v>
      </c>
      <c r="F90" s="195" t="s">
        <v>208</v>
      </c>
      <c r="G90" s="196" t="s">
        <v>192</v>
      </c>
      <c r="H90" s="197">
        <v>1</v>
      </c>
      <c r="I90" s="198"/>
      <c r="J90" s="199">
        <f>ROUND(I90*H90,2)</f>
        <v>0</v>
      </c>
      <c r="K90" s="195" t="s">
        <v>23</v>
      </c>
      <c r="L90" s="61"/>
      <c r="M90" s="200" t="s">
        <v>23</v>
      </c>
      <c r="N90" s="201" t="s">
        <v>44</v>
      </c>
      <c r="O90" s="42"/>
      <c r="P90" s="202">
        <f>O90*H90</f>
        <v>0</v>
      </c>
      <c r="Q90" s="202">
        <v>0</v>
      </c>
      <c r="R90" s="202">
        <f>Q90*H90</f>
        <v>0</v>
      </c>
      <c r="S90" s="202">
        <v>0</v>
      </c>
      <c r="T90" s="203">
        <f>S90*H90</f>
        <v>0</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209</v>
      </c>
    </row>
    <row r="91" spans="2:47" s="1" customFormat="1" ht="27">
      <c r="B91" s="41"/>
      <c r="C91" s="63"/>
      <c r="D91" s="205" t="s">
        <v>196</v>
      </c>
      <c r="E91" s="63"/>
      <c r="F91" s="206" t="s">
        <v>210</v>
      </c>
      <c r="G91" s="63"/>
      <c r="H91" s="63"/>
      <c r="I91" s="163"/>
      <c r="J91" s="63"/>
      <c r="K91" s="63"/>
      <c r="L91" s="61"/>
      <c r="M91" s="207"/>
      <c r="N91" s="42"/>
      <c r="O91" s="42"/>
      <c r="P91" s="42"/>
      <c r="Q91" s="42"/>
      <c r="R91" s="42"/>
      <c r="S91" s="42"/>
      <c r="T91" s="78"/>
      <c r="AT91" s="24" t="s">
        <v>196</v>
      </c>
      <c r="AU91" s="24" t="s">
        <v>83</v>
      </c>
    </row>
    <row r="92" spans="2:65" s="1" customFormat="1" ht="31.5" customHeight="1">
      <c r="B92" s="41"/>
      <c r="C92" s="193" t="s">
        <v>185</v>
      </c>
      <c r="D92" s="193" t="s">
        <v>189</v>
      </c>
      <c r="E92" s="194" t="s">
        <v>211</v>
      </c>
      <c r="F92" s="195" t="s">
        <v>212</v>
      </c>
      <c r="G92" s="196" t="s">
        <v>192</v>
      </c>
      <c r="H92" s="197">
        <v>1</v>
      </c>
      <c r="I92" s="198"/>
      <c r="J92" s="199">
        <f>ROUND(I92*H92,2)</f>
        <v>0</v>
      </c>
      <c r="K92" s="195" t="s">
        <v>193</v>
      </c>
      <c r="L92" s="61"/>
      <c r="M92" s="200" t="s">
        <v>23</v>
      </c>
      <c r="N92" s="201" t="s">
        <v>44</v>
      </c>
      <c r="O92" s="42"/>
      <c r="P92" s="202">
        <f>O92*H92</f>
        <v>0</v>
      </c>
      <c r="Q92" s="202">
        <v>0</v>
      </c>
      <c r="R92" s="202">
        <f>Q92*H92</f>
        <v>0</v>
      </c>
      <c r="S92" s="202">
        <v>0</v>
      </c>
      <c r="T92" s="203">
        <f>S92*H92</f>
        <v>0</v>
      </c>
      <c r="AR92" s="24" t="s">
        <v>194</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194</v>
      </c>
      <c r="BM92" s="24" t="s">
        <v>213</v>
      </c>
    </row>
    <row r="93" spans="2:47" s="1" customFormat="1" ht="27">
      <c r="B93" s="41"/>
      <c r="C93" s="63"/>
      <c r="D93" s="208" t="s">
        <v>196</v>
      </c>
      <c r="E93" s="63"/>
      <c r="F93" s="209" t="s">
        <v>214</v>
      </c>
      <c r="G93" s="63"/>
      <c r="H93" s="63"/>
      <c r="I93" s="163"/>
      <c r="J93" s="63"/>
      <c r="K93" s="63"/>
      <c r="L93" s="61"/>
      <c r="M93" s="207"/>
      <c r="N93" s="42"/>
      <c r="O93" s="42"/>
      <c r="P93" s="42"/>
      <c r="Q93" s="42"/>
      <c r="R93" s="42"/>
      <c r="S93" s="42"/>
      <c r="T93" s="78"/>
      <c r="AT93" s="24" t="s">
        <v>196</v>
      </c>
      <c r="AU93" s="24" t="s">
        <v>83</v>
      </c>
    </row>
    <row r="94" spans="2:63" s="10" customFormat="1" ht="29.85" customHeight="1">
      <c r="B94" s="176"/>
      <c r="C94" s="177"/>
      <c r="D94" s="190" t="s">
        <v>72</v>
      </c>
      <c r="E94" s="191" t="s">
        <v>215</v>
      </c>
      <c r="F94" s="191" t="s">
        <v>216</v>
      </c>
      <c r="G94" s="177"/>
      <c r="H94" s="177"/>
      <c r="I94" s="180"/>
      <c r="J94" s="192">
        <f>BK94</f>
        <v>0</v>
      </c>
      <c r="K94" s="177"/>
      <c r="L94" s="182"/>
      <c r="M94" s="183"/>
      <c r="N94" s="184"/>
      <c r="O94" s="184"/>
      <c r="P94" s="185">
        <f>SUM(P95:P100)</f>
        <v>0</v>
      </c>
      <c r="Q94" s="184"/>
      <c r="R94" s="185">
        <f>SUM(R95:R100)</f>
        <v>0</v>
      </c>
      <c r="S94" s="184"/>
      <c r="T94" s="186">
        <f>SUM(T95:T100)</f>
        <v>0</v>
      </c>
      <c r="AR94" s="187" t="s">
        <v>185</v>
      </c>
      <c r="AT94" s="188" t="s">
        <v>72</v>
      </c>
      <c r="AU94" s="188" t="s">
        <v>81</v>
      </c>
      <c r="AY94" s="187" t="s">
        <v>186</v>
      </c>
      <c r="BK94" s="189">
        <f>SUM(BK95:BK100)</f>
        <v>0</v>
      </c>
    </row>
    <row r="95" spans="2:65" s="1" customFormat="1" ht="22.5" customHeight="1">
      <c r="B95" s="41"/>
      <c r="C95" s="193" t="s">
        <v>217</v>
      </c>
      <c r="D95" s="193" t="s">
        <v>189</v>
      </c>
      <c r="E95" s="194" t="s">
        <v>218</v>
      </c>
      <c r="F95" s="195" t="s">
        <v>219</v>
      </c>
      <c r="G95" s="196" t="s">
        <v>192</v>
      </c>
      <c r="H95" s="197">
        <v>1</v>
      </c>
      <c r="I95" s="198"/>
      <c r="J95" s="199">
        <f>ROUND(I95*H95,2)</f>
        <v>0</v>
      </c>
      <c r="K95" s="195" t="s">
        <v>23</v>
      </c>
      <c r="L95" s="61"/>
      <c r="M95" s="200" t="s">
        <v>23</v>
      </c>
      <c r="N95" s="201" t="s">
        <v>44</v>
      </c>
      <c r="O95" s="42"/>
      <c r="P95" s="202">
        <f>O95*H95</f>
        <v>0</v>
      </c>
      <c r="Q95" s="202">
        <v>0</v>
      </c>
      <c r="R95" s="202">
        <f>Q95*H95</f>
        <v>0</v>
      </c>
      <c r="S95" s="202">
        <v>0</v>
      </c>
      <c r="T95" s="203">
        <f>S95*H95</f>
        <v>0</v>
      </c>
      <c r="AR95" s="24" t="s">
        <v>194</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194</v>
      </c>
      <c r="BM95" s="24" t="s">
        <v>220</v>
      </c>
    </row>
    <row r="96" spans="2:47" s="1" customFormat="1" ht="94.5">
      <c r="B96" s="41"/>
      <c r="C96" s="63"/>
      <c r="D96" s="205" t="s">
        <v>196</v>
      </c>
      <c r="E96" s="63"/>
      <c r="F96" s="206" t="s">
        <v>221</v>
      </c>
      <c r="G96" s="63"/>
      <c r="H96" s="63"/>
      <c r="I96" s="163"/>
      <c r="J96" s="63"/>
      <c r="K96" s="63"/>
      <c r="L96" s="61"/>
      <c r="M96" s="207"/>
      <c r="N96" s="42"/>
      <c r="O96" s="42"/>
      <c r="P96" s="42"/>
      <c r="Q96" s="42"/>
      <c r="R96" s="42"/>
      <c r="S96" s="42"/>
      <c r="T96" s="78"/>
      <c r="AT96" s="24" t="s">
        <v>196</v>
      </c>
      <c r="AU96" s="24" t="s">
        <v>83</v>
      </c>
    </row>
    <row r="97" spans="2:65" s="1" customFormat="1" ht="22.5" customHeight="1">
      <c r="B97" s="41"/>
      <c r="C97" s="193" t="s">
        <v>222</v>
      </c>
      <c r="D97" s="193" t="s">
        <v>189</v>
      </c>
      <c r="E97" s="194" t="s">
        <v>223</v>
      </c>
      <c r="F97" s="195" t="s">
        <v>224</v>
      </c>
      <c r="G97" s="196" t="s">
        <v>192</v>
      </c>
      <c r="H97" s="197">
        <v>1</v>
      </c>
      <c r="I97" s="198"/>
      <c r="J97" s="199">
        <f>ROUND(I97*H97,2)</f>
        <v>0</v>
      </c>
      <c r="K97" s="195" t="s">
        <v>23</v>
      </c>
      <c r="L97" s="61"/>
      <c r="M97" s="200" t="s">
        <v>23</v>
      </c>
      <c r="N97" s="201" t="s">
        <v>44</v>
      </c>
      <c r="O97" s="42"/>
      <c r="P97" s="202">
        <f>O97*H97</f>
        <v>0</v>
      </c>
      <c r="Q97" s="202">
        <v>0</v>
      </c>
      <c r="R97" s="202">
        <f>Q97*H97</f>
        <v>0</v>
      </c>
      <c r="S97" s="202">
        <v>0</v>
      </c>
      <c r="T97" s="203">
        <f>S97*H97</f>
        <v>0</v>
      </c>
      <c r="AR97" s="24" t="s">
        <v>194</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194</v>
      </c>
      <c r="BM97" s="24" t="s">
        <v>225</v>
      </c>
    </row>
    <row r="98" spans="2:47" s="1" customFormat="1" ht="40.5">
      <c r="B98" s="41"/>
      <c r="C98" s="63"/>
      <c r="D98" s="205" t="s">
        <v>196</v>
      </c>
      <c r="E98" s="63"/>
      <c r="F98" s="206" t="s">
        <v>226</v>
      </c>
      <c r="G98" s="63"/>
      <c r="H98" s="63"/>
      <c r="I98" s="163"/>
      <c r="J98" s="63"/>
      <c r="K98" s="63"/>
      <c r="L98" s="61"/>
      <c r="M98" s="207"/>
      <c r="N98" s="42"/>
      <c r="O98" s="42"/>
      <c r="P98" s="42"/>
      <c r="Q98" s="42"/>
      <c r="R98" s="42"/>
      <c r="S98" s="42"/>
      <c r="T98" s="78"/>
      <c r="AT98" s="24" t="s">
        <v>196</v>
      </c>
      <c r="AU98" s="24" t="s">
        <v>83</v>
      </c>
    </row>
    <row r="99" spans="2:65" s="1" customFormat="1" ht="22.5" customHeight="1">
      <c r="B99" s="41"/>
      <c r="C99" s="193" t="s">
        <v>227</v>
      </c>
      <c r="D99" s="193" t="s">
        <v>189</v>
      </c>
      <c r="E99" s="194" t="s">
        <v>228</v>
      </c>
      <c r="F99" s="195" t="s">
        <v>229</v>
      </c>
      <c r="G99" s="196" t="s">
        <v>230</v>
      </c>
      <c r="H99" s="197">
        <v>23</v>
      </c>
      <c r="I99" s="198"/>
      <c r="J99" s="199">
        <f>ROUND(I99*H99,2)</f>
        <v>0</v>
      </c>
      <c r="K99" s="195" t="s">
        <v>193</v>
      </c>
      <c r="L99" s="61"/>
      <c r="M99" s="200" t="s">
        <v>23</v>
      </c>
      <c r="N99" s="201" t="s">
        <v>44</v>
      </c>
      <c r="O99" s="42"/>
      <c r="P99" s="202">
        <f>O99*H99</f>
        <v>0</v>
      </c>
      <c r="Q99" s="202">
        <v>0</v>
      </c>
      <c r="R99" s="202">
        <f>Q99*H99</f>
        <v>0</v>
      </c>
      <c r="S99" s="202">
        <v>0</v>
      </c>
      <c r="T99" s="203">
        <f>S99*H99</f>
        <v>0</v>
      </c>
      <c r="AR99" s="24" t="s">
        <v>194</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194</v>
      </c>
      <c r="BM99" s="24" t="s">
        <v>231</v>
      </c>
    </row>
    <row r="100" spans="2:47" s="1" customFormat="1" ht="27">
      <c r="B100" s="41"/>
      <c r="C100" s="63"/>
      <c r="D100" s="208" t="s">
        <v>196</v>
      </c>
      <c r="E100" s="63"/>
      <c r="F100" s="209" t="s">
        <v>232</v>
      </c>
      <c r="G100" s="63"/>
      <c r="H100" s="63"/>
      <c r="I100" s="163"/>
      <c r="J100" s="63"/>
      <c r="K100" s="63"/>
      <c r="L100" s="61"/>
      <c r="M100" s="207"/>
      <c r="N100" s="42"/>
      <c r="O100" s="42"/>
      <c r="P100" s="42"/>
      <c r="Q100" s="42"/>
      <c r="R100" s="42"/>
      <c r="S100" s="42"/>
      <c r="T100" s="78"/>
      <c r="AT100" s="24" t="s">
        <v>196</v>
      </c>
      <c r="AU100" s="24" t="s">
        <v>83</v>
      </c>
    </row>
    <row r="101" spans="2:63" s="10" customFormat="1" ht="29.85" customHeight="1">
      <c r="B101" s="176"/>
      <c r="C101" s="177"/>
      <c r="D101" s="190" t="s">
        <v>72</v>
      </c>
      <c r="E101" s="191" t="s">
        <v>233</v>
      </c>
      <c r="F101" s="191" t="s">
        <v>234</v>
      </c>
      <c r="G101" s="177"/>
      <c r="H101" s="177"/>
      <c r="I101" s="180"/>
      <c r="J101" s="192">
        <f>BK101</f>
        <v>0</v>
      </c>
      <c r="K101" s="177"/>
      <c r="L101" s="182"/>
      <c r="M101" s="183"/>
      <c r="N101" s="184"/>
      <c r="O101" s="184"/>
      <c r="P101" s="185">
        <f>SUM(P102:P109)</f>
        <v>0</v>
      </c>
      <c r="Q101" s="184"/>
      <c r="R101" s="185">
        <f>SUM(R102:R109)</f>
        <v>0</v>
      </c>
      <c r="S101" s="184"/>
      <c r="T101" s="186">
        <f>SUM(T102:T109)</f>
        <v>0</v>
      </c>
      <c r="AR101" s="187" t="s">
        <v>185</v>
      </c>
      <c r="AT101" s="188" t="s">
        <v>72</v>
      </c>
      <c r="AU101" s="188" t="s">
        <v>81</v>
      </c>
      <c r="AY101" s="187" t="s">
        <v>186</v>
      </c>
      <c r="BK101" s="189">
        <f>SUM(BK102:BK109)</f>
        <v>0</v>
      </c>
    </row>
    <row r="102" spans="2:65" s="1" customFormat="1" ht="22.5" customHeight="1">
      <c r="B102" s="41"/>
      <c r="C102" s="193" t="s">
        <v>10</v>
      </c>
      <c r="D102" s="193" t="s">
        <v>189</v>
      </c>
      <c r="E102" s="194" t="s">
        <v>235</v>
      </c>
      <c r="F102" s="195" t="s">
        <v>236</v>
      </c>
      <c r="G102" s="196" t="s">
        <v>237</v>
      </c>
      <c r="H102" s="197">
        <v>1</v>
      </c>
      <c r="I102" s="198"/>
      <c r="J102" s="199">
        <f>ROUND(I102*H102,2)</f>
        <v>0</v>
      </c>
      <c r="K102" s="195" t="s">
        <v>238</v>
      </c>
      <c r="L102" s="61"/>
      <c r="M102" s="200" t="s">
        <v>23</v>
      </c>
      <c r="N102" s="201" t="s">
        <v>44</v>
      </c>
      <c r="O102" s="42"/>
      <c r="P102" s="202">
        <f>O102*H102</f>
        <v>0</v>
      </c>
      <c r="Q102" s="202">
        <v>0</v>
      </c>
      <c r="R102" s="202">
        <f>Q102*H102</f>
        <v>0</v>
      </c>
      <c r="S102" s="202">
        <v>0</v>
      </c>
      <c r="T102" s="203">
        <f>S102*H102</f>
        <v>0</v>
      </c>
      <c r="AR102" s="24" t="s">
        <v>194</v>
      </c>
      <c r="AT102" s="24" t="s">
        <v>189</v>
      </c>
      <c r="AU102" s="24" t="s">
        <v>83</v>
      </c>
      <c r="AY102" s="24" t="s">
        <v>186</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194</v>
      </c>
      <c r="BM102" s="24" t="s">
        <v>239</v>
      </c>
    </row>
    <row r="103" spans="2:47" s="1" customFormat="1" ht="40.5">
      <c r="B103" s="41"/>
      <c r="C103" s="63"/>
      <c r="D103" s="205" t="s">
        <v>196</v>
      </c>
      <c r="E103" s="63"/>
      <c r="F103" s="206" t="s">
        <v>240</v>
      </c>
      <c r="G103" s="63"/>
      <c r="H103" s="63"/>
      <c r="I103" s="163"/>
      <c r="J103" s="63"/>
      <c r="K103" s="63"/>
      <c r="L103" s="61"/>
      <c r="M103" s="207"/>
      <c r="N103" s="42"/>
      <c r="O103" s="42"/>
      <c r="P103" s="42"/>
      <c r="Q103" s="42"/>
      <c r="R103" s="42"/>
      <c r="S103" s="42"/>
      <c r="T103" s="78"/>
      <c r="AT103" s="24" t="s">
        <v>196</v>
      </c>
      <c r="AU103" s="24" t="s">
        <v>83</v>
      </c>
    </row>
    <row r="104" spans="2:65" s="1" customFormat="1" ht="22.5" customHeight="1">
      <c r="B104" s="41"/>
      <c r="C104" s="193" t="s">
        <v>241</v>
      </c>
      <c r="D104" s="193" t="s">
        <v>189</v>
      </c>
      <c r="E104" s="194" t="s">
        <v>242</v>
      </c>
      <c r="F104" s="195" t="s">
        <v>243</v>
      </c>
      <c r="G104" s="196" t="s">
        <v>192</v>
      </c>
      <c r="H104" s="197">
        <v>1</v>
      </c>
      <c r="I104" s="198"/>
      <c r="J104" s="199">
        <f>ROUND(I104*H104,2)</f>
        <v>0</v>
      </c>
      <c r="K104" s="195" t="s">
        <v>23</v>
      </c>
      <c r="L104" s="61"/>
      <c r="M104" s="200" t="s">
        <v>23</v>
      </c>
      <c r="N104" s="201" t="s">
        <v>44</v>
      </c>
      <c r="O104" s="42"/>
      <c r="P104" s="202">
        <f>O104*H104</f>
        <v>0</v>
      </c>
      <c r="Q104" s="202">
        <v>0</v>
      </c>
      <c r="R104" s="202">
        <f>Q104*H104</f>
        <v>0</v>
      </c>
      <c r="S104" s="202">
        <v>0</v>
      </c>
      <c r="T104" s="203">
        <f>S104*H104</f>
        <v>0</v>
      </c>
      <c r="AR104" s="24" t="s">
        <v>194</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194</v>
      </c>
      <c r="BM104" s="24" t="s">
        <v>244</v>
      </c>
    </row>
    <row r="105" spans="2:47" s="1" customFormat="1" ht="135">
      <c r="B105" s="41"/>
      <c r="C105" s="63"/>
      <c r="D105" s="205" t="s">
        <v>196</v>
      </c>
      <c r="E105" s="63"/>
      <c r="F105" s="206" t="s">
        <v>245</v>
      </c>
      <c r="G105" s="63"/>
      <c r="H105" s="63"/>
      <c r="I105" s="163"/>
      <c r="J105" s="63"/>
      <c r="K105" s="63"/>
      <c r="L105" s="61"/>
      <c r="M105" s="207"/>
      <c r="N105" s="42"/>
      <c r="O105" s="42"/>
      <c r="P105" s="42"/>
      <c r="Q105" s="42"/>
      <c r="R105" s="42"/>
      <c r="S105" s="42"/>
      <c r="T105" s="78"/>
      <c r="AT105" s="24" t="s">
        <v>196</v>
      </c>
      <c r="AU105" s="24" t="s">
        <v>83</v>
      </c>
    </row>
    <row r="106" spans="2:65" s="1" customFormat="1" ht="22.5" customHeight="1">
      <c r="B106" s="41"/>
      <c r="C106" s="193" t="s">
        <v>246</v>
      </c>
      <c r="D106" s="193" t="s">
        <v>189</v>
      </c>
      <c r="E106" s="194" t="s">
        <v>247</v>
      </c>
      <c r="F106" s="195" t="s">
        <v>248</v>
      </c>
      <c r="G106" s="196" t="s">
        <v>249</v>
      </c>
      <c r="H106" s="197">
        <v>1</v>
      </c>
      <c r="I106" s="198"/>
      <c r="J106" s="199">
        <f>ROUND(I106*H106,2)</f>
        <v>0</v>
      </c>
      <c r="K106" s="195" t="s">
        <v>23</v>
      </c>
      <c r="L106" s="61"/>
      <c r="M106" s="200" t="s">
        <v>23</v>
      </c>
      <c r="N106" s="201" t="s">
        <v>44</v>
      </c>
      <c r="O106" s="42"/>
      <c r="P106" s="202">
        <f>O106*H106</f>
        <v>0</v>
      </c>
      <c r="Q106" s="202">
        <v>0</v>
      </c>
      <c r="R106" s="202">
        <f>Q106*H106</f>
        <v>0</v>
      </c>
      <c r="S106" s="202">
        <v>0</v>
      </c>
      <c r="T106" s="203">
        <f>S106*H106</f>
        <v>0</v>
      </c>
      <c r="AR106" s="24" t="s">
        <v>206</v>
      </c>
      <c r="AT106" s="24" t="s">
        <v>189</v>
      </c>
      <c r="AU106" s="24" t="s">
        <v>83</v>
      </c>
      <c r="AY106" s="24" t="s">
        <v>186</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206</v>
      </c>
      <c r="BM106" s="24" t="s">
        <v>250</v>
      </c>
    </row>
    <row r="107" spans="2:65" s="1" customFormat="1" ht="22.5" customHeight="1">
      <c r="B107" s="41"/>
      <c r="C107" s="193" t="s">
        <v>251</v>
      </c>
      <c r="D107" s="193" t="s">
        <v>189</v>
      </c>
      <c r="E107" s="194" t="s">
        <v>252</v>
      </c>
      <c r="F107" s="195" t="s">
        <v>253</v>
      </c>
      <c r="G107" s="196" t="s">
        <v>249</v>
      </c>
      <c r="H107" s="197">
        <v>1</v>
      </c>
      <c r="I107" s="198"/>
      <c r="J107" s="199">
        <f>ROUND(I107*H107,2)</f>
        <v>0</v>
      </c>
      <c r="K107" s="195" t="s">
        <v>23</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254</v>
      </c>
    </row>
    <row r="108" spans="2:65" s="1" customFormat="1" ht="22.5" customHeight="1">
      <c r="B108" s="41"/>
      <c r="C108" s="193" t="s">
        <v>255</v>
      </c>
      <c r="D108" s="193" t="s">
        <v>189</v>
      </c>
      <c r="E108" s="194" t="s">
        <v>256</v>
      </c>
      <c r="F108" s="195" t="s">
        <v>257</v>
      </c>
      <c r="G108" s="196" t="s">
        <v>237</v>
      </c>
      <c r="H108" s="197">
        <v>1</v>
      </c>
      <c r="I108" s="198"/>
      <c r="J108" s="199">
        <f>ROUND(I108*H108,2)</f>
        <v>0</v>
      </c>
      <c r="K108" s="195" t="s">
        <v>258</v>
      </c>
      <c r="L108" s="61"/>
      <c r="M108" s="200" t="s">
        <v>23</v>
      </c>
      <c r="N108" s="201" t="s">
        <v>44</v>
      </c>
      <c r="O108" s="42"/>
      <c r="P108" s="202">
        <f>O108*H108</f>
        <v>0</v>
      </c>
      <c r="Q108" s="202">
        <v>0</v>
      </c>
      <c r="R108" s="202">
        <f>Q108*H108</f>
        <v>0</v>
      </c>
      <c r="S108" s="202">
        <v>0</v>
      </c>
      <c r="T108" s="203">
        <f>S108*H108</f>
        <v>0</v>
      </c>
      <c r="AR108" s="24" t="s">
        <v>194</v>
      </c>
      <c r="AT108" s="24" t="s">
        <v>189</v>
      </c>
      <c r="AU108" s="24" t="s">
        <v>83</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194</v>
      </c>
      <c r="BM108" s="24" t="s">
        <v>259</v>
      </c>
    </row>
    <row r="109" spans="2:47" s="1" customFormat="1" ht="27">
      <c r="B109" s="41"/>
      <c r="C109" s="63"/>
      <c r="D109" s="208" t="s">
        <v>196</v>
      </c>
      <c r="E109" s="63"/>
      <c r="F109" s="209" t="s">
        <v>260</v>
      </c>
      <c r="G109" s="63"/>
      <c r="H109" s="63"/>
      <c r="I109" s="163"/>
      <c r="J109" s="63"/>
      <c r="K109" s="63"/>
      <c r="L109" s="61"/>
      <c r="M109" s="207"/>
      <c r="N109" s="42"/>
      <c r="O109" s="42"/>
      <c r="P109" s="42"/>
      <c r="Q109" s="42"/>
      <c r="R109" s="42"/>
      <c r="S109" s="42"/>
      <c r="T109" s="78"/>
      <c r="AT109" s="24" t="s">
        <v>196</v>
      </c>
      <c r="AU109" s="24" t="s">
        <v>83</v>
      </c>
    </row>
    <row r="110" spans="2:63" s="10" customFormat="1" ht="29.85" customHeight="1">
      <c r="B110" s="176"/>
      <c r="C110" s="177"/>
      <c r="D110" s="190" t="s">
        <v>72</v>
      </c>
      <c r="E110" s="191" t="s">
        <v>261</v>
      </c>
      <c r="F110" s="191" t="s">
        <v>262</v>
      </c>
      <c r="G110" s="177"/>
      <c r="H110" s="177"/>
      <c r="I110" s="180"/>
      <c r="J110" s="192">
        <f>BK110</f>
        <v>0</v>
      </c>
      <c r="K110" s="177"/>
      <c r="L110" s="182"/>
      <c r="M110" s="183"/>
      <c r="N110" s="184"/>
      <c r="O110" s="184"/>
      <c r="P110" s="185">
        <f>SUM(P111:P115)</f>
        <v>0</v>
      </c>
      <c r="Q110" s="184"/>
      <c r="R110" s="185">
        <f>SUM(R111:R115)</f>
        <v>0</v>
      </c>
      <c r="S110" s="184"/>
      <c r="T110" s="186">
        <f>SUM(T111:T115)</f>
        <v>0</v>
      </c>
      <c r="AR110" s="187" t="s">
        <v>185</v>
      </c>
      <c r="AT110" s="188" t="s">
        <v>72</v>
      </c>
      <c r="AU110" s="188" t="s">
        <v>81</v>
      </c>
      <c r="AY110" s="187" t="s">
        <v>186</v>
      </c>
      <c r="BK110" s="189">
        <f>SUM(BK111:BK115)</f>
        <v>0</v>
      </c>
    </row>
    <row r="111" spans="2:65" s="1" customFormat="1" ht="22.5" customHeight="1">
      <c r="B111" s="41"/>
      <c r="C111" s="193" t="s">
        <v>263</v>
      </c>
      <c r="D111" s="193" t="s">
        <v>189</v>
      </c>
      <c r="E111" s="194" t="s">
        <v>264</v>
      </c>
      <c r="F111" s="195" t="s">
        <v>265</v>
      </c>
      <c r="G111" s="196" t="s">
        <v>249</v>
      </c>
      <c r="H111" s="197">
        <v>2</v>
      </c>
      <c r="I111" s="198"/>
      <c r="J111" s="199">
        <f>ROUND(I111*H111,2)</f>
        <v>0</v>
      </c>
      <c r="K111" s="195" t="s">
        <v>193</v>
      </c>
      <c r="L111" s="61"/>
      <c r="M111" s="200" t="s">
        <v>23</v>
      </c>
      <c r="N111" s="201" t="s">
        <v>44</v>
      </c>
      <c r="O111" s="42"/>
      <c r="P111" s="202">
        <f>O111*H111</f>
        <v>0</v>
      </c>
      <c r="Q111" s="202">
        <v>0</v>
      </c>
      <c r="R111" s="202">
        <f>Q111*H111</f>
        <v>0</v>
      </c>
      <c r="S111" s="202">
        <v>0</v>
      </c>
      <c r="T111" s="203">
        <f>S111*H111</f>
        <v>0</v>
      </c>
      <c r="AR111" s="24" t="s">
        <v>194</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194</v>
      </c>
      <c r="BM111" s="24" t="s">
        <v>266</v>
      </c>
    </row>
    <row r="112" spans="2:47" s="1" customFormat="1" ht="40.5">
      <c r="B112" s="41"/>
      <c r="C112" s="63"/>
      <c r="D112" s="205" t="s">
        <v>196</v>
      </c>
      <c r="E112" s="63"/>
      <c r="F112" s="206" t="s">
        <v>267</v>
      </c>
      <c r="G112" s="63"/>
      <c r="H112" s="63"/>
      <c r="I112" s="163"/>
      <c r="J112" s="63"/>
      <c r="K112" s="63"/>
      <c r="L112" s="61"/>
      <c r="M112" s="207"/>
      <c r="N112" s="42"/>
      <c r="O112" s="42"/>
      <c r="P112" s="42"/>
      <c r="Q112" s="42"/>
      <c r="R112" s="42"/>
      <c r="S112" s="42"/>
      <c r="T112" s="78"/>
      <c r="AT112" s="24" t="s">
        <v>196</v>
      </c>
      <c r="AU112" s="24" t="s">
        <v>83</v>
      </c>
    </row>
    <row r="113" spans="2:65" s="1" customFormat="1" ht="22.5" customHeight="1">
      <c r="B113" s="41"/>
      <c r="C113" s="193" t="s">
        <v>268</v>
      </c>
      <c r="D113" s="193" t="s">
        <v>189</v>
      </c>
      <c r="E113" s="194" t="s">
        <v>264</v>
      </c>
      <c r="F113" s="195" t="s">
        <v>265</v>
      </c>
      <c r="G113" s="196" t="s">
        <v>249</v>
      </c>
      <c r="H113" s="197">
        <v>1</v>
      </c>
      <c r="I113" s="198"/>
      <c r="J113" s="199">
        <f>ROUND(I113*H113,2)</f>
        <v>0</v>
      </c>
      <c r="K113" s="195" t="s">
        <v>193</v>
      </c>
      <c r="L113" s="61"/>
      <c r="M113" s="200" t="s">
        <v>23</v>
      </c>
      <c r="N113" s="201" t="s">
        <v>44</v>
      </c>
      <c r="O113" s="42"/>
      <c r="P113" s="202">
        <f>O113*H113</f>
        <v>0</v>
      </c>
      <c r="Q113" s="202">
        <v>0</v>
      </c>
      <c r="R113" s="202">
        <f>Q113*H113</f>
        <v>0</v>
      </c>
      <c r="S113" s="202">
        <v>0</v>
      </c>
      <c r="T113" s="203">
        <f>S113*H113</f>
        <v>0</v>
      </c>
      <c r="AR113" s="24" t="s">
        <v>194</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194</v>
      </c>
      <c r="BM113" s="24" t="s">
        <v>269</v>
      </c>
    </row>
    <row r="114" spans="2:47" s="1" customFormat="1" ht="27">
      <c r="B114" s="41"/>
      <c r="C114" s="63"/>
      <c r="D114" s="205" t="s">
        <v>196</v>
      </c>
      <c r="E114" s="63"/>
      <c r="F114" s="206" t="s">
        <v>270</v>
      </c>
      <c r="G114" s="63"/>
      <c r="H114" s="63"/>
      <c r="I114" s="163"/>
      <c r="J114" s="63"/>
      <c r="K114" s="63"/>
      <c r="L114" s="61"/>
      <c r="M114" s="207"/>
      <c r="N114" s="42"/>
      <c r="O114" s="42"/>
      <c r="P114" s="42"/>
      <c r="Q114" s="42"/>
      <c r="R114" s="42"/>
      <c r="S114" s="42"/>
      <c r="T114" s="78"/>
      <c r="AT114" s="24" t="s">
        <v>196</v>
      </c>
      <c r="AU114" s="24" t="s">
        <v>83</v>
      </c>
    </row>
    <row r="115" spans="2:65" s="1" customFormat="1" ht="22.5" customHeight="1">
      <c r="B115" s="41"/>
      <c r="C115" s="193" t="s">
        <v>271</v>
      </c>
      <c r="D115" s="193" t="s">
        <v>189</v>
      </c>
      <c r="E115" s="194" t="s">
        <v>272</v>
      </c>
      <c r="F115" s="195" t="s">
        <v>273</v>
      </c>
      <c r="G115" s="196" t="s">
        <v>192</v>
      </c>
      <c r="H115" s="197">
        <v>1</v>
      </c>
      <c r="I115" s="198"/>
      <c r="J115" s="199">
        <f>ROUND(I115*H115,2)</f>
        <v>0</v>
      </c>
      <c r="K115" s="195" t="s">
        <v>23</v>
      </c>
      <c r="L115" s="61"/>
      <c r="M115" s="200" t="s">
        <v>23</v>
      </c>
      <c r="N115" s="210" t="s">
        <v>44</v>
      </c>
      <c r="O115" s="211"/>
      <c r="P115" s="212">
        <f>O115*H115</f>
        <v>0</v>
      </c>
      <c r="Q115" s="212">
        <v>0</v>
      </c>
      <c r="R115" s="212">
        <f>Q115*H115</f>
        <v>0</v>
      </c>
      <c r="S115" s="212">
        <v>0</v>
      </c>
      <c r="T115" s="213">
        <f>S115*H115</f>
        <v>0</v>
      </c>
      <c r="AR115" s="24" t="s">
        <v>194</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194</v>
      </c>
      <c r="BM115" s="24" t="s">
        <v>274</v>
      </c>
    </row>
    <row r="116" spans="2:12" s="1" customFormat="1" ht="6.95" customHeight="1">
      <c r="B116" s="56"/>
      <c r="C116" s="57"/>
      <c r="D116" s="57"/>
      <c r="E116" s="57"/>
      <c r="F116" s="57"/>
      <c r="G116" s="57"/>
      <c r="H116" s="57"/>
      <c r="I116" s="139"/>
      <c r="J116" s="57"/>
      <c r="K116" s="57"/>
      <c r="L116" s="61"/>
    </row>
  </sheetData>
  <sheetProtection password="CC35" sheet="1" objects="1" scenarios="1" formatCells="0" formatColumns="0" formatRows="0" sort="0" autoFilter="0"/>
  <autoFilter ref="C80:K115"/>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137</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3945</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ROUND(SUM(BE88:BE180),2)</f>
        <v>0</v>
      </c>
      <c r="G30" s="42"/>
      <c r="H30" s="42"/>
      <c r="I30" s="131">
        <v>0.21</v>
      </c>
      <c r="J30" s="130">
        <f>ROUND(ROUND((SUM(BE88:BE180)),2)*I30,2)</f>
        <v>0</v>
      </c>
      <c r="K30" s="45"/>
    </row>
    <row r="31" spans="2:11" s="1" customFormat="1" ht="14.45" customHeight="1">
      <c r="B31" s="41"/>
      <c r="C31" s="42"/>
      <c r="D31" s="42"/>
      <c r="E31" s="49" t="s">
        <v>45</v>
      </c>
      <c r="F31" s="130">
        <f>ROUND(SUM(BF88:BF180),2)</f>
        <v>0</v>
      </c>
      <c r="G31" s="42"/>
      <c r="H31" s="42"/>
      <c r="I31" s="131">
        <v>0.15</v>
      </c>
      <c r="J31" s="130">
        <f>ROUND(ROUND((SUM(BF88:BF180)),2)*I31,2)</f>
        <v>0</v>
      </c>
      <c r="K31" s="45"/>
    </row>
    <row r="32" spans="2:11" s="1" customFormat="1" ht="14.45" customHeight="1" hidden="1">
      <c r="B32" s="41"/>
      <c r="C32" s="42"/>
      <c r="D32" s="42"/>
      <c r="E32" s="49" t="s">
        <v>46</v>
      </c>
      <c r="F32" s="130">
        <f>ROUND(SUM(BG88:BG180),2)</f>
        <v>0</v>
      </c>
      <c r="G32" s="42"/>
      <c r="H32" s="42"/>
      <c r="I32" s="131">
        <v>0.21</v>
      </c>
      <c r="J32" s="130">
        <v>0</v>
      </c>
      <c r="K32" s="45"/>
    </row>
    <row r="33" spans="2:11" s="1" customFormat="1" ht="14.45" customHeight="1" hidden="1">
      <c r="B33" s="41"/>
      <c r="C33" s="42"/>
      <c r="D33" s="42"/>
      <c r="E33" s="49" t="s">
        <v>47</v>
      </c>
      <c r="F33" s="130">
        <f>ROUND(SUM(BH88:BH180),2)</f>
        <v>0</v>
      </c>
      <c r="G33" s="42"/>
      <c r="H33" s="42"/>
      <c r="I33" s="131">
        <v>0.15</v>
      </c>
      <c r="J33" s="130">
        <v>0</v>
      </c>
      <c r="K33" s="45"/>
    </row>
    <row r="34" spans="2:11" s="1" customFormat="1" ht="14.45" customHeight="1" hidden="1">
      <c r="B34" s="41"/>
      <c r="C34" s="42"/>
      <c r="D34" s="42"/>
      <c r="E34" s="49" t="s">
        <v>48</v>
      </c>
      <c r="F34" s="130">
        <f>ROUND(SUM(BI88:BI180),2)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504 - Přeložka VTL plynovodu km 1,043</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J88</f>
        <v>0</v>
      </c>
      <c r="K56" s="45"/>
      <c r="AU56" s="24" t="s">
        <v>163</v>
      </c>
    </row>
    <row r="57" spans="2:11" s="7" customFormat="1" ht="24.95" customHeight="1">
      <c r="B57" s="149"/>
      <c r="C57" s="150"/>
      <c r="D57" s="151" t="s">
        <v>276</v>
      </c>
      <c r="E57" s="152"/>
      <c r="F57" s="152"/>
      <c r="G57" s="152"/>
      <c r="H57" s="152"/>
      <c r="I57" s="153"/>
      <c r="J57" s="154">
        <f>J89</f>
        <v>0</v>
      </c>
      <c r="K57" s="155"/>
    </row>
    <row r="58" spans="2:11" s="8" customFormat="1" ht="19.9" customHeight="1">
      <c r="B58" s="156"/>
      <c r="C58" s="157"/>
      <c r="D58" s="158" t="s">
        <v>277</v>
      </c>
      <c r="E58" s="159"/>
      <c r="F58" s="159"/>
      <c r="G58" s="159"/>
      <c r="H58" s="159"/>
      <c r="I58" s="160"/>
      <c r="J58" s="161">
        <f>J90</f>
        <v>0</v>
      </c>
      <c r="K58" s="162"/>
    </row>
    <row r="59" spans="2:11" s="8" customFormat="1" ht="19.9" customHeight="1">
      <c r="B59" s="156"/>
      <c r="C59" s="157"/>
      <c r="D59" s="158" t="s">
        <v>428</v>
      </c>
      <c r="E59" s="159"/>
      <c r="F59" s="159"/>
      <c r="G59" s="159"/>
      <c r="H59" s="159"/>
      <c r="I59" s="160"/>
      <c r="J59" s="161">
        <f>J114</f>
        <v>0</v>
      </c>
      <c r="K59" s="162"/>
    </row>
    <row r="60" spans="2:11" s="8" customFormat="1" ht="19.9" customHeight="1">
      <c r="B60" s="156"/>
      <c r="C60" s="157"/>
      <c r="D60" s="158" t="s">
        <v>3946</v>
      </c>
      <c r="E60" s="159"/>
      <c r="F60" s="159"/>
      <c r="G60" s="159"/>
      <c r="H60" s="159"/>
      <c r="I60" s="160"/>
      <c r="J60" s="161">
        <f>J117</f>
        <v>0</v>
      </c>
      <c r="K60" s="162"/>
    </row>
    <row r="61" spans="2:11" s="7" customFormat="1" ht="24.95" customHeight="1">
      <c r="B61" s="149"/>
      <c r="C61" s="150"/>
      <c r="D61" s="151" t="s">
        <v>2308</v>
      </c>
      <c r="E61" s="152"/>
      <c r="F61" s="152"/>
      <c r="G61" s="152"/>
      <c r="H61" s="152"/>
      <c r="I61" s="153"/>
      <c r="J61" s="154">
        <f>J119</f>
        <v>0</v>
      </c>
      <c r="K61" s="155"/>
    </row>
    <row r="62" spans="2:11" s="8" customFormat="1" ht="19.9" customHeight="1">
      <c r="B62" s="156"/>
      <c r="C62" s="157"/>
      <c r="D62" s="158" t="s">
        <v>3947</v>
      </c>
      <c r="E62" s="159"/>
      <c r="F62" s="159"/>
      <c r="G62" s="159"/>
      <c r="H62" s="159"/>
      <c r="I62" s="160"/>
      <c r="J62" s="161">
        <f>J120</f>
        <v>0</v>
      </c>
      <c r="K62" s="162"/>
    </row>
    <row r="63" spans="2:11" s="7" customFormat="1" ht="24.95" customHeight="1">
      <c r="B63" s="149"/>
      <c r="C63" s="150"/>
      <c r="D63" s="151" t="s">
        <v>1890</v>
      </c>
      <c r="E63" s="152"/>
      <c r="F63" s="152"/>
      <c r="G63" s="152"/>
      <c r="H63" s="152"/>
      <c r="I63" s="153"/>
      <c r="J63" s="154">
        <f>J125</f>
        <v>0</v>
      </c>
      <c r="K63" s="155"/>
    </row>
    <row r="64" spans="2:11" s="8" customFormat="1" ht="19.9" customHeight="1">
      <c r="B64" s="156"/>
      <c r="C64" s="157"/>
      <c r="D64" s="158" t="s">
        <v>3948</v>
      </c>
      <c r="E64" s="159"/>
      <c r="F64" s="159"/>
      <c r="G64" s="159"/>
      <c r="H64" s="159"/>
      <c r="I64" s="160"/>
      <c r="J64" s="161">
        <f>J126</f>
        <v>0</v>
      </c>
      <c r="K64" s="162"/>
    </row>
    <row r="65" spans="2:11" s="8" customFormat="1" ht="19.9" customHeight="1">
      <c r="B65" s="156"/>
      <c r="C65" s="157"/>
      <c r="D65" s="158" t="s">
        <v>3839</v>
      </c>
      <c r="E65" s="159"/>
      <c r="F65" s="159"/>
      <c r="G65" s="159"/>
      <c r="H65" s="159"/>
      <c r="I65" s="160"/>
      <c r="J65" s="161">
        <f>J172</f>
        <v>0</v>
      </c>
      <c r="K65" s="162"/>
    </row>
    <row r="66" spans="2:11" s="8" customFormat="1" ht="19.9" customHeight="1">
      <c r="B66" s="156"/>
      <c r="C66" s="157"/>
      <c r="D66" s="158" t="s">
        <v>3949</v>
      </c>
      <c r="E66" s="159"/>
      <c r="F66" s="159"/>
      <c r="G66" s="159"/>
      <c r="H66" s="159"/>
      <c r="I66" s="160"/>
      <c r="J66" s="161">
        <f>J175</f>
        <v>0</v>
      </c>
      <c r="K66" s="162"/>
    </row>
    <row r="67" spans="2:11" s="7" customFormat="1" ht="24.95" customHeight="1">
      <c r="B67" s="149"/>
      <c r="C67" s="150"/>
      <c r="D67" s="151" t="s">
        <v>164</v>
      </c>
      <c r="E67" s="152"/>
      <c r="F67" s="152"/>
      <c r="G67" s="152"/>
      <c r="H67" s="152"/>
      <c r="I67" s="153"/>
      <c r="J67" s="154">
        <f>J177</f>
        <v>0</v>
      </c>
      <c r="K67" s="155"/>
    </row>
    <row r="68" spans="2:11" s="8" customFormat="1" ht="19.9" customHeight="1">
      <c r="B68" s="156"/>
      <c r="C68" s="157"/>
      <c r="D68" s="158" t="s">
        <v>167</v>
      </c>
      <c r="E68" s="159"/>
      <c r="F68" s="159"/>
      <c r="G68" s="159"/>
      <c r="H68" s="159"/>
      <c r="I68" s="160"/>
      <c r="J68" s="161">
        <f>J178</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169</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404" t="str">
        <f>E7</f>
        <v>III/117 24 Obchvat Rokycany - Hrádek, úsek 2, km 0,000 - 3,350</v>
      </c>
      <c r="F78" s="405"/>
      <c r="G78" s="405"/>
      <c r="H78" s="405"/>
      <c r="I78" s="163"/>
      <c r="J78" s="63"/>
      <c r="K78" s="63"/>
      <c r="L78" s="61"/>
    </row>
    <row r="79" spans="2:12" s="1" customFormat="1" ht="14.45" customHeight="1">
      <c r="B79" s="41"/>
      <c r="C79" s="65" t="s">
        <v>156</v>
      </c>
      <c r="D79" s="63"/>
      <c r="E79" s="63"/>
      <c r="F79" s="63"/>
      <c r="G79" s="63"/>
      <c r="H79" s="63"/>
      <c r="I79" s="163"/>
      <c r="J79" s="63"/>
      <c r="K79" s="63"/>
      <c r="L79" s="61"/>
    </row>
    <row r="80" spans="2:12" s="1" customFormat="1" ht="23.25" customHeight="1">
      <c r="B80" s="41"/>
      <c r="C80" s="63"/>
      <c r="D80" s="63"/>
      <c r="E80" s="376" t="str">
        <f>E9</f>
        <v>SO 504 - Přeložka VTL plynovodu km 1,043</v>
      </c>
      <c r="F80" s="406"/>
      <c r="G80" s="406"/>
      <c r="H80" s="406"/>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Hrádek, Kamenný Újezd</v>
      </c>
      <c r="G82" s="63"/>
      <c r="H82" s="63"/>
      <c r="I82" s="165" t="s">
        <v>26</v>
      </c>
      <c r="J82" s="73" t="str">
        <f>IF(J12="","",J12)</f>
        <v>8. 9. 2017</v>
      </c>
      <c r="K82" s="63"/>
      <c r="L82" s="61"/>
    </row>
    <row r="83" spans="2:12" s="1" customFormat="1" ht="6.95" customHeight="1">
      <c r="B83" s="41"/>
      <c r="C83" s="63"/>
      <c r="D83" s="63"/>
      <c r="E83" s="63"/>
      <c r="F83" s="63"/>
      <c r="G83" s="63"/>
      <c r="H83" s="63"/>
      <c r="I83" s="163"/>
      <c r="J83" s="63"/>
      <c r="K83" s="63"/>
      <c r="L83" s="61"/>
    </row>
    <row r="84" spans="2:12" s="1" customFormat="1" ht="15">
      <c r="B84" s="41"/>
      <c r="C84" s="65" t="s">
        <v>28</v>
      </c>
      <c r="D84" s="63"/>
      <c r="E84" s="63"/>
      <c r="F84" s="164" t="str">
        <f>E15</f>
        <v>Správa a údržba silnic PK</v>
      </c>
      <c r="G84" s="63"/>
      <c r="H84" s="63"/>
      <c r="I84" s="165" t="s">
        <v>34</v>
      </c>
      <c r="J84" s="164" t="str">
        <f>E21</f>
        <v>D PROJEKT PLZEŇ Nedvěd s.r.o.</v>
      </c>
      <c r="K84" s="63"/>
      <c r="L84" s="61"/>
    </row>
    <row r="85" spans="2:12" s="1" customFormat="1" ht="14.45" customHeight="1">
      <c r="B85" s="41"/>
      <c r="C85" s="65" t="s">
        <v>32</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170</v>
      </c>
      <c r="D87" s="168" t="s">
        <v>58</v>
      </c>
      <c r="E87" s="168" t="s">
        <v>54</v>
      </c>
      <c r="F87" s="168" t="s">
        <v>171</v>
      </c>
      <c r="G87" s="168" t="s">
        <v>172</v>
      </c>
      <c r="H87" s="168" t="s">
        <v>173</v>
      </c>
      <c r="I87" s="169" t="s">
        <v>174</v>
      </c>
      <c r="J87" s="168" t="s">
        <v>161</v>
      </c>
      <c r="K87" s="170" t="s">
        <v>175</v>
      </c>
      <c r="L87" s="171"/>
      <c r="M87" s="81" t="s">
        <v>176</v>
      </c>
      <c r="N87" s="82" t="s">
        <v>43</v>
      </c>
      <c r="O87" s="82" t="s">
        <v>177</v>
      </c>
      <c r="P87" s="82" t="s">
        <v>178</v>
      </c>
      <c r="Q87" s="82" t="s">
        <v>179</v>
      </c>
      <c r="R87" s="82" t="s">
        <v>180</v>
      </c>
      <c r="S87" s="82" t="s">
        <v>181</v>
      </c>
      <c r="T87" s="83" t="s">
        <v>182</v>
      </c>
    </row>
    <row r="88" spans="2:63" s="1" customFormat="1" ht="29.25" customHeight="1">
      <c r="B88" s="41"/>
      <c r="C88" s="87" t="s">
        <v>162</v>
      </c>
      <c r="D88" s="63"/>
      <c r="E88" s="63"/>
      <c r="F88" s="63"/>
      <c r="G88" s="63"/>
      <c r="H88" s="63"/>
      <c r="I88" s="163"/>
      <c r="J88" s="172">
        <f>BK88</f>
        <v>0</v>
      </c>
      <c r="K88" s="63"/>
      <c r="L88" s="61"/>
      <c r="M88" s="84"/>
      <c r="N88" s="85"/>
      <c r="O88" s="85"/>
      <c r="P88" s="173">
        <f>P89+P119+P125+P177</f>
        <v>0</v>
      </c>
      <c r="Q88" s="85"/>
      <c r="R88" s="173">
        <f>R89+R119+R125+R177</f>
        <v>10.25188</v>
      </c>
      <c r="S88" s="85"/>
      <c r="T88" s="174">
        <f>T89+T119+T125+T177</f>
        <v>0</v>
      </c>
      <c r="AT88" s="24" t="s">
        <v>72</v>
      </c>
      <c r="AU88" s="24" t="s">
        <v>163</v>
      </c>
      <c r="BK88" s="175">
        <f>BK89+BK119+BK125+BK177</f>
        <v>0</v>
      </c>
    </row>
    <row r="89" spans="2:63" s="10" customFormat="1" ht="37.35" customHeight="1">
      <c r="B89" s="176"/>
      <c r="C89" s="177"/>
      <c r="D89" s="178" t="s">
        <v>72</v>
      </c>
      <c r="E89" s="179" t="s">
        <v>280</v>
      </c>
      <c r="F89" s="179" t="s">
        <v>281</v>
      </c>
      <c r="G89" s="177"/>
      <c r="H89" s="177"/>
      <c r="I89" s="180"/>
      <c r="J89" s="181">
        <f>BK89</f>
        <v>0</v>
      </c>
      <c r="K89" s="177"/>
      <c r="L89" s="182"/>
      <c r="M89" s="183"/>
      <c r="N89" s="184"/>
      <c r="O89" s="184"/>
      <c r="P89" s="185">
        <f>P90+P114+P117</f>
        <v>0</v>
      </c>
      <c r="Q89" s="184"/>
      <c r="R89" s="185">
        <f>R90+R114+R117</f>
        <v>7.72708</v>
      </c>
      <c r="S89" s="184"/>
      <c r="T89" s="186">
        <f>T90+T114+T117</f>
        <v>0</v>
      </c>
      <c r="AR89" s="187" t="s">
        <v>81</v>
      </c>
      <c r="AT89" s="188" t="s">
        <v>72</v>
      </c>
      <c r="AU89" s="188" t="s">
        <v>73</v>
      </c>
      <c r="AY89" s="187" t="s">
        <v>186</v>
      </c>
      <c r="BK89" s="189">
        <f>BK90+BK114+BK117</f>
        <v>0</v>
      </c>
    </row>
    <row r="90" spans="2:63" s="10" customFormat="1" ht="19.9" customHeight="1">
      <c r="B90" s="176"/>
      <c r="C90" s="177"/>
      <c r="D90" s="190" t="s">
        <v>72</v>
      </c>
      <c r="E90" s="191" t="s">
        <v>81</v>
      </c>
      <c r="F90" s="191" t="s">
        <v>282</v>
      </c>
      <c r="G90" s="177"/>
      <c r="H90" s="177"/>
      <c r="I90" s="180"/>
      <c r="J90" s="192">
        <f>BK90</f>
        <v>0</v>
      </c>
      <c r="K90" s="177"/>
      <c r="L90" s="182"/>
      <c r="M90" s="183"/>
      <c r="N90" s="184"/>
      <c r="O90" s="184"/>
      <c r="P90" s="185">
        <f>SUM(P91:P113)</f>
        <v>0</v>
      </c>
      <c r="Q90" s="184"/>
      <c r="R90" s="185">
        <f>SUM(R91:R113)</f>
        <v>0.48468</v>
      </c>
      <c r="S90" s="184"/>
      <c r="T90" s="186">
        <f>SUM(T91:T113)</f>
        <v>0</v>
      </c>
      <c r="AR90" s="187" t="s">
        <v>81</v>
      </c>
      <c r="AT90" s="188" t="s">
        <v>72</v>
      </c>
      <c r="AU90" s="188" t="s">
        <v>81</v>
      </c>
      <c r="AY90" s="187" t="s">
        <v>186</v>
      </c>
      <c r="BK90" s="189">
        <f>SUM(BK91:BK113)</f>
        <v>0</v>
      </c>
    </row>
    <row r="91" spans="2:65" s="1" customFormat="1" ht="22.5" customHeight="1">
      <c r="B91" s="41"/>
      <c r="C91" s="193" t="s">
        <v>185</v>
      </c>
      <c r="D91" s="193" t="s">
        <v>189</v>
      </c>
      <c r="E91" s="194" t="s">
        <v>2327</v>
      </c>
      <c r="F91" s="195" t="s">
        <v>3950</v>
      </c>
      <c r="G91" s="196" t="s">
        <v>2329</v>
      </c>
      <c r="H91" s="197">
        <v>100</v>
      </c>
      <c r="I91" s="198"/>
      <c r="J91" s="199">
        <f>ROUND(I91*H91,2)</f>
        <v>0</v>
      </c>
      <c r="K91" s="195" t="s">
        <v>23</v>
      </c>
      <c r="L91" s="61"/>
      <c r="M91" s="200" t="s">
        <v>23</v>
      </c>
      <c r="N91" s="201" t="s">
        <v>44</v>
      </c>
      <c r="O91" s="42"/>
      <c r="P91" s="202">
        <f>O91*H91</f>
        <v>0</v>
      </c>
      <c r="Q91" s="202">
        <v>0</v>
      </c>
      <c r="R91" s="202">
        <f>Q91*H91</f>
        <v>0</v>
      </c>
      <c r="S91" s="202">
        <v>0</v>
      </c>
      <c r="T91" s="203">
        <f>S91*H91</f>
        <v>0</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3951</v>
      </c>
    </row>
    <row r="92" spans="2:65" s="1" customFormat="1" ht="22.5" customHeight="1">
      <c r="B92" s="41"/>
      <c r="C92" s="193" t="s">
        <v>217</v>
      </c>
      <c r="D92" s="193" t="s">
        <v>189</v>
      </c>
      <c r="E92" s="194" t="s">
        <v>3158</v>
      </c>
      <c r="F92" s="195" t="s">
        <v>3952</v>
      </c>
      <c r="G92" s="196" t="s">
        <v>3160</v>
      </c>
      <c r="H92" s="197">
        <v>10</v>
      </c>
      <c r="I92" s="198"/>
      <c r="J92" s="199">
        <f>ROUND(I92*H92,2)</f>
        <v>0</v>
      </c>
      <c r="K92" s="195" t="s">
        <v>23</v>
      </c>
      <c r="L92" s="61"/>
      <c r="M92" s="200" t="s">
        <v>23</v>
      </c>
      <c r="N92" s="201" t="s">
        <v>44</v>
      </c>
      <c r="O92" s="42"/>
      <c r="P92" s="202">
        <f>O92*H92</f>
        <v>0</v>
      </c>
      <c r="Q92" s="202">
        <v>0</v>
      </c>
      <c r="R92" s="202">
        <f>Q92*H92</f>
        <v>0</v>
      </c>
      <c r="S92" s="202">
        <v>0</v>
      </c>
      <c r="T92" s="203">
        <f>S92*H92</f>
        <v>0</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3953</v>
      </c>
    </row>
    <row r="93" spans="2:65" s="1" customFormat="1" ht="22.5" customHeight="1">
      <c r="B93" s="41"/>
      <c r="C93" s="193" t="s">
        <v>222</v>
      </c>
      <c r="D93" s="193" t="s">
        <v>189</v>
      </c>
      <c r="E93" s="194" t="s">
        <v>3163</v>
      </c>
      <c r="F93" s="195" t="s">
        <v>3954</v>
      </c>
      <c r="G93" s="196" t="s">
        <v>295</v>
      </c>
      <c r="H93" s="197">
        <v>21.5</v>
      </c>
      <c r="I93" s="198"/>
      <c r="J93" s="199">
        <f>ROUND(I93*H93,2)</f>
        <v>0</v>
      </c>
      <c r="K93" s="195" t="s">
        <v>23</v>
      </c>
      <c r="L93" s="61"/>
      <c r="M93" s="200" t="s">
        <v>23</v>
      </c>
      <c r="N93" s="201" t="s">
        <v>44</v>
      </c>
      <c r="O93" s="42"/>
      <c r="P93" s="202">
        <f>O93*H93</f>
        <v>0</v>
      </c>
      <c r="Q93" s="202">
        <v>0</v>
      </c>
      <c r="R93" s="202">
        <f>Q93*H93</f>
        <v>0</v>
      </c>
      <c r="S93" s="202">
        <v>0</v>
      </c>
      <c r="T93" s="203">
        <f>S93*H93</f>
        <v>0</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3955</v>
      </c>
    </row>
    <row r="94" spans="2:65" s="1" customFormat="1" ht="31.5" customHeight="1">
      <c r="B94" s="41"/>
      <c r="C94" s="193" t="s">
        <v>241</v>
      </c>
      <c r="D94" s="193" t="s">
        <v>189</v>
      </c>
      <c r="E94" s="194" t="s">
        <v>3956</v>
      </c>
      <c r="F94" s="195" t="s">
        <v>3957</v>
      </c>
      <c r="G94" s="196" t="s">
        <v>295</v>
      </c>
      <c r="H94" s="197">
        <v>33</v>
      </c>
      <c r="I94" s="198"/>
      <c r="J94" s="199">
        <f>ROUND(I94*H94,2)</f>
        <v>0</v>
      </c>
      <c r="K94" s="195" t="s">
        <v>3958</v>
      </c>
      <c r="L94" s="61"/>
      <c r="M94" s="200" t="s">
        <v>23</v>
      </c>
      <c r="N94" s="201" t="s">
        <v>44</v>
      </c>
      <c r="O94" s="42"/>
      <c r="P94" s="202">
        <f>O94*H94</f>
        <v>0</v>
      </c>
      <c r="Q94" s="202">
        <v>0</v>
      </c>
      <c r="R94" s="202">
        <f>Q94*H94</f>
        <v>0</v>
      </c>
      <c r="S94" s="202">
        <v>0</v>
      </c>
      <c r="T94" s="203">
        <f>S94*H94</f>
        <v>0</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3959</v>
      </c>
    </row>
    <row r="95" spans="2:47" s="1" customFormat="1" ht="27">
      <c r="B95" s="41"/>
      <c r="C95" s="63"/>
      <c r="D95" s="208" t="s">
        <v>196</v>
      </c>
      <c r="E95" s="63"/>
      <c r="F95" s="209" t="s">
        <v>3960</v>
      </c>
      <c r="G95" s="63"/>
      <c r="H95" s="63"/>
      <c r="I95" s="163"/>
      <c r="J95" s="63"/>
      <c r="K95" s="63"/>
      <c r="L95" s="61"/>
      <c r="M95" s="207"/>
      <c r="N95" s="42"/>
      <c r="O95" s="42"/>
      <c r="P95" s="42"/>
      <c r="Q95" s="42"/>
      <c r="R95" s="42"/>
      <c r="S95" s="42"/>
      <c r="T95" s="78"/>
      <c r="AT95" s="24" t="s">
        <v>196</v>
      </c>
      <c r="AU95" s="24" t="s">
        <v>83</v>
      </c>
    </row>
    <row r="96" spans="2:51" s="11" customFormat="1" ht="13.5">
      <c r="B96" s="214"/>
      <c r="C96" s="215"/>
      <c r="D96" s="205" t="s">
        <v>290</v>
      </c>
      <c r="E96" s="216" t="s">
        <v>23</v>
      </c>
      <c r="F96" s="217" t="s">
        <v>3961</v>
      </c>
      <c r="G96" s="215"/>
      <c r="H96" s="218">
        <v>33</v>
      </c>
      <c r="I96" s="219"/>
      <c r="J96" s="215"/>
      <c r="K96" s="215"/>
      <c r="L96" s="220"/>
      <c r="M96" s="221"/>
      <c r="N96" s="222"/>
      <c r="O96" s="222"/>
      <c r="P96" s="222"/>
      <c r="Q96" s="222"/>
      <c r="R96" s="222"/>
      <c r="S96" s="222"/>
      <c r="T96" s="223"/>
      <c r="AT96" s="224" t="s">
        <v>290</v>
      </c>
      <c r="AU96" s="224" t="s">
        <v>83</v>
      </c>
      <c r="AV96" s="11" t="s">
        <v>83</v>
      </c>
      <c r="AW96" s="11" t="s">
        <v>36</v>
      </c>
      <c r="AX96" s="11" t="s">
        <v>81</v>
      </c>
      <c r="AY96" s="224" t="s">
        <v>186</v>
      </c>
    </row>
    <row r="97" spans="2:65" s="1" customFormat="1" ht="31.5" customHeight="1">
      <c r="B97" s="41"/>
      <c r="C97" s="193" t="s">
        <v>246</v>
      </c>
      <c r="D97" s="193" t="s">
        <v>189</v>
      </c>
      <c r="E97" s="194" t="s">
        <v>3962</v>
      </c>
      <c r="F97" s="195" t="s">
        <v>3963</v>
      </c>
      <c r="G97" s="196" t="s">
        <v>295</v>
      </c>
      <c r="H97" s="197">
        <v>22</v>
      </c>
      <c r="I97" s="198"/>
      <c r="J97" s="199">
        <f>ROUND(I97*H97,2)</f>
        <v>0</v>
      </c>
      <c r="K97" s="195" t="s">
        <v>3958</v>
      </c>
      <c r="L97" s="61"/>
      <c r="M97" s="200" t="s">
        <v>23</v>
      </c>
      <c r="N97" s="201" t="s">
        <v>44</v>
      </c>
      <c r="O97" s="42"/>
      <c r="P97" s="202">
        <f>O97*H97</f>
        <v>0</v>
      </c>
      <c r="Q97" s="202">
        <v>0</v>
      </c>
      <c r="R97" s="202">
        <f>Q97*H97</f>
        <v>0</v>
      </c>
      <c r="S97" s="202">
        <v>0</v>
      </c>
      <c r="T97" s="203">
        <f>S97*H97</f>
        <v>0</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3964</v>
      </c>
    </row>
    <row r="98" spans="2:47" s="1" customFormat="1" ht="27">
      <c r="B98" s="41"/>
      <c r="C98" s="63"/>
      <c r="D98" s="208" t="s">
        <v>196</v>
      </c>
      <c r="E98" s="63"/>
      <c r="F98" s="209" t="s">
        <v>3965</v>
      </c>
      <c r="G98" s="63"/>
      <c r="H98" s="63"/>
      <c r="I98" s="163"/>
      <c r="J98" s="63"/>
      <c r="K98" s="63"/>
      <c r="L98" s="61"/>
      <c r="M98" s="207"/>
      <c r="N98" s="42"/>
      <c r="O98" s="42"/>
      <c r="P98" s="42"/>
      <c r="Q98" s="42"/>
      <c r="R98" s="42"/>
      <c r="S98" s="42"/>
      <c r="T98" s="78"/>
      <c r="AT98" s="24" t="s">
        <v>196</v>
      </c>
      <c r="AU98" s="24" t="s">
        <v>83</v>
      </c>
    </row>
    <row r="99" spans="2:51" s="11" customFormat="1" ht="13.5">
      <c r="B99" s="214"/>
      <c r="C99" s="215"/>
      <c r="D99" s="205" t="s">
        <v>290</v>
      </c>
      <c r="E99" s="216" t="s">
        <v>23</v>
      </c>
      <c r="F99" s="217" t="s">
        <v>3966</v>
      </c>
      <c r="G99" s="215"/>
      <c r="H99" s="218">
        <v>22</v>
      </c>
      <c r="I99" s="219"/>
      <c r="J99" s="215"/>
      <c r="K99" s="215"/>
      <c r="L99" s="220"/>
      <c r="M99" s="221"/>
      <c r="N99" s="222"/>
      <c r="O99" s="222"/>
      <c r="P99" s="222"/>
      <c r="Q99" s="222"/>
      <c r="R99" s="222"/>
      <c r="S99" s="222"/>
      <c r="T99" s="223"/>
      <c r="AT99" s="224" t="s">
        <v>290</v>
      </c>
      <c r="AU99" s="224" t="s">
        <v>83</v>
      </c>
      <c r="AV99" s="11" t="s">
        <v>83</v>
      </c>
      <c r="AW99" s="11" t="s">
        <v>36</v>
      </c>
      <c r="AX99" s="11" t="s">
        <v>81</v>
      </c>
      <c r="AY99" s="224" t="s">
        <v>186</v>
      </c>
    </row>
    <row r="100" spans="2:65" s="1" customFormat="1" ht="22.5" customHeight="1">
      <c r="B100" s="41"/>
      <c r="C100" s="193" t="s">
        <v>251</v>
      </c>
      <c r="D100" s="193" t="s">
        <v>189</v>
      </c>
      <c r="E100" s="194" t="s">
        <v>3576</v>
      </c>
      <c r="F100" s="195" t="s">
        <v>3967</v>
      </c>
      <c r="G100" s="196" t="s">
        <v>295</v>
      </c>
      <c r="H100" s="197">
        <v>203</v>
      </c>
      <c r="I100" s="198"/>
      <c r="J100" s="199">
        <f>ROUND(I100*H100,2)</f>
        <v>0</v>
      </c>
      <c r="K100" s="195" t="s">
        <v>23</v>
      </c>
      <c r="L100" s="61"/>
      <c r="M100" s="200" t="s">
        <v>23</v>
      </c>
      <c r="N100" s="201" t="s">
        <v>44</v>
      </c>
      <c r="O100" s="42"/>
      <c r="P100" s="202">
        <f>O100*H100</f>
        <v>0</v>
      </c>
      <c r="Q100" s="202">
        <v>0</v>
      </c>
      <c r="R100" s="202">
        <f>Q100*H100</f>
        <v>0</v>
      </c>
      <c r="S100" s="202">
        <v>0</v>
      </c>
      <c r="T100" s="203">
        <f>S100*H100</f>
        <v>0</v>
      </c>
      <c r="AR100" s="24" t="s">
        <v>206</v>
      </c>
      <c r="AT100" s="24" t="s">
        <v>189</v>
      </c>
      <c r="AU100" s="24" t="s">
        <v>83</v>
      </c>
      <c r="AY100" s="24" t="s">
        <v>186</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206</v>
      </c>
      <c r="BM100" s="24" t="s">
        <v>3968</v>
      </c>
    </row>
    <row r="101" spans="2:65" s="1" customFormat="1" ht="31.5" customHeight="1">
      <c r="B101" s="41"/>
      <c r="C101" s="193" t="s">
        <v>263</v>
      </c>
      <c r="D101" s="193" t="s">
        <v>189</v>
      </c>
      <c r="E101" s="194" t="s">
        <v>3969</v>
      </c>
      <c r="F101" s="195" t="s">
        <v>3970</v>
      </c>
      <c r="G101" s="196" t="s">
        <v>295</v>
      </c>
      <c r="H101" s="197">
        <v>61</v>
      </c>
      <c r="I101" s="198"/>
      <c r="J101" s="199">
        <f>ROUND(I101*H101,2)</f>
        <v>0</v>
      </c>
      <c r="K101" s="195" t="s">
        <v>3958</v>
      </c>
      <c r="L101" s="61"/>
      <c r="M101" s="200" t="s">
        <v>23</v>
      </c>
      <c r="N101" s="201" t="s">
        <v>44</v>
      </c>
      <c r="O101" s="42"/>
      <c r="P101" s="202">
        <f>O101*H101</f>
        <v>0</v>
      </c>
      <c r="Q101" s="202">
        <v>0</v>
      </c>
      <c r="R101" s="202">
        <f>Q101*H101</f>
        <v>0</v>
      </c>
      <c r="S101" s="202">
        <v>0</v>
      </c>
      <c r="T101" s="203">
        <f>S101*H101</f>
        <v>0</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3971</v>
      </c>
    </row>
    <row r="102" spans="2:47" s="1" customFormat="1" ht="27">
      <c r="B102" s="41"/>
      <c r="C102" s="63"/>
      <c r="D102" s="205" t="s">
        <v>196</v>
      </c>
      <c r="E102" s="63"/>
      <c r="F102" s="206" t="s">
        <v>3972</v>
      </c>
      <c r="G102" s="63"/>
      <c r="H102" s="63"/>
      <c r="I102" s="163"/>
      <c r="J102" s="63"/>
      <c r="K102" s="63"/>
      <c r="L102" s="61"/>
      <c r="M102" s="207"/>
      <c r="N102" s="42"/>
      <c r="O102" s="42"/>
      <c r="P102" s="42"/>
      <c r="Q102" s="42"/>
      <c r="R102" s="42"/>
      <c r="S102" s="42"/>
      <c r="T102" s="78"/>
      <c r="AT102" s="24" t="s">
        <v>196</v>
      </c>
      <c r="AU102" s="24" t="s">
        <v>83</v>
      </c>
    </row>
    <row r="103" spans="2:65" s="1" customFormat="1" ht="31.5" customHeight="1">
      <c r="B103" s="41"/>
      <c r="C103" s="193" t="s">
        <v>10</v>
      </c>
      <c r="D103" s="193" t="s">
        <v>189</v>
      </c>
      <c r="E103" s="194" t="s">
        <v>3973</v>
      </c>
      <c r="F103" s="195" t="s">
        <v>3974</v>
      </c>
      <c r="G103" s="196" t="s">
        <v>285</v>
      </c>
      <c r="H103" s="197">
        <v>577</v>
      </c>
      <c r="I103" s="198"/>
      <c r="J103" s="199">
        <f>ROUND(I103*H103,2)</f>
        <v>0</v>
      </c>
      <c r="K103" s="195" t="s">
        <v>3958</v>
      </c>
      <c r="L103" s="61"/>
      <c r="M103" s="200" t="s">
        <v>23</v>
      </c>
      <c r="N103" s="201" t="s">
        <v>44</v>
      </c>
      <c r="O103" s="42"/>
      <c r="P103" s="202">
        <f>O103*H103</f>
        <v>0</v>
      </c>
      <c r="Q103" s="202">
        <v>0.00084</v>
      </c>
      <c r="R103" s="202">
        <f>Q103*H103</f>
        <v>0.48468</v>
      </c>
      <c r="S103" s="202">
        <v>0</v>
      </c>
      <c r="T103" s="203">
        <f>S103*H103</f>
        <v>0</v>
      </c>
      <c r="AR103" s="24" t="s">
        <v>206</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3975</v>
      </c>
    </row>
    <row r="104" spans="2:65" s="1" customFormat="1" ht="31.5" customHeight="1">
      <c r="B104" s="41"/>
      <c r="C104" s="193" t="s">
        <v>255</v>
      </c>
      <c r="D104" s="193" t="s">
        <v>189</v>
      </c>
      <c r="E104" s="194" t="s">
        <v>3976</v>
      </c>
      <c r="F104" s="195" t="s">
        <v>3977</v>
      </c>
      <c r="G104" s="196" t="s">
        <v>285</v>
      </c>
      <c r="H104" s="197">
        <v>577</v>
      </c>
      <c r="I104" s="198"/>
      <c r="J104" s="199">
        <f>ROUND(I104*H104,2)</f>
        <v>0</v>
      </c>
      <c r="K104" s="195" t="s">
        <v>3958</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3978</v>
      </c>
    </row>
    <row r="105" spans="2:65" s="1" customFormat="1" ht="44.25" customHeight="1">
      <c r="B105" s="41"/>
      <c r="C105" s="193" t="s">
        <v>350</v>
      </c>
      <c r="D105" s="193" t="s">
        <v>189</v>
      </c>
      <c r="E105" s="194" t="s">
        <v>3979</v>
      </c>
      <c r="F105" s="195" t="s">
        <v>3980</v>
      </c>
      <c r="G105" s="196" t="s">
        <v>295</v>
      </c>
      <c r="H105" s="197">
        <v>258</v>
      </c>
      <c r="I105" s="198"/>
      <c r="J105" s="199">
        <f>ROUND(I105*H105,2)</f>
        <v>0</v>
      </c>
      <c r="K105" s="195" t="s">
        <v>3958</v>
      </c>
      <c r="L105" s="61"/>
      <c r="M105" s="200" t="s">
        <v>23</v>
      </c>
      <c r="N105" s="201" t="s">
        <v>44</v>
      </c>
      <c r="O105" s="42"/>
      <c r="P105" s="202">
        <f>O105*H105</f>
        <v>0</v>
      </c>
      <c r="Q105" s="202">
        <v>0</v>
      </c>
      <c r="R105" s="202">
        <f>Q105*H105</f>
        <v>0</v>
      </c>
      <c r="S105" s="202">
        <v>0</v>
      </c>
      <c r="T105" s="203">
        <f>S105*H105</f>
        <v>0</v>
      </c>
      <c r="AR105" s="24" t="s">
        <v>206</v>
      </c>
      <c r="AT105" s="24" t="s">
        <v>189</v>
      </c>
      <c r="AU105" s="24" t="s">
        <v>83</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206</v>
      </c>
      <c r="BM105" s="24" t="s">
        <v>3981</v>
      </c>
    </row>
    <row r="106" spans="2:65" s="1" customFormat="1" ht="22.5" customHeight="1">
      <c r="B106" s="41"/>
      <c r="C106" s="193" t="s">
        <v>418</v>
      </c>
      <c r="D106" s="193" t="s">
        <v>189</v>
      </c>
      <c r="E106" s="194" t="s">
        <v>551</v>
      </c>
      <c r="F106" s="195" t="s">
        <v>3982</v>
      </c>
      <c r="G106" s="196" t="s">
        <v>401</v>
      </c>
      <c r="H106" s="197">
        <v>228</v>
      </c>
      <c r="I106" s="198"/>
      <c r="J106" s="199">
        <f>ROUND(I106*H106,2)</f>
        <v>0</v>
      </c>
      <c r="K106" s="195" t="s">
        <v>23</v>
      </c>
      <c r="L106" s="61"/>
      <c r="M106" s="200" t="s">
        <v>23</v>
      </c>
      <c r="N106" s="201" t="s">
        <v>44</v>
      </c>
      <c r="O106" s="42"/>
      <c r="P106" s="202">
        <f>O106*H106</f>
        <v>0</v>
      </c>
      <c r="Q106" s="202">
        <v>0</v>
      </c>
      <c r="R106" s="202">
        <f>Q106*H106</f>
        <v>0</v>
      </c>
      <c r="S106" s="202">
        <v>0</v>
      </c>
      <c r="T106" s="203">
        <f>S106*H106</f>
        <v>0</v>
      </c>
      <c r="AR106" s="24" t="s">
        <v>206</v>
      </c>
      <c r="AT106" s="24" t="s">
        <v>189</v>
      </c>
      <c r="AU106" s="24" t="s">
        <v>83</v>
      </c>
      <c r="AY106" s="24" t="s">
        <v>186</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206</v>
      </c>
      <c r="BM106" s="24" t="s">
        <v>3983</v>
      </c>
    </row>
    <row r="107" spans="2:51" s="11" customFormat="1" ht="13.5">
      <c r="B107" s="214"/>
      <c r="C107" s="215"/>
      <c r="D107" s="205" t="s">
        <v>290</v>
      </c>
      <c r="E107" s="216" t="s">
        <v>23</v>
      </c>
      <c r="F107" s="217" t="s">
        <v>3984</v>
      </c>
      <c r="G107" s="215"/>
      <c r="H107" s="218">
        <v>228</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65" s="1" customFormat="1" ht="22.5" customHeight="1">
      <c r="B108" s="41"/>
      <c r="C108" s="193" t="s">
        <v>398</v>
      </c>
      <c r="D108" s="193" t="s">
        <v>189</v>
      </c>
      <c r="E108" s="194" t="s">
        <v>382</v>
      </c>
      <c r="F108" s="195" t="s">
        <v>3985</v>
      </c>
      <c r="G108" s="196" t="s">
        <v>295</v>
      </c>
      <c r="H108" s="197">
        <v>144</v>
      </c>
      <c r="I108" s="198"/>
      <c r="J108" s="199">
        <f>ROUND(I108*H108,2)</f>
        <v>0</v>
      </c>
      <c r="K108" s="195" t="s">
        <v>23</v>
      </c>
      <c r="L108" s="61"/>
      <c r="M108" s="200" t="s">
        <v>23</v>
      </c>
      <c r="N108" s="201" t="s">
        <v>44</v>
      </c>
      <c r="O108" s="42"/>
      <c r="P108" s="202">
        <f>O108*H108</f>
        <v>0</v>
      </c>
      <c r="Q108" s="202">
        <v>0</v>
      </c>
      <c r="R108" s="202">
        <f>Q108*H108</f>
        <v>0</v>
      </c>
      <c r="S108" s="202">
        <v>0</v>
      </c>
      <c r="T108" s="203">
        <f>S108*H108</f>
        <v>0</v>
      </c>
      <c r="AR108" s="24" t="s">
        <v>206</v>
      </c>
      <c r="AT108" s="24" t="s">
        <v>189</v>
      </c>
      <c r="AU108" s="24" t="s">
        <v>83</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206</v>
      </c>
      <c r="BM108" s="24" t="s">
        <v>3986</v>
      </c>
    </row>
    <row r="109" spans="2:65" s="1" customFormat="1" ht="22.5" customHeight="1">
      <c r="B109" s="41"/>
      <c r="C109" s="193" t="s">
        <v>411</v>
      </c>
      <c r="D109" s="193" t="s">
        <v>189</v>
      </c>
      <c r="E109" s="194" t="s">
        <v>560</v>
      </c>
      <c r="F109" s="195" t="s">
        <v>3987</v>
      </c>
      <c r="G109" s="196" t="s">
        <v>295</v>
      </c>
      <c r="H109" s="197">
        <v>114</v>
      </c>
      <c r="I109" s="198"/>
      <c r="J109" s="199">
        <f>ROUND(I109*H109,2)</f>
        <v>0</v>
      </c>
      <c r="K109" s="195" t="s">
        <v>23</v>
      </c>
      <c r="L109" s="61"/>
      <c r="M109" s="200" t="s">
        <v>23</v>
      </c>
      <c r="N109" s="201" t="s">
        <v>44</v>
      </c>
      <c r="O109" s="42"/>
      <c r="P109" s="202">
        <f>O109*H109</f>
        <v>0</v>
      </c>
      <c r="Q109" s="202">
        <v>0</v>
      </c>
      <c r="R109" s="202">
        <f>Q109*H109</f>
        <v>0</v>
      </c>
      <c r="S109" s="202">
        <v>0</v>
      </c>
      <c r="T109" s="203">
        <f>S109*H109</f>
        <v>0</v>
      </c>
      <c r="AR109" s="24" t="s">
        <v>206</v>
      </c>
      <c r="AT109" s="24" t="s">
        <v>189</v>
      </c>
      <c r="AU109" s="24" t="s">
        <v>83</v>
      </c>
      <c r="AY109" s="24" t="s">
        <v>186</v>
      </c>
      <c r="BE109" s="204">
        <f>IF(N109="základní",J109,0)</f>
        <v>0</v>
      </c>
      <c r="BF109" s="204">
        <f>IF(N109="snížená",J109,0)</f>
        <v>0</v>
      </c>
      <c r="BG109" s="204">
        <f>IF(N109="zákl. přenesená",J109,0)</f>
        <v>0</v>
      </c>
      <c r="BH109" s="204">
        <f>IF(N109="sníž. přenesená",J109,0)</f>
        <v>0</v>
      </c>
      <c r="BI109" s="204">
        <f>IF(N109="nulová",J109,0)</f>
        <v>0</v>
      </c>
      <c r="BJ109" s="24" t="s">
        <v>81</v>
      </c>
      <c r="BK109" s="204">
        <f>ROUND(I109*H109,2)</f>
        <v>0</v>
      </c>
      <c r="BL109" s="24" t="s">
        <v>206</v>
      </c>
      <c r="BM109" s="24" t="s">
        <v>3988</v>
      </c>
    </row>
    <row r="110" spans="2:65" s="1" customFormat="1" ht="22.5" customHeight="1">
      <c r="B110" s="41"/>
      <c r="C110" s="254" t="s">
        <v>550</v>
      </c>
      <c r="D110" s="254" t="s">
        <v>1059</v>
      </c>
      <c r="E110" s="255" t="s">
        <v>3989</v>
      </c>
      <c r="F110" s="256" t="s">
        <v>3990</v>
      </c>
      <c r="G110" s="257" t="s">
        <v>401</v>
      </c>
      <c r="H110" s="258">
        <v>190.38</v>
      </c>
      <c r="I110" s="259"/>
      <c r="J110" s="260">
        <f>ROUND(I110*H110,2)</f>
        <v>0</v>
      </c>
      <c r="K110" s="256" t="s">
        <v>23</v>
      </c>
      <c r="L110" s="261"/>
      <c r="M110" s="262" t="s">
        <v>23</v>
      </c>
      <c r="N110" s="263" t="s">
        <v>44</v>
      </c>
      <c r="O110" s="42"/>
      <c r="P110" s="202">
        <f>O110*H110</f>
        <v>0</v>
      </c>
      <c r="Q110" s="202">
        <v>0</v>
      </c>
      <c r="R110" s="202">
        <f>Q110*H110</f>
        <v>0</v>
      </c>
      <c r="S110" s="202">
        <v>0</v>
      </c>
      <c r="T110" s="203">
        <f>S110*H110</f>
        <v>0</v>
      </c>
      <c r="AR110" s="24" t="s">
        <v>227</v>
      </c>
      <c r="AT110" s="24" t="s">
        <v>1059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3991</v>
      </c>
    </row>
    <row r="111" spans="2:51" s="11" customFormat="1" ht="13.5">
      <c r="B111" s="214"/>
      <c r="C111" s="215"/>
      <c r="D111" s="208" t="s">
        <v>290</v>
      </c>
      <c r="E111" s="225" t="s">
        <v>23</v>
      </c>
      <c r="F111" s="226" t="s">
        <v>23</v>
      </c>
      <c r="G111" s="215"/>
      <c r="H111" s="227">
        <v>0</v>
      </c>
      <c r="I111" s="219"/>
      <c r="J111" s="215"/>
      <c r="K111" s="215"/>
      <c r="L111" s="220"/>
      <c r="M111" s="221"/>
      <c r="N111" s="222"/>
      <c r="O111" s="222"/>
      <c r="P111" s="222"/>
      <c r="Q111" s="222"/>
      <c r="R111" s="222"/>
      <c r="S111" s="222"/>
      <c r="T111" s="223"/>
      <c r="AT111" s="224" t="s">
        <v>290</v>
      </c>
      <c r="AU111" s="224" t="s">
        <v>83</v>
      </c>
      <c r="AV111" s="11" t="s">
        <v>83</v>
      </c>
      <c r="AW111" s="11" t="s">
        <v>36</v>
      </c>
      <c r="AX111" s="11" t="s">
        <v>73</v>
      </c>
      <c r="AY111" s="224" t="s">
        <v>186</v>
      </c>
    </row>
    <row r="112" spans="2:51" s="11" customFormat="1" ht="13.5">
      <c r="B112" s="214"/>
      <c r="C112" s="215"/>
      <c r="D112" s="205" t="s">
        <v>290</v>
      </c>
      <c r="E112" s="216" t="s">
        <v>23</v>
      </c>
      <c r="F112" s="217" t="s">
        <v>3992</v>
      </c>
      <c r="G112" s="215"/>
      <c r="H112" s="218">
        <v>190.38</v>
      </c>
      <c r="I112" s="219"/>
      <c r="J112" s="215"/>
      <c r="K112" s="215"/>
      <c r="L112" s="220"/>
      <c r="M112" s="221"/>
      <c r="N112" s="222"/>
      <c r="O112" s="222"/>
      <c r="P112" s="222"/>
      <c r="Q112" s="222"/>
      <c r="R112" s="222"/>
      <c r="S112" s="222"/>
      <c r="T112" s="223"/>
      <c r="AT112" s="224" t="s">
        <v>290</v>
      </c>
      <c r="AU112" s="224" t="s">
        <v>83</v>
      </c>
      <c r="AV112" s="11" t="s">
        <v>83</v>
      </c>
      <c r="AW112" s="11" t="s">
        <v>36</v>
      </c>
      <c r="AX112" s="11" t="s">
        <v>73</v>
      </c>
      <c r="AY112" s="224" t="s">
        <v>186</v>
      </c>
    </row>
    <row r="113" spans="2:65" s="1" customFormat="1" ht="31.5" customHeight="1">
      <c r="B113" s="41"/>
      <c r="C113" s="193" t="s">
        <v>441</v>
      </c>
      <c r="D113" s="193" t="s">
        <v>189</v>
      </c>
      <c r="E113" s="194" t="s">
        <v>3993</v>
      </c>
      <c r="F113" s="195" t="s">
        <v>3994</v>
      </c>
      <c r="G113" s="196" t="s">
        <v>285</v>
      </c>
      <c r="H113" s="197">
        <v>21.5</v>
      </c>
      <c r="I113" s="198"/>
      <c r="J113" s="199">
        <f>ROUND(I113*H113,2)</f>
        <v>0</v>
      </c>
      <c r="K113" s="195" t="s">
        <v>3958</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3995</v>
      </c>
    </row>
    <row r="114" spans="2:63" s="10" customFormat="1" ht="29.85" customHeight="1">
      <c r="B114" s="176"/>
      <c r="C114" s="177"/>
      <c r="D114" s="190" t="s">
        <v>72</v>
      </c>
      <c r="E114" s="191" t="s">
        <v>227</v>
      </c>
      <c r="F114" s="191" t="s">
        <v>800</v>
      </c>
      <c r="G114" s="177"/>
      <c r="H114" s="177"/>
      <c r="I114" s="180"/>
      <c r="J114" s="192">
        <f>BK114</f>
        <v>0</v>
      </c>
      <c r="K114" s="177"/>
      <c r="L114" s="182"/>
      <c r="M114" s="183"/>
      <c r="N114" s="184"/>
      <c r="O114" s="184"/>
      <c r="P114" s="185">
        <f>SUM(P115:P116)</f>
        <v>0</v>
      </c>
      <c r="Q114" s="184"/>
      <c r="R114" s="185">
        <f>SUM(R115:R116)</f>
        <v>7.2424</v>
      </c>
      <c r="S114" s="184"/>
      <c r="T114" s="186">
        <f>SUM(T115:T116)</f>
        <v>0</v>
      </c>
      <c r="AR114" s="187" t="s">
        <v>81</v>
      </c>
      <c r="AT114" s="188" t="s">
        <v>72</v>
      </c>
      <c r="AU114" s="188" t="s">
        <v>81</v>
      </c>
      <c r="AY114" s="187" t="s">
        <v>186</v>
      </c>
      <c r="BK114" s="189">
        <f>SUM(BK115:BK116)</f>
        <v>0</v>
      </c>
    </row>
    <row r="115" spans="2:65" s="1" customFormat="1" ht="22.5" customHeight="1">
      <c r="B115" s="41"/>
      <c r="C115" s="193" t="s">
        <v>1058</v>
      </c>
      <c r="D115" s="193" t="s">
        <v>189</v>
      </c>
      <c r="E115" s="194" t="s">
        <v>3996</v>
      </c>
      <c r="F115" s="195" t="s">
        <v>3997</v>
      </c>
      <c r="G115" s="196" t="s">
        <v>300</v>
      </c>
      <c r="H115" s="197">
        <v>10</v>
      </c>
      <c r="I115" s="198"/>
      <c r="J115" s="199">
        <f>ROUND(I115*H115,2)</f>
        <v>0</v>
      </c>
      <c r="K115" s="195" t="s">
        <v>3958</v>
      </c>
      <c r="L115" s="61"/>
      <c r="M115" s="200" t="s">
        <v>23</v>
      </c>
      <c r="N115" s="201" t="s">
        <v>44</v>
      </c>
      <c r="O115" s="42"/>
      <c r="P115" s="202">
        <f>O115*H115</f>
        <v>0</v>
      </c>
      <c r="Q115" s="202">
        <v>0.01424</v>
      </c>
      <c r="R115" s="202">
        <f>Q115*H115</f>
        <v>0.1424</v>
      </c>
      <c r="S115" s="202">
        <v>0</v>
      </c>
      <c r="T115" s="203">
        <f>S115*H115</f>
        <v>0</v>
      </c>
      <c r="AR115" s="24" t="s">
        <v>206</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206</v>
      </c>
      <c r="BM115" s="24" t="s">
        <v>3998</v>
      </c>
    </row>
    <row r="116" spans="2:65" s="1" customFormat="1" ht="31.5" customHeight="1">
      <c r="B116" s="41"/>
      <c r="C116" s="254" t="s">
        <v>602</v>
      </c>
      <c r="D116" s="254" t="s">
        <v>1059</v>
      </c>
      <c r="E116" s="255" t="s">
        <v>3999</v>
      </c>
      <c r="F116" s="256" t="s">
        <v>4000</v>
      </c>
      <c r="G116" s="257" t="s">
        <v>300</v>
      </c>
      <c r="H116" s="258">
        <v>10</v>
      </c>
      <c r="I116" s="259"/>
      <c r="J116" s="260">
        <f>ROUND(I116*H116,2)</f>
        <v>0</v>
      </c>
      <c r="K116" s="256" t="s">
        <v>3958</v>
      </c>
      <c r="L116" s="261"/>
      <c r="M116" s="262" t="s">
        <v>23</v>
      </c>
      <c r="N116" s="263" t="s">
        <v>44</v>
      </c>
      <c r="O116" s="42"/>
      <c r="P116" s="202">
        <f>O116*H116</f>
        <v>0</v>
      </c>
      <c r="Q116" s="202">
        <v>0.71</v>
      </c>
      <c r="R116" s="202">
        <f>Q116*H116</f>
        <v>7.1</v>
      </c>
      <c r="S116" s="202">
        <v>0</v>
      </c>
      <c r="T116" s="203">
        <f>S116*H116</f>
        <v>0</v>
      </c>
      <c r="AR116" s="24" t="s">
        <v>227</v>
      </c>
      <c r="AT116" s="24" t="s">
        <v>1059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4001</v>
      </c>
    </row>
    <row r="117" spans="2:63" s="10" customFormat="1" ht="29.85" customHeight="1">
      <c r="B117" s="176"/>
      <c r="C117" s="177"/>
      <c r="D117" s="190" t="s">
        <v>72</v>
      </c>
      <c r="E117" s="191" t="s">
        <v>4002</v>
      </c>
      <c r="F117" s="191" t="s">
        <v>4003</v>
      </c>
      <c r="G117" s="177"/>
      <c r="H117" s="177"/>
      <c r="I117" s="180"/>
      <c r="J117" s="192">
        <f>BK117</f>
        <v>0</v>
      </c>
      <c r="K117" s="177"/>
      <c r="L117" s="182"/>
      <c r="M117" s="183"/>
      <c r="N117" s="184"/>
      <c r="O117" s="184"/>
      <c r="P117" s="185">
        <f>P118</f>
        <v>0</v>
      </c>
      <c r="Q117" s="184"/>
      <c r="R117" s="185">
        <f>R118</f>
        <v>0</v>
      </c>
      <c r="S117" s="184"/>
      <c r="T117" s="186">
        <f>T118</f>
        <v>0</v>
      </c>
      <c r="AR117" s="187" t="s">
        <v>81</v>
      </c>
      <c r="AT117" s="188" t="s">
        <v>72</v>
      </c>
      <c r="AU117" s="188" t="s">
        <v>81</v>
      </c>
      <c r="AY117" s="187" t="s">
        <v>186</v>
      </c>
      <c r="BK117" s="189">
        <f>BK118</f>
        <v>0</v>
      </c>
    </row>
    <row r="118" spans="2:65" s="1" customFormat="1" ht="22.5" customHeight="1">
      <c r="B118" s="41"/>
      <c r="C118" s="193" t="s">
        <v>769</v>
      </c>
      <c r="D118" s="193" t="s">
        <v>189</v>
      </c>
      <c r="E118" s="194" t="s">
        <v>1028</v>
      </c>
      <c r="F118" s="195" t="s">
        <v>4004</v>
      </c>
      <c r="G118" s="196" t="s">
        <v>295</v>
      </c>
      <c r="H118" s="197">
        <v>114</v>
      </c>
      <c r="I118" s="198"/>
      <c r="J118" s="199">
        <f>ROUND(I118*H118,2)</f>
        <v>0</v>
      </c>
      <c r="K118" s="195" t="s">
        <v>23</v>
      </c>
      <c r="L118" s="61"/>
      <c r="M118" s="200" t="s">
        <v>23</v>
      </c>
      <c r="N118" s="201" t="s">
        <v>44</v>
      </c>
      <c r="O118" s="42"/>
      <c r="P118" s="202">
        <f>O118*H118</f>
        <v>0</v>
      </c>
      <c r="Q118" s="202">
        <v>0</v>
      </c>
      <c r="R118" s="202">
        <f>Q118*H118</f>
        <v>0</v>
      </c>
      <c r="S118" s="202">
        <v>0</v>
      </c>
      <c r="T118" s="203">
        <f>S118*H118</f>
        <v>0</v>
      </c>
      <c r="AR118" s="24" t="s">
        <v>206</v>
      </c>
      <c r="AT118" s="24" t="s">
        <v>189</v>
      </c>
      <c r="AU118" s="24" t="s">
        <v>83</v>
      </c>
      <c r="AY118" s="24" t="s">
        <v>186</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206</v>
      </c>
      <c r="BM118" s="24" t="s">
        <v>4005</v>
      </c>
    </row>
    <row r="119" spans="2:63" s="10" customFormat="1" ht="37.35" customHeight="1">
      <c r="B119" s="176"/>
      <c r="C119" s="177"/>
      <c r="D119" s="178" t="s">
        <v>72</v>
      </c>
      <c r="E119" s="179" t="s">
        <v>3062</v>
      </c>
      <c r="F119" s="179" t="s">
        <v>3063</v>
      </c>
      <c r="G119" s="177"/>
      <c r="H119" s="177"/>
      <c r="I119" s="180"/>
      <c r="J119" s="181">
        <f>BK119</f>
        <v>0</v>
      </c>
      <c r="K119" s="177"/>
      <c r="L119" s="182"/>
      <c r="M119" s="183"/>
      <c r="N119" s="184"/>
      <c r="O119" s="184"/>
      <c r="P119" s="185">
        <f>P120</f>
        <v>0</v>
      </c>
      <c r="Q119" s="184"/>
      <c r="R119" s="185">
        <f>R120</f>
        <v>0</v>
      </c>
      <c r="S119" s="184"/>
      <c r="T119" s="186">
        <f>T120</f>
        <v>0</v>
      </c>
      <c r="AR119" s="187" t="s">
        <v>83</v>
      </c>
      <c r="AT119" s="188" t="s">
        <v>72</v>
      </c>
      <c r="AU119" s="188" t="s">
        <v>73</v>
      </c>
      <c r="AY119" s="187" t="s">
        <v>186</v>
      </c>
      <c r="BK119" s="189">
        <f>BK120</f>
        <v>0</v>
      </c>
    </row>
    <row r="120" spans="2:63" s="10" customFormat="1" ht="19.9" customHeight="1">
      <c r="B120" s="176"/>
      <c r="C120" s="177"/>
      <c r="D120" s="190" t="s">
        <v>72</v>
      </c>
      <c r="E120" s="191" t="s">
        <v>4006</v>
      </c>
      <c r="F120" s="191" t="s">
        <v>4007</v>
      </c>
      <c r="G120" s="177"/>
      <c r="H120" s="177"/>
      <c r="I120" s="180"/>
      <c r="J120" s="192">
        <f>BK120</f>
        <v>0</v>
      </c>
      <c r="K120" s="177"/>
      <c r="L120" s="182"/>
      <c r="M120" s="183"/>
      <c r="N120" s="184"/>
      <c r="O120" s="184"/>
      <c r="P120" s="185">
        <f>SUM(P121:P124)</f>
        <v>0</v>
      </c>
      <c r="Q120" s="184"/>
      <c r="R120" s="185">
        <f>SUM(R121:R124)</f>
        <v>0</v>
      </c>
      <c r="S120" s="184"/>
      <c r="T120" s="186">
        <f>SUM(T121:T124)</f>
        <v>0</v>
      </c>
      <c r="AR120" s="187" t="s">
        <v>83</v>
      </c>
      <c r="AT120" s="188" t="s">
        <v>72</v>
      </c>
      <c r="AU120" s="188" t="s">
        <v>81</v>
      </c>
      <c r="AY120" s="187" t="s">
        <v>186</v>
      </c>
      <c r="BK120" s="189">
        <f>SUM(BK121:BK124)</f>
        <v>0</v>
      </c>
    </row>
    <row r="121" spans="2:65" s="1" customFormat="1" ht="22.5" customHeight="1">
      <c r="B121" s="41"/>
      <c r="C121" s="193" t="s">
        <v>836</v>
      </c>
      <c r="D121" s="193" t="s">
        <v>189</v>
      </c>
      <c r="E121" s="194" t="s">
        <v>4008</v>
      </c>
      <c r="F121" s="195" t="s">
        <v>4009</v>
      </c>
      <c r="G121" s="196" t="s">
        <v>285</v>
      </c>
      <c r="H121" s="197">
        <v>1.6</v>
      </c>
      <c r="I121" s="198"/>
      <c r="J121" s="199">
        <f>ROUND(I121*H121,2)</f>
        <v>0</v>
      </c>
      <c r="K121" s="195" t="s">
        <v>23</v>
      </c>
      <c r="L121" s="61"/>
      <c r="M121" s="200" t="s">
        <v>23</v>
      </c>
      <c r="N121" s="201" t="s">
        <v>44</v>
      </c>
      <c r="O121" s="42"/>
      <c r="P121" s="202">
        <f>O121*H121</f>
        <v>0</v>
      </c>
      <c r="Q121" s="202">
        <v>0</v>
      </c>
      <c r="R121" s="202">
        <f>Q121*H121</f>
        <v>0</v>
      </c>
      <c r="S121" s="202">
        <v>0</v>
      </c>
      <c r="T121" s="203">
        <f>S121*H121</f>
        <v>0</v>
      </c>
      <c r="AR121" s="24" t="s">
        <v>255</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255</v>
      </c>
      <c r="BM121" s="24" t="s">
        <v>4010</v>
      </c>
    </row>
    <row r="122" spans="2:65" s="1" customFormat="1" ht="22.5" customHeight="1">
      <c r="B122" s="41"/>
      <c r="C122" s="254" t="s">
        <v>841</v>
      </c>
      <c r="D122" s="254" t="s">
        <v>1059</v>
      </c>
      <c r="E122" s="255" t="s">
        <v>4011</v>
      </c>
      <c r="F122" s="256" t="s">
        <v>4012</v>
      </c>
      <c r="G122" s="257" t="s">
        <v>401</v>
      </c>
      <c r="H122" s="258">
        <v>0.06</v>
      </c>
      <c r="I122" s="259"/>
      <c r="J122" s="260">
        <f>ROUND(I122*H122,2)</f>
        <v>0</v>
      </c>
      <c r="K122" s="256" t="s">
        <v>23</v>
      </c>
      <c r="L122" s="261"/>
      <c r="M122" s="262" t="s">
        <v>23</v>
      </c>
      <c r="N122" s="263" t="s">
        <v>44</v>
      </c>
      <c r="O122" s="42"/>
      <c r="P122" s="202">
        <f>O122*H122</f>
        <v>0</v>
      </c>
      <c r="Q122" s="202">
        <v>0</v>
      </c>
      <c r="R122" s="202">
        <f>Q122*H122</f>
        <v>0</v>
      </c>
      <c r="S122" s="202">
        <v>0</v>
      </c>
      <c r="T122" s="203">
        <f>S122*H122</f>
        <v>0</v>
      </c>
      <c r="AR122" s="24" t="s">
        <v>411</v>
      </c>
      <c r="AT122" s="24" t="s">
        <v>1059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255</v>
      </c>
      <c r="BM122" s="24" t="s">
        <v>4013</v>
      </c>
    </row>
    <row r="123" spans="2:65" s="1" customFormat="1" ht="22.5" customHeight="1">
      <c r="B123" s="41"/>
      <c r="C123" s="193" t="s">
        <v>852</v>
      </c>
      <c r="D123" s="193" t="s">
        <v>189</v>
      </c>
      <c r="E123" s="194" t="s">
        <v>4014</v>
      </c>
      <c r="F123" s="195" t="s">
        <v>4015</v>
      </c>
      <c r="G123" s="196" t="s">
        <v>300</v>
      </c>
      <c r="H123" s="197">
        <v>19</v>
      </c>
      <c r="I123" s="198"/>
      <c r="J123" s="199">
        <f>ROUND(I123*H123,2)</f>
        <v>0</v>
      </c>
      <c r="K123" s="195" t="s">
        <v>23</v>
      </c>
      <c r="L123" s="61"/>
      <c r="M123" s="200" t="s">
        <v>23</v>
      </c>
      <c r="N123" s="201" t="s">
        <v>44</v>
      </c>
      <c r="O123" s="42"/>
      <c r="P123" s="202">
        <f>O123*H123</f>
        <v>0</v>
      </c>
      <c r="Q123" s="202">
        <v>0</v>
      </c>
      <c r="R123" s="202">
        <f>Q123*H123</f>
        <v>0</v>
      </c>
      <c r="S123" s="202">
        <v>0</v>
      </c>
      <c r="T123" s="203">
        <f>S123*H123</f>
        <v>0</v>
      </c>
      <c r="AR123" s="24" t="s">
        <v>255</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255</v>
      </c>
      <c r="BM123" s="24" t="s">
        <v>4016</v>
      </c>
    </row>
    <row r="124" spans="2:65" s="1" customFormat="1" ht="22.5" customHeight="1">
      <c r="B124" s="41"/>
      <c r="C124" s="254" t="s">
        <v>678</v>
      </c>
      <c r="D124" s="254" t="s">
        <v>1059</v>
      </c>
      <c r="E124" s="255" t="s">
        <v>4017</v>
      </c>
      <c r="F124" s="256" t="s">
        <v>4018</v>
      </c>
      <c r="G124" s="257" t="s">
        <v>300</v>
      </c>
      <c r="H124" s="258">
        <v>19</v>
      </c>
      <c r="I124" s="259"/>
      <c r="J124" s="260">
        <f>ROUND(I124*H124,2)</f>
        <v>0</v>
      </c>
      <c r="K124" s="256" t="s">
        <v>23</v>
      </c>
      <c r="L124" s="261"/>
      <c r="M124" s="262" t="s">
        <v>23</v>
      </c>
      <c r="N124" s="263" t="s">
        <v>44</v>
      </c>
      <c r="O124" s="42"/>
      <c r="P124" s="202">
        <f>O124*H124</f>
        <v>0</v>
      </c>
      <c r="Q124" s="202">
        <v>0</v>
      </c>
      <c r="R124" s="202">
        <f>Q124*H124</f>
        <v>0</v>
      </c>
      <c r="S124" s="202">
        <v>0</v>
      </c>
      <c r="T124" s="203">
        <f>S124*H124</f>
        <v>0</v>
      </c>
      <c r="AR124" s="24" t="s">
        <v>411</v>
      </c>
      <c r="AT124" s="24" t="s">
        <v>1059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255</v>
      </c>
      <c r="BM124" s="24" t="s">
        <v>4019</v>
      </c>
    </row>
    <row r="125" spans="2:63" s="10" customFormat="1" ht="37.35" customHeight="1">
      <c r="B125" s="176"/>
      <c r="C125" s="177"/>
      <c r="D125" s="178" t="s">
        <v>72</v>
      </c>
      <c r="E125" s="179" t="s">
        <v>1059</v>
      </c>
      <c r="F125" s="179" t="s">
        <v>1988</v>
      </c>
      <c r="G125" s="177"/>
      <c r="H125" s="177"/>
      <c r="I125" s="180"/>
      <c r="J125" s="181">
        <f>BK125</f>
        <v>0</v>
      </c>
      <c r="K125" s="177"/>
      <c r="L125" s="182"/>
      <c r="M125" s="183"/>
      <c r="N125" s="184"/>
      <c r="O125" s="184"/>
      <c r="P125" s="185">
        <f>P126+P172+P175</f>
        <v>0</v>
      </c>
      <c r="Q125" s="184"/>
      <c r="R125" s="185">
        <f>R126+R172+R175</f>
        <v>2.5248</v>
      </c>
      <c r="S125" s="184"/>
      <c r="T125" s="186">
        <f>T126+T172+T175</f>
        <v>0</v>
      </c>
      <c r="AR125" s="187" t="s">
        <v>202</v>
      </c>
      <c r="AT125" s="188" t="s">
        <v>72</v>
      </c>
      <c r="AU125" s="188" t="s">
        <v>73</v>
      </c>
      <c r="AY125" s="187" t="s">
        <v>186</v>
      </c>
      <c r="BK125" s="189">
        <f>BK126+BK172+BK175</f>
        <v>0</v>
      </c>
    </row>
    <row r="126" spans="2:63" s="10" customFormat="1" ht="19.9" customHeight="1">
      <c r="B126" s="176"/>
      <c r="C126" s="177"/>
      <c r="D126" s="190" t="s">
        <v>72</v>
      </c>
      <c r="E126" s="191" t="s">
        <v>4020</v>
      </c>
      <c r="F126" s="191" t="s">
        <v>4021</v>
      </c>
      <c r="G126" s="177"/>
      <c r="H126" s="177"/>
      <c r="I126" s="180"/>
      <c r="J126" s="192">
        <f>BK126</f>
        <v>0</v>
      </c>
      <c r="K126" s="177"/>
      <c r="L126" s="182"/>
      <c r="M126" s="183"/>
      <c r="N126" s="184"/>
      <c r="O126" s="184"/>
      <c r="P126" s="185">
        <f>SUM(P127:P171)</f>
        <v>0</v>
      </c>
      <c r="Q126" s="184"/>
      <c r="R126" s="185">
        <f>SUM(R127:R171)</f>
        <v>2.48352</v>
      </c>
      <c r="S126" s="184"/>
      <c r="T126" s="186">
        <f>SUM(T127:T171)</f>
        <v>0</v>
      </c>
      <c r="AR126" s="187" t="s">
        <v>202</v>
      </c>
      <c r="AT126" s="188" t="s">
        <v>72</v>
      </c>
      <c r="AU126" s="188" t="s">
        <v>81</v>
      </c>
      <c r="AY126" s="187" t="s">
        <v>186</v>
      </c>
      <c r="BK126" s="189">
        <f>SUM(BK127:BK171)</f>
        <v>0</v>
      </c>
    </row>
    <row r="127" spans="2:65" s="1" customFormat="1" ht="22.5" customHeight="1">
      <c r="B127" s="41"/>
      <c r="C127" s="193" t="s">
        <v>698</v>
      </c>
      <c r="D127" s="193" t="s">
        <v>189</v>
      </c>
      <c r="E127" s="194" t="s">
        <v>4022</v>
      </c>
      <c r="F127" s="195" t="s">
        <v>4023</v>
      </c>
      <c r="G127" s="196" t="s">
        <v>249</v>
      </c>
      <c r="H127" s="197">
        <v>2</v>
      </c>
      <c r="I127" s="198"/>
      <c r="J127" s="199">
        <f aca="true" t="shared" si="0" ref="J127:J135">ROUND(I127*H127,2)</f>
        <v>0</v>
      </c>
      <c r="K127" s="195" t="s">
        <v>23</v>
      </c>
      <c r="L127" s="61"/>
      <c r="M127" s="200" t="s">
        <v>23</v>
      </c>
      <c r="N127" s="201" t="s">
        <v>44</v>
      </c>
      <c r="O127" s="42"/>
      <c r="P127" s="202">
        <f aca="true" t="shared" si="1" ref="P127:P135">O127*H127</f>
        <v>0</v>
      </c>
      <c r="Q127" s="202">
        <v>0</v>
      </c>
      <c r="R127" s="202">
        <f aca="true" t="shared" si="2" ref="R127:R135">Q127*H127</f>
        <v>0</v>
      </c>
      <c r="S127" s="202">
        <v>0</v>
      </c>
      <c r="T127" s="203">
        <f aca="true" t="shared" si="3" ref="T127:T135">S127*H127</f>
        <v>0</v>
      </c>
      <c r="AR127" s="24" t="s">
        <v>1105</v>
      </c>
      <c r="AT127" s="24" t="s">
        <v>189</v>
      </c>
      <c r="AU127" s="24" t="s">
        <v>83</v>
      </c>
      <c r="AY127" s="24" t="s">
        <v>186</v>
      </c>
      <c r="BE127" s="204">
        <f aca="true" t="shared" si="4" ref="BE127:BE135">IF(N127="základní",J127,0)</f>
        <v>0</v>
      </c>
      <c r="BF127" s="204">
        <f aca="true" t="shared" si="5" ref="BF127:BF135">IF(N127="snížená",J127,0)</f>
        <v>0</v>
      </c>
      <c r="BG127" s="204">
        <f aca="true" t="shared" si="6" ref="BG127:BG135">IF(N127="zákl. přenesená",J127,0)</f>
        <v>0</v>
      </c>
      <c r="BH127" s="204">
        <f aca="true" t="shared" si="7" ref="BH127:BH135">IF(N127="sníž. přenesená",J127,0)</f>
        <v>0</v>
      </c>
      <c r="BI127" s="204">
        <f aca="true" t="shared" si="8" ref="BI127:BI135">IF(N127="nulová",J127,0)</f>
        <v>0</v>
      </c>
      <c r="BJ127" s="24" t="s">
        <v>81</v>
      </c>
      <c r="BK127" s="204">
        <f aca="true" t="shared" si="9" ref="BK127:BK135">ROUND(I127*H127,2)</f>
        <v>0</v>
      </c>
      <c r="BL127" s="24" t="s">
        <v>1105</v>
      </c>
      <c r="BM127" s="24" t="s">
        <v>4024</v>
      </c>
    </row>
    <row r="128" spans="2:65" s="1" customFormat="1" ht="31.5" customHeight="1">
      <c r="B128" s="41"/>
      <c r="C128" s="193" t="s">
        <v>1063</v>
      </c>
      <c r="D128" s="193" t="s">
        <v>189</v>
      </c>
      <c r="E128" s="194" t="s">
        <v>4025</v>
      </c>
      <c r="F128" s="195" t="s">
        <v>4026</v>
      </c>
      <c r="G128" s="196" t="s">
        <v>300</v>
      </c>
      <c r="H128" s="197">
        <v>6</v>
      </c>
      <c r="I128" s="198"/>
      <c r="J128" s="199">
        <f t="shared" si="0"/>
        <v>0</v>
      </c>
      <c r="K128" s="195" t="s">
        <v>3958</v>
      </c>
      <c r="L128" s="61"/>
      <c r="M128" s="200" t="s">
        <v>23</v>
      </c>
      <c r="N128" s="201" t="s">
        <v>44</v>
      </c>
      <c r="O128" s="42"/>
      <c r="P128" s="202">
        <f t="shared" si="1"/>
        <v>0</v>
      </c>
      <c r="Q128" s="202">
        <v>0.0002</v>
      </c>
      <c r="R128" s="202">
        <f t="shared" si="2"/>
        <v>0.0012000000000000001</v>
      </c>
      <c r="S128" s="202">
        <v>0</v>
      </c>
      <c r="T128" s="203">
        <f t="shared" si="3"/>
        <v>0</v>
      </c>
      <c r="AR128" s="24" t="s">
        <v>1105</v>
      </c>
      <c r="AT128" s="24" t="s">
        <v>189</v>
      </c>
      <c r="AU128" s="24" t="s">
        <v>83</v>
      </c>
      <c r="AY128" s="24" t="s">
        <v>186</v>
      </c>
      <c r="BE128" s="204">
        <f t="shared" si="4"/>
        <v>0</v>
      </c>
      <c r="BF128" s="204">
        <f t="shared" si="5"/>
        <v>0</v>
      </c>
      <c r="BG128" s="204">
        <f t="shared" si="6"/>
        <v>0</v>
      </c>
      <c r="BH128" s="204">
        <f t="shared" si="7"/>
        <v>0</v>
      </c>
      <c r="BI128" s="204">
        <f t="shared" si="8"/>
        <v>0</v>
      </c>
      <c r="BJ128" s="24" t="s">
        <v>81</v>
      </c>
      <c r="BK128" s="204">
        <f t="shared" si="9"/>
        <v>0</v>
      </c>
      <c r="BL128" s="24" t="s">
        <v>1105</v>
      </c>
      <c r="BM128" s="24" t="s">
        <v>4027</v>
      </c>
    </row>
    <row r="129" spans="2:65" s="1" customFormat="1" ht="22.5" customHeight="1">
      <c r="B129" s="41"/>
      <c r="C129" s="254" t="s">
        <v>579</v>
      </c>
      <c r="D129" s="254" t="s">
        <v>1059</v>
      </c>
      <c r="E129" s="255" t="s">
        <v>4028</v>
      </c>
      <c r="F129" s="256" t="s">
        <v>4029</v>
      </c>
      <c r="G129" s="257" t="s">
        <v>300</v>
      </c>
      <c r="H129" s="258">
        <v>2</v>
      </c>
      <c r="I129" s="259"/>
      <c r="J129" s="260">
        <f t="shared" si="0"/>
        <v>0</v>
      </c>
      <c r="K129" s="256" t="s">
        <v>23</v>
      </c>
      <c r="L129" s="261"/>
      <c r="M129" s="262" t="s">
        <v>23</v>
      </c>
      <c r="N129" s="263" t="s">
        <v>44</v>
      </c>
      <c r="O129" s="42"/>
      <c r="P129" s="202">
        <f t="shared" si="1"/>
        <v>0</v>
      </c>
      <c r="Q129" s="202">
        <v>0</v>
      </c>
      <c r="R129" s="202">
        <f t="shared" si="2"/>
        <v>0</v>
      </c>
      <c r="S129" s="202">
        <v>0</v>
      </c>
      <c r="T129" s="203">
        <f t="shared" si="3"/>
        <v>0</v>
      </c>
      <c r="AR129" s="24" t="s">
        <v>1428</v>
      </c>
      <c r="AT129" s="24" t="s">
        <v>1059</v>
      </c>
      <c r="AU129" s="24" t="s">
        <v>83</v>
      </c>
      <c r="AY129" s="24" t="s">
        <v>186</v>
      </c>
      <c r="BE129" s="204">
        <f t="shared" si="4"/>
        <v>0</v>
      </c>
      <c r="BF129" s="204">
        <f t="shared" si="5"/>
        <v>0</v>
      </c>
      <c r="BG129" s="204">
        <f t="shared" si="6"/>
        <v>0</v>
      </c>
      <c r="BH129" s="204">
        <f t="shared" si="7"/>
        <v>0</v>
      </c>
      <c r="BI129" s="204">
        <f t="shared" si="8"/>
        <v>0</v>
      </c>
      <c r="BJ129" s="24" t="s">
        <v>81</v>
      </c>
      <c r="BK129" s="204">
        <f t="shared" si="9"/>
        <v>0</v>
      </c>
      <c r="BL129" s="24" t="s">
        <v>1105</v>
      </c>
      <c r="BM129" s="24" t="s">
        <v>4030</v>
      </c>
    </row>
    <row r="130" spans="2:65" s="1" customFormat="1" ht="22.5" customHeight="1">
      <c r="B130" s="41"/>
      <c r="C130" s="254" t="s">
        <v>736</v>
      </c>
      <c r="D130" s="254" t="s">
        <v>1059</v>
      </c>
      <c r="E130" s="255" t="s">
        <v>4031</v>
      </c>
      <c r="F130" s="256" t="s">
        <v>4032</v>
      </c>
      <c r="G130" s="257" t="s">
        <v>300</v>
      </c>
      <c r="H130" s="258">
        <v>4</v>
      </c>
      <c r="I130" s="259"/>
      <c r="J130" s="260">
        <f t="shared" si="0"/>
        <v>0</v>
      </c>
      <c r="K130" s="256" t="s">
        <v>23</v>
      </c>
      <c r="L130" s="261"/>
      <c r="M130" s="262" t="s">
        <v>23</v>
      </c>
      <c r="N130" s="263" t="s">
        <v>44</v>
      </c>
      <c r="O130" s="42"/>
      <c r="P130" s="202">
        <f t="shared" si="1"/>
        <v>0</v>
      </c>
      <c r="Q130" s="202">
        <v>0</v>
      </c>
      <c r="R130" s="202">
        <f t="shared" si="2"/>
        <v>0</v>
      </c>
      <c r="S130" s="202">
        <v>0</v>
      </c>
      <c r="T130" s="203">
        <f t="shared" si="3"/>
        <v>0</v>
      </c>
      <c r="AR130" s="24" t="s">
        <v>1428</v>
      </c>
      <c r="AT130" s="24" t="s">
        <v>1059</v>
      </c>
      <c r="AU130" s="24" t="s">
        <v>83</v>
      </c>
      <c r="AY130" s="24" t="s">
        <v>186</v>
      </c>
      <c r="BE130" s="204">
        <f t="shared" si="4"/>
        <v>0</v>
      </c>
      <c r="BF130" s="204">
        <f t="shared" si="5"/>
        <v>0</v>
      </c>
      <c r="BG130" s="204">
        <f t="shared" si="6"/>
        <v>0</v>
      </c>
      <c r="BH130" s="204">
        <f t="shared" si="7"/>
        <v>0</v>
      </c>
      <c r="BI130" s="204">
        <f t="shared" si="8"/>
        <v>0</v>
      </c>
      <c r="BJ130" s="24" t="s">
        <v>81</v>
      </c>
      <c r="BK130" s="204">
        <f t="shared" si="9"/>
        <v>0</v>
      </c>
      <c r="BL130" s="24" t="s">
        <v>1105</v>
      </c>
      <c r="BM130" s="24" t="s">
        <v>4033</v>
      </c>
    </row>
    <row r="131" spans="2:65" s="1" customFormat="1" ht="31.5" customHeight="1">
      <c r="B131" s="41"/>
      <c r="C131" s="193" t="s">
        <v>758</v>
      </c>
      <c r="D131" s="193" t="s">
        <v>189</v>
      </c>
      <c r="E131" s="194" t="s">
        <v>4034</v>
      </c>
      <c r="F131" s="195" t="s">
        <v>4035</v>
      </c>
      <c r="G131" s="196" t="s">
        <v>300</v>
      </c>
      <c r="H131" s="197">
        <v>2</v>
      </c>
      <c r="I131" s="198"/>
      <c r="J131" s="199">
        <f t="shared" si="0"/>
        <v>0</v>
      </c>
      <c r="K131" s="195" t="s">
        <v>4036</v>
      </c>
      <c r="L131" s="61"/>
      <c r="M131" s="200" t="s">
        <v>23</v>
      </c>
      <c r="N131" s="201" t="s">
        <v>44</v>
      </c>
      <c r="O131" s="42"/>
      <c r="P131" s="202">
        <f t="shared" si="1"/>
        <v>0</v>
      </c>
      <c r="Q131" s="202">
        <v>0.00038</v>
      </c>
      <c r="R131" s="202">
        <f t="shared" si="2"/>
        <v>0.00076</v>
      </c>
      <c r="S131" s="202">
        <v>0</v>
      </c>
      <c r="T131" s="203">
        <f t="shared" si="3"/>
        <v>0</v>
      </c>
      <c r="AR131" s="24" t="s">
        <v>1105</v>
      </c>
      <c r="AT131" s="24" t="s">
        <v>189</v>
      </c>
      <c r="AU131" s="24" t="s">
        <v>83</v>
      </c>
      <c r="AY131" s="24" t="s">
        <v>186</v>
      </c>
      <c r="BE131" s="204">
        <f t="shared" si="4"/>
        <v>0</v>
      </c>
      <c r="BF131" s="204">
        <f t="shared" si="5"/>
        <v>0</v>
      </c>
      <c r="BG131" s="204">
        <f t="shared" si="6"/>
        <v>0</v>
      </c>
      <c r="BH131" s="204">
        <f t="shared" si="7"/>
        <v>0</v>
      </c>
      <c r="BI131" s="204">
        <f t="shared" si="8"/>
        <v>0</v>
      </c>
      <c r="BJ131" s="24" t="s">
        <v>81</v>
      </c>
      <c r="BK131" s="204">
        <f t="shared" si="9"/>
        <v>0</v>
      </c>
      <c r="BL131" s="24" t="s">
        <v>1105</v>
      </c>
      <c r="BM131" s="24" t="s">
        <v>4037</v>
      </c>
    </row>
    <row r="132" spans="2:65" s="1" customFormat="1" ht="22.5" customHeight="1">
      <c r="B132" s="41"/>
      <c r="C132" s="254" t="s">
        <v>741</v>
      </c>
      <c r="D132" s="254" t="s">
        <v>1059</v>
      </c>
      <c r="E132" s="255" t="s">
        <v>4038</v>
      </c>
      <c r="F132" s="256" t="s">
        <v>4039</v>
      </c>
      <c r="G132" s="257" t="s">
        <v>249</v>
      </c>
      <c r="H132" s="258">
        <v>4</v>
      </c>
      <c r="I132" s="259"/>
      <c r="J132" s="260">
        <f t="shared" si="0"/>
        <v>0</v>
      </c>
      <c r="K132" s="256" t="s">
        <v>23</v>
      </c>
      <c r="L132" s="261"/>
      <c r="M132" s="262" t="s">
        <v>23</v>
      </c>
      <c r="N132" s="263" t="s">
        <v>44</v>
      </c>
      <c r="O132" s="42"/>
      <c r="P132" s="202">
        <f t="shared" si="1"/>
        <v>0</v>
      </c>
      <c r="Q132" s="202">
        <v>0</v>
      </c>
      <c r="R132" s="202">
        <f t="shared" si="2"/>
        <v>0</v>
      </c>
      <c r="S132" s="202">
        <v>0</v>
      </c>
      <c r="T132" s="203">
        <f t="shared" si="3"/>
        <v>0</v>
      </c>
      <c r="AR132" s="24" t="s">
        <v>1428</v>
      </c>
      <c r="AT132" s="24" t="s">
        <v>1059</v>
      </c>
      <c r="AU132" s="24" t="s">
        <v>83</v>
      </c>
      <c r="AY132" s="24" t="s">
        <v>186</v>
      </c>
      <c r="BE132" s="204">
        <f t="shared" si="4"/>
        <v>0</v>
      </c>
      <c r="BF132" s="204">
        <f t="shared" si="5"/>
        <v>0</v>
      </c>
      <c r="BG132" s="204">
        <f t="shared" si="6"/>
        <v>0</v>
      </c>
      <c r="BH132" s="204">
        <f t="shared" si="7"/>
        <v>0</v>
      </c>
      <c r="BI132" s="204">
        <f t="shared" si="8"/>
        <v>0</v>
      </c>
      <c r="BJ132" s="24" t="s">
        <v>81</v>
      </c>
      <c r="BK132" s="204">
        <f t="shared" si="9"/>
        <v>0</v>
      </c>
      <c r="BL132" s="24" t="s">
        <v>1105</v>
      </c>
      <c r="BM132" s="24" t="s">
        <v>4040</v>
      </c>
    </row>
    <row r="133" spans="2:65" s="1" customFormat="1" ht="31.5" customHeight="1">
      <c r="B133" s="41"/>
      <c r="C133" s="193" t="s">
        <v>862</v>
      </c>
      <c r="D133" s="193" t="s">
        <v>189</v>
      </c>
      <c r="E133" s="194" t="s">
        <v>4041</v>
      </c>
      <c r="F133" s="195" t="s">
        <v>4042</v>
      </c>
      <c r="G133" s="196" t="s">
        <v>300</v>
      </c>
      <c r="H133" s="197">
        <v>12</v>
      </c>
      <c r="I133" s="198"/>
      <c r="J133" s="199">
        <f t="shared" si="0"/>
        <v>0</v>
      </c>
      <c r="K133" s="195" t="s">
        <v>3958</v>
      </c>
      <c r="L133" s="61"/>
      <c r="M133" s="200" t="s">
        <v>23</v>
      </c>
      <c r="N133" s="201" t="s">
        <v>44</v>
      </c>
      <c r="O133" s="42"/>
      <c r="P133" s="202">
        <f t="shared" si="1"/>
        <v>0</v>
      </c>
      <c r="Q133" s="202">
        <v>0.0002</v>
      </c>
      <c r="R133" s="202">
        <f t="shared" si="2"/>
        <v>0.0024000000000000002</v>
      </c>
      <c r="S133" s="202">
        <v>0</v>
      </c>
      <c r="T133" s="203">
        <f t="shared" si="3"/>
        <v>0</v>
      </c>
      <c r="AR133" s="24" t="s">
        <v>1105</v>
      </c>
      <c r="AT133" s="24" t="s">
        <v>189</v>
      </c>
      <c r="AU133" s="24" t="s">
        <v>83</v>
      </c>
      <c r="AY133" s="24" t="s">
        <v>186</v>
      </c>
      <c r="BE133" s="204">
        <f t="shared" si="4"/>
        <v>0</v>
      </c>
      <c r="BF133" s="204">
        <f t="shared" si="5"/>
        <v>0</v>
      </c>
      <c r="BG133" s="204">
        <f t="shared" si="6"/>
        <v>0</v>
      </c>
      <c r="BH133" s="204">
        <f t="shared" si="7"/>
        <v>0</v>
      </c>
      <c r="BI133" s="204">
        <f t="shared" si="8"/>
        <v>0</v>
      </c>
      <c r="BJ133" s="24" t="s">
        <v>81</v>
      </c>
      <c r="BK133" s="204">
        <f t="shared" si="9"/>
        <v>0</v>
      </c>
      <c r="BL133" s="24" t="s">
        <v>1105</v>
      </c>
      <c r="BM133" s="24" t="s">
        <v>4043</v>
      </c>
    </row>
    <row r="134" spans="2:65" s="1" customFormat="1" ht="22.5" customHeight="1">
      <c r="B134" s="41"/>
      <c r="C134" s="254" t="s">
        <v>806</v>
      </c>
      <c r="D134" s="254" t="s">
        <v>1059</v>
      </c>
      <c r="E134" s="255" t="s">
        <v>4044</v>
      </c>
      <c r="F134" s="256" t="s">
        <v>4045</v>
      </c>
      <c r="G134" s="257" t="s">
        <v>300</v>
      </c>
      <c r="H134" s="258">
        <v>12</v>
      </c>
      <c r="I134" s="259"/>
      <c r="J134" s="260">
        <f t="shared" si="0"/>
        <v>0</v>
      </c>
      <c r="K134" s="256" t="s">
        <v>23</v>
      </c>
      <c r="L134" s="261"/>
      <c r="M134" s="262" t="s">
        <v>23</v>
      </c>
      <c r="N134" s="263" t="s">
        <v>44</v>
      </c>
      <c r="O134" s="42"/>
      <c r="P134" s="202">
        <f t="shared" si="1"/>
        <v>0</v>
      </c>
      <c r="Q134" s="202">
        <v>0.00244</v>
      </c>
      <c r="R134" s="202">
        <f t="shared" si="2"/>
        <v>0.02928</v>
      </c>
      <c r="S134" s="202">
        <v>0</v>
      </c>
      <c r="T134" s="203">
        <f t="shared" si="3"/>
        <v>0</v>
      </c>
      <c r="AR134" s="24" t="s">
        <v>1428</v>
      </c>
      <c r="AT134" s="24" t="s">
        <v>1059</v>
      </c>
      <c r="AU134" s="24" t="s">
        <v>83</v>
      </c>
      <c r="AY134" s="24" t="s">
        <v>186</v>
      </c>
      <c r="BE134" s="204">
        <f t="shared" si="4"/>
        <v>0</v>
      </c>
      <c r="BF134" s="204">
        <f t="shared" si="5"/>
        <v>0</v>
      </c>
      <c r="BG134" s="204">
        <f t="shared" si="6"/>
        <v>0</v>
      </c>
      <c r="BH134" s="204">
        <f t="shared" si="7"/>
        <v>0</v>
      </c>
      <c r="BI134" s="204">
        <f t="shared" si="8"/>
        <v>0</v>
      </c>
      <c r="BJ134" s="24" t="s">
        <v>81</v>
      </c>
      <c r="BK134" s="204">
        <f t="shared" si="9"/>
        <v>0</v>
      </c>
      <c r="BL134" s="24" t="s">
        <v>1105</v>
      </c>
      <c r="BM134" s="24" t="s">
        <v>4046</v>
      </c>
    </row>
    <row r="135" spans="2:65" s="1" customFormat="1" ht="31.5" customHeight="1">
      <c r="B135" s="41"/>
      <c r="C135" s="193" t="s">
        <v>764</v>
      </c>
      <c r="D135" s="193" t="s">
        <v>189</v>
      </c>
      <c r="E135" s="194" t="s">
        <v>4047</v>
      </c>
      <c r="F135" s="195" t="s">
        <v>4048</v>
      </c>
      <c r="G135" s="196" t="s">
        <v>444</v>
      </c>
      <c r="H135" s="197">
        <v>2</v>
      </c>
      <c r="I135" s="198"/>
      <c r="J135" s="199">
        <f t="shared" si="0"/>
        <v>0</v>
      </c>
      <c r="K135" s="195" t="s">
        <v>23</v>
      </c>
      <c r="L135" s="61"/>
      <c r="M135" s="200" t="s">
        <v>23</v>
      </c>
      <c r="N135" s="201" t="s">
        <v>44</v>
      </c>
      <c r="O135" s="42"/>
      <c r="P135" s="202">
        <f t="shared" si="1"/>
        <v>0</v>
      </c>
      <c r="Q135" s="202">
        <v>0.00016</v>
      </c>
      <c r="R135" s="202">
        <f t="shared" si="2"/>
        <v>0.00032</v>
      </c>
      <c r="S135" s="202">
        <v>0</v>
      </c>
      <c r="T135" s="203">
        <f t="shared" si="3"/>
        <v>0</v>
      </c>
      <c r="AR135" s="24" t="s">
        <v>1105</v>
      </c>
      <c r="AT135" s="24" t="s">
        <v>189</v>
      </c>
      <c r="AU135" s="24" t="s">
        <v>83</v>
      </c>
      <c r="AY135" s="24" t="s">
        <v>186</v>
      </c>
      <c r="BE135" s="204">
        <f t="shared" si="4"/>
        <v>0</v>
      </c>
      <c r="BF135" s="204">
        <f t="shared" si="5"/>
        <v>0</v>
      </c>
      <c r="BG135" s="204">
        <f t="shared" si="6"/>
        <v>0</v>
      </c>
      <c r="BH135" s="204">
        <f t="shared" si="7"/>
        <v>0</v>
      </c>
      <c r="BI135" s="204">
        <f t="shared" si="8"/>
        <v>0</v>
      </c>
      <c r="BJ135" s="24" t="s">
        <v>81</v>
      </c>
      <c r="BK135" s="204">
        <f t="shared" si="9"/>
        <v>0</v>
      </c>
      <c r="BL135" s="24" t="s">
        <v>1105</v>
      </c>
      <c r="BM135" s="24" t="s">
        <v>4049</v>
      </c>
    </row>
    <row r="136" spans="2:47" s="1" customFormat="1" ht="27">
      <c r="B136" s="41"/>
      <c r="C136" s="63"/>
      <c r="D136" s="205" t="s">
        <v>196</v>
      </c>
      <c r="E136" s="63"/>
      <c r="F136" s="206" t="s">
        <v>4050</v>
      </c>
      <c r="G136" s="63"/>
      <c r="H136" s="63"/>
      <c r="I136" s="163"/>
      <c r="J136" s="63"/>
      <c r="K136" s="63"/>
      <c r="L136" s="61"/>
      <c r="M136" s="207"/>
      <c r="N136" s="42"/>
      <c r="O136" s="42"/>
      <c r="P136" s="42"/>
      <c r="Q136" s="42"/>
      <c r="R136" s="42"/>
      <c r="S136" s="42"/>
      <c r="T136" s="78"/>
      <c r="AT136" s="24" t="s">
        <v>196</v>
      </c>
      <c r="AU136" s="24" t="s">
        <v>83</v>
      </c>
    </row>
    <row r="137" spans="2:65" s="1" customFormat="1" ht="22.5" customHeight="1">
      <c r="B137" s="41"/>
      <c r="C137" s="193" t="s">
        <v>790</v>
      </c>
      <c r="D137" s="193" t="s">
        <v>189</v>
      </c>
      <c r="E137" s="194" t="s">
        <v>4051</v>
      </c>
      <c r="F137" s="195" t="s">
        <v>4052</v>
      </c>
      <c r="G137" s="196" t="s">
        <v>444</v>
      </c>
      <c r="H137" s="197">
        <v>257</v>
      </c>
      <c r="I137" s="198"/>
      <c r="J137" s="199">
        <f>ROUND(I137*H137,2)</f>
        <v>0</v>
      </c>
      <c r="K137" s="195" t="s">
        <v>4036</v>
      </c>
      <c r="L137" s="61"/>
      <c r="M137" s="200" t="s">
        <v>23</v>
      </c>
      <c r="N137" s="201" t="s">
        <v>44</v>
      </c>
      <c r="O137" s="42"/>
      <c r="P137" s="202">
        <f>O137*H137</f>
        <v>0</v>
      </c>
      <c r="Q137" s="202">
        <v>0</v>
      </c>
      <c r="R137" s="202">
        <f>Q137*H137</f>
        <v>0</v>
      </c>
      <c r="S137" s="202">
        <v>0</v>
      </c>
      <c r="T137" s="203">
        <f>S137*H137</f>
        <v>0</v>
      </c>
      <c r="AR137" s="24" t="s">
        <v>1105</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1105</v>
      </c>
      <c r="BM137" s="24" t="s">
        <v>4053</v>
      </c>
    </row>
    <row r="138" spans="2:65" s="1" customFormat="1" ht="22.5" customHeight="1">
      <c r="B138" s="41"/>
      <c r="C138" s="193" t="s">
        <v>810</v>
      </c>
      <c r="D138" s="193" t="s">
        <v>189</v>
      </c>
      <c r="E138" s="194" t="s">
        <v>4054</v>
      </c>
      <c r="F138" s="195" t="s">
        <v>4055</v>
      </c>
      <c r="G138" s="196" t="s">
        <v>300</v>
      </c>
      <c r="H138" s="197">
        <v>50</v>
      </c>
      <c r="I138" s="198"/>
      <c r="J138" s="199">
        <f>ROUND(I138*H138,2)</f>
        <v>0</v>
      </c>
      <c r="K138" s="195" t="s">
        <v>23</v>
      </c>
      <c r="L138" s="61"/>
      <c r="M138" s="200" t="s">
        <v>23</v>
      </c>
      <c r="N138" s="201" t="s">
        <v>44</v>
      </c>
      <c r="O138" s="42"/>
      <c r="P138" s="202">
        <f>O138*H138</f>
        <v>0</v>
      </c>
      <c r="Q138" s="202">
        <v>0</v>
      </c>
      <c r="R138" s="202">
        <f>Q138*H138</f>
        <v>0</v>
      </c>
      <c r="S138" s="202">
        <v>0</v>
      </c>
      <c r="T138" s="203">
        <f>S138*H138</f>
        <v>0</v>
      </c>
      <c r="AR138" s="24" t="s">
        <v>1105</v>
      </c>
      <c r="AT138" s="24" t="s">
        <v>189</v>
      </c>
      <c r="AU138" s="24" t="s">
        <v>83</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1105</v>
      </c>
      <c r="BM138" s="24" t="s">
        <v>4056</v>
      </c>
    </row>
    <row r="139" spans="2:65" s="1" customFormat="1" ht="22.5" customHeight="1">
      <c r="B139" s="41"/>
      <c r="C139" s="193" t="s">
        <v>630</v>
      </c>
      <c r="D139" s="193" t="s">
        <v>189</v>
      </c>
      <c r="E139" s="194" t="s">
        <v>4057</v>
      </c>
      <c r="F139" s="195" t="s">
        <v>4058</v>
      </c>
      <c r="G139" s="196" t="s">
        <v>2680</v>
      </c>
      <c r="H139" s="197">
        <v>1</v>
      </c>
      <c r="I139" s="198"/>
      <c r="J139" s="199">
        <f>ROUND(I139*H139,2)</f>
        <v>0</v>
      </c>
      <c r="K139" s="195" t="s">
        <v>23</v>
      </c>
      <c r="L139" s="61"/>
      <c r="M139" s="200" t="s">
        <v>23</v>
      </c>
      <c r="N139" s="201" t="s">
        <v>44</v>
      </c>
      <c r="O139" s="42"/>
      <c r="P139" s="202">
        <f>O139*H139</f>
        <v>0</v>
      </c>
      <c r="Q139" s="202">
        <v>0</v>
      </c>
      <c r="R139" s="202">
        <f>Q139*H139</f>
        <v>0</v>
      </c>
      <c r="S139" s="202">
        <v>0</v>
      </c>
      <c r="T139" s="203">
        <f>S139*H139</f>
        <v>0</v>
      </c>
      <c r="AR139" s="24" t="s">
        <v>1105</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1105</v>
      </c>
      <c r="BM139" s="24" t="s">
        <v>4059</v>
      </c>
    </row>
    <row r="140" spans="2:65" s="1" customFormat="1" ht="22.5" customHeight="1">
      <c r="B140" s="41"/>
      <c r="C140" s="193" t="s">
        <v>651</v>
      </c>
      <c r="D140" s="193" t="s">
        <v>189</v>
      </c>
      <c r="E140" s="194" t="s">
        <v>4060</v>
      </c>
      <c r="F140" s="195" t="s">
        <v>4061</v>
      </c>
      <c r="G140" s="196" t="s">
        <v>300</v>
      </c>
      <c r="H140" s="197">
        <v>1</v>
      </c>
      <c r="I140" s="198"/>
      <c r="J140" s="199">
        <f>ROUND(I140*H140,2)</f>
        <v>0</v>
      </c>
      <c r="K140" s="195" t="s">
        <v>23</v>
      </c>
      <c r="L140" s="61"/>
      <c r="M140" s="200" t="s">
        <v>23</v>
      </c>
      <c r="N140" s="201" t="s">
        <v>44</v>
      </c>
      <c r="O140" s="42"/>
      <c r="P140" s="202">
        <f>O140*H140</f>
        <v>0</v>
      </c>
      <c r="Q140" s="202">
        <v>0</v>
      </c>
      <c r="R140" s="202">
        <f>Q140*H140</f>
        <v>0</v>
      </c>
      <c r="S140" s="202">
        <v>0</v>
      </c>
      <c r="T140" s="203">
        <f>S140*H140</f>
        <v>0</v>
      </c>
      <c r="AR140" s="24" t="s">
        <v>1105</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1105</v>
      </c>
      <c r="BM140" s="24" t="s">
        <v>4062</v>
      </c>
    </row>
    <row r="141" spans="2:65" s="1" customFormat="1" ht="31.5" customHeight="1">
      <c r="B141" s="41"/>
      <c r="C141" s="193" t="s">
        <v>816</v>
      </c>
      <c r="D141" s="193" t="s">
        <v>189</v>
      </c>
      <c r="E141" s="194" t="s">
        <v>4063</v>
      </c>
      <c r="F141" s="195" t="s">
        <v>4064</v>
      </c>
      <c r="G141" s="196" t="s">
        <v>444</v>
      </c>
      <c r="H141" s="197">
        <v>33.5</v>
      </c>
      <c r="I141" s="198"/>
      <c r="J141" s="199">
        <f>ROUND(I141*H141,2)</f>
        <v>0</v>
      </c>
      <c r="K141" s="195" t="s">
        <v>3958</v>
      </c>
      <c r="L141" s="61"/>
      <c r="M141" s="200" t="s">
        <v>23</v>
      </c>
      <c r="N141" s="201" t="s">
        <v>44</v>
      </c>
      <c r="O141" s="42"/>
      <c r="P141" s="202">
        <f>O141*H141</f>
        <v>0</v>
      </c>
      <c r="Q141" s="202">
        <v>0.00492</v>
      </c>
      <c r="R141" s="202">
        <f>Q141*H141</f>
        <v>0.16482</v>
      </c>
      <c r="S141" s="202">
        <v>0</v>
      </c>
      <c r="T141" s="203">
        <f>S141*H141</f>
        <v>0</v>
      </c>
      <c r="AR141" s="24" t="s">
        <v>1105</v>
      </c>
      <c r="AT141" s="24" t="s">
        <v>189</v>
      </c>
      <c r="AU141" s="24" t="s">
        <v>83</v>
      </c>
      <c r="AY141" s="24" t="s">
        <v>186</v>
      </c>
      <c r="BE141" s="204">
        <f>IF(N141="základní",J141,0)</f>
        <v>0</v>
      </c>
      <c r="BF141" s="204">
        <f>IF(N141="snížená",J141,0)</f>
        <v>0</v>
      </c>
      <c r="BG141" s="204">
        <f>IF(N141="zákl. přenesená",J141,0)</f>
        <v>0</v>
      </c>
      <c r="BH141" s="204">
        <f>IF(N141="sníž. přenesená",J141,0)</f>
        <v>0</v>
      </c>
      <c r="BI141" s="204">
        <f>IF(N141="nulová",J141,0)</f>
        <v>0</v>
      </c>
      <c r="BJ141" s="24" t="s">
        <v>81</v>
      </c>
      <c r="BK141" s="204">
        <f>ROUND(I141*H141,2)</f>
        <v>0</v>
      </c>
      <c r="BL141" s="24" t="s">
        <v>1105</v>
      </c>
      <c r="BM141" s="24" t="s">
        <v>4065</v>
      </c>
    </row>
    <row r="142" spans="2:51" s="11" customFormat="1" ht="13.5">
      <c r="B142" s="214"/>
      <c r="C142" s="215"/>
      <c r="D142" s="205" t="s">
        <v>290</v>
      </c>
      <c r="E142" s="216" t="s">
        <v>23</v>
      </c>
      <c r="F142" s="217" t="s">
        <v>4066</v>
      </c>
      <c r="G142" s="215"/>
      <c r="H142" s="218">
        <v>33.5</v>
      </c>
      <c r="I142" s="219"/>
      <c r="J142" s="215"/>
      <c r="K142" s="215"/>
      <c r="L142" s="220"/>
      <c r="M142" s="221"/>
      <c r="N142" s="222"/>
      <c r="O142" s="222"/>
      <c r="P142" s="222"/>
      <c r="Q142" s="222"/>
      <c r="R142" s="222"/>
      <c r="S142" s="222"/>
      <c r="T142" s="223"/>
      <c r="AT142" s="224" t="s">
        <v>290</v>
      </c>
      <c r="AU142" s="224" t="s">
        <v>83</v>
      </c>
      <c r="AV142" s="11" t="s">
        <v>83</v>
      </c>
      <c r="AW142" s="11" t="s">
        <v>36</v>
      </c>
      <c r="AX142" s="11" t="s">
        <v>81</v>
      </c>
      <c r="AY142" s="224" t="s">
        <v>186</v>
      </c>
    </row>
    <row r="143" spans="2:65" s="1" customFormat="1" ht="31.5" customHeight="1">
      <c r="B143" s="41"/>
      <c r="C143" s="254" t="s">
        <v>1110</v>
      </c>
      <c r="D143" s="254" t="s">
        <v>1059</v>
      </c>
      <c r="E143" s="255" t="s">
        <v>4067</v>
      </c>
      <c r="F143" s="256" t="s">
        <v>4068</v>
      </c>
      <c r="G143" s="257" t="s">
        <v>300</v>
      </c>
      <c r="H143" s="258">
        <v>4</v>
      </c>
      <c r="I143" s="259"/>
      <c r="J143" s="260">
        <f>ROUND(I143*H143,2)</f>
        <v>0</v>
      </c>
      <c r="K143" s="256" t="s">
        <v>3958</v>
      </c>
      <c r="L143" s="261"/>
      <c r="M143" s="262" t="s">
        <v>23</v>
      </c>
      <c r="N143" s="263" t="s">
        <v>44</v>
      </c>
      <c r="O143" s="42"/>
      <c r="P143" s="202">
        <f>O143*H143</f>
        <v>0</v>
      </c>
      <c r="Q143" s="202">
        <v>0.00046</v>
      </c>
      <c r="R143" s="202">
        <f>Q143*H143</f>
        <v>0.00184</v>
      </c>
      <c r="S143" s="202">
        <v>0</v>
      </c>
      <c r="T143" s="203">
        <f>S143*H143</f>
        <v>0</v>
      </c>
      <c r="AR143" s="24" t="s">
        <v>541</v>
      </c>
      <c r="AT143" s="24" t="s">
        <v>1059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541</v>
      </c>
      <c r="BM143" s="24" t="s">
        <v>4069</v>
      </c>
    </row>
    <row r="144" spans="2:65" s="1" customFormat="1" ht="31.5" customHeight="1">
      <c r="B144" s="41"/>
      <c r="C144" s="254" t="s">
        <v>585</v>
      </c>
      <c r="D144" s="254" t="s">
        <v>1059</v>
      </c>
      <c r="E144" s="255" t="s">
        <v>4070</v>
      </c>
      <c r="F144" s="256" t="s">
        <v>4071</v>
      </c>
      <c r="G144" s="257" t="s">
        <v>444</v>
      </c>
      <c r="H144" s="258">
        <v>33.5</v>
      </c>
      <c r="I144" s="259"/>
      <c r="J144" s="260">
        <f>ROUND(I144*H144,2)</f>
        <v>0</v>
      </c>
      <c r="K144" s="256" t="s">
        <v>23</v>
      </c>
      <c r="L144" s="261"/>
      <c r="M144" s="262" t="s">
        <v>23</v>
      </c>
      <c r="N144" s="263" t="s">
        <v>44</v>
      </c>
      <c r="O144" s="42"/>
      <c r="P144" s="202">
        <f>O144*H144</f>
        <v>0</v>
      </c>
      <c r="Q144" s="202">
        <v>0.00046</v>
      </c>
      <c r="R144" s="202">
        <f>Q144*H144</f>
        <v>0.01541</v>
      </c>
      <c r="S144" s="202">
        <v>0</v>
      </c>
      <c r="T144" s="203">
        <f>S144*H144</f>
        <v>0</v>
      </c>
      <c r="AR144" s="24" t="s">
        <v>541</v>
      </c>
      <c r="AT144" s="24" t="s">
        <v>1059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541</v>
      </c>
      <c r="BM144" s="24" t="s">
        <v>4072</v>
      </c>
    </row>
    <row r="145" spans="2:51" s="11" customFormat="1" ht="13.5">
      <c r="B145" s="214"/>
      <c r="C145" s="215"/>
      <c r="D145" s="205" t="s">
        <v>290</v>
      </c>
      <c r="E145" s="216" t="s">
        <v>23</v>
      </c>
      <c r="F145" s="217" t="s">
        <v>4066</v>
      </c>
      <c r="G145" s="215"/>
      <c r="H145" s="218">
        <v>33.5</v>
      </c>
      <c r="I145" s="219"/>
      <c r="J145" s="215"/>
      <c r="K145" s="215"/>
      <c r="L145" s="220"/>
      <c r="M145" s="221"/>
      <c r="N145" s="222"/>
      <c r="O145" s="222"/>
      <c r="P145" s="222"/>
      <c r="Q145" s="222"/>
      <c r="R145" s="222"/>
      <c r="S145" s="222"/>
      <c r="T145" s="223"/>
      <c r="AT145" s="224" t="s">
        <v>290</v>
      </c>
      <c r="AU145" s="224" t="s">
        <v>83</v>
      </c>
      <c r="AV145" s="11" t="s">
        <v>83</v>
      </c>
      <c r="AW145" s="11" t="s">
        <v>36</v>
      </c>
      <c r="AX145" s="11" t="s">
        <v>81</v>
      </c>
      <c r="AY145" s="224" t="s">
        <v>186</v>
      </c>
    </row>
    <row r="146" spans="2:65" s="1" customFormat="1" ht="22.5" customHeight="1">
      <c r="B146" s="41"/>
      <c r="C146" s="193" t="s">
        <v>541</v>
      </c>
      <c r="D146" s="193" t="s">
        <v>189</v>
      </c>
      <c r="E146" s="194" t="s">
        <v>4073</v>
      </c>
      <c r="F146" s="195" t="s">
        <v>4074</v>
      </c>
      <c r="G146" s="196" t="s">
        <v>300</v>
      </c>
      <c r="H146" s="197">
        <v>2</v>
      </c>
      <c r="I146" s="198"/>
      <c r="J146" s="199">
        <f aca="true" t="shared" si="10" ref="J146:J171">ROUND(I146*H146,2)</f>
        <v>0</v>
      </c>
      <c r="K146" s="195" t="s">
        <v>4036</v>
      </c>
      <c r="L146" s="61"/>
      <c r="M146" s="200" t="s">
        <v>23</v>
      </c>
      <c r="N146" s="201" t="s">
        <v>44</v>
      </c>
      <c r="O146" s="42"/>
      <c r="P146" s="202">
        <f aca="true" t="shared" si="11" ref="P146:P171">O146*H146</f>
        <v>0</v>
      </c>
      <c r="Q146" s="202">
        <v>0.00016</v>
      </c>
      <c r="R146" s="202">
        <f aca="true" t="shared" si="12" ref="R146:R171">Q146*H146</f>
        <v>0.00032</v>
      </c>
      <c r="S146" s="202">
        <v>0</v>
      </c>
      <c r="T146" s="203">
        <f aca="true" t="shared" si="13" ref="T146:T171">S146*H146</f>
        <v>0</v>
      </c>
      <c r="AR146" s="24" t="s">
        <v>1105</v>
      </c>
      <c r="AT146" s="24" t="s">
        <v>189</v>
      </c>
      <c r="AU146" s="24" t="s">
        <v>83</v>
      </c>
      <c r="AY146" s="24" t="s">
        <v>186</v>
      </c>
      <c r="BE146" s="204">
        <f aca="true" t="shared" si="14" ref="BE146:BE171">IF(N146="základní",J146,0)</f>
        <v>0</v>
      </c>
      <c r="BF146" s="204">
        <f aca="true" t="shared" si="15" ref="BF146:BF171">IF(N146="snížená",J146,0)</f>
        <v>0</v>
      </c>
      <c r="BG146" s="204">
        <f aca="true" t="shared" si="16" ref="BG146:BG171">IF(N146="zákl. přenesená",J146,0)</f>
        <v>0</v>
      </c>
      <c r="BH146" s="204">
        <f aca="true" t="shared" si="17" ref="BH146:BH171">IF(N146="sníž. přenesená",J146,0)</f>
        <v>0</v>
      </c>
      <c r="BI146" s="204">
        <f aca="true" t="shared" si="18" ref="BI146:BI171">IF(N146="nulová",J146,0)</f>
        <v>0</v>
      </c>
      <c r="BJ146" s="24" t="s">
        <v>81</v>
      </c>
      <c r="BK146" s="204">
        <f aca="true" t="shared" si="19" ref="BK146:BK171">ROUND(I146*H146,2)</f>
        <v>0</v>
      </c>
      <c r="BL146" s="24" t="s">
        <v>1105</v>
      </c>
      <c r="BM146" s="24" t="s">
        <v>4075</v>
      </c>
    </row>
    <row r="147" spans="2:65" s="1" customFormat="1" ht="22.5" customHeight="1">
      <c r="B147" s="41"/>
      <c r="C147" s="193" t="s">
        <v>532</v>
      </c>
      <c r="D147" s="193" t="s">
        <v>189</v>
      </c>
      <c r="E147" s="194" t="s">
        <v>4076</v>
      </c>
      <c r="F147" s="195" t="s">
        <v>4077</v>
      </c>
      <c r="G147" s="196" t="s">
        <v>300</v>
      </c>
      <c r="H147" s="197">
        <v>2</v>
      </c>
      <c r="I147" s="198"/>
      <c r="J147" s="199">
        <f t="shared" si="10"/>
        <v>0</v>
      </c>
      <c r="K147" s="195" t="s">
        <v>4036</v>
      </c>
      <c r="L147" s="61"/>
      <c r="M147" s="200" t="s">
        <v>23</v>
      </c>
      <c r="N147" s="201" t="s">
        <v>44</v>
      </c>
      <c r="O147" s="42"/>
      <c r="P147" s="202">
        <f t="shared" si="11"/>
        <v>0</v>
      </c>
      <c r="Q147" s="202">
        <v>0.00026</v>
      </c>
      <c r="R147" s="202">
        <f t="shared" si="12"/>
        <v>0.00052</v>
      </c>
      <c r="S147" s="202">
        <v>0</v>
      </c>
      <c r="T147" s="203">
        <f t="shared" si="13"/>
        <v>0</v>
      </c>
      <c r="AR147" s="24" t="s">
        <v>1105</v>
      </c>
      <c r="AT147" s="24" t="s">
        <v>189</v>
      </c>
      <c r="AU147" s="24" t="s">
        <v>83</v>
      </c>
      <c r="AY147" s="24" t="s">
        <v>186</v>
      </c>
      <c r="BE147" s="204">
        <f t="shared" si="14"/>
        <v>0</v>
      </c>
      <c r="BF147" s="204">
        <f t="shared" si="15"/>
        <v>0</v>
      </c>
      <c r="BG147" s="204">
        <f t="shared" si="16"/>
        <v>0</v>
      </c>
      <c r="BH147" s="204">
        <f t="shared" si="17"/>
        <v>0</v>
      </c>
      <c r="BI147" s="204">
        <f t="shared" si="18"/>
        <v>0</v>
      </c>
      <c r="BJ147" s="24" t="s">
        <v>81</v>
      </c>
      <c r="BK147" s="204">
        <f t="shared" si="19"/>
        <v>0</v>
      </c>
      <c r="BL147" s="24" t="s">
        <v>1105</v>
      </c>
      <c r="BM147" s="24" t="s">
        <v>4078</v>
      </c>
    </row>
    <row r="148" spans="2:65" s="1" customFormat="1" ht="22.5" customHeight="1">
      <c r="B148" s="41"/>
      <c r="C148" s="193" t="s">
        <v>847</v>
      </c>
      <c r="D148" s="193" t="s">
        <v>189</v>
      </c>
      <c r="E148" s="194" t="s">
        <v>4079</v>
      </c>
      <c r="F148" s="195" t="s">
        <v>4080</v>
      </c>
      <c r="G148" s="196" t="s">
        <v>444</v>
      </c>
      <c r="H148" s="197">
        <v>258</v>
      </c>
      <c r="I148" s="198"/>
      <c r="J148" s="199">
        <f t="shared" si="10"/>
        <v>0</v>
      </c>
      <c r="K148" s="195" t="s">
        <v>3958</v>
      </c>
      <c r="L148" s="61"/>
      <c r="M148" s="200" t="s">
        <v>23</v>
      </c>
      <c r="N148" s="201" t="s">
        <v>44</v>
      </c>
      <c r="O148" s="42"/>
      <c r="P148" s="202">
        <f t="shared" si="11"/>
        <v>0</v>
      </c>
      <c r="Q148" s="202">
        <v>0.00019</v>
      </c>
      <c r="R148" s="202">
        <f t="shared" si="12"/>
        <v>0.04902</v>
      </c>
      <c r="S148" s="202">
        <v>0</v>
      </c>
      <c r="T148" s="203">
        <f t="shared" si="13"/>
        <v>0</v>
      </c>
      <c r="AR148" s="24" t="s">
        <v>1105</v>
      </c>
      <c r="AT148" s="24" t="s">
        <v>189</v>
      </c>
      <c r="AU148" s="24" t="s">
        <v>83</v>
      </c>
      <c r="AY148" s="24" t="s">
        <v>186</v>
      </c>
      <c r="BE148" s="204">
        <f t="shared" si="14"/>
        <v>0</v>
      </c>
      <c r="BF148" s="204">
        <f t="shared" si="15"/>
        <v>0</v>
      </c>
      <c r="BG148" s="204">
        <f t="shared" si="16"/>
        <v>0</v>
      </c>
      <c r="BH148" s="204">
        <f t="shared" si="17"/>
        <v>0</v>
      </c>
      <c r="BI148" s="204">
        <f t="shared" si="18"/>
        <v>0</v>
      </c>
      <c r="BJ148" s="24" t="s">
        <v>81</v>
      </c>
      <c r="BK148" s="204">
        <f t="shared" si="19"/>
        <v>0</v>
      </c>
      <c r="BL148" s="24" t="s">
        <v>1105</v>
      </c>
      <c r="BM148" s="24" t="s">
        <v>4081</v>
      </c>
    </row>
    <row r="149" spans="2:65" s="1" customFormat="1" ht="31.5" customHeight="1">
      <c r="B149" s="41"/>
      <c r="C149" s="254" t="s">
        <v>1119</v>
      </c>
      <c r="D149" s="254" t="s">
        <v>1059</v>
      </c>
      <c r="E149" s="255" t="s">
        <v>4082</v>
      </c>
      <c r="F149" s="256" t="s">
        <v>4083</v>
      </c>
      <c r="G149" s="257" t="s">
        <v>444</v>
      </c>
      <c r="H149" s="258">
        <v>222</v>
      </c>
      <c r="I149" s="259"/>
      <c r="J149" s="260">
        <f t="shared" si="10"/>
        <v>0</v>
      </c>
      <c r="K149" s="256" t="s">
        <v>3958</v>
      </c>
      <c r="L149" s="261"/>
      <c r="M149" s="262" t="s">
        <v>23</v>
      </c>
      <c r="N149" s="263" t="s">
        <v>44</v>
      </c>
      <c r="O149" s="42"/>
      <c r="P149" s="202">
        <f t="shared" si="11"/>
        <v>0</v>
      </c>
      <c r="Q149" s="202">
        <v>0.00839</v>
      </c>
      <c r="R149" s="202">
        <f t="shared" si="12"/>
        <v>1.86258</v>
      </c>
      <c r="S149" s="202">
        <v>0</v>
      </c>
      <c r="T149" s="203">
        <f t="shared" si="13"/>
        <v>0</v>
      </c>
      <c r="AR149" s="24" t="s">
        <v>541</v>
      </c>
      <c r="AT149" s="24" t="s">
        <v>1059</v>
      </c>
      <c r="AU149" s="24" t="s">
        <v>83</v>
      </c>
      <c r="AY149" s="24" t="s">
        <v>186</v>
      </c>
      <c r="BE149" s="204">
        <f t="shared" si="14"/>
        <v>0</v>
      </c>
      <c r="BF149" s="204">
        <f t="shared" si="15"/>
        <v>0</v>
      </c>
      <c r="BG149" s="204">
        <f t="shared" si="16"/>
        <v>0</v>
      </c>
      <c r="BH149" s="204">
        <f t="shared" si="17"/>
        <v>0</v>
      </c>
      <c r="BI149" s="204">
        <f t="shared" si="18"/>
        <v>0</v>
      </c>
      <c r="BJ149" s="24" t="s">
        <v>81</v>
      </c>
      <c r="BK149" s="204">
        <f t="shared" si="19"/>
        <v>0</v>
      </c>
      <c r="BL149" s="24" t="s">
        <v>541</v>
      </c>
      <c r="BM149" s="24" t="s">
        <v>4084</v>
      </c>
    </row>
    <row r="150" spans="2:65" s="1" customFormat="1" ht="22.5" customHeight="1">
      <c r="B150" s="41"/>
      <c r="C150" s="254" t="s">
        <v>773</v>
      </c>
      <c r="D150" s="254" t="s">
        <v>1059</v>
      </c>
      <c r="E150" s="255" t="s">
        <v>4085</v>
      </c>
      <c r="F150" s="256" t="s">
        <v>4086</v>
      </c>
      <c r="G150" s="257" t="s">
        <v>444</v>
      </c>
      <c r="H150" s="258">
        <v>36</v>
      </c>
      <c r="I150" s="259"/>
      <c r="J150" s="260">
        <f t="shared" si="10"/>
        <v>0</v>
      </c>
      <c r="K150" s="256" t="s">
        <v>23</v>
      </c>
      <c r="L150" s="261"/>
      <c r="M150" s="262" t="s">
        <v>23</v>
      </c>
      <c r="N150" s="263" t="s">
        <v>44</v>
      </c>
      <c r="O150" s="42"/>
      <c r="P150" s="202">
        <f t="shared" si="11"/>
        <v>0</v>
      </c>
      <c r="Q150" s="202">
        <v>0.00839</v>
      </c>
      <c r="R150" s="202">
        <f t="shared" si="12"/>
        <v>0.30204</v>
      </c>
      <c r="S150" s="202">
        <v>0</v>
      </c>
      <c r="T150" s="203">
        <f t="shared" si="13"/>
        <v>0</v>
      </c>
      <c r="AR150" s="24" t="s">
        <v>541</v>
      </c>
      <c r="AT150" s="24" t="s">
        <v>1059</v>
      </c>
      <c r="AU150" s="24" t="s">
        <v>83</v>
      </c>
      <c r="AY150" s="24" t="s">
        <v>186</v>
      </c>
      <c r="BE150" s="204">
        <f t="shared" si="14"/>
        <v>0</v>
      </c>
      <c r="BF150" s="204">
        <f t="shared" si="15"/>
        <v>0</v>
      </c>
      <c r="BG150" s="204">
        <f t="shared" si="16"/>
        <v>0</v>
      </c>
      <c r="BH150" s="204">
        <f t="shared" si="17"/>
        <v>0</v>
      </c>
      <c r="BI150" s="204">
        <f t="shared" si="18"/>
        <v>0</v>
      </c>
      <c r="BJ150" s="24" t="s">
        <v>81</v>
      </c>
      <c r="BK150" s="204">
        <f t="shared" si="19"/>
        <v>0</v>
      </c>
      <c r="BL150" s="24" t="s">
        <v>541</v>
      </c>
      <c r="BM150" s="24" t="s">
        <v>4087</v>
      </c>
    </row>
    <row r="151" spans="2:65" s="1" customFormat="1" ht="22.5" customHeight="1">
      <c r="B151" s="41"/>
      <c r="C151" s="193" t="s">
        <v>978</v>
      </c>
      <c r="D151" s="193" t="s">
        <v>189</v>
      </c>
      <c r="E151" s="194" t="s">
        <v>4088</v>
      </c>
      <c r="F151" s="195" t="s">
        <v>4089</v>
      </c>
      <c r="G151" s="196" t="s">
        <v>444</v>
      </c>
      <c r="H151" s="197">
        <v>2</v>
      </c>
      <c r="I151" s="198"/>
      <c r="J151" s="199">
        <f t="shared" si="10"/>
        <v>0</v>
      </c>
      <c r="K151" s="195" t="s">
        <v>3958</v>
      </c>
      <c r="L151" s="61"/>
      <c r="M151" s="200" t="s">
        <v>23</v>
      </c>
      <c r="N151" s="201" t="s">
        <v>44</v>
      </c>
      <c r="O151" s="42"/>
      <c r="P151" s="202">
        <f t="shared" si="11"/>
        <v>0</v>
      </c>
      <c r="Q151" s="202">
        <v>0.00032</v>
      </c>
      <c r="R151" s="202">
        <f t="shared" si="12"/>
        <v>0.00064</v>
      </c>
      <c r="S151" s="202">
        <v>0</v>
      </c>
      <c r="T151" s="203">
        <f t="shared" si="13"/>
        <v>0</v>
      </c>
      <c r="AR151" s="24" t="s">
        <v>1105</v>
      </c>
      <c r="AT151" s="24" t="s">
        <v>189</v>
      </c>
      <c r="AU151" s="24" t="s">
        <v>83</v>
      </c>
      <c r="AY151" s="24" t="s">
        <v>186</v>
      </c>
      <c r="BE151" s="204">
        <f t="shared" si="14"/>
        <v>0</v>
      </c>
      <c r="BF151" s="204">
        <f t="shared" si="15"/>
        <v>0</v>
      </c>
      <c r="BG151" s="204">
        <f t="shared" si="16"/>
        <v>0</v>
      </c>
      <c r="BH151" s="204">
        <f t="shared" si="17"/>
        <v>0</v>
      </c>
      <c r="BI151" s="204">
        <f t="shared" si="18"/>
        <v>0</v>
      </c>
      <c r="BJ151" s="24" t="s">
        <v>81</v>
      </c>
      <c r="BK151" s="204">
        <f t="shared" si="19"/>
        <v>0</v>
      </c>
      <c r="BL151" s="24" t="s">
        <v>1105</v>
      </c>
      <c r="BM151" s="24" t="s">
        <v>4090</v>
      </c>
    </row>
    <row r="152" spans="2:65" s="1" customFormat="1" ht="31.5" customHeight="1">
      <c r="B152" s="41"/>
      <c r="C152" s="254" t="s">
        <v>983</v>
      </c>
      <c r="D152" s="254" t="s">
        <v>1059</v>
      </c>
      <c r="E152" s="255" t="s">
        <v>4091</v>
      </c>
      <c r="F152" s="256" t="s">
        <v>4092</v>
      </c>
      <c r="G152" s="257" t="s">
        <v>444</v>
      </c>
      <c r="H152" s="258">
        <v>2</v>
      </c>
      <c r="I152" s="259"/>
      <c r="J152" s="260">
        <f t="shared" si="10"/>
        <v>0</v>
      </c>
      <c r="K152" s="256" t="s">
        <v>3958</v>
      </c>
      <c r="L152" s="261"/>
      <c r="M152" s="262" t="s">
        <v>23</v>
      </c>
      <c r="N152" s="263" t="s">
        <v>44</v>
      </c>
      <c r="O152" s="42"/>
      <c r="P152" s="202">
        <f t="shared" si="11"/>
        <v>0</v>
      </c>
      <c r="Q152" s="202">
        <v>0.01822</v>
      </c>
      <c r="R152" s="202">
        <f t="shared" si="12"/>
        <v>0.03644</v>
      </c>
      <c r="S152" s="202">
        <v>0</v>
      </c>
      <c r="T152" s="203">
        <f t="shared" si="13"/>
        <v>0</v>
      </c>
      <c r="AR152" s="24" t="s">
        <v>541</v>
      </c>
      <c r="AT152" s="24" t="s">
        <v>1059</v>
      </c>
      <c r="AU152" s="24" t="s">
        <v>83</v>
      </c>
      <c r="AY152" s="24" t="s">
        <v>186</v>
      </c>
      <c r="BE152" s="204">
        <f t="shared" si="14"/>
        <v>0</v>
      </c>
      <c r="BF152" s="204">
        <f t="shared" si="15"/>
        <v>0</v>
      </c>
      <c r="BG152" s="204">
        <f t="shared" si="16"/>
        <v>0</v>
      </c>
      <c r="BH152" s="204">
        <f t="shared" si="17"/>
        <v>0</v>
      </c>
      <c r="BI152" s="204">
        <f t="shared" si="18"/>
        <v>0</v>
      </c>
      <c r="BJ152" s="24" t="s">
        <v>81</v>
      </c>
      <c r="BK152" s="204">
        <f t="shared" si="19"/>
        <v>0</v>
      </c>
      <c r="BL152" s="24" t="s">
        <v>541</v>
      </c>
      <c r="BM152" s="24" t="s">
        <v>4093</v>
      </c>
    </row>
    <row r="153" spans="2:65" s="1" customFormat="1" ht="22.5" customHeight="1">
      <c r="B153" s="41"/>
      <c r="C153" s="193" t="s">
        <v>988</v>
      </c>
      <c r="D153" s="193" t="s">
        <v>189</v>
      </c>
      <c r="E153" s="194" t="s">
        <v>4094</v>
      </c>
      <c r="F153" s="195" t="s">
        <v>4095</v>
      </c>
      <c r="G153" s="196" t="s">
        <v>285</v>
      </c>
      <c r="H153" s="197">
        <v>1.1</v>
      </c>
      <c r="I153" s="198"/>
      <c r="J153" s="199">
        <f t="shared" si="10"/>
        <v>0</v>
      </c>
      <c r="K153" s="195" t="s">
        <v>23</v>
      </c>
      <c r="L153" s="61"/>
      <c r="M153" s="200" t="s">
        <v>23</v>
      </c>
      <c r="N153" s="201" t="s">
        <v>44</v>
      </c>
      <c r="O153" s="42"/>
      <c r="P153" s="202">
        <f t="shared" si="11"/>
        <v>0</v>
      </c>
      <c r="Q153" s="202">
        <v>0</v>
      </c>
      <c r="R153" s="202">
        <f t="shared" si="12"/>
        <v>0</v>
      </c>
      <c r="S153" s="202">
        <v>0</v>
      </c>
      <c r="T153" s="203">
        <f t="shared" si="13"/>
        <v>0</v>
      </c>
      <c r="AR153" s="24" t="s">
        <v>1105</v>
      </c>
      <c r="AT153" s="24" t="s">
        <v>189</v>
      </c>
      <c r="AU153" s="24" t="s">
        <v>83</v>
      </c>
      <c r="AY153" s="24" t="s">
        <v>186</v>
      </c>
      <c r="BE153" s="204">
        <f t="shared" si="14"/>
        <v>0</v>
      </c>
      <c r="BF153" s="204">
        <f t="shared" si="15"/>
        <v>0</v>
      </c>
      <c r="BG153" s="204">
        <f t="shared" si="16"/>
        <v>0</v>
      </c>
      <c r="BH153" s="204">
        <f t="shared" si="17"/>
        <v>0</v>
      </c>
      <c r="BI153" s="204">
        <f t="shared" si="18"/>
        <v>0</v>
      </c>
      <c r="BJ153" s="24" t="s">
        <v>81</v>
      </c>
      <c r="BK153" s="204">
        <f t="shared" si="19"/>
        <v>0</v>
      </c>
      <c r="BL153" s="24" t="s">
        <v>1105</v>
      </c>
      <c r="BM153" s="24" t="s">
        <v>4096</v>
      </c>
    </row>
    <row r="154" spans="2:65" s="1" customFormat="1" ht="22.5" customHeight="1">
      <c r="B154" s="41"/>
      <c r="C154" s="254" t="s">
        <v>1114</v>
      </c>
      <c r="D154" s="254" t="s">
        <v>1059</v>
      </c>
      <c r="E154" s="255" t="s">
        <v>4097</v>
      </c>
      <c r="F154" s="256" t="s">
        <v>4098</v>
      </c>
      <c r="G154" s="257" t="s">
        <v>300</v>
      </c>
      <c r="H154" s="258">
        <v>1</v>
      </c>
      <c r="I154" s="259"/>
      <c r="J154" s="260">
        <f t="shared" si="10"/>
        <v>0</v>
      </c>
      <c r="K154" s="256" t="s">
        <v>23</v>
      </c>
      <c r="L154" s="261"/>
      <c r="M154" s="262" t="s">
        <v>23</v>
      </c>
      <c r="N154" s="263" t="s">
        <v>44</v>
      </c>
      <c r="O154" s="42"/>
      <c r="P154" s="202">
        <f t="shared" si="11"/>
        <v>0</v>
      </c>
      <c r="Q154" s="202">
        <v>0</v>
      </c>
      <c r="R154" s="202">
        <f t="shared" si="12"/>
        <v>0</v>
      </c>
      <c r="S154" s="202">
        <v>0</v>
      </c>
      <c r="T154" s="203">
        <f t="shared" si="13"/>
        <v>0</v>
      </c>
      <c r="AR154" s="24" t="s">
        <v>1428</v>
      </c>
      <c r="AT154" s="24" t="s">
        <v>1059</v>
      </c>
      <c r="AU154" s="24" t="s">
        <v>83</v>
      </c>
      <c r="AY154" s="24" t="s">
        <v>186</v>
      </c>
      <c r="BE154" s="204">
        <f t="shared" si="14"/>
        <v>0</v>
      </c>
      <c r="BF154" s="204">
        <f t="shared" si="15"/>
        <v>0</v>
      </c>
      <c r="BG154" s="204">
        <f t="shared" si="16"/>
        <v>0</v>
      </c>
      <c r="BH154" s="204">
        <f t="shared" si="17"/>
        <v>0</v>
      </c>
      <c r="BI154" s="204">
        <f t="shared" si="18"/>
        <v>0</v>
      </c>
      <c r="BJ154" s="24" t="s">
        <v>81</v>
      </c>
      <c r="BK154" s="204">
        <f t="shared" si="19"/>
        <v>0</v>
      </c>
      <c r="BL154" s="24" t="s">
        <v>1105</v>
      </c>
      <c r="BM154" s="24" t="s">
        <v>4099</v>
      </c>
    </row>
    <row r="155" spans="2:65" s="1" customFormat="1" ht="22.5" customHeight="1">
      <c r="B155" s="41"/>
      <c r="C155" s="193" t="s">
        <v>556</v>
      </c>
      <c r="D155" s="193" t="s">
        <v>189</v>
      </c>
      <c r="E155" s="194" t="s">
        <v>4100</v>
      </c>
      <c r="F155" s="195" t="s">
        <v>4101</v>
      </c>
      <c r="G155" s="196" t="s">
        <v>285</v>
      </c>
      <c r="H155" s="197">
        <v>20</v>
      </c>
      <c r="I155" s="198"/>
      <c r="J155" s="199">
        <f t="shared" si="10"/>
        <v>0</v>
      </c>
      <c r="K155" s="195" t="s">
        <v>23</v>
      </c>
      <c r="L155" s="61"/>
      <c r="M155" s="200" t="s">
        <v>23</v>
      </c>
      <c r="N155" s="201" t="s">
        <v>44</v>
      </c>
      <c r="O155" s="42"/>
      <c r="P155" s="202">
        <f t="shared" si="11"/>
        <v>0</v>
      </c>
      <c r="Q155" s="202">
        <v>0</v>
      </c>
      <c r="R155" s="202">
        <f t="shared" si="12"/>
        <v>0</v>
      </c>
      <c r="S155" s="202">
        <v>0</v>
      </c>
      <c r="T155" s="203">
        <f t="shared" si="13"/>
        <v>0</v>
      </c>
      <c r="AR155" s="24" t="s">
        <v>1105</v>
      </c>
      <c r="AT155" s="24" t="s">
        <v>189</v>
      </c>
      <c r="AU155" s="24" t="s">
        <v>83</v>
      </c>
      <c r="AY155" s="24" t="s">
        <v>186</v>
      </c>
      <c r="BE155" s="204">
        <f t="shared" si="14"/>
        <v>0</v>
      </c>
      <c r="BF155" s="204">
        <f t="shared" si="15"/>
        <v>0</v>
      </c>
      <c r="BG155" s="204">
        <f t="shared" si="16"/>
        <v>0</v>
      </c>
      <c r="BH155" s="204">
        <f t="shared" si="17"/>
        <v>0</v>
      </c>
      <c r="BI155" s="204">
        <f t="shared" si="18"/>
        <v>0</v>
      </c>
      <c r="BJ155" s="24" t="s">
        <v>81</v>
      </c>
      <c r="BK155" s="204">
        <f t="shared" si="19"/>
        <v>0</v>
      </c>
      <c r="BL155" s="24" t="s">
        <v>1105</v>
      </c>
      <c r="BM155" s="24" t="s">
        <v>4102</v>
      </c>
    </row>
    <row r="156" spans="2:65" s="1" customFormat="1" ht="22.5" customHeight="1">
      <c r="B156" s="41"/>
      <c r="C156" s="254" t="s">
        <v>714</v>
      </c>
      <c r="D156" s="254" t="s">
        <v>1059</v>
      </c>
      <c r="E156" s="255" t="s">
        <v>4103</v>
      </c>
      <c r="F156" s="256" t="s">
        <v>4104</v>
      </c>
      <c r="G156" s="257" t="s">
        <v>300</v>
      </c>
      <c r="H156" s="258">
        <v>9</v>
      </c>
      <c r="I156" s="259"/>
      <c r="J156" s="260">
        <f t="shared" si="10"/>
        <v>0</v>
      </c>
      <c r="K156" s="256" t="s">
        <v>23</v>
      </c>
      <c r="L156" s="261"/>
      <c r="M156" s="262" t="s">
        <v>23</v>
      </c>
      <c r="N156" s="263" t="s">
        <v>44</v>
      </c>
      <c r="O156" s="42"/>
      <c r="P156" s="202">
        <f t="shared" si="11"/>
        <v>0</v>
      </c>
      <c r="Q156" s="202">
        <v>0</v>
      </c>
      <c r="R156" s="202">
        <f t="shared" si="12"/>
        <v>0</v>
      </c>
      <c r="S156" s="202">
        <v>0</v>
      </c>
      <c r="T156" s="203">
        <f t="shared" si="13"/>
        <v>0</v>
      </c>
      <c r="AR156" s="24" t="s">
        <v>1428</v>
      </c>
      <c r="AT156" s="24" t="s">
        <v>1059</v>
      </c>
      <c r="AU156" s="24" t="s">
        <v>83</v>
      </c>
      <c r="AY156" s="24" t="s">
        <v>186</v>
      </c>
      <c r="BE156" s="204">
        <f t="shared" si="14"/>
        <v>0</v>
      </c>
      <c r="BF156" s="204">
        <f t="shared" si="15"/>
        <v>0</v>
      </c>
      <c r="BG156" s="204">
        <f t="shared" si="16"/>
        <v>0</v>
      </c>
      <c r="BH156" s="204">
        <f t="shared" si="17"/>
        <v>0</v>
      </c>
      <c r="BI156" s="204">
        <f t="shared" si="18"/>
        <v>0</v>
      </c>
      <c r="BJ156" s="24" t="s">
        <v>81</v>
      </c>
      <c r="BK156" s="204">
        <f t="shared" si="19"/>
        <v>0</v>
      </c>
      <c r="BL156" s="24" t="s">
        <v>1105</v>
      </c>
      <c r="BM156" s="24" t="s">
        <v>4105</v>
      </c>
    </row>
    <row r="157" spans="2:65" s="1" customFormat="1" ht="22.5" customHeight="1">
      <c r="B157" s="41"/>
      <c r="C157" s="193" t="s">
        <v>795</v>
      </c>
      <c r="D157" s="193" t="s">
        <v>189</v>
      </c>
      <c r="E157" s="194" t="s">
        <v>4106</v>
      </c>
      <c r="F157" s="195" t="s">
        <v>4107</v>
      </c>
      <c r="G157" s="196" t="s">
        <v>300</v>
      </c>
      <c r="H157" s="197">
        <v>10</v>
      </c>
      <c r="I157" s="198"/>
      <c r="J157" s="199">
        <f t="shared" si="10"/>
        <v>0</v>
      </c>
      <c r="K157" s="195" t="s">
        <v>23</v>
      </c>
      <c r="L157" s="61"/>
      <c r="M157" s="200" t="s">
        <v>23</v>
      </c>
      <c r="N157" s="201" t="s">
        <v>44</v>
      </c>
      <c r="O157" s="42"/>
      <c r="P157" s="202">
        <f t="shared" si="11"/>
        <v>0</v>
      </c>
      <c r="Q157" s="202">
        <v>0</v>
      </c>
      <c r="R157" s="202">
        <f t="shared" si="12"/>
        <v>0</v>
      </c>
      <c r="S157" s="202">
        <v>0</v>
      </c>
      <c r="T157" s="203">
        <f t="shared" si="13"/>
        <v>0</v>
      </c>
      <c r="AR157" s="24" t="s">
        <v>1105</v>
      </c>
      <c r="AT157" s="24" t="s">
        <v>189</v>
      </c>
      <c r="AU157" s="24" t="s">
        <v>83</v>
      </c>
      <c r="AY157" s="24" t="s">
        <v>186</v>
      </c>
      <c r="BE157" s="204">
        <f t="shared" si="14"/>
        <v>0</v>
      </c>
      <c r="BF157" s="204">
        <f t="shared" si="15"/>
        <v>0</v>
      </c>
      <c r="BG157" s="204">
        <f t="shared" si="16"/>
        <v>0</v>
      </c>
      <c r="BH157" s="204">
        <f t="shared" si="17"/>
        <v>0</v>
      </c>
      <c r="BI157" s="204">
        <f t="shared" si="18"/>
        <v>0</v>
      </c>
      <c r="BJ157" s="24" t="s">
        <v>81</v>
      </c>
      <c r="BK157" s="204">
        <f t="shared" si="19"/>
        <v>0</v>
      </c>
      <c r="BL157" s="24" t="s">
        <v>1105</v>
      </c>
      <c r="BM157" s="24" t="s">
        <v>4108</v>
      </c>
    </row>
    <row r="158" spans="2:65" s="1" customFormat="1" ht="22.5" customHeight="1">
      <c r="B158" s="41"/>
      <c r="C158" s="254" t="s">
        <v>636</v>
      </c>
      <c r="D158" s="254" t="s">
        <v>1059</v>
      </c>
      <c r="E158" s="255" t="s">
        <v>4109</v>
      </c>
      <c r="F158" s="256" t="s">
        <v>4110</v>
      </c>
      <c r="G158" s="257" t="s">
        <v>300</v>
      </c>
      <c r="H158" s="258">
        <v>10</v>
      </c>
      <c r="I158" s="259"/>
      <c r="J158" s="260">
        <f t="shared" si="10"/>
        <v>0</v>
      </c>
      <c r="K158" s="256" t="s">
        <v>23</v>
      </c>
      <c r="L158" s="261"/>
      <c r="M158" s="262" t="s">
        <v>23</v>
      </c>
      <c r="N158" s="263" t="s">
        <v>44</v>
      </c>
      <c r="O158" s="42"/>
      <c r="P158" s="202">
        <f t="shared" si="11"/>
        <v>0</v>
      </c>
      <c r="Q158" s="202">
        <v>0</v>
      </c>
      <c r="R158" s="202">
        <f t="shared" si="12"/>
        <v>0</v>
      </c>
      <c r="S158" s="202">
        <v>0</v>
      </c>
      <c r="T158" s="203">
        <f t="shared" si="13"/>
        <v>0</v>
      </c>
      <c r="AR158" s="24" t="s">
        <v>1428</v>
      </c>
      <c r="AT158" s="24" t="s">
        <v>1059</v>
      </c>
      <c r="AU158" s="24" t="s">
        <v>83</v>
      </c>
      <c r="AY158" s="24" t="s">
        <v>186</v>
      </c>
      <c r="BE158" s="204">
        <f t="shared" si="14"/>
        <v>0</v>
      </c>
      <c r="BF158" s="204">
        <f t="shared" si="15"/>
        <v>0</v>
      </c>
      <c r="BG158" s="204">
        <f t="shared" si="16"/>
        <v>0</v>
      </c>
      <c r="BH158" s="204">
        <f t="shared" si="17"/>
        <v>0</v>
      </c>
      <c r="BI158" s="204">
        <f t="shared" si="18"/>
        <v>0</v>
      </c>
      <c r="BJ158" s="24" t="s">
        <v>81</v>
      </c>
      <c r="BK158" s="204">
        <f t="shared" si="19"/>
        <v>0</v>
      </c>
      <c r="BL158" s="24" t="s">
        <v>1105</v>
      </c>
      <c r="BM158" s="24" t="s">
        <v>4111</v>
      </c>
    </row>
    <row r="159" spans="2:65" s="1" customFormat="1" ht="22.5" customHeight="1">
      <c r="B159" s="41"/>
      <c r="C159" s="193" t="s">
        <v>1310</v>
      </c>
      <c r="D159" s="193" t="s">
        <v>189</v>
      </c>
      <c r="E159" s="194" t="s">
        <v>4112</v>
      </c>
      <c r="F159" s="195" t="s">
        <v>4113</v>
      </c>
      <c r="G159" s="196" t="s">
        <v>300</v>
      </c>
      <c r="H159" s="197">
        <v>2</v>
      </c>
      <c r="I159" s="198"/>
      <c r="J159" s="199">
        <f t="shared" si="10"/>
        <v>0</v>
      </c>
      <c r="K159" s="195" t="s">
        <v>3958</v>
      </c>
      <c r="L159" s="61"/>
      <c r="M159" s="200" t="s">
        <v>23</v>
      </c>
      <c r="N159" s="201" t="s">
        <v>44</v>
      </c>
      <c r="O159" s="42"/>
      <c r="P159" s="202">
        <f t="shared" si="11"/>
        <v>0</v>
      </c>
      <c r="Q159" s="202">
        <v>0</v>
      </c>
      <c r="R159" s="202">
        <f t="shared" si="12"/>
        <v>0</v>
      </c>
      <c r="S159" s="202">
        <v>0</v>
      </c>
      <c r="T159" s="203">
        <f t="shared" si="13"/>
        <v>0</v>
      </c>
      <c r="AR159" s="24" t="s">
        <v>1105</v>
      </c>
      <c r="AT159" s="24" t="s">
        <v>189</v>
      </c>
      <c r="AU159" s="24" t="s">
        <v>83</v>
      </c>
      <c r="AY159" s="24" t="s">
        <v>186</v>
      </c>
      <c r="BE159" s="204">
        <f t="shared" si="14"/>
        <v>0</v>
      </c>
      <c r="BF159" s="204">
        <f t="shared" si="15"/>
        <v>0</v>
      </c>
      <c r="BG159" s="204">
        <f t="shared" si="16"/>
        <v>0</v>
      </c>
      <c r="BH159" s="204">
        <f t="shared" si="17"/>
        <v>0</v>
      </c>
      <c r="BI159" s="204">
        <f t="shared" si="18"/>
        <v>0</v>
      </c>
      <c r="BJ159" s="24" t="s">
        <v>81</v>
      </c>
      <c r="BK159" s="204">
        <f t="shared" si="19"/>
        <v>0</v>
      </c>
      <c r="BL159" s="24" t="s">
        <v>1105</v>
      </c>
      <c r="BM159" s="24" t="s">
        <v>4114</v>
      </c>
    </row>
    <row r="160" spans="2:65" s="1" customFormat="1" ht="22.5" customHeight="1">
      <c r="B160" s="41"/>
      <c r="C160" s="254" t="s">
        <v>1367</v>
      </c>
      <c r="D160" s="254" t="s">
        <v>1059</v>
      </c>
      <c r="E160" s="255" t="s">
        <v>4115</v>
      </c>
      <c r="F160" s="256" t="s">
        <v>4116</v>
      </c>
      <c r="G160" s="257" t="s">
        <v>300</v>
      </c>
      <c r="H160" s="258">
        <v>2</v>
      </c>
      <c r="I160" s="259"/>
      <c r="J160" s="260">
        <f t="shared" si="10"/>
        <v>0</v>
      </c>
      <c r="K160" s="256" t="s">
        <v>23</v>
      </c>
      <c r="L160" s="261"/>
      <c r="M160" s="262" t="s">
        <v>23</v>
      </c>
      <c r="N160" s="263" t="s">
        <v>44</v>
      </c>
      <c r="O160" s="42"/>
      <c r="P160" s="202">
        <f t="shared" si="11"/>
        <v>0</v>
      </c>
      <c r="Q160" s="202">
        <v>0</v>
      </c>
      <c r="R160" s="202">
        <f t="shared" si="12"/>
        <v>0</v>
      </c>
      <c r="S160" s="202">
        <v>0</v>
      </c>
      <c r="T160" s="203">
        <f t="shared" si="13"/>
        <v>0</v>
      </c>
      <c r="AR160" s="24" t="s">
        <v>1428</v>
      </c>
      <c r="AT160" s="24" t="s">
        <v>1059</v>
      </c>
      <c r="AU160" s="24" t="s">
        <v>83</v>
      </c>
      <c r="AY160" s="24" t="s">
        <v>186</v>
      </c>
      <c r="BE160" s="204">
        <f t="shared" si="14"/>
        <v>0</v>
      </c>
      <c r="BF160" s="204">
        <f t="shared" si="15"/>
        <v>0</v>
      </c>
      <c r="BG160" s="204">
        <f t="shared" si="16"/>
        <v>0</v>
      </c>
      <c r="BH160" s="204">
        <f t="shared" si="17"/>
        <v>0</v>
      </c>
      <c r="BI160" s="204">
        <f t="shared" si="18"/>
        <v>0</v>
      </c>
      <c r="BJ160" s="24" t="s">
        <v>81</v>
      </c>
      <c r="BK160" s="204">
        <f t="shared" si="19"/>
        <v>0</v>
      </c>
      <c r="BL160" s="24" t="s">
        <v>1105</v>
      </c>
      <c r="BM160" s="24" t="s">
        <v>4117</v>
      </c>
    </row>
    <row r="161" spans="2:65" s="1" customFormat="1" ht="22.5" customHeight="1">
      <c r="B161" s="41"/>
      <c r="C161" s="193" t="s">
        <v>784</v>
      </c>
      <c r="D161" s="193" t="s">
        <v>189</v>
      </c>
      <c r="E161" s="194" t="s">
        <v>4118</v>
      </c>
      <c r="F161" s="195" t="s">
        <v>4119</v>
      </c>
      <c r="G161" s="196" t="s">
        <v>4120</v>
      </c>
      <c r="H161" s="197">
        <v>1</v>
      </c>
      <c r="I161" s="198"/>
      <c r="J161" s="199">
        <f t="shared" si="10"/>
        <v>0</v>
      </c>
      <c r="K161" s="195" t="s">
        <v>23</v>
      </c>
      <c r="L161" s="61"/>
      <c r="M161" s="200" t="s">
        <v>23</v>
      </c>
      <c r="N161" s="201" t="s">
        <v>44</v>
      </c>
      <c r="O161" s="42"/>
      <c r="P161" s="202">
        <f t="shared" si="11"/>
        <v>0</v>
      </c>
      <c r="Q161" s="202">
        <v>0</v>
      </c>
      <c r="R161" s="202">
        <f t="shared" si="12"/>
        <v>0</v>
      </c>
      <c r="S161" s="202">
        <v>0</v>
      </c>
      <c r="T161" s="203">
        <f t="shared" si="13"/>
        <v>0</v>
      </c>
      <c r="AR161" s="24" t="s">
        <v>1105</v>
      </c>
      <c r="AT161" s="24" t="s">
        <v>189</v>
      </c>
      <c r="AU161" s="24" t="s">
        <v>83</v>
      </c>
      <c r="AY161" s="24" t="s">
        <v>186</v>
      </c>
      <c r="BE161" s="204">
        <f t="shared" si="14"/>
        <v>0</v>
      </c>
      <c r="BF161" s="204">
        <f t="shared" si="15"/>
        <v>0</v>
      </c>
      <c r="BG161" s="204">
        <f t="shared" si="16"/>
        <v>0</v>
      </c>
      <c r="BH161" s="204">
        <f t="shared" si="17"/>
        <v>0</v>
      </c>
      <c r="BI161" s="204">
        <f t="shared" si="18"/>
        <v>0</v>
      </c>
      <c r="BJ161" s="24" t="s">
        <v>81</v>
      </c>
      <c r="BK161" s="204">
        <f t="shared" si="19"/>
        <v>0</v>
      </c>
      <c r="BL161" s="24" t="s">
        <v>1105</v>
      </c>
      <c r="BM161" s="24" t="s">
        <v>4121</v>
      </c>
    </row>
    <row r="162" spans="2:65" s="1" customFormat="1" ht="22.5" customHeight="1">
      <c r="B162" s="41"/>
      <c r="C162" s="193" t="s">
        <v>1169</v>
      </c>
      <c r="D162" s="193" t="s">
        <v>189</v>
      </c>
      <c r="E162" s="194" t="s">
        <v>4122</v>
      </c>
      <c r="F162" s="195" t="s">
        <v>4123</v>
      </c>
      <c r="G162" s="196" t="s">
        <v>4120</v>
      </c>
      <c r="H162" s="197">
        <v>1</v>
      </c>
      <c r="I162" s="198"/>
      <c r="J162" s="199">
        <f t="shared" si="10"/>
        <v>0</v>
      </c>
      <c r="K162" s="195" t="s">
        <v>23</v>
      </c>
      <c r="L162" s="61"/>
      <c r="M162" s="200" t="s">
        <v>23</v>
      </c>
      <c r="N162" s="201" t="s">
        <v>44</v>
      </c>
      <c r="O162" s="42"/>
      <c r="P162" s="202">
        <f t="shared" si="11"/>
        <v>0</v>
      </c>
      <c r="Q162" s="202">
        <v>0</v>
      </c>
      <c r="R162" s="202">
        <f t="shared" si="12"/>
        <v>0</v>
      </c>
      <c r="S162" s="202">
        <v>0</v>
      </c>
      <c r="T162" s="203">
        <f t="shared" si="13"/>
        <v>0</v>
      </c>
      <c r="AR162" s="24" t="s">
        <v>1105</v>
      </c>
      <c r="AT162" s="24" t="s">
        <v>189</v>
      </c>
      <c r="AU162" s="24" t="s">
        <v>83</v>
      </c>
      <c r="AY162" s="24" t="s">
        <v>186</v>
      </c>
      <c r="BE162" s="204">
        <f t="shared" si="14"/>
        <v>0</v>
      </c>
      <c r="BF162" s="204">
        <f t="shared" si="15"/>
        <v>0</v>
      </c>
      <c r="BG162" s="204">
        <f t="shared" si="16"/>
        <v>0</v>
      </c>
      <c r="BH162" s="204">
        <f t="shared" si="17"/>
        <v>0</v>
      </c>
      <c r="BI162" s="204">
        <f t="shared" si="18"/>
        <v>0</v>
      </c>
      <c r="BJ162" s="24" t="s">
        <v>81</v>
      </c>
      <c r="BK162" s="204">
        <f t="shared" si="19"/>
        <v>0</v>
      </c>
      <c r="BL162" s="24" t="s">
        <v>1105</v>
      </c>
      <c r="BM162" s="24" t="s">
        <v>4124</v>
      </c>
    </row>
    <row r="163" spans="2:65" s="1" customFormat="1" ht="22.5" customHeight="1">
      <c r="B163" s="41"/>
      <c r="C163" s="193" t="s">
        <v>703</v>
      </c>
      <c r="D163" s="193" t="s">
        <v>189</v>
      </c>
      <c r="E163" s="194" t="s">
        <v>4125</v>
      </c>
      <c r="F163" s="195" t="s">
        <v>4126</v>
      </c>
      <c r="G163" s="196" t="s">
        <v>444</v>
      </c>
      <c r="H163" s="197">
        <v>258</v>
      </c>
      <c r="I163" s="198"/>
      <c r="J163" s="199">
        <f t="shared" si="10"/>
        <v>0</v>
      </c>
      <c r="K163" s="195" t="s">
        <v>23</v>
      </c>
      <c r="L163" s="61"/>
      <c r="M163" s="200" t="s">
        <v>23</v>
      </c>
      <c r="N163" s="201" t="s">
        <v>44</v>
      </c>
      <c r="O163" s="42"/>
      <c r="P163" s="202">
        <f t="shared" si="11"/>
        <v>0</v>
      </c>
      <c r="Q163" s="202">
        <v>0</v>
      </c>
      <c r="R163" s="202">
        <f t="shared" si="12"/>
        <v>0</v>
      </c>
      <c r="S163" s="202">
        <v>0</v>
      </c>
      <c r="T163" s="203">
        <f t="shared" si="13"/>
        <v>0</v>
      </c>
      <c r="AR163" s="24" t="s">
        <v>1105</v>
      </c>
      <c r="AT163" s="24" t="s">
        <v>189</v>
      </c>
      <c r="AU163" s="24" t="s">
        <v>83</v>
      </c>
      <c r="AY163" s="24" t="s">
        <v>186</v>
      </c>
      <c r="BE163" s="204">
        <f t="shared" si="14"/>
        <v>0</v>
      </c>
      <c r="BF163" s="204">
        <f t="shared" si="15"/>
        <v>0</v>
      </c>
      <c r="BG163" s="204">
        <f t="shared" si="16"/>
        <v>0</v>
      </c>
      <c r="BH163" s="204">
        <f t="shared" si="17"/>
        <v>0</v>
      </c>
      <c r="BI163" s="204">
        <f t="shared" si="18"/>
        <v>0</v>
      </c>
      <c r="BJ163" s="24" t="s">
        <v>81</v>
      </c>
      <c r="BK163" s="204">
        <f t="shared" si="19"/>
        <v>0</v>
      </c>
      <c r="BL163" s="24" t="s">
        <v>1105</v>
      </c>
      <c r="BM163" s="24" t="s">
        <v>4127</v>
      </c>
    </row>
    <row r="164" spans="2:65" s="1" customFormat="1" ht="22.5" customHeight="1">
      <c r="B164" s="41"/>
      <c r="C164" s="193" t="s">
        <v>708</v>
      </c>
      <c r="D164" s="193" t="s">
        <v>189</v>
      </c>
      <c r="E164" s="194" t="s">
        <v>4128</v>
      </c>
      <c r="F164" s="195" t="s">
        <v>4129</v>
      </c>
      <c r="G164" s="196" t="s">
        <v>300</v>
      </c>
      <c r="H164" s="197">
        <v>1</v>
      </c>
      <c r="I164" s="198"/>
      <c r="J164" s="199">
        <f t="shared" si="10"/>
        <v>0</v>
      </c>
      <c r="K164" s="195" t="s">
        <v>3958</v>
      </c>
      <c r="L164" s="61"/>
      <c r="M164" s="200" t="s">
        <v>23</v>
      </c>
      <c r="N164" s="201" t="s">
        <v>44</v>
      </c>
      <c r="O164" s="42"/>
      <c r="P164" s="202">
        <f t="shared" si="11"/>
        <v>0</v>
      </c>
      <c r="Q164" s="202">
        <v>0.00531</v>
      </c>
      <c r="R164" s="202">
        <f t="shared" si="12"/>
        <v>0.00531</v>
      </c>
      <c r="S164" s="202">
        <v>0</v>
      </c>
      <c r="T164" s="203">
        <f t="shared" si="13"/>
        <v>0</v>
      </c>
      <c r="AR164" s="24" t="s">
        <v>1105</v>
      </c>
      <c r="AT164" s="24" t="s">
        <v>189</v>
      </c>
      <c r="AU164" s="24" t="s">
        <v>83</v>
      </c>
      <c r="AY164" s="24" t="s">
        <v>186</v>
      </c>
      <c r="BE164" s="204">
        <f t="shared" si="14"/>
        <v>0</v>
      </c>
      <c r="BF164" s="204">
        <f t="shared" si="15"/>
        <v>0</v>
      </c>
      <c r="BG164" s="204">
        <f t="shared" si="16"/>
        <v>0</v>
      </c>
      <c r="BH164" s="204">
        <f t="shared" si="17"/>
        <v>0</v>
      </c>
      <c r="BI164" s="204">
        <f t="shared" si="18"/>
        <v>0</v>
      </c>
      <c r="BJ164" s="24" t="s">
        <v>81</v>
      </c>
      <c r="BK164" s="204">
        <f t="shared" si="19"/>
        <v>0</v>
      </c>
      <c r="BL164" s="24" t="s">
        <v>1105</v>
      </c>
      <c r="BM164" s="24" t="s">
        <v>4130</v>
      </c>
    </row>
    <row r="165" spans="2:65" s="1" customFormat="1" ht="22.5" customHeight="1">
      <c r="B165" s="41"/>
      <c r="C165" s="254" t="s">
        <v>994</v>
      </c>
      <c r="D165" s="254" t="s">
        <v>1059</v>
      </c>
      <c r="E165" s="255" t="s">
        <v>4131</v>
      </c>
      <c r="F165" s="256" t="s">
        <v>4132</v>
      </c>
      <c r="G165" s="257" t="s">
        <v>300</v>
      </c>
      <c r="H165" s="258">
        <v>1</v>
      </c>
      <c r="I165" s="259"/>
      <c r="J165" s="260">
        <f t="shared" si="10"/>
        <v>0</v>
      </c>
      <c r="K165" s="256" t="s">
        <v>23</v>
      </c>
      <c r="L165" s="261"/>
      <c r="M165" s="262" t="s">
        <v>23</v>
      </c>
      <c r="N165" s="263" t="s">
        <v>44</v>
      </c>
      <c r="O165" s="42"/>
      <c r="P165" s="202">
        <f t="shared" si="11"/>
        <v>0</v>
      </c>
      <c r="Q165" s="202">
        <v>0</v>
      </c>
      <c r="R165" s="202">
        <f t="shared" si="12"/>
        <v>0</v>
      </c>
      <c r="S165" s="202">
        <v>0</v>
      </c>
      <c r="T165" s="203">
        <f t="shared" si="13"/>
        <v>0</v>
      </c>
      <c r="AR165" s="24" t="s">
        <v>1428</v>
      </c>
      <c r="AT165" s="24" t="s">
        <v>1059</v>
      </c>
      <c r="AU165" s="24" t="s">
        <v>83</v>
      </c>
      <c r="AY165" s="24" t="s">
        <v>186</v>
      </c>
      <c r="BE165" s="204">
        <f t="shared" si="14"/>
        <v>0</v>
      </c>
      <c r="BF165" s="204">
        <f t="shared" si="15"/>
        <v>0</v>
      </c>
      <c r="BG165" s="204">
        <f t="shared" si="16"/>
        <v>0</v>
      </c>
      <c r="BH165" s="204">
        <f t="shared" si="17"/>
        <v>0</v>
      </c>
      <c r="BI165" s="204">
        <f t="shared" si="18"/>
        <v>0</v>
      </c>
      <c r="BJ165" s="24" t="s">
        <v>81</v>
      </c>
      <c r="BK165" s="204">
        <f t="shared" si="19"/>
        <v>0</v>
      </c>
      <c r="BL165" s="24" t="s">
        <v>1105</v>
      </c>
      <c r="BM165" s="24" t="s">
        <v>4133</v>
      </c>
    </row>
    <row r="166" spans="2:65" s="1" customFormat="1" ht="22.5" customHeight="1">
      <c r="B166" s="41"/>
      <c r="C166" s="193" t="s">
        <v>526</v>
      </c>
      <c r="D166" s="193" t="s">
        <v>189</v>
      </c>
      <c r="E166" s="194" t="s">
        <v>4134</v>
      </c>
      <c r="F166" s="195" t="s">
        <v>4135</v>
      </c>
      <c r="G166" s="196" t="s">
        <v>300</v>
      </c>
      <c r="H166" s="197">
        <v>2</v>
      </c>
      <c r="I166" s="198"/>
      <c r="J166" s="199">
        <f t="shared" si="10"/>
        <v>0</v>
      </c>
      <c r="K166" s="195" t="s">
        <v>3958</v>
      </c>
      <c r="L166" s="61"/>
      <c r="M166" s="200" t="s">
        <v>23</v>
      </c>
      <c r="N166" s="201" t="s">
        <v>44</v>
      </c>
      <c r="O166" s="42"/>
      <c r="P166" s="202">
        <f t="shared" si="11"/>
        <v>0</v>
      </c>
      <c r="Q166" s="202">
        <v>0.00531</v>
      </c>
      <c r="R166" s="202">
        <f t="shared" si="12"/>
        <v>0.01062</v>
      </c>
      <c r="S166" s="202">
        <v>0</v>
      </c>
      <c r="T166" s="203">
        <f t="shared" si="13"/>
        <v>0</v>
      </c>
      <c r="AR166" s="24" t="s">
        <v>1105</v>
      </c>
      <c r="AT166" s="24" t="s">
        <v>189</v>
      </c>
      <c r="AU166" s="24" t="s">
        <v>83</v>
      </c>
      <c r="AY166" s="24" t="s">
        <v>186</v>
      </c>
      <c r="BE166" s="204">
        <f t="shared" si="14"/>
        <v>0</v>
      </c>
      <c r="BF166" s="204">
        <f t="shared" si="15"/>
        <v>0</v>
      </c>
      <c r="BG166" s="204">
        <f t="shared" si="16"/>
        <v>0</v>
      </c>
      <c r="BH166" s="204">
        <f t="shared" si="17"/>
        <v>0</v>
      </c>
      <c r="BI166" s="204">
        <f t="shared" si="18"/>
        <v>0</v>
      </c>
      <c r="BJ166" s="24" t="s">
        <v>81</v>
      </c>
      <c r="BK166" s="204">
        <f t="shared" si="19"/>
        <v>0</v>
      </c>
      <c r="BL166" s="24" t="s">
        <v>1105</v>
      </c>
      <c r="BM166" s="24" t="s">
        <v>4136</v>
      </c>
    </row>
    <row r="167" spans="2:65" s="1" customFormat="1" ht="22.5" customHeight="1">
      <c r="B167" s="41"/>
      <c r="C167" s="254" t="s">
        <v>535</v>
      </c>
      <c r="D167" s="254" t="s">
        <v>1059</v>
      </c>
      <c r="E167" s="255" t="s">
        <v>4137</v>
      </c>
      <c r="F167" s="256" t="s">
        <v>4138</v>
      </c>
      <c r="G167" s="257" t="s">
        <v>300</v>
      </c>
      <c r="H167" s="258">
        <v>2</v>
      </c>
      <c r="I167" s="259"/>
      <c r="J167" s="260">
        <f t="shared" si="10"/>
        <v>0</v>
      </c>
      <c r="K167" s="256" t="s">
        <v>23</v>
      </c>
      <c r="L167" s="261"/>
      <c r="M167" s="262" t="s">
        <v>23</v>
      </c>
      <c r="N167" s="263" t="s">
        <v>44</v>
      </c>
      <c r="O167" s="42"/>
      <c r="P167" s="202">
        <f t="shared" si="11"/>
        <v>0</v>
      </c>
      <c r="Q167" s="202">
        <v>0</v>
      </c>
      <c r="R167" s="202">
        <f t="shared" si="12"/>
        <v>0</v>
      </c>
      <c r="S167" s="202">
        <v>0</v>
      </c>
      <c r="T167" s="203">
        <f t="shared" si="13"/>
        <v>0</v>
      </c>
      <c r="AR167" s="24" t="s">
        <v>1428</v>
      </c>
      <c r="AT167" s="24" t="s">
        <v>1059</v>
      </c>
      <c r="AU167" s="24" t="s">
        <v>83</v>
      </c>
      <c r="AY167" s="24" t="s">
        <v>186</v>
      </c>
      <c r="BE167" s="204">
        <f t="shared" si="14"/>
        <v>0</v>
      </c>
      <c r="BF167" s="204">
        <f t="shared" si="15"/>
        <v>0</v>
      </c>
      <c r="BG167" s="204">
        <f t="shared" si="16"/>
        <v>0</v>
      </c>
      <c r="BH167" s="204">
        <f t="shared" si="17"/>
        <v>0</v>
      </c>
      <c r="BI167" s="204">
        <f t="shared" si="18"/>
        <v>0</v>
      </c>
      <c r="BJ167" s="24" t="s">
        <v>81</v>
      </c>
      <c r="BK167" s="204">
        <f t="shared" si="19"/>
        <v>0</v>
      </c>
      <c r="BL167" s="24" t="s">
        <v>1105</v>
      </c>
      <c r="BM167" s="24" t="s">
        <v>4139</v>
      </c>
    </row>
    <row r="168" spans="2:65" s="1" customFormat="1" ht="22.5" customHeight="1">
      <c r="B168" s="41"/>
      <c r="C168" s="193" t="s">
        <v>431</v>
      </c>
      <c r="D168" s="193" t="s">
        <v>189</v>
      </c>
      <c r="E168" s="194" t="s">
        <v>4140</v>
      </c>
      <c r="F168" s="195" t="s">
        <v>4141</v>
      </c>
      <c r="G168" s="196" t="s">
        <v>300</v>
      </c>
      <c r="H168" s="197">
        <v>4</v>
      </c>
      <c r="I168" s="198"/>
      <c r="J168" s="199">
        <f t="shared" si="10"/>
        <v>0</v>
      </c>
      <c r="K168" s="195" t="s">
        <v>3958</v>
      </c>
      <c r="L168" s="61"/>
      <c r="M168" s="200" t="s">
        <v>23</v>
      </c>
      <c r="N168" s="201" t="s">
        <v>44</v>
      </c>
      <c r="O168" s="42"/>
      <c r="P168" s="202">
        <f t="shared" si="11"/>
        <v>0</v>
      </c>
      <c r="Q168" s="202">
        <v>0</v>
      </c>
      <c r="R168" s="202">
        <f t="shared" si="12"/>
        <v>0</v>
      </c>
      <c r="S168" s="202">
        <v>0</v>
      </c>
      <c r="T168" s="203">
        <f t="shared" si="13"/>
        <v>0</v>
      </c>
      <c r="AR168" s="24" t="s">
        <v>1105</v>
      </c>
      <c r="AT168" s="24" t="s">
        <v>189</v>
      </c>
      <c r="AU168" s="24" t="s">
        <v>83</v>
      </c>
      <c r="AY168" s="24" t="s">
        <v>186</v>
      </c>
      <c r="BE168" s="204">
        <f t="shared" si="14"/>
        <v>0</v>
      </c>
      <c r="BF168" s="204">
        <f t="shared" si="15"/>
        <v>0</v>
      </c>
      <c r="BG168" s="204">
        <f t="shared" si="16"/>
        <v>0</v>
      </c>
      <c r="BH168" s="204">
        <f t="shared" si="17"/>
        <v>0</v>
      </c>
      <c r="BI168" s="204">
        <f t="shared" si="18"/>
        <v>0</v>
      </c>
      <c r="BJ168" s="24" t="s">
        <v>81</v>
      </c>
      <c r="BK168" s="204">
        <f t="shared" si="19"/>
        <v>0</v>
      </c>
      <c r="BL168" s="24" t="s">
        <v>1105</v>
      </c>
      <c r="BM168" s="24" t="s">
        <v>4142</v>
      </c>
    </row>
    <row r="169" spans="2:65" s="1" customFormat="1" ht="22.5" customHeight="1">
      <c r="B169" s="41"/>
      <c r="C169" s="254" t="s">
        <v>436</v>
      </c>
      <c r="D169" s="254" t="s">
        <v>1059</v>
      </c>
      <c r="E169" s="255" t="s">
        <v>4143</v>
      </c>
      <c r="F169" s="256" t="s">
        <v>4144</v>
      </c>
      <c r="G169" s="257" t="s">
        <v>300</v>
      </c>
      <c r="H169" s="258">
        <v>4</v>
      </c>
      <c r="I169" s="259"/>
      <c r="J169" s="260">
        <f t="shared" si="10"/>
        <v>0</v>
      </c>
      <c r="K169" s="256" t="s">
        <v>23</v>
      </c>
      <c r="L169" s="261"/>
      <c r="M169" s="262" t="s">
        <v>23</v>
      </c>
      <c r="N169" s="263" t="s">
        <v>44</v>
      </c>
      <c r="O169" s="42"/>
      <c r="P169" s="202">
        <f t="shared" si="11"/>
        <v>0</v>
      </c>
      <c r="Q169" s="202">
        <v>0</v>
      </c>
      <c r="R169" s="202">
        <f t="shared" si="12"/>
        <v>0</v>
      </c>
      <c r="S169" s="202">
        <v>0</v>
      </c>
      <c r="T169" s="203">
        <f t="shared" si="13"/>
        <v>0</v>
      </c>
      <c r="AR169" s="24" t="s">
        <v>1428</v>
      </c>
      <c r="AT169" s="24" t="s">
        <v>1059</v>
      </c>
      <c r="AU169" s="24" t="s">
        <v>83</v>
      </c>
      <c r="AY169" s="24" t="s">
        <v>186</v>
      </c>
      <c r="BE169" s="204">
        <f t="shared" si="14"/>
        <v>0</v>
      </c>
      <c r="BF169" s="204">
        <f t="shared" si="15"/>
        <v>0</v>
      </c>
      <c r="BG169" s="204">
        <f t="shared" si="16"/>
        <v>0</v>
      </c>
      <c r="BH169" s="204">
        <f t="shared" si="17"/>
        <v>0</v>
      </c>
      <c r="BI169" s="204">
        <f t="shared" si="18"/>
        <v>0</v>
      </c>
      <c r="BJ169" s="24" t="s">
        <v>81</v>
      </c>
      <c r="BK169" s="204">
        <f t="shared" si="19"/>
        <v>0</v>
      </c>
      <c r="BL169" s="24" t="s">
        <v>1105</v>
      </c>
      <c r="BM169" s="24" t="s">
        <v>4145</v>
      </c>
    </row>
    <row r="170" spans="2:65" s="1" customFormat="1" ht="22.5" customHeight="1">
      <c r="B170" s="41"/>
      <c r="C170" s="193" t="s">
        <v>544</v>
      </c>
      <c r="D170" s="193" t="s">
        <v>189</v>
      </c>
      <c r="E170" s="194" t="s">
        <v>4146</v>
      </c>
      <c r="F170" s="195" t="s">
        <v>4147</v>
      </c>
      <c r="G170" s="196" t="s">
        <v>444</v>
      </c>
      <c r="H170" s="197">
        <v>258</v>
      </c>
      <c r="I170" s="198"/>
      <c r="J170" s="199">
        <f t="shared" si="10"/>
        <v>0</v>
      </c>
      <c r="K170" s="195" t="s">
        <v>23</v>
      </c>
      <c r="L170" s="61"/>
      <c r="M170" s="200" t="s">
        <v>23</v>
      </c>
      <c r="N170" s="201" t="s">
        <v>44</v>
      </c>
      <c r="O170" s="42"/>
      <c r="P170" s="202">
        <f t="shared" si="11"/>
        <v>0</v>
      </c>
      <c r="Q170" s="202">
        <v>0</v>
      </c>
      <c r="R170" s="202">
        <f t="shared" si="12"/>
        <v>0</v>
      </c>
      <c r="S170" s="202">
        <v>0</v>
      </c>
      <c r="T170" s="203">
        <f t="shared" si="13"/>
        <v>0</v>
      </c>
      <c r="AR170" s="24" t="s">
        <v>255</v>
      </c>
      <c r="AT170" s="24" t="s">
        <v>189</v>
      </c>
      <c r="AU170" s="24" t="s">
        <v>83</v>
      </c>
      <c r="AY170" s="24" t="s">
        <v>186</v>
      </c>
      <c r="BE170" s="204">
        <f t="shared" si="14"/>
        <v>0</v>
      </c>
      <c r="BF170" s="204">
        <f t="shared" si="15"/>
        <v>0</v>
      </c>
      <c r="BG170" s="204">
        <f t="shared" si="16"/>
        <v>0</v>
      </c>
      <c r="BH170" s="204">
        <f t="shared" si="17"/>
        <v>0</v>
      </c>
      <c r="BI170" s="204">
        <f t="shared" si="18"/>
        <v>0</v>
      </c>
      <c r="BJ170" s="24" t="s">
        <v>81</v>
      </c>
      <c r="BK170" s="204">
        <f t="shared" si="19"/>
        <v>0</v>
      </c>
      <c r="BL170" s="24" t="s">
        <v>255</v>
      </c>
      <c r="BM170" s="24" t="s">
        <v>4148</v>
      </c>
    </row>
    <row r="171" spans="2:65" s="1" customFormat="1" ht="22.5" customHeight="1">
      <c r="B171" s="41"/>
      <c r="C171" s="193" t="s">
        <v>752</v>
      </c>
      <c r="D171" s="193" t="s">
        <v>189</v>
      </c>
      <c r="E171" s="194" t="s">
        <v>4149</v>
      </c>
      <c r="F171" s="195" t="s">
        <v>4150</v>
      </c>
      <c r="G171" s="196" t="s">
        <v>444</v>
      </c>
      <c r="H171" s="197">
        <v>258</v>
      </c>
      <c r="I171" s="198"/>
      <c r="J171" s="199">
        <f t="shared" si="10"/>
        <v>0</v>
      </c>
      <c r="K171" s="195" t="s">
        <v>23</v>
      </c>
      <c r="L171" s="61"/>
      <c r="M171" s="200" t="s">
        <v>23</v>
      </c>
      <c r="N171" s="201" t="s">
        <v>44</v>
      </c>
      <c r="O171" s="42"/>
      <c r="P171" s="202">
        <f t="shared" si="11"/>
        <v>0</v>
      </c>
      <c r="Q171" s="202">
        <v>0</v>
      </c>
      <c r="R171" s="202">
        <f t="shared" si="12"/>
        <v>0</v>
      </c>
      <c r="S171" s="202">
        <v>0</v>
      </c>
      <c r="T171" s="203">
        <f t="shared" si="13"/>
        <v>0</v>
      </c>
      <c r="AR171" s="24" t="s">
        <v>1105</v>
      </c>
      <c r="AT171" s="24" t="s">
        <v>189</v>
      </c>
      <c r="AU171" s="24" t="s">
        <v>83</v>
      </c>
      <c r="AY171" s="24" t="s">
        <v>186</v>
      </c>
      <c r="BE171" s="204">
        <f t="shared" si="14"/>
        <v>0</v>
      </c>
      <c r="BF171" s="204">
        <f t="shared" si="15"/>
        <v>0</v>
      </c>
      <c r="BG171" s="204">
        <f t="shared" si="16"/>
        <v>0</v>
      </c>
      <c r="BH171" s="204">
        <f t="shared" si="17"/>
        <v>0</v>
      </c>
      <c r="BI171" s="204">
        <f t="shared" si="18"/>
        <v>0</v>
      </c>
      <c r="BJ171" s="24" t="s">
        <v>81</v>
      </c>
      <c r="BK171" s="204">
        <f t="shared" si="19"/>
        <v>0</v>
      </c>
      <c r="BL171" s="24" t="s">
        <v>1105</v>
      </c>
      <c r="BM171" s="24" t="s">
        <v>4151</v>
      </c>
    </row>
    <row r="172" spans="2:63" s="10" customFormat="1" ht="29.85" customHeight="1">
      <c r="B172" s="176"/>
      <c r="C172" s="177"/>
      <c r="D172" s="190" t="s">
        <v>72</v>
      </c>
      <c r="E172" s="191" t="s">
        <v>3870</v>
      </c>
      <c r="F172" s="191" t="s">
        <v>3871</v>
      </c>
      <c r="G172" s="177"/>
      <c r="H172" s="177"/>
      <c r="I172" s="180"/>
      <c r="J172" s="192">
        <f>BK172</f>
        <v>0</v>
      </c>
      <c r="K172" s="177"/>
      <c r="L172" s="182"/>
      <c r="M172" s="183"/>
      <c r="N172" s="184"/>
      <c r="O172" s="184"/>
      <c r="P172" s="185">
        <f>SUM(P173:P174)</f>
        <v>0</v>
      </c>
      <c r="Q172" s="184"/>
      <c r="R172" s="185">
        <f>SUM(R173:R174)</f>
        <v>0.04128</v>
      </c>
      <c r="S172" s="184"/>
      <c r="T172" s="186">
        <f>SUM(T173:T174)</f>
        <v>0</v>
      </c>
      <c r="AR172" s="187" t="s">
        <v>202</v>
      </c>
      <c r="AT172" s="188" t="s">
        <v>72</v>
      </c>
      <c r="AU172" s="188" t="s">
        <v>81</v>
      </c>
      <c r="AY172" s="187" t="s">
        <v>186</v>
      </c>
      <c r="BK172" s="189">
        <f>SUM(BK173:BK174)</f>
        <v>0</v>
      </c>
    </row>
    <row r="173" spans="2:65" s="1" customFormat="1" ht="31.5" customHeight="1">
      <c r="B173" s="41"/>
      <c r="C173" s="193" t="s">
        <v>1163</v>
      </c>
      <c r="D173" s="193" t="s">
        <v>189</v>
      </c>
      <c r="E173" s="194" t="s">
        <v>4152</v>
      </c>
      <c r="F173" s="195" t="s">
        <v>4153</v>
      </c>
      <c r="G173" s="196" t="s">
        <v>444</v>
      </c>
      <c r="H173" s="197">
        <v>258</v>
      </c>
      <c r="I173" s="198"/>
      <c r="J173" s="199">
        <f>ROUND(I173*H173,2)</f>
        <v>0</v>
      </c>
      <c r="K173" s="195" t="s">
        <v>4036</v>
      </c>
      <c r="L173" s="61"/>
      <c r="M173" s="200" t="s">
        <v>23</v>
      </c>
      <c r="N173" s="201" t="s">
        <v>44</v>
      </c>
      <c r="O173" s="42"/>
      <c r="P173" s="202">
        <f>O173*H173</f>
        <v>0</v>
      </c>
      <c r="Q173" s="202">
        <v>9E-05</v>
      </c>
      <c r="R173" s="202">
        <f>Q173*H173</f>
        <v>0.02322</v>
      </c>
      <c r="S173" s="202">
        <v>0</v>
      </c>
      <c r="T173" s="203">
        <f>S173*H173</f>
        <v>0</v>
      </c>
      <c r="AR173" s="24" t="s">
        <v>1105</v>
      </c>
      <c r="AT173" s="24" t="s">
        <v>189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1105</v>
      </c>
      <c r="BM173" s="24" t="s">
        <v>4154</v>
      </c>
    </row>
    <row r="174" spans="2:65" s="1" customFormat="1" ht="31.5" customHeight="1">
      <c r="B174" s="41"/>
      <c r="C174" s="254" t="s">
        <v>724</v>
      </c>
      <c r="D174" s="254" t="s">
        <v>1059</v>
      </c>
      <c r="E174" s="255" t="s">
        <v>4155</v>
      </c>
      <c r="F174" s="256" t="s">
        <v>4156</v>
      </c>
      <c r="G174" s="257" t="s">
        <v>444</v>
      </c>
      <c r="H174" s="258">
        <v>258</v>
      </c>
      <c r="I174" s="259"/>
      <c r="J174" s="260">
        <f>ROUND(I174*H174,2)</f>
        <v>0</v>
      </c>
      <c r="K174" s="256" t="s">
        <v>4036</v>
      </c>
      <c r="L174" s="261"/>
      <c r="M174" s="262" t="s">
        <v>23</v>
      </c>
      <c r="N174" s="263" t="s">
        <v>44</v>
      </c>
      <c r="O174" s="42"/>
      <c r="P174" s="202">
        <f>O174*H174</f>
        <v>0</v>
      </c>
      <c r="Q174" s="202">
        <v>7E-05</v>
      </c>
      <c r="R174" s="202">
        <f>Q174*H174</f>
        <v>0.01806</v>
      </c>
      <c r="S174" s="202">
        <v>0</v>
      </c>
      <c r="T174" s="203">
        <f>S174*H174</f>
        <v>0</v>
      </c>
      <c r="AR174" s="24" t="s">
        <v>541</v>
      </c>
      <c r="AT174" s="24" t="s">
        <v>1059</v>
      </c>
      <c r="AU174" s="24" t="s">
        <v>83</v>
      </c>
      <c r="AY174" s="24" t="s">
        <v>186</v>
      </c>
      <c r="BE174" s="204">
        <f>IF(N174="základní",J174,0)</f>
        <v>0</v>
      </c>
      <c r="BF174" s="204">
        <f>IF(N174="snížená",J174,0)</f>
        <v>0</v>
      </c>
      <c r="BG174" s="204">
        <f>IF(N174="zákl. přenesená",J174,0)</f>
        <v>0</v>
      </c>
      <c r="BH174" s="204">
        <f>IF(N174="sníž. přenesená",J174,0)</f>
        <v>0</v>
      </c>
      <c r="BI174" s="204">
        <f>IF(N174="nulová",J174,0)</f>
        <v>0</v>
      </c>
      <c r="BJ174" s="24" t="s">
        <v>81</v>
      </c>
      <c r="BK174" s="204">
        <f>ROUND(I174*H174,2)</f>
        <v>0</v>
      </c>
      <c r="BL174" s="24" t="s">
        <v>541</v>
      </c>
      <c r="BM174" s="24" t="s">
        <v>4157</v>
      </c>
    </row>
    <row r="175" spans="2:63" s="10" customFormat="1" ht="29.85" customHeight="1">
      <c r="B175" s="176"/>
      <c r="C175" s="177"/>
      <c r="D175" s="190" t="s">
        <v>72</v>
      </c>
      <c r="E175" s="191" t="s">
        <v>4158</v>
      </c>
      <c r="F175" s="191" t="s">
        <v>4159</v>
      </c>
      <c r="G175" s="177"/>
      <c r="H175" s="177"/>
      <c r="I175" s="180"/>
      <c r="J175" s="192">
        <f>BK175</f>
        <v>0</v>
      </c>
      <c r="K175" s="177"/>
      <c r="L175" s="182"/>
      <c r="M175" s="183"/>
      <c r="N175" s="184"/>
      <c r="O175" s="184"/>
      <c r="P175" s="185">
        <f>P176</f>
        <v>0</v>
      </c>
      <c r="Q175" s="184"/>
      <c r="R175" s="185">
        <f>R176</f>
        <v>0</v>
      </c>
      <c r="S175" s="184"/>
      <c r="T175" s="186">
        <f>T176</f>
        <v>0</v>
      </c>
      <c r="AR175" s="187" t="s">
        <v>202</v>
      </c>
      <c r="AT175" s="188" t="s">
        <v>72</v>
      </c>
      <c r="AU175" s="188" t="s">
        <v>81</v>
      </c>
      <c r="AY175" s="187" t="s">
        <v>186</v>
      </c>
      <c r="BK175" s="189">
        <f>BK176</f>
        <v>0</v>
      </c>
    </row>
    <row r="176" spans="2:65" s="1" customFormat="1" ht="22.5" customHeight="1">
      <c r="B176" s="41"/>
      <c r="C176" s="193" t="s">
        <v>967</v>
      </c>
      <c r="D176" s="193" t="s">
        <v>189</v>
      </c>
      <c r="E176" s="194" t="s">
        <v>4160</v>
      </c>
      <c r="F176" s="195" t="s">
        <v>4161</v>
      </c>
      <c r="G176" s="196" t="s">
        <v>300</v>
      </c>
      <c r="H176" s="197">
        <v>50</v>
      </c>
      <c r="I176" s="198"/>
      <c r="J176" s="199">
        <f>ROUND(I176*H176,2)</f>
        <v>0</v>
      </c>
      <c r="K176" s="195" t="s">
        <v>23</v>
      </c>
      <c r="L176" s="61"/>
      <c r="M176" s="200" t="s">
        <v>23</v>
      </c>
      <c r="N176" s="201" t="s">
        <v>44</v>
      </c>
      <c r="O176" s="42"/>
      <c r="P176" s="202">
        <f>O176*H176</f>
        <v>0</v>
      </c>
      <c r="Q176" s="202">
        <v>0</v>
      </c>
      <c r="R176" s="202">
        <f>Q176*H176</f>
        <v>0</v>
      </c>
      <c r="S176" s="202">
        <v>0</v>
      </c>
      <c r="T176" s="203">
        <f>S176*H176</f>
        <v>0</v>
      </c>
      <c r="AR176" s="24" t="s">
        <v>1105</v>
      </c>
      <c r="AT176" s="24" t="s">
        <v>189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1105</v>
      </c>
      <c r="BM176" s="24" t="s">
        <v>4162</v>
      </c>
    </row>
    <row r="177" spans="2:63" s="10" customFormat="1" ht="37.35" customHeight="1">
      <c r="B177" s="176"/>
      <c r="C177" s="177"/>
      <c r="D177" s="178" t="s">
        <v>72</v>
      </c>
      <c r="E177" s="179" t="s">
        <v>183</v>
      </c>
      <c r="F177" s="179" t="s">
        <v>184</v>
      </c>
      <c r="G177" s="177"/>
      <c r="H177" s="177"/>
      <c r="I177" s="180"/>
      <c r="J177" s="181">
        <f>BK177</f>
        <v>0</v>
      </c>
      <c r="K177" s="177"/>
      <c r="L177" s="182"/>
      <c r="M177" s="183"/>
      <c r="N177" s="184"/>
      <c r="O177" s="184"/>
      <c r="P177" s="185">
        <f>P178</f>
        <v>0</v>
      </c>
      <c r="Q177" s="184"/>
      <c r="R177" s="185">
        <f>R178</f>
        <v>0</v>
      </c>
      <c r="S177" s="184"/>
      <c r="T177" s="186">
        <f>T178</f>
        <v>0</v>
      </c>
      <c r="AR177" s="187" t="s">
        <v>185</v>
      </c>
      <c r="AT177" s="188" t="s">
        <v>72</v>
      </c>
      <c r="AU177" s="188" t="s">
        <v>73</v>
      </c>
      <c r="AY177" s="187" t="s">
        <v>186</v>
      </c>
      <c r="BK177" s="189">
        <f>BK178</f>
        <v>0</v>
      </c>
    </row>
    <row r="178" spans="2:63" s="10" customFormat="1" ht="19.9" customHeight="1">
      <c r="B178" s="176"/>
      <c r="C178" s="177"/>
      <c r="D178" s="190" t="s">
        <v>72</v>
      </c>
      <c r="E178" s="191" t="s">
        <v>233</v>
      </c>
      <c r="F178" s="191" t="s">
        <v>234</v>
      </c>
      <c r="G178" s="177"/>
      <c r="H178" s="177"/>
      <c r="I178" s="180"/>
      <c r="J178" s="192">
        <f>BK178</f>
        <v>0</v>
      </c>
      <c r="K178" s="177"/>
      <c r="L178" s="182"/>
      <c r="M178" s="183"/>
      <c r="N178" s="184"/>
      <c r="O178" s="184"/>
      <c r="P178" s="185">
        <f>SUM(P179:P180)</f>
        <v>0</v>
      </c>
      <c r="Q178" s="184"/>
      <c r="R178" s="185">
        <f>SUM(R179:R180)</f>
        <v>0</v>
      </c>
      <c r="S178" s="184"/>
      <c r="T178" s="186">
        <f>SUM(T179:T180)</f>
        <v>0</v>
      </c>
      <c r="AR178" s="187" t="s">
        <v>185</v>
      </c>
      <c r="AT178" s="188" t="s">
        <v>72</v>
      </c>
      <c r="AU178" s="188" t="s">
        <v>81</v>
      </c>
      <c r="AY178" s="187" t="s">
        <v>186</v>
      </c>
      <c r="BK178" s="189">
        <f>SUM(BK179:BK180)</f>
        <v>0</v>
      </c>
    </row>
    <row r="179" spans="2:65" s="1" customFormat="1" ht="22.5" customHeight="1">
      <c r="B179" s="41"/>
      <c r="C179" s="193" t="s">
        <v>1148</v>
      </c>
      <c r="D179" s="193" t="s">
        <v>189</v>
      </c>
      <c r="E179" s="194" t="s">
        <v>256</v>
      </c>
      <c r="F179" s="195" t="s">
        <v>257</v>
      </c>
      <c r="G179" s="196" t="s">
        <v>237</v>
      </c>
      <c r="H179" s="197">
        <v>1</v>
      </c>
      <c r="I179" s="198"/>
      <c r="J179" s="199">
        <f>ROUND(I179*H179,2)</f>
        <v>0</v>
      </c>
      <c r="K179" s="195" t="s">
        <v>258</v>
      </c>
      <c r="L179" s="61"/>
      <c r="M179" s="200" t="s">
        <v>23</v>
      </c>
      <c r="N179" s="201" t="s">
        <v>44</v>
      </c>
      <c r="O179" s="42"/>
      <c r="P179" s="202">
        <f>O179*H179</f>
        <v>0</v>
      </c>
      <c r="Q179" s="202">
        <v>0</v>
      </c>
      <c r="R179" s="202">
        <f>Q179*H179</f>
        <v>0</v>
      </c>
      <c r="S179" s="202">
        <v>0</v>
      </c>
      <c r="T179" s="203">
        <f>S179*H179</f>
        <v>0</v>
      </c>
      <c r="AR179" s="24" t="s">
        <v>194</v>
      </c>
      <c r="AT179" s="24" t="s">
        <v>189</v>
      </c>
      <c r="AU179" s="24" t="s">
        <v>83</v>
      </c>
      <c r="AY179" s="24" t="s">
        <v>186</v>
      </c>
      <c r="BE179" s="204">
        <f>IF(N179="základní",J179,0)</f>
        <v>0</v>
      </c>
      <c r="BF179" s="204">
        <f>IF(N179="snížená",J179,0)</f>
        <v>0</v>
      </c>
      <c r="BG179" s="204">
        <f>IF(N179="zákl. přenesená",J179,0)</f>
        <v>0</v>
      </c>
      <c r="BH179" s="204">
        <f>IF(N179="sníž. přenesená",J179,0)</f>
        <v>0</v>
      </c>
      <c r="BI179" s="204">
        <f>IF(N179="nulová",J179,0)</f>
        <v>0</v>
      </c>
      <c r="BJ179" s="24" t="s">
        <v>81</v>
      </c>
      <c r="BK179" s="204">
        <f>ROUND(I179*H179,2)</f>
        <v>0</v>
      </c>
      <c r="BL179" s="24" t="s">
        <v>194</v>
      </c>
      <c r="BM179" s="24" t="s">
        <v>4163</v>
      </c>
    </row>
    <row r="180" spans="2:47" s="1" customFormat="1" ht="27">
      <c r="B180" s="41"/>
      <c r="C180" s="63"/>
      <c r="D180" s="208" t="s">
        <v>196</v>
      </c>
      <c r="E180" s="63"/>
      <c r="F180" s="209" t="s">
        <v>260</v>
      </c>
      <c r="G180" s="63"/>
      <c r="H180" s="63"/>
      <c r="I180" s="163"/>
      <c r="J180" s="63"/>
      <c r="K180" s="63"/>
      <c r="L180" s="61"/>
      <c r="M180" s="228"/>
      <c r="N180" s="211"/>
      <c r="O180" s="211"/>
      <c r="P180" s="211"/>
      <c r="Q180" s="211"/>
      <c r="R180" s="211"/>
      <c r="S180" s="211"/>
      <c r="T180" s="229"/>
      <c r="AT180" s="24" t="s">
        <v>196</v>
      </c>
      <c r="AU180" s="24" t="s">
        <v>83</v>
      </c>
    </row>
    <row r="181" spans="2:12" s="1" customFormat="1" ht="6.95" customHeight="1">
      <c r="B181" s="56"/>
      <c r="C181" s="57"/>
      <c r="D181" s="57"/>
      <c r="E181" s="57"/>
      <c r="F181" s="57"/>
      <c r="G181" s="57"/>
      <c r="H181" s="57"/>
      <c r="I181" s="139"/>
      <c r="J181" s="57"/>
      <c r="K181" s="57"/>
      <c r="L181" s="61"/>
    </row>
  </sheetData>
  <sheetProtection password="CC35" sheet="1" objects="1" scenarios="1" formatCells="0" formatColumns="0" formatRows="0" sort="0" autoFilter="0"/>
  <autoFilter ref="C87:K180"/>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140</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4164</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ROUND(SUM(BE79:BE108),2)</f>
        <v>0</v>
      </c>
      <c r="G30" s="42"/>
      <c r="H30" s="42"/>
      <c r="I30" s="131">
        <v>0.21</v>
      </c>
      <c r="J30" s="130">
        <f>ROUND(ROUND((SUM(BE79:BE108)),2)*I30,2)</f>
        <v>0</v>
      </c>
      <c r="K30" s="45"/>
    </row>
    <row r="31" spans="2:11" s="1" customFormat="1" ht="14.45" customHeight="1">
      <c r="B31" s="41"/>
      <c r="C31" s="42"/>
      <c r="D31" s="42"/>
      <c r="E31" s="49" t="s">
        <v>45</v>
      </c>
      <c r="F31" s="130">
        <f>ROUND(SUM(BF79:BF108),2)</f>
        <v>0</v>
      </c>
      <c r="G31" s="42"/>
      <c r="H31" s="42"/>
      <c r="I31" s="131">
        <v>0.15</v>
      </c>
      <c r="J31" s="130">
        <f>ROUND(ROUND((SUM(BF79:BF108)),2)*I31,2)</f>
        <v>0</v>
      </c>
      <c r="K31" s="45"/>
    </row>
    <row r="32" spans="2:11" s="1" customFormat="1" ht="14.45" customHeight="1" hidden="1">
      <c r="B32" s="41"/>
      <c r="C32" s="42"/>
      <c r="D32" s="42"/>
      <c r="E32" s="49" t="s">
        <v>46</v>
      </c>
      <c r="F32" s="130">
        <f>ROUND(SUM(BG79:BG108),2)</f>
        <v>0</v>
      </c>
      <c r="G32" s="42"/>
      <c r="H32" s="42"/>
      <c r="I32" s="131">
        <v>0.21</v>
      </c>
      <c r="J32" s="130">
        <v>0</v>
      </c>
      <c r="K32" s="45"/>
    </row>
    <row r="33" spans="2:11" s="1" customFormat="1" ht="14.45" customHeight="1" hidden="1">
      <c r="B33" s="41"/>
      <c r="C33" s="42"/>
      <c r="D33" s="42"/>
      <c r="E33" s="49" t="s">
        <v>47</v>
      </c>
      <c r="F33" s="130">
        <f>ROUND(SUM(BH79:BH108),2)</f>
        <v>0</v>
      </c>
      <c r="G33" s="42"/>
      <c r="H33" s="42"/>
      <c r="I33" s="131">
        <v>0.15</v>
      </c>
      <c r="J33" s="130">
        <v>0</v>
      </c>
      <c r="K33" s="45"/>
    </row>
    <row r="34" spans="2:11" s="1" customFormat="1" ht="14.45" customHeight="1" hidden="1">
      <c r="B34" s="41"/>
      <c r="C34" s="42"/>
      <c r="D34" s="42"/>
      <c r="E34" s="49" t="s">
        <v>48</v>
      </c>
      <c r="F34" s="130">
        <f>ROUND(SUM(BI79:BI108),2)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801 - Sejmutí ornice</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J79</f>
        <v>0</v>
      </c>
      <c r="K56" s="45"/>
      <c r="AU56" s="24" t="s">
        <v>163</v>
      </c>
    </row>
    <row r="57" spans="2:11" s="7" customFormat="1" ht="24.95" customHeight="1">
      <c r="B57" s="149"/>
      <c r="C57" s="150"/>
      <c r="D57" s="151" t="s">
        <v>276</v>
      </c>
      <c r="E57" s="152"/>
      <c r="F57" s="152"/>
      <c r="G57" s="152"/>
      <c r="H57" s="152"/>
      <c r="I57" s="153"/>
      <c r="J57" s="154">
        <f>J80</f>
        <v>0</v>
      </c>
      <c r="K57" s="155"/>
    </row>
    <row r="58" spans="2:11" s="8" customFormat="1" ht="19.9" customHeight="1">
      <c r="B58" s="156"/>
      <c r="C58" s="157"/>
      <c r="D58" s="158" t="s">
        <v>277</v>
      </c>
      <c r="E58" s="159"/>
      <c r="F58" s="159"/>
      <c r="G58" s="159"/>
      <c r="H58" s="159"/>
      <c r="I58" s="160"/>
      <c r="J58" s="161">
        <f>J81</f>
        <v>0</v>
      </c>
      <c r="K58" s="162"/>
    </row>
    <row r="59" spans="2:11" s="8" customFormat="1" ht="19.9" customHeight="1">
      <c r="B59" s="156"/>
      <c r="C59" s="157"/>
      <c r="D59" s="158" t="s">
        <v>279</v>
      </c>
      <c r="E59" s="159"/>
      <c r="F59" s="159"/>
      <c r="G59" s="159"/>
      <c r="H59" s="159"/>
      <c r="I59" s="160"/>
      <c r="J59" s="161">
        <f>J106</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169</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404" t="str">
        <f>E7</f>
        <v>III/117 24 Obchvat Rokycany - Hrádek, úsek 2, km 0,000 - 3,350</v>
      </c>
      <c r="F69" s="405"/>
      <c r="G69" s="405"/>
      <c r="H69" s="405"/>
      <c r="I69" s="163"/>
      <c r="J69" s="63"/>
      <c r="K69" s="63"/>
      <c r="L69" s="61"/>
    </row>
    <row r="70" spans="2:12" s="1" customFormat="1" ht="14.45" customHeight="1">
      <c r="B70" s="41"/>
      <c r="C70" s="65" t="s">
        <v>156</v>
      </c>
      <c r="D70" s="63"/>
      <c r="E70" s="63"/>
      <c r="F70" s="63"/>
      <c r="G70" s="63"/>
      <c r="H70" s="63"/>
      <c r="I70" s="163"/>
      <c r="J70" s="63"/>
      <c r="K70" s="63"/>
      <c r="L70" s="61"/>
    </row>
    <row r="71" spans="2:12" s="1" customFormat="1" ht="23.25" customHeight="1">
      <c r="B71" s="41"/>
      <c r="C71" s="63"/>
      <c r="D71" s="63"/>
      <c r="E71" s="376" t="str">
        <f>E9</f>
        <v>SO 801 - Sejmutí ornice</v>
      </c>
      <c r="F71" s="406"/>
      <c r="G71" s="406"/>
      <c r="H71" s="406"/>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24</v>
      </c>
      <c r="D73" s="63"/>
      <c r="E73" s="63"/>
      <c r="F73" s="164" t="str">
        <f>F12</f>
        <v>Hrádek, Kamenný Újezd</v>
      </c>
      <c r="G73" s="63"/>
      <c r="H73" s="63"/>
      <c r="I73" s="165" t="s">
        <v>26</v>
      </c>
      <c r="J73" s="73" t="str">
        <f>IF(J12="","",J12)</f>
        <v>8. 9. 2017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28</v>
      </c>
      <c r="D75" s="63"/>
      <c r="E75" s="63"/>
      <c r="F75" s="164" t="str">
        <f>E15</f>
        <v>Správa a údržba silnic PK</v>
      </c>
      <c r="G75" s="63"/>
      <c r="H75" s="63"/>
      <c r="I75" s="165" t="s">
        <v>34</v>
      </c>
      <c r="J75" s="164" t="str">
        <f>E21</f>
        <v>D PROJEKT PLZEŇ Nedvěd s.r.o.</v>
      </c>
      <c r="K75" s="63"/>
      <c r="L75" s="61"/>
    </row>
    <row r="76" spans="2:12" s="1" customFormat="1" ht="14.45" customHeight="1">
      <c r="B76" s="41"/>
      <c r="C76" s="65" t="s">
        <v>32</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170</v>
      </c>
      <c r="D78" s="168" t="s">
        <v>58</v>
      </c>
      <c r="E78" s="168" t="s">
        <v>54</v>
      </c>
      <c r="F78" s="168" t="s">
        <v>171</v>
      </c>
      <c r="G78" s="168" t="s">
        <v>172</v>
      </c>
      <c r="H78" s="168" t="s">
        <v>173</v>
      </c>
      <c r="I78" s="169" t="s">
        <v>174</v>
      </c>
      <c r="J78" s="168" t="s">
        <v>161</v>
      </c>
      <c r="K78" s="170" t="s">
        <v>175</v>
      </c>
      <c r="L78" s="171"/>
      <c r="M78" s="81" t="s">
        <v>176</v>
      </c>
      <c r="N78" s="82" t="s">
        <v>43</v>
      </c>
      <c r="O78" s="82" t="s">
        <v>177</v>
      </c>
      <c r="P78" s="82" t="s">
        <v>178</v>
      </c>
      <c r="Q78" s="82" t="s">
        <v>179</v>
      </c>
      <c r="R78" s="82" t="s">
        <v>180</v>
      </c>
      <c r="S78" s="82" t="s">
        <v>181</v>
      </c>
      <c r="T78" s="83" t="s">
        <v>182</v>
      </c>
    </row>
    <row r="79" spans="2:63" s="1" customFormat="1" ht="29.25" customHeight="1">
      <c r="B79" s="41"/>
      <c r="C79" s="87" t="s">
        <v>162</v>
      </c>
      <c r="D79" s="63"/>
      <c r="E79" s="63"/>
      <c r="F79" s="63"/>
      <c r="G79" s="63"/>
      <c r="H79" s="63"/>
      <c r="I79" s="163"/>
      <c r="J79" s="172">
        <f>BK79</f>
        <v>0</v>
      </c>
      <c r="K79" s="63"/>
      <c r="L79" s="61"/>
      <c r="M79" s="84"/>
      <c r="N79" s="85"/>
      <c r="O79" s="85"/>
      <c r="P79" s="173">
        <f>P80</f>
        <v>0</v>
      </c>
      <c r="Q79" s="85"/>
      <c r="R79" s="173">
        <f>R80</f>
        <v>0.1708</v>
      </c>
      <c r="S79" s="85"/>
      <c r="T79" s="174">
        <f>T80</f>
        <v>0</v>
      </c>
      <c r="AT79" s="24" t="s">
        <v>72</v>
      </c>
      <c r="AU79" s="24" t="s">
        <v>163</v>
      </c>
      <c r="BK79" s="175">
        <f>BK80</f>
        <v>0</v>
      </c>
    </row>
    <row r="80" spans="2:63" s="10" customFormat="1" ht="37.35" customHeight="1">
      <c r="B80" s="176"/>
      <c r="C80" s="177"/>
      <c r="D80" s="178" t="s">
        <v>72</v>
      </c>
      <c r="E80" s="179" t="s">
        <v>280</v>
      </c>
      <c r="F80" s="179" t="s">
        <v>281</v>
      </c>
      <c r="G80" s="177"/>
      <c r="H80" s="177"/>
      <c r="I80" s="180"/>
      <c r="J80" s="181">
        <f>BK80</f>
        <v>0</v>
      </c>
      <c r="K80" s="177"/>
      <c r="L80" s="182"/>
      <c r="M80" s="183"/>
      <c r="N80" s="184"/>
      <c r="O80" s="184"/>
      <c r="P80" s="185">
        <f>P81+P106</f>
        <v>0</v>
      </c>
      <c r="Q80" s="184"/>
      <c r="R80" s="185">
        <f>R81+R106</f>
        <v>0.1708</v>
      </c>
      <c r="S80" s="184"/>
      <c r="T80" s="186">
        <f>T81+T106</f>
        <v>0</v>
      </c>
      <c r="AR80" s="187" t="s">
        <v>81</v>
      </c>
      <c r="AT80" s="188" t="s">
        <v>72</v>
      </c>
      <c r="AU80" s="188" t="s">
        <v>73</v>
      </c>
      <c r="AY80" s="187" t="s">
        <v>186</v>
      </c>
      <c r="BK80" s="189">
        <f>BK81+BK106</f>
        <v>0</v>
      </c>
    </row>
    <row r="81" spans="2:63" s="10" customFormat="1" ht="19.9" customHeight="1">
      <c r="B81" s="176"/>
      <c r="C81" s="177"/>
      <c r="D81" s="190" t="s">
        <v>72</v>
      </c>
      <c r="E81" s="191" t="s">
        <v>81</v>
      </c>
      <c r="F81" s="191" t="s">
        <v>282</v>
      </c>
      <c r="G81" s="177"/>
      <c r="H81" s="177"/>
      <c r="I81" s="180"/>
      <c r="J81" s="192">
        <f>BK81</f>
        <v>0</v>
      </c>
      <c r="K81" s="177"/>
      <c r="L81" s="182"/>
      <c r="M81" s="183"/>
      <c r="N81" s="184"/>
      <c r="O81" s="184"/>
      <c r="P81" s="185">
        <f>SUM(P82:P105)</f>
        <v>0</v>
      </c>
      <c r="Q81" s="184"/>
      <c r="R81" s="185">
        <f>SUM(R82:R105)</f>
        <v>0.1708</v>
      </c>
      <c r="S81" s="184"/>
      <c r="T81" s="186">
        <f>SUM(T82:T105)</f>
        <v>0</v>
      </c>
      <c r="AR81" s="187" t="s">
        <v>81</v>
      </c>
      <c r="AT81" s="188" t="s">
        <v>72</v>
      </c>
      <c r="AU81" s="188" t="s">
        <v>81</v>
      </c>
      <c r="AY81" s="187" t="s">
        <v>186</v>
      </c>
      <c r="BK81" s="189">
        <f>SUM(BK82:BK105)</f>
        <v>0</v>
      </c>
    </row>
    <row r="82" spans="2:65" s="1" customFormat="1" ht="31.5" customHeight="1">
      <c r="B82" s="41"/>
      <c r="C82" s="193" t="s">
        <v>81</v>
      </c>
      <c r="D82" s="193" t="s">
        <v>189</v>
      </c>
      <c r="E82" s="194" t="s">
        <v>3163</v>
      </c>
      <c r="F82" s="195" t="s">
        <v>3164</v>
      </c>
      <c r="G82" s="196" t="s">
        <v>295</v>
      </c>
      <c r="H82" s="197">
        <v>23306</v>
      </c>
      <c r="I82" s="198"/>
      <c r="J82" s="199">
        <f>ROUND(I82*H82,2)</f>
        <v>0</v>
      </c>
      <c r="K82" s="195" t="s">
        <v>193</v>
      </c>
      <c r="L82" s="61"/>
      <c r="M82" s="200" t="s">
        <v>23</v>
      </c>
      <c r="N82" s="201" t="s">
        <v>44</v>
      </c>
      <c r="O82" s="42"/>
      <c r="P82" s="202">
        <f>O82*H82</f>
        <v>0</v>
      </c>
      <c r="Q82" s="202">
        <v>0</v>
      </c>
      <c r="R82" s="202">
        <f>Q82*H82</f>
        <v>0</v>
      </c>
      <c r="S82" s="202">
        <v>0</v>
      </c>
      <c r="T82" s="203">
        <f>S82*H82</f>
        <v>0</v>
      </c>
      <c r="AR82" s="24" t="s">
        <v>206</v>
      </c>
      <c r="AT82" s="24" t="s">
        <v>189</v>
      </c>
      <c r="AU82" s="24" t="s">
        <v>83</v>
      </c>
      <c r="AY82" s="24" t="s">
        <v>186</v>
      </c>
      <c r="BE82" s="204">
        <f>IF(N82="základní",J82,0)</f>
        <v>0</v>
      </c>
      <c r="BF82" s="204">
        <f>IF(N82="snížená",J82,0)</f>
        <v>0</v>
      </c>
      <c r="BG82" s="204">
        <f>IF(N82="zákl. přenesená",J82,0)</f>
        <v>0</v>
      </c>
      <c r="BH82" s="204">
        <f>IF(N82="sníž. přenesená",J82,0)</f>
        <v>0</v>
      </c>
      <c r="BI82" s="204">
        <f>IF(N82="nulová",J82,0)</f>
        <v>0</v>
      </c>
      <c r="BJ82" s="24" t="s">
        <v>81</v>
      </c>
      <c r="BK82" s="204">
        <f>ROUND(I82*H82,2)</f>
        <v>0</v>
      </c>
      <c r="BL82" s="24" t="s">
        <v>206</v>
      </c>
      <c r="BM82" s="24" t="s">
        <v>4165</v>
      </c>
    </row>
    <row r="83" spans="2:47" s="1" customFormat="1" ht="229.5">
      <c r="B83" s="41"/>
      <c r="C83" s="63"/>
      <c r="D83" s="208" t="s">
        <v>287</v>
      </c>
      <c r="E83" s="63"/>
      <c r="F83" s="209" t="s">
        <v>3166</v>
      </c>
      <c r="G83" s="63"/>
      <c r="H83" s="63"/>
      <c r="I83" s="163"/>
      <c r="J83" s="63"/>
      <c r="K83" s="63"/>
      <c r="L83" s="61"/>
      <c r="M83" s="207"/>
      <c r="N83" s="42"/>
      <c r="O83" s="42"/>
      <c r="P83" s="42"/>
      <c r="Q83" s="42"/>
      <c r="R83" s="42"/>
      <c r="S83" s="42"/>
      <c r="T83" s="78"/>
      <c r="AT83" s="24" t="s">
        <v>287</v>
      </c>
      <c r="AU83" s="24" t="s">
        <v>83</v>
      </c>
    </row>
    <row r="84" spans="2:51" s="11" customFormat="1" ht="13.5">
      <c r="B84" s="214"/>
      <c r="C84" s="215"/>
      <c r="D84" s="205" t="s">
        <v>290</v>
      </c>
      <c r="E84" s="216" t="s">
        <v>23</v>
      </c>
      <c r="F84" s="217" t="s">
        <v>4166</v>
      </c>
      <c r="G84" s="215"/>
      <c r="H84" s="218">
        <v>23306</v>
      </c>
      <c r="I84" s="219"/>
      <c r="J84" s="215"/>
      <c r="K84" s="215"/>
      <c r="L84" s="220"/>
      <c r="M84" s="221"/>
      <c r="N84" s="222"/>
      <c r="O84" s="222"/>
      <c r="P84" s="222"/>
      <c r="Q84" s="222"/>
      <c r="R84" s="222"/>
      <c r="S84" s="222"/>
      <c r="T84" s="223"/>
      <c r="AT84" s="224" t="s">
        <v>290</v>
      </c>
      <c r="AU84" s="224" t="s">
        <v>83</v>
      </c>
      <c r="AV84" s="11" t="s">
        <v>83</v>
      </c>
      <c r="AW84" s="11" t="s">
        <v>36</v>
      </c>
      <c r="AX84" s="11" t="s">
        <v>81</v>
      </c>
      <c r="AY84" s="224" t="s">
        <v>186</v>
      </c>
    </row>
    <row r="85" spans="2:65" s="1" customFormat="1" ht="44.25" customHeight="1">
      <c r="B85" s="41"/>
      <c r="C85" s="193" t="s">
        <v>83</v>
      </c>
      <c r="D85" s="193" t="s">
        <v>189</v>
      </c>
      <c r="E85" s="194" t="s">
        <v>4167</v>
      </c>
      <c r="F85" s="195" t="s">
        <v>4168</v>
      </c>
      <c r="G85" s="196" t="s">
        <v>295</v>
      </c>
      <c r="H85" s="197">
        <v>12243.48</v>
      </c>
      <c r="I85" s="198"/>
      <c r="J85" s="199">
        <f>ROUND(I85*H85,2)</f>
        <v>0</v>
      </c>
      <c r="K85" s="195" t="s">
        <v>193</v>
      </c>
      <c r="L85" s="61"/>
      <c r="M85" s="200" t="s">
        <v>23</v>
      </c>
      <c r="N85" s="201" t="s">
        <v>44</v>
      </c>
      <c r="O85" s="42"/>
      <c r="P85" s="202">
        <f>O85*H85</f>
        <v>0</v>
      </c>
      <c r="Q85" s="202">
        <v>0</v>
      </c>
      <c r="R85" s="202">
        <f>Q85*H85</f>
        <v>0</v>
      </c>
      <c r="S85" s="202">
        <v>0</v>
      </c>
      <c r="T85" s="203">
        <f>S85*H85</f>
        <v>0</v>
      </c>
      <c r="AR85" s="24" t="s">
        <v>206</v>
      </c>
      <c r="AT85" s="24" t="s">
        <v>189</v>
      </c>
      <c r="AU85" s="24" t="s">
        <v>83</v>
      </c>
      <c r="AY85" s="24" t="s">
        <v>186</v>
      </c>
      <c r="BE85" s="204">
        <f>IF(N85="základní",J85,0)</f>
        <v>0</v>
      </c>
      <c r="BF85" s="204">
        <f>IF(N85="snížená",J85,0)</f>
        <v>0</v>
      </c>
      <c r="BG85" s="204">
        <f>IF(N85="zákl. přenesená",J85,0)</f>
        <v>0</v>
      </c>
      <c r="BH85" s="204">
        <f>IF(N85="sníž. přenesená",J85,0)</f>
        <v>0</v>
      </c>
      <c r="BI85" s="204">
        <f>IF(N85="nulová",J85,0)</f>
        <v>0</v>
      </c>
      <c r="BJ85" s="24" t="s">
        <v>81</v>
      </c>
      <c r="BK85" s="204">
        <f>ROUND(I85*H85,2)</f>
        <v>0</v>
      </c>
      <c r="BL85" s="24" t="s">
        <v>206</v>
      </c>
      <c r="BM85" s="24" t="s">
        <v>4169</v>
      </c>
    </row>
    <row r="86" spans="2:47" s="1" customFormat="1" ht="189">
      <c r="B86" s="41"/>
      <c r="C86" s="63"/>
      <c r="D86" s="208" t="s">
        <v>287</v>
      </c>
      <c r="E86" s="63"/>
      <c r="F86" s="209" t="s">
        <v>530</v>
      </c>
      <c r="G86" s="63"/>
      <c r="H86" s="63"/>
      <c r="I86" s="163"/>
      <c r="J86" s="63"/>
      <c r="K86" s="63"/>
      <c r="L86" s="61"/>
      <c r="M86" s="207"/>
      <c r="N86" s="42"/>
      <c r="O86" s="42"/>
      <c r="P86" s="42"/>
      <c r="Q86" s="42"/>
      <c r="R86" s="42"/>
      <c r="S86" s="42"/>
      <c r="T86" s="78"/>
      <c r="AT86" s="24" t="s">
        <v>287</v>
      </c>
      <c r="AU86" s="24" t="s">
        <v>83</v>
      </c>
    </row>
    <row r="87" spans="2:47" s="1" customFormat="1" ht="27">
      <c r="B87" s="41"/>
      <c r="C87" s="63"/>
      <c r="D87" s="208" t="s">
        <v>196</v>
      </c>
      <c r="E87" s="63"/>
      <c r="F87" s="209" t="s">
        <v>4170</v>
      </c>
      <c r="G87" s="63"/>
      <c r="H87" s="63"/>
      <c r="I87" s="163"/>
      <c r="J87" s="63"/>
      <c r="K87" s="63"/>
      <c r="L87" s="61"/>
      <c r="M87" s="207"/>
      <c r="N87" s="42"/>
      <c r="O87" s="42"/>
      <c r="P87" s="42"/>
      <c r="Q87" s="42"/>
      <c r="R87" s="42"/>
      <c r="S87" s="42"/>
      <c r="T87" s="78"/>
      <c r="AT87" s="24" t="s">
        <v>196</v>
      </c>
      <c r="AU87" s="24" t="s">
        <v>83</v>
      </c>
    </row>
    <row r="88" spans="2:51" s="11" customFormat="1" ht="13.5">
      <c r="B88" s="214"/>
      <c r="C88" s="215"/>
      <c r="D88" s="205" t="s">
        <v>290</v>
      </c>
      <c r="E88" s="216" t="s">
        <v>23</v>
      </c>
      <c r="F88" s="217" t="s">
        <v>4171</v>
      </c>
      <c r="G88" s="215"/>
      <c r="H88" s="218">
        <v>12243.48</v>
      </c>
      <c r="I88" s="219"/>
      <c r="J88" s="215"/>
      <c r="K88" s="215"/>
      <c r="L88" s="220"/>
      <c r="M88" s="221"/>
      <c r="N88" s="222"/>
      <c r="O88" s="222"/>
      <c r="P88" s="222"/>
      <c r="Q88" s="222"/>
      <c r="R88" s="222"/>
      <c r="S88" s="222"/>
      <c r="T88" s="223"/>
      <c r="AT88" s="224" t="s">
        <v>290</v>
      </c>
      <c r="AU88" s="224" t="s">
        <v>83</v>
      </c>
      <c r="AV88" s="11" t="s">
        <v>83</v>
      </c>
      <c r="AW88" s="11" t="s">
        <v>36</v>
      </c>
      <c r="AX88" s="11" t="s">
        <v>81</v>
      </c>
      <c r="AY88" s="224" t="s">
        <v>186</v>
      </c>
    </row>
    <row r="89" spans="2:65" s="1" customFormat="1" ht="44.25" customHeight="1">
      <c r="B89" s="41"/>
      <c r="C89" s="193" t="s">
        <v>202</v>
      </c>
      <c r="D89" s="193" t="s">
        <v>189</v>
      </c>
      <c r="E89" s="194" t="s">
        <v>4172</v>
      </c>
      <c r="F89" s="195" t="s">
        <v>4173</v>
      </c>
      <c r="G89" s="196" t="s">
        <v>295</v>
      </c>
      <c r="H89" s="197">
        <v>4636.88</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4174</v>
      </c>
    </row>
    <row r="90" spans="2:47" s="1" customFormat="1" ht="189">
      <c r="B90" s="41"/>
      <c r="C90" s="63"/>
      <c r="D90" s="208" t="s">
        <v>287</v>
      </c>
      <c r="E90" s="63"/>
      <c r="F90" s="209" t="s">
        <v>530</v>
      </c>
      <c r="G90" s="63"/>
      <c r="H90" s="63"/>
      <c r="I90" s="163"/>
      <c r="J90" s="63"/>
      <c r="K90" s="63"/>
      <c r="L90" s="61"/>
      <c r="M90" s="207"/>
      <c r="N90" s="42"/>
      <c r="O90" s="42"/>
      <c r="P90" s="42"/>
      <c r="Q90" s="42"/>
      <c r="R90" s="42"/>
      <c r="S90" s="42"/>
      <c r="T90" s="78"/>
      <c r="AT90" s="24" t="s">
        <v>287</v>
      </c>
      <c r="AU90" s="24" t="s">
        <v>83</v>
      </c>
    </row>
    <row r="91" spans="2:47" s="1" customFormat="1" ht="27">
      <c r="B91" s="41"/>
      <c r="C91" s="63"/>
      <c r="D91" s="208" t="s">
        <v>196</v>
      </c>
      <c r="E91" s="63"/>
      <c r="F91" s="209" t="s">
        <v>4175</v>
      </c>
      <c r="G91" s="63"/>
      <c r="H91" s="63"/>
      <c r="I91" s="163"/>
      <c r="J91" s="63"/>
      <c r="K91" s="63"/>
      <c r="L91" s="61"/>
      <c r="M91" s="207"/>
      <c r="N91" s="42"/>
      <c r="O91" s="42"/>
      <c r="P91" s="42"/>
      <c r="Q91" s="42"/>
      <c r="R91" s="42"/>
      <c r="S91" s="42"/>
      <c r="T91" s="78"/>
      <c r="AT91" s="24" t="s">
        <v>196</v>
      </c>
      <c r="AU91" s="24" t="s">
        <v>83</v>
      </c>
    </row>
    <row r="92" spans="2:51" s="11" customFormat="1" ht="13.5">
      <c r="B92" s="214"/>
      <c r="C92" s="215"/>
      <c r="D92" s="205" t="s">
        <v>290</v>
      </c>
      <c r="E92" s="216" t="s">
        <v>23</v>
      </c>
      <c r="F92" s="217" t="s">
        <v>4176</v>
      </c>
      <c r="G92" s="215"/>
      <c r="H92" s="218">
        <v>4636.88</v>
      </c>
      <c r="I92" s="219"/>
      <c r="J92" s="215"/>
      <c r="K92" s="215"/>
      <c r="L92" s="220"/>
      <c r="M92" s="221"/>
      <c r="N92" s="222"/>
      <c r="O92" s="222"/>
      <c r="P92" s="222"/>
      <c r="Q92" s="222"/>
      <c r="R92" s="222"/>
      <c r="S92" s="222"/>
      <c r="T92" s="223"/>
      <c r="AT92" s="224" t="s">
        <v>290</v>
      </c>
      <c r="AU92" s="224" t="s">
        <v>83</v>
      </c>
      <c r="AV92" s="11" t="s">
        <v>83</v>
      </c>
      <c r="AW92" s="11" t="s">
        <v>36</v>
      </c>
      <c r="AX92" s="11" t="s">
        <v>81</v>
      </c>
      <c r="AY92" s="224" t="s">
        <v>186</v>
      </c>
    </row>
    <row r="93" spans="2:65" s="1" customFormat="1" ht="44.25" customHeight="1">
      <c r="B93" s="41"/>
      <c r="C93" s="193" t="s">
        <v>206</v>
      </c>
      <c r="D93" s="193" t="s">
        <v>189</v>
      </c>
      <c r="E93" s="194" t="s">
        <v>4177</v>
      </c>
      <c r="F93" s="195" t="s">
        <v>4178</v>
      </c>
      <c r="G93" s="196" t="s">
        <v>295</v>
      </c>
      <c r="H93" s="197">
        <v>6425.64</v>
      </c>
      <c r="I93" s="198"/>
      <c r="J93" s="199">
        <f>ROUND(I93*H93,2)</f>
        <v>0</v>
      </c>
      <c r="K93" s="195" t="s">
        <v>193</v>
      </c>
      <c r="L93" s="61"/>
      <c r="M93" s="200" t="s">
        <v>23</v>
      </c>
      <c r="N93" s="201" t="s">
        <v>44</v>
      </c>
      <c r="O93" s="42"/>
      <c r="P93" s="202">
        <f>O93*H93</f>
        <v>0</v>
      </c>
      <c r="Q93" s="202">
        <v>0</v>
      </c>
      <c r="R93" s="202">
        <f>Q93*H93</f>
        <v>0</v>
      </c>
      <c r="S93" s="202">
        <v>0</v>
      </c>
      <c r="T93" s="203">
        <f>S93*H93</f>
        <v>0</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4179</v>
      </c>
    </row>
    <row r="94" spans="2:47" s="1" customFormat="1" ht="189">
      <c r="B94" s="41"/>
      <c r="C94" s="63"/>
      <c r="D94" s="208" t="s">
        <v>287</v>
      </c>
      <c r="E94" s="63"/>
      <c r="F94" s="209" t="s">
        <v>530</v>
      </c>
      <c r="G94" s="63"/>
      <c r="H94" s="63"/>
      <c r="I94" s="163"/>
      <c r="J94" s="63"/>
      <c r="K94" s="63"/>
      <c r="L94" s="61"/>
      <c r="M94" s="207"/>
      <c r="N94" s="42"/>
      <c r="O94" s="42"/>
      <c r="P94" s="42"/>
      <c r="Q94" s="42"/>
      <c r="R94" s="42"/>
      <c r="S94" s="42"/>
      <c r="T94" s="78"/>
      <c r="AT94" s="24" t="s">
        <v>287</v>
      </c>
      <c r="AU94" s="24" t="s">
        <v>83</v>
      </c>
    </row>
    <row r="95" spans="2:47" s="1" customFormat="1" ht="27">
      <c r="B95" s="41"/>
      <c r="C95" s="63"/>
      <c r="D95" s="208" t="s">
        <v>196</v>
      </c>
      <c r="E95" s="63"/>
      <c r="F95" s="209" t="s">
        <v>4175</v>
      </c>
      <c r="G95" s="63"/>
      <c r="H95" s="63"/>
      <c r="I95" s="163"/>
      <c r="J95" s="63"/>
      <c r="K95" s="63"/>
      <c r="L95" s="61"/>
      <c r="M95" s="207"/>
      <c r="N95" s="42"/>
      <c r="O95" s="42"/>
      <c r="P95" s="42"/>
      <c r="Q95" s="42"/>
      <c r="R95" s="42"/>
      <c r="S95" s="42"/>
      <c r="T95" s="78"/>
      <c r="AT95" s="24" t="s">
        <v>196</v>
      </c>
      <c r="AU95" s="24" t="s">
        <v>83</v>
      </c>
    </row>
    <row r="96" spans="2:51" s="11" customFormat="1" ht="13.5">
      <c r="B96" s="214"/>
      <c r="C96" s="215"/>
      <c r="D96" s="205" t="s">
        <v>290</v>
      </c>
      <c r="E96" s="216" t="s">
        <v>23</v>
      </c>
      <c r="F96" s="217" t="s">
        <v>4180</v>
      </c>
      <c r="G96" s="215"/>
      <c r="H96" s="218">
        <v>6425.64</v>
      </c>
      <c r="I96" s="219"/>
      <c r="J96" s="215"/>
      <c r="K96" s="215"/>
      <c r="L96" s="220"/>
      <c r="M96" s="221"/>
      <c r="N96" s="222"/>
      <c r="O96" s="222"/>
      <c r="P96" s="222"/>
      <c r="Q96" s="222"/>
      <c r="R96" s="222"/>
      <c r="S96" s="222"/>
      <c r="T96" s="223"/>
      <c r="AT96" s="224" t="s">
        <v>290</v>
      </c>
      <c r="AU96" s="224" t="s">
        <v>83</v>
      </c>
      <c r="AV96" s="11" t="s">
        <v>83</v>
      </c>
      <c r="AW96" s="11" t="s">
        <v>36</v>
      </c>
      <c r="AX96" s="11" t="s">
        <v>81</v>
      </c>
      <c r="AY96" s="224" t="s">
        <v>186</v>
      </c>
    </row>
    <row r="97" spans="2:65" s="1" customFormat="1" ht="22.5" customHeight="1">
      <c r="B97" s="41"/>
      <c r="C97" s="193" t="s">
        <v>222</v>
      </c>
      <c r="D97" s="193" t="s">
        <v>189</v>
      </c>
      <c r="E97" s="194" t="s">
        <v>4181</v>
      </c>
      <c r="F97" s="195" t="s">
        <v>2376</v>
      </c>
      <c r="G97" s="196" t="s">
        <v>295</v>
      </c>
      <c r="H97" s="197">
        <v>12243.48</v>
      </c>
      <c r="I97" s="198"/>
      <c r="J97" s="199">
        <f>ROUND(I97*H97,2)</f>
        <v>0</v>
      </c>
      <c r="K97" s="195" t="s">
        <v>193</v>
      </c>
      <c r="L97" s="61"/>
      <c r="M97" s="200" t="s">
        <v>23</v>
      </c>
      <c r="N97" s="201" t="s">
        <v>44</v>
      </c>
      <c r="O97" s="42"/>
      <c r="P97" s="202">
        <f>O97*H97</f>
        <v>0</v>
      </c>
      <c r="Q97" s="202">
        <v>0</v>
      </c>
      <c r="R97" s="202">
        <f>Q97*H97</f>
        <v>0</v>
      </c>
      <c r="S97" s="202">
        <v>0</v>
      </c>
      <c r="T97" s="203">
        <f>S97*H97</f>
        <v>0</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4182</v>
      </c>
    </row>
    <row r="98" spans="2:47" s="1" customFormat="1" ht="297">
      <c r="B98" s="41"/>
      <c r="C98" s="63"/>
      <c r="D98" s="208" t="s">
        <v>287</v>
      </c>
      <c r="E98" s="63"/>
      <c r="F98" s="209" t="s">
        <v>554</v>
      </c>
      <c r="G98" s="63"/>
      <c r="H98" s="63"/>
      <c r="I98" s="163"/>
      <c r="J98" s="63"/>
      <c r="K98" s="63"/>
      <c r="L98" s="61"/>
      <c r="M98" s="207"/>
      <c r="N98" s="42"/>
      <c r="O98" s="42"/>
      <c r="P98" s="42"/>
      <c r="Q98" s="42"/>
      <c r="R98" s="42"/>
      <c r="S98" s="42"/>
      <c r="T98" s="78"/>
      <c r="AT98" s="24" t="s">
        <v>287</v>
      </c>
      <c r="AU98" s="24" t="s">
        <v>83</v>
      </c>
    </row>
    <row r="99" spans="2:47" s="1" customFormat="1" ht="27">
      <c r="B99" s="41"/>
      <c r="C99" s="63"/>
      <c r="D99" s="205" t="s">
        <v>196</v>
      </c>
      <c r="E99" s="63"/>
      <c r="F99" s="206" t="s">
        <v>4183</v>
      </c>
      <c r="G99" s="63"/>
      <c r="H99" s="63"/>
      <c r="I99" s="163"/>
      <c r="J99" s="63"/>
      <c r="K99" s="63"/>
      <c r="L99" s="61"/>
      <c r="M99" s="207"/>
      <c r="N99" s="42"/>
      <c r="O99" s="42"/>
      <c r="P99" s="42"/>
      <c r="Q99" s="42"/>
      <c r="R99" s="42"/>
      <c r="S99" s="42"/>
      <c r="T99" s="78"/>
      <c r="AT99" s="24" t="s">
        <v>196</v>
      </c>
      <c r="AU99" s="24" t="s">
        <v>83</v>
      </c>
    </row>
    <row r="100" spans="2:65" s="1" customFormat="1" ht="22.5" customHeight="1">
      <c r="B100" s="41"/>
      <c r="C100" s="193" t="s">
        <v>227</v>
      </c>
      <c r="D100" s="193" t="s">
        <v>189</v>
      </c>
      <c r="E100" s="194" t="s">
        <v>4184</v>
      </c>
      <c r="F100" s="195" t="s">
        <v>4185</v>
      </c>
      <c r="G100" s="196" t="s">
        <v>295</v>
      </c>
      <c r="H100" s="197">
        <v>24486.96</v>
      </c>
      <c r="I100" s="198"/>
      <c r="J100" s="199">
        <f>ROUND(I100*H100,2)</f>
        <v>0</v>
      </c>
      <c r="K100" s="195" t="s">
        <v>193</v>
      </c>
      <c r="L100" s="61"/>
      <c r="M100" s="200" t="s">
        <v>23</v>
      </c>
      <c r="N100" s="201" t="s">
        <v>44</v>
      </c>
      <c r="O100" s="42"/>
      <c r="P100" s="202">
        <f>O100*H100</f>
        <v>0</v>
      </c>
      <c r="Q100" s="202">
        <v>0</v>
      </c>
      <c r="R100" s="202">
        <f>Q100*H100</f>
        <v>0</v>
      </c>
      <c r="S100" s="202">
        <v>0</v>
      </c>
      <c r="T100" s="203">
        <f>S100*H100</f>
        <v>0</v>
      </c>
      <c r="AR100" s="24" t="s">
        <v>206</v>
      </c>
      <c r="AT100" s="24" t="s">
        <v>189</v>
      </c>
      <c r="AU100" s="24" t="s">
        <v>83</v>
      </c>
      <c r="AY100" s="24" t="s">
        <v>186</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206</v>
      </c>
      <c r="BM100" s="24" t="s">
        <v>4186</v>
      </c>
    </row>
    <row r="101" spans="2:47" s="1" customFormat="1" ht="40.5">
      <c r="B101" s="41"/>
      <c r="C101" s="63"/>
      <c r="D101" s="208" t="s">
        <v>287</v>
      </c>
      <c r="E101" s="63"/>
      <c r="F101" s="209" t="s">
        <v>4187</v>
      </c>
      <c r="G101" s="63"/>
      <c r="H101" s="63"/>
      <c r="I101" s="163"/>
      <c r="J101" s="63"/>
      <c r="K101" s="63"/>
      <c r="L101" s="61"/>
      <c r="M101" s="207"/>
      <c r="N101" s="42"/>
      <c r="O101" s="42"/>
      <c r="P101" s="42"/>
      <c r="Q101" s="42"/>
      <c r="R101" s="42"/>
      <c r="S101" s="42"/>
      <c r="T101" s="78"/>
      <c r="AT101" s="24" t="s">
        <v>287</v>
      </c>
      <c r="AU101" s="24" t="s">
        <v>83</v>
      </c>
    </row>
    <row r="102" spans="2:47" s="1" customFormat="1" ht="27">
      <c r="B102" s="41"/>
      <c r="C102" s="63"/>
      <c r="D102" s="208" t="s">
        <v>196</v>
      </c>
      <c r="E102" s="63"/>
      <c r="F102" s="209" t="s">
        <v>4188</v>
      </c>
      <c r="G102" s="63"/>
      <c r="H102" s="63"/>
      <c r="I102" s="163"/>
      <c r="J102" s="63"/>
      <c r="K102" s="63"/>
      <c r="L102" s="61"/>
      <c r="M102" s="207"/>
      <c r="N102" s="42"/>
      <c r="O102" s="42"/>
      <c r="P102" s="42"/>
      <c r="Q102" s="42"/>
      <c r="R102" s="42"/>
      <c r="S102" s="42"/>
      <c r="T102" s="78"/>
      <c r="AT102" s="24" t="s">
        <v>196</v>
      </c>
      <c r="AU102" s="24" t="s">
        <v>83</v>
      </c>
    </row>
    <row r="103" spans="2:51" s="11" customFormat="1" ht="13.5">
      <c r="B103" s="214"/>
      <c r="C103" s="215"/>
      <c r="D103" s="205" t="s">
        <v>290</v>
      </c>
      <c r="E103" s="216" t="s">
        <v>23</v>
      </c>
      <c r="F103" s="217" t="s">
        <v>4189</v>
      </c>
      <c r="G103" s="215"/>
      <c r="H103" s="218">
        <v>24486.96</v>
      </c>
      <c r="I103" s="219"/>
      <c r="J103" s="215"/>
      <c r="K103" s="215"/>
      <c r="L103" s="220"/>
      <c r="M103" s="221"/>
      <c r="N103" s="222"/>
      <c r="O103" s="222"/>
      <c r="P103" s="222"/>
      <c r="Q103" s="222"/>
      <c r="R103" s="222"/>
      <c r="S103" s="222"/>
      <c r="T103" s="223"/>
      <c r="AT103" s="224" t="s">
        <v>290</v>
      </c>
      <c r="AU103" s="224" t="s">
        <v>83</v>
      </c>
      <c r="AV103" s="11" t="s">
        <v>83</v>
      </c>
      <c r="AW103" s="11" t="s">
        <v>36</v>
      </c>
      <c r="AX103" s="11" t="s">
        <v>81</v>
      </c>
      <c r="AY103" s="224" t="s">
        <v>186</v>
      </c>
    </row>
    <row r="104" spans="2:65" s="1" customFormat="1" ht="31.5" customHeight="1">
      <c r="B104" s="41"/>
      <c r="C104" s="193" t="s">
        <v>185</v>
      </c>
      <c r="D104" s="193" t="s">
        <v>189</v>
      </c>
      <c r="E104" s="194" t="s">
        <v>4190</v>
      </c>
      <c r="F104" s="195" t="s">
        <v>4191</v>
      </c>
      <c r="G104" s="196" t="s">
        <v>300</v>
      </c>
      <c r="H104" s="197">
        <v>8</v>
      </c>
      <c r="I104" s="198"/>
      <c r="J104" s="199">
        <f>ROUND(I104*H104,2)</f>
        <v>0</v>
      </c>
      <c r="K104" s="195" t="s">
        <v>193</v>
      </c>
      <c r="L104" s="61"/>
      <c r="M104" s="200" t="s">
        <v>23</v>
      </c>
      <c r="N104" s="201" t="s">
        <v>44</v>
      </c>
      <c r="O104" s="42"/>
      <c r="P104" s="202">
        <f>O104*H104</f>
        <v>0</v>
      </c>
      <c r="Q104" s="202">
        <v>0.02135</v>
      </c>
      <c r="R104" s="202">
        <f>Q104*H104</f>
        <v>0.1708</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4192</v>
      </c>
    </row>
    <row r="105" spans="2:51" s="11" customFormat="1" ht="13.5">
      <c r="B105" s="214"/>
      <c r="C105" s="215"/>
      <c r="D105" s="208" t="s">
        <v>290</v>
      </c>
      <c r="E105" s="225" t="s">
        <v>23</v>
      </c>
      <c r="F105" s="226" t="s">
        <v>4193</v>
      </c>
      <c r="G105" s="215"/>
      <c r="H105" s="227">
        <v>8</v>
      </c>
      <c r="I105" s="219"/>
      <c r="J105" s="215"/>
      <c r="K105" s="215"/>
      <c r="L105" s="220"/>
      <c r="M105" s="221"/>
      <c r="N105" s="222"/>
      <c r="O105" s="222"/>
      <c r="P105" s="222"/>
      <c r="Q105" s="222"/>
      <c r="R105" s="222"/>
      <c r="S105" s="222"/>
      <c r="T105" s="223"/>
      <c r="AT105" s="224" t="s">
        <v>290</v>
      </c>
      <c r="AU105" s="224" t="s">
        <v>83</v>
      </c>
      <c r="AV105" s="11" t="s">
        <v>83</v>
      </c>
      <c r="AW105" s="11" t="s">
        <v>36</v>
      </c>
      <c r="AX105" s="11" t="s">
        <v>81</v>
      </c>
      <c r="AY105" s="224" t="s">
        <v>186</v>
      </c>
    </row>
    <row r="106" spans="2:63" s="10" customFormat="1" ht="29.85" customHeight="1">
      <c r="B106" s="176"/>
      <c r="C106" s="177"/>
      <c r="D106" s="190" t="s">
        <v>72</v>
      </c>
      <c r="E106" s="191" t="s">
        <v>416</v>
      </c>
      <c r="F106" s="191" t="s">
        <v>417</v>
      </c>
      <c r="G106" s="177"/>
      <c r="H106" s="177"/>
      <c r="I106" s="180"/>
      <c r="J106" s="192">
        <f>BK106</f>
        <v>0</v>
      </c>
      <c r="K106" s="177"/>
      <c r="L106" s="182"/>
      <c r="M106" s="183"/>
      <c r="N106" s="184"/>
      <c r="O106" s="184"/>
      <c r="P106" s="185">
        <f>SUM(P107:P108)</f>
        <v>0</v>
      </c>
      <c r="Q106" s="184"/>
      <c r="R106" s="185">
        <f>SUM(R107:R108)</f>
        <v>0</v>
      </c>
      <c r="S106" s="184"/>
      <c r="T106" s="186">
        <f>SUM(T107:T108)</f>
        <v>0</v>
      </c>
      <c r="AR106" s="187" t="s">
        <v>81</v>
      </c>
      <c r="AT106" s="188" t="s">
        <v>72</v>
      </c>
      <c r="AU106" s="188" t="s">
        <v>81</v>
      </c>
      <c r="AY106" s="187" t="s">
        <v>186</v>
      </c>
      <c r="BK106" s="189">
        <f>SUM(BK107:BK108)</f>
        <v>0</v>
      </c>
    </row>
    <row r="107" spans="2:65" s="1" customFormat="1" ht="31.5" customHeight="1">
      <c r="B107" s="41"/>
      <c r="C107" s="193" t="s">
        <v>217</v>
      </c>
      <c r="D107" s="193" t="s">
        <v>189</v>
      </c>
      <c r="E107" s="194" t="s">
        <v>419</v>
      </c>
      <c r="F107" s="195" t="s">
        <v>420</v>
      </c>
      <c r="G107" s="196" t="s">
        <v>401</v>
      </c>
      <c r="H107" s="197">
        <v>0.171</v>
      </c>
      <c r="I107" s="198"/>
      <c r="J107" s="199">
        <f>ROUND(I107*H107,2)</f>
        <v>0</v>
      </c>
      <c r="K107" s="195" t="s">
        <v>193</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4194</v>
      </c>
    </row>
    <row r="108" spans="2:47" s="1" customFormat="1" ht="27">
      <c r="B108" s="41"/>
      <c r="C108" s="63"/>
      <c r="D108" s="208" t="s">
        <v>287</v>
      </c>
      <c r="E108" s="63"/>
      <c r="F108" s="209" t="s">
        <v>422</v>
      </c>
      <c r="G108" s="63"/>
      <c r="H108" s="63"/>
      <c r="I108" s="163"/>
      <c r="J108" s="63"/>
      <c r="K108" s="63"/>
      <c r="L108" s="61"/>
      <c r="M108" s="228"/>
      <c r="N108" s="211"/>
      <c r="O108" s="211"/>
      <c r="P108" s="211"/>
      <c r="Q108" s="211"/>
      <c r="R108" s="211"/>
      <c r="S108" s="211"/>
      <c r="T108" s="229"/>
      <c r="AT108" s="24" t="s">
        <v>287</v>
      </c>
      <c r="AU108" s="24" t="s">
        <v>83</v>
      </c>
    </row>
    <row r="109" spans="2:12" s="1" customFormat="1" ht="6.95" customHeight="1">
      <c r="B109" s="56"/>
      <c r="C109" s="57"/>
      <c r="D109" s="57"/>
      <c r="E109" s="57"/>
      <c r="F109" s="57"/>
      <c r="G109" s="57"/>
      <c r="H109" s="57"/>
      <c r="I109" s="139"/>
      <c r="J109" s="57"/>
      <c r="K109" s="57"/>
      <c r="L109" s="61"/>
    </row>
  </sheetData>
  <sheetProtection password="CC35" sheet="1" objects="1" scenarios="1" formatCells="0" formatColumns="0" formatRows="0" sort="0" autoFilter="0"/>
  <autoFilter ref="C78:K108"/>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6"/>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143</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4195</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ROUND(SUM(BE78:BE145),2)</f>
        <v>0</v>
      </c>
      <c r="G30" s="42"/>
      <c r="H30" s="42"/>
      <c r="I30" s="131">
        <v>0.21</v>
      </c>
      <c r="J30" s="130">
        <f>ROUND(ROUND((SUM(BE78:BE145)),2)*I30,2)</f>
        <v>0</v>
      </c>
      <c r="K30" s="45"/>
    </row>
    <row r="31" spans="2:11" s="1" customFormat="1" ht="14.45" customHeight="1">
      <c r="B31" s="41"/>
      <c r="C31" s="42"/>
      <c r="D31" s="42"/>
      <c r="E31" s="49" t="s">
        <v>45</v>
      </c>
      <c r="F31" s="130">
        <f>ROUND(SUM(BF78:BF145),2)</f>
        <v>0</v>
      </c>
      <c r="G31" s="42"/>
      <c r="H31" s="42"/>
      <c r="I31" s="131">
        <v>0.15</v>
      </c>
      <c r="J31" s="130">
        <f>ROUND(ROUND((SUM(BF78:BF145)),2)*I31,2)</f>
        <v>0</v>
      </c>
      <c r="K31" s="45"/>
    </row>
    <row r="32" spans="2:11" s="1" customFormat="1" ht="14.45" customHeight="1" hidden="1">
      <c r="B32" s="41"/>
      <c r="C32" s="42"/>
      <c r="D32" s="42"/>
      <c r="E32" s="49" t="s">
        <v>46</v>
      </c>
      <c r="F32" s="130">
        <f>ROUND(SUM(BG78:BG145),2)</f>
        <v>0</v>
      </c>
      <c r="G32" s="42"/>
      <c r="H32" s="42"/>
      <c r="I32" s="131">
        <v>0.21</v>
      </c>
      <c r="J32" s="130">
        <v>0</v>
      </c>
      <c r="K32" s="45"/>
    </row>
    <row r="33" spans="2:11" s="1" customFormat="1" ht="14.45" customHeight="1" hidden="1">
      <c r="B33" s="41"/>
      <c r="C33" s="42"/>
      <c r="D33" s="42"/>
      <c r="E33" s="49" t="s">
        <v>47</v>
      </c>
      <c r="F33" s="130">
        <f>ROUND(SUM(BH78:BH145),2)</f>
        <v>0</v>
      </c>
      <c r="G33" s="42"/>
      <c r="H33" s="42"/>
      <c r="I33" s="131">
        <v>0.15</v>
      </c>
      <c r="J33" s="130">
        <v>0</v>
      </c>
      <c r="K33" s="45"/>
    </row>
    <row r="34" spans="2:11" s="1" customFormat="1" ht="14.45" customHeight="1" hidden="1">
      <c r="B34" s="41"/>
      <c r="C34" s="42"/>
      <c r="D34" s="42"/>
      <c r="E34" s="49" t="s">
        <v>48</v>
      </c>
      <c r="F34" s="130">
        <f>ROUND(SUM(BI78:BI145),2)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802 - Výsadba zeleně</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J78</f>
        <v>0</v>
      </c>
      <c r="K56" s="45"/>
      <c r="AU56" s="24" t="s">
        <v>163</v>
      </c>
    </row>
    <row r="57" spans="2:11" s="7" customFormat="1" ht="24.95" customHeight="1">
      <c r="B57" s="149"/>
      <c r="C57" s="150"/>
      <c r="D57" s="151" t="s">
        <v>276</v>
      </c>
      <c r="E57" s="152"/>
      <c r="F57" s="152"/>
      <c r="G57" s="152"/>
      <c r="H57" s="152"/>
      <c r="I57" s="153"/>
      <c r="J57" s="154">
        <f>J79</f>
        <v>0</v>
      </c>
      <c r="K57" s="155"/>
    </row>
    <row r="58" spans="2:11" s="8" customFormat="1" ht="19.9" customHeight="1">
      <c r="B58" s="156"/>
      <c r="C58" s="157"/>
      <c r="D58" s="158" t="s">
        <v>277</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169</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404" t="str">
        <f>E7</f>
        <v>III/117 24 Obchvat Rokycany - Hrádek, úsek 2, km 0,000 - 3,350</v>
      </c>
      <c r="F68" s="405"/>
      <c r="G68" s="405"/>
      <c r="H68" s="405"/>
      <c r="I68" s="163"/>
      <c r="J68" s="63"/>
      <c r="K68" s="63"/>
      <c r="L68" s="61"/>
    </row>
    <row r="69" spans="2:12" s="1" customFormat="1" ht="14.45" customHeight="1">
      <c r="B69" s="41"/>
      <c r="C69" s="65" t="s">
        <v>156</v>
      </c>
      <c r="D69" s="63"/>
      <c r="E69" s="63"/>
      <c r="F69" s="63"/>
      <c r="G69" s="63"/>
      <c r="H69" s="63"/>
      <c r="I69" s="163"/>
      <c r="J69" s="63"/>
      <c r="K69" s="63"/>
      <c r="L69" s="61"/>
    </row>
    <row r="70" spans="2:12" s="1" customFormat="1" ht="23.25" customHeight="1">
      <c r="B70" s="41"/>
      <c r="C70" s="63"/>
      <c r="D70" s="63"/>
      <c r="E70" s="376" t="str">
        <f>E9</f>
        <v>SO 802 - Výsadba zeleně</v>
      </c>
      <c r="F70" s="406"/>
      <c r="G70" s="406"/>
      <c r="H70" s="406"/>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Hrádek, Kamenný Újezd</v>
      </c>
      <c r="G72" s="63"/>
      <c r="H72" s="63"/>
      <c r="I72" s="165" t="s">
        <v>26</v>
      </c>
      <c r="J72" s="73" t="str">
        <f>IF(J12="","",J12)</f>
        <v>8. 9. 2017</v>
      </c>
      <c r="K72" s="63"/>
      <c r="L72" s="61"/>
    </row>
    <row r="73" spans="2:12" s="1" customFormat="1" ht="6.95" customHeight="1">
      <c r="B73" s="41"/>
      <c r="C73" s="63"/>
      <c r="D73" s="63"/>
      <c r="E73" s="63"/>
      <c r="F73" s="63"/>
      <c r="G73" s="63"/>
      <c r="H73" s="63"/>
      <c r="I73" s="163"/>
      <c r="J73" s="63"/>
      <c r="K73" s="63"/>
      <c r="L73" s="61"/>
    </row>
    <row r="74" spans="2:12" s="1" customFormat="1" ht="15">
      <c r="B74" s="41"/>
      <c r="C74" s="65" t="s">
        <v>28</v>
      </c>
      <c r="D74" s="63"/>
      <c r="E74" s="63"/>
      <c r="F74" s="164" t="str">
        <f>E15</f>
        <v>Správa a údržba silnic PK</v>
      </c>
      <c r="G74" s="63"/>
      <c r="H74" s="63"/>
      <c r="I74" s="165" t="s">
        <v>34</v>
      </c>
      <c r="J74" s="164" t="str">
        <f>E21</f>
        <v>D PROJEKT PLZEŇ Nedvěd s.r.o.</v>
      </c>
      <c r="K74" s="63"/>
      <c r="L74" s="61"/>
    </row>
    <row r="75" spans="2:12" s="1" customFormat="1" ht="14.45" customHeight="1">
      <c r="B75" s="41"/>
      <c r="C75" s="65" t="s">
        <v>32</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170</v>
      </c>
      <c r="D77" s="168" t="s">
        <v>58</v>
      </c>
      <c r="E77" s="168" t="s">
        <v>54</v>
      </c>
      <c r="F77" s="168" t="s">
        <v>171</v>
      </c>
      <c r="G77" s="168" t="s">
        <v>172</v>
      </c>
      <c r="H77" s="168" t="s">
        <v>173</v>
      </c>
      <c r="I77" s="169" t="s">
        <v>174</v>
      </c>
      <c r="J77" s="168" t="s">
        <v>161</v>
      </c>
      <c r="K77" s="170" t="s">
        <v>175</v>
      </c>
      <c r="L77" s="171"/>
      <c r="M77" s="81" t="s">
        <v>176</v>
      </c>
      <c r="N77" s="82" t="s">
        <v>43</v>
      </c>
      <c r="O77" s="82" t="s">
        <v>177</v>
      </c>
      <c r="P77" s="82" t="s">
        <v>178</v>
      </c>
      <c r="Q77" s="82" t="s">
        <v>179</v>
      </c>
      <c r="R77" s="82" t="s">
        <v>180</v>
      </c>
      <c r="S77" s="82" t="s">
        <v>181</v>
      </c>
      <c r="T77" s="83" t="s">
        <v>182</v>
      </c>
    </row>
    <row r="78" spans="2:63" s="1" customFormat="1" ht="29.25" customHeight="1">
      <c r="B78" s="41"/>
      <c r="C78" s="87" t="s">
        <v>162</v>
      </c>
      <c r="D78" s="63"/>
      <c r="E78" s="63"/>
      <c r="F78" s="63"/>
      <c r="G78" s="63"/>
      <c r="H78" s="63"/>
      <c r="I78" s="163"/>
      <c r="J78" s="172">
        <f>BK78</f>
        <v>0</v>
      </c>
      <c r="K78" s="63"/>
      <c r="L78" s="61"/>
      <c r="M78" s="84"/>
      <c r="N78" s="85"/>
      <c r="O78" s="85"/>
      <c r="P78" s="173">
        <f>P79</f>
        <v>0</v>
      </c>
      <c r="Q78" s="85"/>
      <c r="R78" s="173">
        <f>R79</f>
        <v>11.875779999999997</v>
      </c>
      <c r="S78" s="85"/>
      <c r="T78" s="174">
        <f>T79</f>
        <v>0</v>
      </c>
      <c r="AT78" s="24" t="s">
        <v>72</v>
      </c>
      <c r="AU78" s="24" t="s">
        <v>163</v>
      </c>
      <c r="BK78" s="175">
        <f>BK79</f>
        <v>0</v>
      </c>
    </row>
    <row r="79" spans="2:63" s="10" customFormat="1" ht="37.35" customHeight="1">
      <c r="B79" s="176"/>
      <c r="C79" s="177"/>
      <c r="D79" s="178" t="s">
        <v>72</v>
      </c>
      <c r="E79" s="179" t="s">
        <v>280</v>
      </c>
      <c r="F79" s="179" t="s">
        <v>281</v>
      </c>
      <c r="G79" s="177"/>
      <c r="H79" s="177"/>
      <c r="I79" s="180"/>
      <c r="J79" s="181">
        <f>BK79</f>
        <v>0</v>
      </c>
      <c r="K79" s="177"/>
      <c r="L79" s="182"/>
      <c r="M79" s="183"/>
      <c r="N79" s="184"/>
      <c r="O79" s="184"/>
      <c r="P79" s="185">
        <f>P80</f>
        <v>0</v>
      </c>
      <c r="Q79" s="184"/>
      <c r="R79" s="185">
        <f>R80</f>
        <v>11.875779999999997</v>
      </c>
      <c r="S79" s="184"/>
      <c r="T79" s="186">
        <f>T80</f>
        <v>0</v>
      </c>
      <c r="AR79" s="187" t="s">
        <v>81</v>
      </c>
      <c r="AT79" s="188" t="s">
        <v>72</v>
      </c>
      <c r="AU79" s="188" t="s">
        <v>73</v>
      </c>
      <c r="AY79" s="187" t="s">
        <v>186</v>
      </c>
      <c r="BK79" s="189">
        <f>BK80</f>
        <v>0</v>
      </c>
    </row>
    <row r="80" spans="2:63" s="10" customFormat="1" ht="19.9" customHeight="1">
      <c r="B80" s="176"/>
      <c r="C80" s="177"/>
      <c r="D80" s="190" t="s">
        <v>72</v>
      </c>
      <c r="E80" s="191" t="s">
        <v>81</v>
      </c>
      <c r="F80" s="191" t="s">
        <v>282</v>
      </c>
      <c r="G80" s="177"/>
      <c r="H80" s="177"/>
      <c r="I80" s="180"/>
      <c r="J80" s="192">
        <f>BK80</f>
        <v>0</v>
      </c>
      <c r="K80" s="177"/>
      <c r="L80" s="182"/>
      <c r="M80" s="183"/>
      <c r="N80" s="184"/>
      <c r="O80" s="184"/>
      <c r="P80" s="185">
        <f>SUM(P81:P145)</f>
        <v>0</v>
      </c>
      <c r="Q80" s="184"/>
      <c r="R80" s="185">
        <f>SUM(R81:R145)</f>
        <v>11.875779999999997</v>
      </c>
      <c r="S80" s="184"/>
      <c r="T80" s="186">
        <f>SUM(T81:T145)</f>
        <v>0</v>
      </c>
      <c r="AR80" s="187" t="s">
        <v>81</v>
      </c>
      <c r="AT80" s="188" t="s">
        <v>72</v>
      </c>
      <c r="AU80" s="188" t="s">
        <v>81</v>
      </c>
      <c r="AY80" s="187" t="s">
        <v>186</v>
      </c>
      <c r="BK80" s="189">
        <f>SUM(BK81:BK145)</f>
        <v>0</v>
      </c>
    </row>
    <row r="81" spans="2:65" s="1" customFormat="1" ht="31.5" customHeight="1">
      <c r="B81" s="41"/>
      <c r="C81" s="193" t="s">
        <v>81</v>
      </c>
      <c r="D81" s="193" t="s">
        <v>189</v>
      </c>
      <c r="E81" s="194" t="s">
        <v>4196</v>
      </c>
      <c r="F81" s="195" t="s">
        <v>4197</v>
      </c>
      <c r="G81" s="196" t="s">
        <v>300</v>
      </c>
      <c r="H81" s="197">
        <v>33</v>
      </c>
      <c r="I81" s="198"/>
      <c r="J81" s="199">
        <f>ROUND(I81*H81,2)</f>
        <v>0</v>
      </c>
      <c r="K81" s="195" t="s">
        <v>193</v>
      </c>
      <c r="L81" s="61"/>
      <c r="M81" s="200" t="s">
        <v>23</v>
      </c>
      <c r="N81" s="201" t="s">
        <v>44</v>
      </c>
      <c r="O81" s="42"/>
      <c r="P81" s="202">
        <f>O81*H81</f>
        <v>0</v>
      </c>
      <c r="Q81" s="202">
        <v>0</v>
      </c>
      <c r="R81" s="202">
        <f>Q81*H81</f>
        <v>0</v>
      </c>
      <c r="S81" s="202">
        <v>0</v>
      </c>
      <c r="T81" s="203">
        <f>S81*H81</f>
        <v>0</v>
      </c>
      <c r="AR81" s="24" t="s">
        <v>206</v>
      </c>
      <c r="AT81" s="24" t="s">
        <v>189</v>
      </c>
      <c r="AU81" s="24" t="s">
        <v>83</v>
      </c>
      <c r="AY81" s="24" t="s">
        <v>186</v>
      </c>
      <c r="BE81" s="204">
        <f>IF(N81="základní",J81,0)</f>
        <v>0</v>
      </c>
      <c r="BF81" s="204">
        <f>IF(N81="snížená",J81,0)</f>
        <v>0</v>
      </c>
      <c r="BG81" s="204">
        <f>IF(N81="zákl. přenesená",J81,0)</f>
        <v>0</v>
      </c>
      <c r="BH81" s="204">
        <f>IF(N81="sníž. přenesená",J81,0)</f>
        <v>0</v>
      </c>
      <c r="BI81" s="204">
        <f>IF(N81="nulová",J81,0)</f>
        <v>0</v>
      </c>
      <c r="BJ81" s="24" t="s">
        <v>81</v>
      </c>
      <c r="BK81" s="204">
        <f>ROUND(I81*H81,2)</f>
        <v>0</v>
      </c>
      <c r="BL81" s="24" t="s">
        <v>206</v>
      </c>
      <c r="BM81" s="24" t="s">
        <v>4198</v>
      </c>
    </row>
    <row r="82" spans="2:47" s="1" customFormat="1" ht="81">
      <c r="B82" s="41"/>
      <c r="C82" s="63"/>
      <c r="D82" s="205" t="s">
        <v>287</v>
      </c>
      <c r="E82" s="63"/>
      <c r="F82" s="206" t="s">
        <v>4199</v>
      </c>
      <c r="G82" s="63"/>
      <c r="H82" s="63"/>
      <c r="I82" s="163"/>
      <c r="J82" s="63"/>
      <c r="K82" s="63"/>
      <c r="L82" s="61"/>
      <c r="M82" s="207"/>
      <c r="N82" s="42"/>
      <c r="O82" s="42"/>
      <c r="P82" s="42"/>
      <c r="Q82" s="42"/>
      <c r="R82" s="42"/>
      <c r="S82" s="42"/>
      <c r="T82" s="78"/>
      <c r="AT82" s="24" t="s">
        <v>287</v>
      </c>
      <c r="AU82" s="24" t="s">
        <v>83</v>
      </c>
    </row>
    <row r="83" spans="2:65" s="1" customFormat="1" ht="31.5" customHeight="1">
      <c r="B83" s="41"/>
      <c r="C83" s="193" t="s">
        <v>83</v>
      </c>
      <c r="D83" s="193" t="s">
        <v>189</v>
      </c>
      <c r="E83" s="194" t="s">
        <v>4200</v>
      </c>
      <c r="F83" s="195" t="s">
        <v>4201</v>
      </c>
      <c r="G83" s="196" t="s">
        <v>300</v>
      </c>
      <c r="H83" s="197">
        <v>730</v>
      </c>
      <c r="I83" s="198"/>
      <c r="J83" s="199">
        <f>ROUND(I83*H83,2)</f>
        <v>0</v>
      </c>
      <c r="K83" s="195" t="s">
        <v>193</v>
      </c>
      <c r="L83" s="61"/>
      <c r="M83" s="200" t="s">
        <v>23</v>
      </c>
      <c r="N83" s="201" t="s">
        <v>44</v>
      </c>
      <c r="O83" s="42"/>
      <c r="P83" s="202">
        <f>O83*H83</f>
        <v>0</v>
      </c>
      <c r="Q83" s="202">
        <v>0</v>
      </c>
      <c r="R83" s="202">
        <f>Q83*H83</f>
        <v>0</v>
      </c>
      <c r="S83" s="202">
        <v>0</v>
      </c>
      <c r="T83" s="203">
        <f>S83*H83</f>
        <v>0</v>
      </c>
      <c r="AR83" s="24" t="s">
        <v>206</v>
      </c>
      <c r="AT83" s="24" t="s">
        <v>189</v>
      </c>
      <c r="AU83" s="24" t="s">
        <v>83</v>
      </c>
      <c r="AY83" s="24" t="s">
        <v>186</v>
      </c>
      <c r="BE83" s="204">
        <f>IF(N83="základní",J83,0)</f>
        <v>0</v>
      </c>
      <c r="BF83" s="204">
        <f>IF(N83="snížená",J83,0)</f>
        <v>0</v>
      </c>
      <c r="BG83" s="204">
        <f>IF(N83="zákl. přenesená",J83,0)</f>
        <v>0</v>
      </c>
      <c r="BH83" s="204">
        <f>IF(N83="sníž. přenesená",J83,0)</f>
        <v>0</v>
      </c>
      <c r="BI83" s="204">
        <f>IF(N83="nulová",J83,0)</f>
        <v>0</v>
      </c>
      <c r="BJ83" s="24" t="s">
        <v>81</v>
      </c>
      <c r="BK83" s="204">
        <f>ROUND(I83*H83,2)</f>
        <v>0</v>
      </c>
      <c r="BL83" s="24" t="s">
        <v>206</v>
      </c>
      <c r="BM83" s="24" t="s">
        <v>4202</v>
      </c>
    </row>
    <row r="84" spans="2:47" s="1" customFormat="1" ht="81">
      <c r="B84" s="41"/>
      <c r="C84" s="63"/>
      <c r="D84" s="205" t="s">
        <v>287</v>
      </c>
      <c r="E84" s="63"/>
      <c r="F84" s="206" t="s">
        <v>4199</v>
      </c>
      <c r="G84" s="63"/>
      <c r="H84" s="63"/>
      <c r="I84" s="163"/>
      <c r="J84" s="63"/>
      <c r="K84" s="63"/>
      <c r="L84" s="61"/>
      <c r="M84" s="207"/>
      <c r="N84" s="42"/>
      <c r="O84" s="42"/>
      <c r="P84" s="42"/>
      <c r="Q84" s="42"/>
      <c r="R84" s="42"/>
      <c r="S84" s="42"/>
      <c r="T84" s="78"/>
      <c r="AT84" s="24" t="s">
        <v>287</v>
      </c>
      <c r="AU84" s="24" t="s">
        <v>83</v>
      </c>
    </row>
    <row r="85" spans="2:65" s="1" customFormat="1" ht="31.5" customHeight="1">
      <c r="B85" s="41"/>
      <c r="C85" s="193" t="s">
        <v>202</v>
      </c>
      <c r="D85" s="193" t="s">
        <v>189</v>
      </c>
      <c r="E85" s="194" t="s">
        <v>4203</v>
      </c>
      <c r="F85" s="195" t="s">
        <v>4204</v>
      </c>
      <c r="G85" s="196" t="s">
        <v>300</v>
      </c>
      <c r="H85" s="197">
        <v>137</v>
      </c>
      <c r="I85" s="198"/>
      <c r="J85" s="199">
        <f>ROUND(I85*H85,2)</f>
        <v>0</v>
      </c>
      <c r="K85" s="195" t="s">
        <v>193</v>
      </c>
      <c r="L85" s="61"/>
      <c r="M85" s="200" t="s">
        <v>23</v>
      </c>
      <c r="N85" s="201" t="s">
        <v>44</v>
      </c>
      <c r="O85" s="42"/>
      <c r="P85" s="202">
        <f>O85*H85</f>
        <v>0</v>
      </c>
      <c r="Q85" s="202">
        <v>0</v>
      </c>
      <c r="R85" s="202">
        <f>Q85*H85</f>
        <v>0</v>
      </c>
      <c r="S85" s="202">
        <v>0</v>
      </c>
      <c r="T85" s="203">
        <f>S85*H85</f>
        <v>0</v>
      </c>
      <c r="AR85" s="24" t="s">
        <v>206</v>
      </c>
      <c r="AT85" s="24" t="s">
        <v>189</v>
      </c>
      <c r="AU85" s="24" t="s">
        <v>83</v>
      </c>
      <c r="AY85" s="24" t="s">
        <v>186</v>
      </c>
      <c r="BE85" s="204">
        <f>IF(N85="základní",J85,0)</f>
        <v>0</v>
      </c>
      <c r="BF85" s="204">
        <f>IF(N85="snížená",J85,0)</f>
        <v>0</v>
      </c>
      <c r="BG85" s="204">
        <f>IF(N85="zákl. přenesená",J85,0)</f>
        <v>0</v>
      </c>
      <c r="BH85" s="204">
        <f>IF(N85="sníž. přenesená",J85,0)</f>
        <v>0</v>
      </c>
      <c r="BI85" s="204">
        <f>IF(N85="nulová",J85,0)</f>
        <v>0</v>
      </c>
      <c r="BJ85" s="24" t="s">
        <v>81</v>
      </c>
      <c r="BK85" s="204">
        <f>ROUND(I85*H85,2)</f>
        <v>0</v>
      </c>
      <c r="BL85" s="24" t="s">
        <v>206</v>
      </c>
      <c r="BM85" s="24" t="s">
        <v>4205</v>
      </c>
    </row>
    <row r="86" spans="2:47" s="1" customFormat="1" ht="81">
      <c r="B86" s="41"/>
      <c r="C86" s="63"/>
      <c r="D86" s="205" t="s">
        <v>287</v>
      </c>
      <c r="E86" s="63"/>
      <c r="F86" s="206" t="s">
        <v>4199</v>
      </c>
      <c r="G86" s="63"/>
      <c r="H86" s="63"/>
      <c r="I86" s="163"/>
      <c r="J86" s="63"/>
      <c r="K86" s="63"/>
      <c r="L86" s="61"/>
      <c r="M86" s="207"/>
      <c r="N86" s="42"/>
      <c r="O86" s="42"/>
      <c r="P86" s="42"/>
      <c r="Q86" s="42"/>
      <c r="R86" s="42"/>
      <c r="S86" s="42"/>
      <c r="T86" s="78"/>
      <c r="AT86" s="24" t="s">
        <v>287</v>
      </c>
      <c r="AU86" s="24" t="s">
        <v>83</v>
      </c>
    </row>
    <row r="87" spans="2:65" s="1" customFormat="1" ht="31.5" customHeight="1">
      <c r="B87" s="41"/>
      <c r="C87" s="193" t="s">
        <v>206</v>
      </c>
      <c r="D87" s="193" t="s">
        <v>189</v>
      </c>
      <c r="E87" s="194" t="s">
        <v>4206</v>
      </c>
      <c r="F87" s="195" t="s">
        <v>4207</v>
      </c>
      <c r="G87" s="196" t="s">
        <v>444</v>
      </c>
      <c r="H87" s="197">
        <v>1287</v>
      </c>
      <c r="I87" s="198"/>
      <c r="J87" s="199">
        <f>ROUND(I87*H87,2)</f>
        <v>0</v>
      </c>
      <c r="K87" s="195" t="s">
        <v>193</v>
      </c>
      <c r="L87" s="61"/>
      <c r="M87" s="200" t="s">
        <v>23</v>
      </c>
      <c r="N87" s="201" t="s">
        <v>44</v>
      </c>
      <c r="O87" s="42"/>
      <c r="P87" s="202">
        <f>O87*H87</f>
        <v>0</v>
      </c>
      <c r="Q87" s="202">
        <v>0</v>
      </c>
      <c r="R87" s="202">
        <f>Q87*H87</f>
        <v>0</v>
      </c>
      <c r="S87" s="202">
        <v>0</v>
      </c>
      <c r="T87" s="203">
        <f>S87*H87</f>
        <v>0</v>
      </c>
      <c r="AR87" s="24" t="s">
        <v>206</v>
      </c>
      <c r="AT87" s="24" t="s">
        <v>189</v>
      </c>
      <c r="AU87" s="24" t="s">
        <v>83</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4208</v>
      </c>
    </row>
    <row r="88" spans="2:47" s="1" customFormat="1" ht="54">
      <c r="B88" s="41"/>
      <c r="C88" s="63"/>
      <c r="D88" s="205" t="s">
        <v>287</v>
      </c>
      <c r="E88" s="63"/>
      <c r="F88" s="206" t="s">
        <v>4209</v>
      </c>
      <c r="G88" s="63"/>
      <c r="H88" s="63"/>
      <c r="I88" s="163"/>
      <c r="J88" s="63"/>
      <c r="K88" s="63"/>
      <c r="L88" s="61"/>
      <c r="M88" s="207"/>
      <c r="N88" s="42"/>
      <c r="O88" s="42"/>
      <c r="P88" s="42"/>
      <c r="Q88" s="42"/>
      <c r="R88" s="42"/>
      <c r="S88" s="42"/>
      <c r="T88" s="78"/>
      <c r="AT88" s="24" t="s">
        <v>287</v>
      </c>
      <c r="AU88" s="24" t="s">
        <v>83</v>
      </c>
    </row>
    <row r="89" spans="2:65" s="1" customFormat="1" ht="31.5" customHeight="1">
      <c r="B89" s="41"/>
      <c r="C89" s="193" t="s">
        <v>185</v>
      </c>
      <c r="D89" s="193" t="s">
        <v>189</v>
      </c>
      <c r="E89" s="194" t="s">
        <v>4210</v>
      </c>
      <c r="F89" s="195" t="s">
        <v>4211</v>
      </c>
      <c r="G89" s="196" t="s">
        <v>300</v>
      </c>
      <c r="H89" s="197">
        <v>33</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4212</v>
      </c>
    </row>
    <row r="90" spans="2:47" s="1" customFormat="1" ht="67.5">
      <c r="B90" s="41"/>
      <c r="C90" s="63"/>
      <c r="D90" s="205" t="s">
        <v>287</v>
      </c>
      <c r="E90" s="63"/>
      <c r="F90" s="206" t="s">
        <v>4213</v>
      </c>
      <c r="G90" s="63"/>
      <c r="H90" s="63"/>
      <c r="I90" s="163"/>
      <c r="J90" s="63"/>
      <c r="K90" s="63"/>
      <c r="L90" s="61"/>
      <c r="M90" s="207"/>
      <c r="N90" s="42"/>
      <c r="O90" s="42"/>
      <c r="P90" s="42"/>
      <c r="Q90" s="42"/>
      <c r="R90" s="42"/>
      <c r="S90" s="42"/>
      <c r="T90" s="78"/>
      <c r="AT90" s="24" t="s">
        <v>287</v>
      </c>
      <c r="AU90" s="24" t="s">
        <v>83</v>
      </c>
    </row>
    <row r="91" spans="2:65" s="1" customFormat="1" ht="22.5" customHeight="1">
      <c r="B91" s="41"/>
      <c r="C91" s="254" t="s">
        <v>217</v>
      </c>
      <c r="D91" s="254" t="s">
        <v>1059</v>
      </c>
      <c r="E91" s="255" t="s">
        <v>4214</v>
      </c>
      <c r="F91" s="256" t="s">
        <v>4215</v>
      </c>
      <c r="G91" s="257" t="s">
        <v>300</v>
      </c>
      <c r="H91" s="258">
        <v>33</v>
      </c>
      <c r="I91" s="259"/>
      <c r="J91" s="260">
        <f>ROUND(I91*H91,2)</f>
        <v>0</v>
      </c>
      <c r="K91" s="256" t="s">
        <v>23</v>
      </c>
      <c r="L91" s="261"/>
      <c r="M91" s="262" t="s">
        <v>23</v>
      </c>
      <c r="N91" s="263" t="s">
        <v>44</v>
      </c>
      <c r="O91" s="42"/>
      <c r="P91" s="202">
        <f>O91*H91</f>
        <v>0</v>
      </c>
      <c r="Q91" s="202">
        <v>0.063</v>
      </c>
      <c r="R91" s="202">
        <f>Q91*H91</f>
        <v>2.079</v>
      </c>
      <c r="S91" s="202">
        <v>0</v>
      </c>
      <c r="T91" s="203">
        <f>S91*H91</f>
        <v>0</v>
      </c>
      <c r="AR91" s="24" t="s">
        <v>227</v>
      </c>
      <c r="AT91" s="24" t="s">
        <v>1059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4216</v>
      </c>
    </row>
    <row r="92" spans="2:65" s="1" customFormat="1" ht="22.5" customHeight="1">
      <c r="B92" s="41"/>
      <c r="C92" s="254" t="s">
        <v>222</v>
      </c>
      <c r="D92" s="254" t="s">
        <v>1059</v>
      </c>
      <c r="E92" s="255" t="s">
        <v>4217</v>
      </c>
      <c r="F92" s="256" t="s">
        <v>4218</v>
      </c>
      <c r="G92" s="257" t="s">
        <v>1177</v>
      </c>
      <c r="H92" s="258">
        <v>16.5</v>
      </c>
      <c r="I92" s="259"/>
      <c r="J92" s="260">
        <f>ROUND(I92*H92,2)</f>
        <v>0</v>
      </c>
      <c r="K92" s="256" t="s">
        <v>23</v>
      </c>
      <c r="L92" s="261"/>
      <c r="M92" s="262" t="s">
        <v>23</v>
      </c>
      <c r="N92" s="263" t="s">
        <v>44</v>
      </c>
      <c r="O92" s="42"/>
      <c r="P92" s="202">
        <f>O92*H92</f>
        <v>0</v>
      </c>
      <c r="Q92" s="202">
        <v>0.001</v>
      </c>
      <c r="R92" s="202">
        <f>Q92*H92</f>
        <v>0.0165</v>
      </c>
      <c r="S92" s="202">
        <v>0</v>
      </c>
      <c r="T92" s="203">
        <f>S92*H92</f>
        <v>0</v>
      </c>
      <c r="AR92" s="24" t="s">
        <v>227</v>
      </c>
      <c r="AT92" s="24" t="s">
        <v>1059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4219</v>
      </c>
    </row>
    <row r="93" spans="2:51" s="11" customFormat="1" ht="13.5">
      <c r="B93" s="214"/>
      <c r="C93" s="215"/>
      <c r="D93" s="205" t="s">
        <v>290</v>
      </c>
      <c r="E93" s="216" t="s">
        <v>23</v>
      </c>
      <c r="F93" s="217" t="s">
        <v>4220</v>
      </c>
      <c r="G93" s="215"/>
      <c r="H93" s="218">
        <v>16.5</v>
      </c>
      <c r="I93" s="219"/>
      <c r="J93" s="215"/>
      <c r="K93" s="215"/>
      <c r="L93" s="220"/>
      <c r="M93" s="221"/>
      <c r="N93" s="222"/>
      <c r="O93" s="222"/>
      <c r="P93" s="222"/>
      <c r="Q93" s="222"/>
      <c r="R93" s="222"/>
      <c r="S93" s="222"/>
      <c r="T93" s="223"/>
      <c r="AT93" s="224" t="s">
        <v>290</v>
      </c>
      <c r="AU93" s="224" t="s">
        <v>83</v>
      </c>
      <c r="AV93" s="11" t="s">
        <v>83</v>
      </c>
      <c r="AW93" s="11" t="s">
        <v>36</v>
      </c>
      <c r="AX93" s="11" t="s">
        <v>81</v>
      </c>
      <c r="AY93" s="224" t="s">
        <v>186</v>
      </c>
    </row>
    <row r="94" spans="2:65" s="1" customFormat="1" ht="22.5" customHeight="1">
      <c r="B94" s="41"/>
      <c r="C94" s="254" t="s">
        <v>227</v>
      </c>
      <c r="D94" s="254" t="s">
        <v>1059</v>
      </c>
      <c r="E94" s="255" t="s">
        <v>4221</v>
      </c>
      <c r="F94" s="256" t="s">
        <v>4222</v>
      </c>
      <c r="G94" s="257" t="s">
        <v>444</v>
      </c>
      <c r="H94" s="258">
        <v>49.5</v>
      </c>
      <c r="I94" s="259"/>
      <c r="J94" s="260">
        <f>ROUND(I94*H94,2)</f>
        <v>0</v>
      </c>
      <c r="K94" s="256" t="s">
        <v>193</v>
      </c>
      <c r="L94" s="261"/>
      <c r="M94" s="262" t="s">
        <v>23</v>
      </c>
      <c r="N94" s="263" t="s">
        <v>44</v>
      </c>
      <c r="O94" s="42"/>
      <c r="P94" s="202">
        <f>O94*H94</f>
        <v>0</v>
      </c>
      <c r="Q94" s="202">
        <v>0.00032</v>
      </c>
      <c r="R94" s="202">
        <f>Q94*H94</f>
        <v>0.01584</v>
      </c>
      <c r="S94" s="202">
        <v>0</v>
      </c>
      <c r="T94" s="203">
        <f>S94*H94</f>
        <v>0</v>
      </c>
      <c r="AR94" s="24" t="s">
        <v>227</v>
      </c>
      <c r="AT94" s="24" t="s">
        <v>1059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4223</v>
      </c>
    </row>
    <row r="95" spans="2:51" s="11" customFormat="1" ht="13.5">
      <c r="B95" s="214"/>
      <c r="C95" s="215"/>
      <c r="D95" s="205" t="s">
        <v>290</v>
      </c>
      <c r="E95" s="216" t="s">
        <v>23</v>
      </c>
      <c r="F95" s="217" t="s">
        <v>4224</v>
      </c>
      <c r="G95" s="215"/>
      <c r="H95" s="218">
        <v>49.5</v>
      </c>
      <c r="I95" s="219"/>
      <c r="J95" s="215"/>
      <c r="K95" s="215"/>
      <c r="L95" s="220"/>
      <c r="M95" s="221"/>
      <c r="N95" s="222"/>
      <c r="O95" s="222"/>
      <c r="P95" s="222"/>
      <c r="Q95" s="222"/>
      <c r="R95" s="222"/>
      <c r="S95" s="222"/>
      <c r="T95" s="223"/>
      <c r="AT95" s="224" t="s">
        <v>290</v>
      </c>
      <c r="AU95" s="224" t="s">
        <v>83</v>
      </c>
      <c r="AV95" s="11" t="s">
        <v>83</v>
      </c>
      <c r="AW95" s="11" t="s">
        <v>36</v>
      </c>
      <c r="AX95" s="11" t="s">
        <v>81</v>
      </c>
      <c r="AY95" s="224" t="s">
        <v>186</v>
      </c>
    </row>
    <row r="96" spans="2:65" s="1" customFormat="1" ht="31.5" customHeight="1">
      <c r="B96" s="41"/>
      <c r="C96" s="193" t="s">
        <v>263</v>
      </c>
      <c r="D96" s="193" t="s">
        <v>189</v>
      </c>
      <c r="E96" s="194" t="s">
        <v>4225</v>
      </c>
      <c r="F96" s="195" t="s">
        <v>4226</v>
      </c>
      <c r="G96" s="196" t="s">
        <v>300</v>
      </c>
      <c r="H96" s="197">
        <v>2950</v>
      </c>
      <c r="I96" s="198"/>
      <c r="J96" s="199">
        <f>ROUND(I96*H96,2)</f>
        <v>0</v>
      </c>
      <c r="K96" s="195" t="s">
        <v>193</v>
      </c>
      <c r="L96" s="61"/>
      <c r="M96" s="200" t="s">
        <v>23</v>
      </c>
      <c r="N96" s="201" t="s">
        <v>44</v>
      </c>
      <c r="O96" s="42"/>
      <c r="P96" s="202">
        <f>O96*H96</f>
        <v>0</v>
      </c>
      <c r="Q96" s="202">
        <v>0</v>
      </c>
      <c r="R96" s="202">
        <f>Q96*H96</f>
        <v>0</v>
      </c>
      <c r="S96" s="202">
        <v>0</v>
      </c>
      <c r="T96" s="203">
        <f>S96*H96</f>
        <v>0</v>
      </c>
      <c r="AR96" s="24" t="s">
        <v>206</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206</v>
      </c>
      <c r="BM96" s="24" t="s">
        <v>4227</v>
      </c>
    </row>
    <row r="97" spans="2:47" s="1" customFormat="1" ht="67.5">
      <c r="B97" s="41"/>
      <c r="C97" s="63"/>
      <c r="D97" s="205" t="s">
        <v>287</v>
      </c>
      <c r="E97" s="63"/>
      <c r="F97" s="206" t="s">
        <v>4213</v>
      </c>
      <c r="G97" s="63"/>
      <c r="H97" s="63"/>
      <c r="I97" s="163"/>
      <c r="J97" s="63"/>
      <c r="K97" s="63"/>
      <c r="L97" s="61"/>
      <c r="M97" s="207"/>
      <c r="N97" s="42"/>
      <c r="O97" s="42"/>
      <c r="P97" s="42"/>
      <c r="Q97" s="42"/>
      <c r="R97" s="42"/>
      <c r="S97" s="42"/>
      <c r="T97" s="78"/>
      <c r="AT97" s="24" t="s">
        <v>287</v>
      </c>
      <c r="AU97" s="24" t="s">
        <v>83</v>
      </c>
    </row>
    <row r="98" spans="2:65" s="1" customFormat="1" ht="22.5" customHeight="1">
      <c r="B98" s="41"/>
      <c r="C98" s="254" t="s">
        <v>268</v>
      </c>
      <c r="D98" s="254" t="s">
        <v>1059</v>
      </c>
      <c r="E98" s="255" t="s">
        <v>4228</v>
      </c>
      <c r="F98" s="256" t="s">
        <v>4229</v>
      </c>
      <c r="G98" s="257" t="s">
        <v>300</v>
      </c>
      <c r="H98" s="258">
        <v>1140</v>
      </c>
      <c r="I98" s="259"/>
      <c r="J98" s="260">
        <f aca="true" t="shared" si="0" ref="J98:J106">ROUND(I98*H98,2)</f>
        <v>0</v>
      </c>
      <c r="K98" s="256" t="s">
        <v>23</v>
      </c>
      <c r="L98" s="261"/>
      <c r="M98" s="262" t="s">
        <v>23</v>
      </c>
      <c r="N98" s="263" t="s">
        <v>44</v>
      </c>
      <c r="O98" s="42"/>
      <c r="P98" s="202">
        <f aca="true" t="shared" si="1" ref="P98:P106">O98*H98</f>
        <v>0</v>
      </c>
      <c r="Q98" s="202">
        <v>0.0012</v>
      </c>
      <c r="R98" s="202">
        <f aca="true" t="shared" si="2" ref="R98:R106">Q98*H98</f>
        <v>1.3679999999999999</v>
      </c>
      <c r="S98" s="202">
        <v>0</v>
      </c>
      <c r="T98" s="203">
        <f aca="true" t="shared" si="3" ref="T98:T106">S98*H98</f>
        <v>0</v>
      </c>
      <c r="AR98" s="24" t="s">
        <v>227</v>
      </c>
      <c r="AT98" s="24" t="s">
        <v>1059</v>
      </c>
      <c r="AU98" s="24" t="s">
        <v>83</v>
      </c>
      <c r="AY98" s="24" t="s">
        <v>186</v>
      </c>
      <c r="BE98" s="204">
        <f aca="true" t="shared" si="4" ref="BE98:BE106">IF(N98="základní",J98,0)</f>
        <v>0</v>
      </c>
      <c r="BF98" s="204">
        <f aca="true" t="shared" si="5" ref="BF98:BF106">IF(N98="snížená",J98,0)</f>
        <v>0</v>
      </c>
      <c r="BG98" s="204">
        <f aca="true" t="shared" si="6" ref="BG98:BG106">IF(N98="zákl. přenesená",J98,0)</f>
        <v>0</v>
      </c>
      <c r="BH98" s="204">
        <f aca="true" t="shared" si="7" ref="BH98:BH106">IF(N98="sníž. přenesená",J98,0)</f>
        <v>0</v>
      </c>
      <c r="BI98" s="204">
        <f aca="true" t="shared" si="8" ref="BI98:BI106">IF(N98="nulová",J98,0)</f>
        <v>0</v>
      </c>
      <c r="BJ98" s="24" t="s">
        <v>81</v>
      </c>
      <c r="BK98" s="204">
        <f aca="true" t="shared" si="9" ref="BK98:BK106">ROUND(I98*H98,2)</f>
        <v>0</v>
      </c>
      <c r="BL98" s="24" t="s">
        <v>206</v>
      </c>
      <c r="BM98" s="24" t="s">
        <v>4230</v>
      </c>
    </row>
    <row r="99" spans="2:65" s="1" customFormat="1" ht="22.5" customHeight="1">
      <c r="B99" s="41"/>
      <c r="C99" s="254" t="s">
        <v>271</v>
      </c>
      <c r="D99" s="254" t="s">
        <v>1059</v>
      </c>
      <c r="E99" s="255" t="s">
        <v>4231</v>
      </c>
      <c r="F99" s="256" t="s">
        <v>4232</v>
      </c>
      <c r="G99" s="257" t="s">
        <v>300</v>
      </c>
      <c r="H99" s="258">
        <v>30</v>
      </c>
      <c r="I99" s="259"/>
      <c r="J99" s="260">
        <f t="shared" si="0"/>
        <v>0</v>
      </c>
      <c r="K99" s="256" t="s">
        <v>23</v>
      </c>
      <c r="L99" s="261"/>
      <c r="M99" s="262" t="s">
        <v>23</v>
      </c>
      <c r="N99" s="263" t="s">
        <v>44</v>
      </c>
      <c r="O99" s="42"/>
      <c r="P99" s="202">
        <f t="shared" si="1"/>
        <v>0</v>
      </c>
      <c r="Q99" s="202">
        <v>0.0012</v>
      </c>
      <c r="R99" s="202">
        <f t="shared" si="2"/>
        <v>0.036</v>
      </c>
      <c r="S99" s="202">
        <v>0</v>
      </c>
      <c r="T99" s="203">
        <f t="shared" si="3"/>
        <v>0</v>
      </c>
      <c r="AR99" s="24" t="s">
        <v>227</v>
      </c>
      <c r="AT99" s="24" t="s">
        <v>1059</v>
      </c>
      <c r="AU99" s="24" t="s">
        <v>83</v>
      </c>
      <c r="AY99" s="24" t="s">
        <v>186</v>
      </c>
      <c r="BE99" s="204">
        <f t="shared" si="4"/>
        <v>0</v>
      </c>
      <c r="BF99" s="204">
        <f t="shared" si="5"/>
        <v>0</v>
      </c>
      <c r="BG99" s="204">
        <f t="shared" si="6"/>
        <v>0</v>
      </c>
      <c r="BH99" s="204">
        <f t="shared" si="7"/>
        <v>0</v>
      </c>
      <c r="BI99" s="204">
        <f t="shared" si="8"/>
        <v>0</v>
      </c>
      <c r="BJ99" s="24" t="s">
        <v>81</v>
      </c>
      <c r="BK99" s="204">
        <f t="shared" si="9"/>
        <v>0</v>
      </c>
      <c r="BL99" s="24" t="s">
        <v>206</v>
      </c>
      <c r="BM99" s="24" t="s">
        <v>4233</v>
      </c>
    </row>
    <row r="100" spans="2:65" s="1" customFormat="1" ht="22.5" customHeight="1">
      <c r="B100" s="41"/>
      <c r="C100" s="254" t="s">
        <v>10</v>
      </c>
      <c r="D100" s="254" t="s">
        <v>1059</v>
      </c>
      <c r="E100" s="255" t="s">
        <v>4234</v>
      </c>
      <c r="F100" s="256" t="s">
        <v>4235</v>
      </c>
      <c r="G100" s="257" t="s">
        <v>300</v>
      </c>
      <c r="H100" s="258">
        <v>90</v>
      </c>
      <c r="I100" s="259"/>
      <c r="J100" s="260">
        <f t="shared" si="0"/>
        <v>0</v>
      </c>
      <c r="K100" s="256" t="s">
        <v>23</v>
      </c>
      <c r="L100" s="261"/>
      <c r="M100" s="262" t="s">
        <v>23</v>
      </c>
      <c r="N100" s="263" t="s">
        <v>44</v>
      </c>
      <c r="O100" s="42"/>
      <c r="P100" s="202">
        <f t="shared" si="1"/>
        <v>0</v>
      </c>
      <c r="Q100" s="202">
        <v>0.0012</v>
      </c>
      <c r="R100" s="202">
        <f t="shared" si="2"/>
        <v>0.10799999999999998</v>
      </c>
      <c r="S100" s="202">
        <v>0</v>
      </c>
      <c r="T100" s="203">
        <f t="shared" si="3"/>
        <v>0</v>
      </c>
      <c r="AR100" s="24" t="s">
        <v>227</v>
      </c>
      <c r="AT100" s="24" t="s">
        <v>1059</v>
      </c>
      <c r="AU100" s="24" t="s">
        <v>83</v>
      </c>
      <c r="AY100" s="24" t="s">
        <v>186</v>
      </c>
      <c r="BE100" s="204">
        <f t="shared" si="4"/>
        <v>0</v>
      </c>
      <c r="BF100" s="204">
        <f t="shared" si="5"/>
        <v>0</v>
      </c>
      <c r="BG100" s="204">
        <f t="shared" si="6"/>
        <v>0</v>
      </c>
      <c r="BH100" s="204">
        <f t="shared" si="7"/>
        <v>0</v>
      </c>
      <c r="BI100" s="204">
        <f t="shared" si="8"/>
        <v>0</v>
      </c>
      <c r="BJ100" s="24" t="s">
        <v>81</v>
      </c>
      <c r="BK100" s="204">
        <f t="shared" si="9"/>
        <v>0</v>
      </c>
      <c r="BL100" s="24" t="s">
        <v>206</v>
      </c>
      <c r="BM100" s="24" t="s">
        <v>4236</v>
      </c>
    </row>
    <row r="101" spans="2:65" s="1" customFormat="1" ht="22.5" customHeight="1">
      <c r="B101" s="41"/>
      <c r="C101" s="254" t="s">
        <v>255</v>
      </c>
      <c r="D101" s="254" t="s">
        <v>1059</v>
      </c>
      <c r="E101" s="255" t="s">
        <v>4237</v>
      </c>
      <c r="F101" s="256" t="s">
        <v>4238</v>
      </c>
      <c r="G101" s="257" t="s">
        <v>300</v>
      </c>
      <c r="H101" s="258">
        <v>410</v>
      </c>
      <c r="I101" s="259"/>
      <c r="J101" s="260">
        <f t="shared" si="0"/>
        <v>0</v>
      </c>
      <c r="K101" s="256" t="s">
        <v>23</v>
      </c>
      <c r="L101" s="261"/>
      <c r="M101" s="262" t="s">
        <v>23</v>
      </c>
      <c r="N101" s="263" t="s">
        <v>44</v>
      </c>
      <c r="O101" s="42"/>
      <c r="P101" s="202">
        <f t="shared" si="1"/>
        <v>0</v>
      </c>
      <c r="Q101" s="202">
        <v>0.0012</v>
      </c>
      <c r="R101" s="202">
        <f t="shared" si="2"/>
        <v>0.49199999999999994</v>
      </c>
      <c r="S101" s="202">
        <v>0</v>
      </c>
      <c r="T101" s="203">
        <f t="shared" si="3"/>
        <v>0</v>
      </c>
      <c r="AR101" s="24" t="s">
        <v>227</v>
      </c>
      <c r="AT101" s="24" t="s">
        <v>1059</v>
      </c>
      <c r="AU101" s="24" t="s">
        <v>83</v>
      </c>
      <c r="AY101" s="24" t="s">
        <v>186</v>
      </c>
      <c r="BE101" s="204">
        <f t="shared" si="4"/>
        <v>0</v>
      </c>
      <c r="BF101" s="204">
        <f t="shared" si="5"/>
        <v>0</v>
      </c>
      <c r="BG101" s="204">
        <f t="shared" si="6"/>
        <v>0</v>
      </c>
      <c r="BH101" s="204">
        <f t="shared" si="7"/>
        <v>0</v>
      </c>
      <c r="BI101" s="204">
        <f t="shared" si="8"/>
        <v>0</v>
      </c>
      <c r="BJ101" s="24" t="s">
        <v>81</v>
      </c>
      <c r="BK101" s="204">
        <f t="shared" si="9"/>
        <v>0</v>
      </c>
      <c r="BL101" s="24" t="s">
        <v>206</v>
      </c>
      <c r="BM101" s="24" t="s">
        <v>4239</v>
      </c>
    </row>
    <row r="102" spans="2:65" s="1" customFormat="1" ht="22.5" customHeight="1">
      <c r="B102" s="41"/>
      <c r="C102" s="254" t="s">
        <v>350</v>
      </c>
      <c r="D102" s="254" t="s">
        <v>1059</v>
      </c>
      <c r="E102" s="255" t="s">
        <v>4240</v>
      </c>
      <c r="F102" s="256" t="s">
        <v>4241</v>
      </c>
      <c r="G102" s="257" t="s">
        <v>300</v>
      </c>
      <c r="H102" s="258">
        <v>410</v>
      </c>
      <c r="I102" s="259"/>
      <c r="J102" s="260">
        <f t="shared" si="0"/>
        <v>0</v>
      </c>
      <c r="K102" s="256" t="s">
        <v>23</v>
      </c>
      <c r="L102" s="261"/>
      <c r="M102" s="262" t="s">
        <v>23</v>
      </c>
      <c r="N102" s="263" t="s">
        <v>44</v>
      </c>
      <c r="O102" s="42"/>
      <c r="P102" s="202">
        <f t="shared" si="1"/>
        <v>0</v>
      </c>
      <c r="Q102" s="202">
        <v>0.0012</v>
      </c>
      <c r="R102" s="202">
        <f t="shared" si="2"/>
        <v>0.49199999999999994</v>
      </c>
      <c r="S102" s="202">
        <v>0</v>
      </c>
      <c r="T102" s="203">
        <f t="shared" si="3"/>
        <v>0</v>
      </c>
      <c r="AR102" s="24" t="s">
        <v>227</v>
      </c>
      <c r="AT102" s="24" t="s">
        <v>1059</v>
      </c>
      <c r="AU102" s="24" t="s">
        <v>83</v>
      </c>
      <c r="AY102" s="24" t="s">
        <v>186</v>
      </c>
      <c r="BE102" s="204">
        <f t="shared" si="4"/>
        <v>0</v>
      </c>
      <c r="BF102" s="204">
        <f t="shared" si="5"/>
        <v>0</v>
      </c>
      <c r="BG102" s="204">
        <f t="shared" si="6"/>
        <v>0</v>
      </c>
      <c r="BH102" s="204">
        <f t="shared" si="7"/>
        <v>0</v>
      </c>
      <c r="BI102" s="204">
        <f t="shared" si="8"/>
        <v>0</v>
      </c>
      <c r="BJ102" s="24" t="s">
        <v>81</v>
      </c>
      <c r="BK102" s="204">
        <f t="shared" si="9"/>
        <v>0</v>
      </c>
      <c r="BL102" s="24" t="s">
        <v>206</v>
      </c>
      <c r="BM102" s="24" t="s">
        <v>4242</v>
      </c>
    </row>
    <row r="103" spans="2:65" s="1" customFormat="1" ht="22.5" customHeight="1">
      <c r="B103" s="41"/>
      <c r="C103" s="254" t="s">
        <v>354</v>
      </c>
      <c r="D103" s="254" t="s">
        <v>1059</v>
      </c>
      <c r="E103" s="255" t="s">
        <v>4243</v>
      </c>
      <c r="F103" s="256" t="s">
        <v>4244</v>
      </c>
      <c r="G103" s="257" t="s">
        <v>300</v>
      </c>
      <c r="H103" s="258">
        <v>410</v>
      </c>
      <c r="I103" s="259"/>
      <c r="J103" s="260">
        <f t="shared" si="0"/>
        <v>0</v>
      </c>
      <c r="K103" s="256" t="s">
        <v>23</v>
      </c>
      <c r="L103" s="261"/>
      <c r="M103" s="262" t="s">
        <v>23</v>
      </c>
      <c r="N103" s="263" t="s">
        <v>44</v>
      </c>
      <c r="O103" s="42"/>
      <c r="P103" s="202">
        <f t="shared" si="1"/>
        <v>0</v>
      </c>
      <c r="Q103" s="202">
        <v>0.0012</v>
      </c>
      <c r="R103" s="202">
        <f t="shared" si="2"/>
        <v>0.49199999999999994</v>
      </c>
      <c r="S103" s="202">
        <v>0</v>
      </c>
      <c r="T103" s="203">
        <f t="shared" si="3"/>
        <v>0</v>
      </c>
      <c r="AR103" s="24" t="s">
        <v>227</v>
      </c>
      <c r="AT103" s="24" t="s">
        <v>1059</v>
      </c>
      <c r="AU103" s="24" t="s">
        <v>83</v>
      </c>
      <c r="AY103" s="24" t="s">
        <v>186</v>
      </c>
      <c r="BE103" s="204">
        <f t="shared" si="4"/>
        <v>0</v>
      </c>
      <c r="BF103" s="204">
        <f t="shared" si="5"/>
        <v>0</v>
      </c>
      <c r="BG103" s="204">
        <f t="shared" si="6"/>
        <v>0</v>
      </c>
      <c r="BH103" s="204">
        <f t="shared" si="7"/>
        <v>0</v>
      </c>
      <c r="BI103" s="204">
        <f t="shared" si="8"/>
        <v>0</v>
      </c>
      <c r="BJ103" s="24" t="s">
        <v>81</v>
      </c>
      <c r="BK103" s="204">
        <f t="shared" si="9"/>
        <v>0</v>
      </c>
      <c r="BL103" s="24" t="s">
        <v>206</v>
      </c>
      <c r="BM103" s="24" t="s">
        <v>4245</v>
      </c>
    </row>
    <row r="104" spans="2:65" s="1" customFormat="1" ht="22.5" customHeight="1">
      <c r="B104" s="41"/>
      <c r="C104" s="254" t="s">
        <v>358</v>
      </c>
      <c r="D104" s="254" t="s">
        <v>1059</v>
      </c>
      <c r="E104" s="255" t="s">
        <v>4246</v>
      </c>
      <c r="F104" s="256" t="s">
        <v>4247</v>
      </c>
      <c r="G104" s="257" t="s">
        <v>300</v>
      </c>
      <c r="H104" s="258">
        <v>410</v>
      </c>
      <c r="I104" s="259"/>
      <c r="J104" s="260">
        <f t="shared" si="0"/>
        <v>0</v>
      </c>
      <c r="K104" s="256" t="s">
        <v>23</v>
      </c>
      <c r="L104" s="261"/>
      <c r="M104" s="262" t="s">
        <v>23</v>
      </c>
      <c r="N104" s="263" t="s">
        <v>44</v>
      </c>
      <c r="O104" s="42"/>
      <c r="P104" s="202">
        <f t="shared" si="1"/>
        <v>0</v>
      </c>
      <c r="Q104" s="202">
        <v>0.0012</v>
      </c>
      <c r="R104" s="202">
        <f t="shared" si="2"/>
        <v>0.49199999999999994</v>
      </c>
      <c r="S104" s="202">
        <v>0</v>
      </c>
      <c r="T104" s="203">
        <f t="shared" si="3"/>
        <v>0</v>
      </c>
      <c r="AR104" s="24" t="s">
        <v>227</v>
      </c>
      <c r="AT104" s="24" t="s">
        <v>1059</v>
      </c>
      <c r="AU104" s="24" t="s">
        <v>83</v>
      </c>
      <c r="AY104" s="24" t="s">
        <v>186</v>
      </c>
      <c r="BE104" s="204">
        <f t="shared" si="4"/>
        <v>0</v>
      </c>
      <c r="BF104" s="204">
        <f t="shared" si="5"/>
        <v>0</v>
      </c>
      <c r="BG104" s="204">
        <f t="shared" si="6"/>
        <v>0</v>
      </c>
      <c r="BH104" s="204">
        <f t="shared" si="7"/>
        <v>0</v>
      </c>
      <c r="BI104" s="204">
        <f t="shared" si="8"/>
        <v>0</v>
      </c>
      <c r="BJ104" s="24" t="s">
        <v>81</v>
      </c>
      <c r="BK104" s="204">
        <f t="shared" si="9"/>
        <v>0</v>
      </c>
      <c r="BL104" s="24" t="s">
        <v>206</v>
      </c>
      <c r="BM104" s="24" t="s">
        <v>4248</v>
      </c>
    </row>
    <row r="105" spans="2:65" s="1" customFormat="1" ht="22.5" customHeight="1">
      <c r="B105" s="41"/>
      <c r="C105" s="254" t="s">
        <v>362</v>
      </c>
      <c r="D105" s="254" t="s">
        <v>1059</v>
      </c>
      <c r="E105" s="255" t="s">
        <v>4249</v>
      </c>
      <c r="F105" s="256" t="s">
        <v>4250</v>
      </c>
      <c r="G105" s="257" t="s">
        <v>300</v>
      </c>
      <c r="H105" s="258">
        <v>50</v>
      </c>
      <c r="I105" s="259"/>
      <c r="J105" s="260">
        <f t="shared" si="0"/>
        <v>0</v>
      </c>
      <c r="K105" s="256" t="s">
        <v>23</v>
      </c>
      <c r="L105" s="261"/>
      <c r="M105" s="262" t="s">
        <v>23</v>
      </c>
      <c r="N105" s="263" t="s">
        <v>44</v>
      </c>
      <c r="O105" s="42"/>
      <c r="P105" s="202">
        <f t="shared" si="1"/>
        <v>0</v>
      </c>
      <c r="Q105" s="202">
        <v>0.0012</v>
      </c>
      <c r="R105" s="202">
        <f t="shared" si="2"/>
        <v>0.06</v>
      </c>
      <c r="S105" s="202">
        <v>0</v>
      </c>
      <c r="T105" s="203">
        <f t="shared" si="3"/>
        <v>0</v>
      </c>
      <c r="AR105" s="24" t="s">
        <v>227</v>
      </c>
      <c r="AT105" s="24" t="s">
        <v>1059</v>
      </c>
      <c r="AU105" s="24" t="s">
        <v>83</v>
      </c>
      <c r="AY105" s="24" t="s">
        <v>186</v>
      </c>
      <c r="BE105" s="204">
        <f t="shared" si="4"/>
        <v>0</v>
      </c>
      <c r="BF105" s="204">
        <f t="shared" si="5"/>
        <v>0</v>
      </c>
      <c r="BG105" s="204">
        <f t="shared" si="6"/>
        <v>0</v>
      </c>
      <c r="BH105" s="204">
        <f t="shared" si="7"/>
        <v>0</v>
      </c>
      <c r="BI105" s="204">
        <f t="shared" si="8"/>
        <v>0</v>
      </c>
      <c r="BJ105" s="24" t="s">
        <v>81</v>
      </c>
      <c r="BK105" s="204">
        <f t="shared" si="9"/>
        <v>0</v>
      </c>
      <c r="BL105" s="24" t="s">
        <v>206</v>
      </c>
      <c r="BM105" s="24" t="s">
        <v>4251</v>
      </c>
    </row>
    <row r="106" spans="2:65" s="1" customFormat="1" ht="22.5" customHeight="1">
      <c r="B106" s="41"/>
      <c r="C106" s="254" t="s">
        <v>9</v>
      </c>
      <c r="D106" s="254" t="s">
        <v>1059</v>
      </c>
      <c r="E106" s="255" t="s">
        <v>4217</v>
      </c>
      <c r="F106" s="256" t="s">
        <v>4218</v>
      </c>
      <c r="G106" s="257" t="s">
        <v>1177</v>
      </c>
      <c r="H106" s="258">
        <v>590</v>
      </c>
      <c r="I106" s="259"/>
      <c r="J106" s="260">
        <f t="shared" si="0"/>
        <v>0</v>
      </c>
      <c r="K106" s="256" t="s">
        <v>23</v>
      </c>
      <c r="L106" s="261"/>
      <c r="M106" s="262" t="s">
        <v>23</v>
      </c>
      <c r="N106" s="263" t="s">
        <v>44</v>
      </c>
      <c r="O106" s="42"/>
      <c r="P106" s="202">
        <f t="shared" si="1"/>
        <v>0</v>
      </c>
      <c r="Q106" s="202">
        <v>0.001</v>
      </c>
      <c r="R106" s="202">
        <f t="shared" si="2"/>
        <v>0.59</v>
      </c>
      <c r="S106" s="202">
        <v>0</v>
      </c>
      <c r="T106" s="203">
        <f t="shared" si="3"/>
        <v>0</v>
      </c>
      <c r="AR106" s="24" t="s">
        <v>227</v>
      </c>
      <c r="AT106" s="24" t="s">
        <v>1059</v>
      </c>
      <c r="AU106" s="24" t="s">
        <v>83</v>
      </c>
      <c r="AY106" s="24" t="s">
        <v>186</v>
      </c>
      <c r="BE106" s="204">
        <f t="shared" si="4"/>
        <v>0</v>
      </c>
      <c r="BF106" s="204">
        <f t="shared" si="5"/>
        <v>0</v>
      </c>
      <c r="BG106" s="204">
        <f t="shared" si="6"/>
        <v>0</v>
      </c>
      <c r="BH106" s="204">
        <f t="shared" si="7"/>
        <v>0</v>
      </c>
      <c r="BI106" s="204">
        <f t="shared" si="8"/>
        <v>0</v>
      </c>
      <c r="BJ106" s="24" t="s">
        <v>81</v>
      </c>
      <c r="BK106" s="204">
        <f t="shared" si="9"/>
        <v>0</v>
      </c>
      <c r="BL106" s="24" t="s">
        <v>206</v>
      </c>
      <c r="BM106" s="24" t="s">
        <v>4252</v>
      </c>
    </row>
    <row r="107" spans="2:51" s="11" customFormat="1" ht="13.5">
      <c r="B107" s="214"/>
      <c r="C107" s="215"/>
      <c r="D107" s="205" t="s">
        <v>290</v>
      </c>
      <c r="E107" s="216" t="s">
        <v>23</v>
      </c>
      <c r="F107" s="217" t="s">
        <v>4253</v>
      </c>
      <c r="G107" s="215"/>
      <c r="H107" s="218">
        <v>590</v>
      </c>
      <c r="I107" s="219"/>
      <c r="J107" s="215"/>
      <c r="K107" s="215"/>
      <c r="L107" s="220"/>
      <c r="M107" s="221"/>
      <c r="N107" s="222"/>
      <c r="O107" s="222"/>
      <c r="P107" s="222"/>
      <c r="Q107" s="222"/>
      <c r="R107" s="222"/>
      <c r="S107" s="222"/>
      <c r="T107" s="223"/>
      <c r="AT107" s="224" t="s">
        <v>290</v>
      </c>
      <c r="AU107" s="224" t="s">
        <v>83</v>
      </c>
      <c r="AV107" s="11" t="s">
        <v>83</v>
      </c>
      <c r="AW107" s="11" t="s">
        <v>36</v>
      </c>
      <c r="AX107" s="11" t="s">
        <v>81</v>
      </c>
      <c r="AY107" s="224" t="s">
        <v>186</v>
      </c>
    </row>
    <row r="108" spans="2:65" s="1" customFormat="1" ht="31.5" customHeight="1">
      <c r="B108" s="41"/>
      <c r="C108" s="193" t="s">
        <v>369</v>
      </c>
      <c r="D108" s="193" t="s">
        <v>189</v>
      </c>
      <c r="E108" s="194" t="s">
        <v>4254</v>
      </c>
      <c r="F108" s="195" t="s">
        <v>4255</v>
      </c>
      <c r="G108" s="196" t="s">
        <v>300</v>
      </c>
      <c r="H108" s="197">
        <v>44</v>
      </c>
      <c r="I108" s="198"/>
      <c r="J108" s="199">
        <f>ROUND(I108*H108,2)</f>
        <v>0</v>
      </c>
      <c r="K108" s="195" t="s">
        <v>193</v>
      </c>
      <c r="L108" s="61"/>
      <c r="M108" s="200" t="s">
        <v>23</v>
      </c>
      <c r="N108" s="201" t="s">
        <v>44</v>
      </c>
      <c r="O108" s="42"/>
      <c r="P108" s="202">
        <f>O108*H108</f>
        <v>0</v>
      </c>
      <c r="Q108" s="202">
        <v>0</v>
      </c>
      <c r="R108" s="202">
        <f>Q108*H108</f>
        <v>0</v>
      </c>
      <c r="S108" s="202">
        <v>0</v>
      </c>
      <c r="T108" s="203">
        <f>S108*H108</f>
        <v>0</v>
      </c>
      <c r="AR108" s="24" t="s">
        <v>206</v>
      </c>
      <c r="AT108" s="24" t="s">
        <v>189</v>
      </c>
      <c r="AU108" s="24" t="s">
        <v>83</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206</v>
      </c>
      <c r="BM108" s="24" t="s">
        <v>4256</v>
      </c>
    </row>
    <row r="109" spans="2:47" s="1" customFormat="1" ht="67.5">
      <c r="B109" s="41"/>
      <c r="C109" s="63"/>
      <c r="D109" s="208" t="s">
        <v>287</v>
      </c>
      <c r="E109" s="63"/>
      <c r="F109" s="209" t="s">
        <v>4213</v>
      </c>
      <c r="G109" s="63"/>
      <c r="H109" s="63"/>
      <c r="I109" s="163"/>
      <c r="J109" s="63"/>
      <c r="K109" s="63"/>
      <c r="L109" s="61"/>
      <c r="M109" s="207"/>
      <c r="N109" s="42"/>
      <c r="O109" s="42"/>
      <c r="P109" s="42"/>
      <c r="Q109" s="42"/>
      <c r="R109" s="42"/>
      <c r="S109" s="42"/>
      <c r="T109" s="78"/>
      <c r="AT109" s="24" t="s">
        <v>287</v>
      </c>
      <c r="AU109" s="24" t="s">
        <v>83</v>
      </c>
    </row>
    <row r="110" spans="2:51" s="11" customFormat="1" ht="13.5">
      <c r="B110" s="214"/>
      <c r="C110" s="215"/>
      <c r="D110" s="205" t="s">
        <v>290</v>
      </c>
      <c r="E110" s="216" t="s">
        <v>23</v>
      </c>
      <c r="F110" s="217" t="s">
        <v>4257</v>
      </c>
      <c r="G110" s="215"/>
      <c r="H110" s="218">
        <v>44</v>
      </c>
      <c r="I110" s="219"/>
      <c r="J110" s="215"/>
      <c r="K110" s="215"/>
      <c r="L110" s="220"/>
      <c r="M110" s="221"/>
      <c r="N110" s="222"/>
      <c r="O110" s="222"/>
      <c r="P110" s="222"/>
      <c r="Q110" s="222"/>
      <c r="R110" s="222"/>
      <c r="S110" s="222"/>
      <c r="T110" s="223"/>
      <c r="AT110" s="224" t="s">
        <v>290</v>
      </c>
      <c r="AU110" s="224" t="s">
        <v>83</v>
      </c>
      <c r="AV110" s="11" t="s">
        <v>83</v>
      </c>
      <c r="AW110" s="11" t="s">
        <v>36</v>
      </c>
      <c r="AX110" s="11" t="s">
        <v>81</v>
      </c>
      <c r="AY110" s="224" t="s">
        <v>186</v>
      </c>
    </row>
    <row r="111" spans="2:65" s="1" customFormat="1" ht="22.5" customHeight="1">
      <c r="B111" s="41"/>
      <c r="C111" s="254" t="s">
        <v>373</v>
      </c>
      <c r="D111" s="254" t="s">
        <v>1059</v>
      </c>
      <c r="E111" s="255" t="s">
        <v>4258</v>
      </c>
      <c r="F111" s="256" t="s">
        <v>4259</v>
      </c>
      <c r="G111" s="257" t="s">
        <v>300</v>
      </c>
      <c r="H111" s="258">
        <v>28</v>
      </c>
      <c r="I111" s="259"/>
      <c r="J111" s="260">
        <f>ROUND(I111*H111,2)</f>
        <v>0</v>
      </c>
      <c r="K111" s="256" t="s">
        <v>193</v>
      </c>
      <c r="L111" s="261"/>
      <c r="M111" s="262" t="s">
        <v>23</v>
      </c>
      <c r="N111" s="263" t="s">
        <v>44</v>
      </c>
      <c r="O111" s="42"/>
      <c r="P111" s="202">
        <f>O111*H111</f>
        <v>0</v>
      </c>
      <c r="Q111" s="202">
        <v>0.063</v>
      </c>
      <c r="R111" s="202">
        <f>Q111*H111</f>
        <v>1.764</v>
      </c>
      <c r="S111" s="202">
        <v>0</v>
      </c>
      <c r="T111" s="203">
        <f>S111*H111</f>
        <v>0</v>
      </c>
      <c r="AR111" s="24" t="s">
        <v>227</v>
      </c>
      <c r="AT111" s="24" t="s">
        <v>1059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4260</v>
      </c>
    </row>
    <row r="112" spans="2:65" s="1" customFormat="1" ht="22.5" customHeight="1">
      <c r="B112" s="41"/>
      <c r="C112" s="254" t="s">
        <v>377</v>
      </c>
      <c r="D112" s="254" t="s">
        <v>1059</v>
      </c>
      <c r="E112" s="255" t="s">
        <v>4261</v>
      </c>
      <c r="F112" s="256" t="s">
        <v>4262</v>
      </c>
      <c r="G112" s="257" t="s">
        <v>300</v>
      </c>
      <c r="H112" s="258">
        <v>16</v>
      </c>
      <c r="I112" s="259"/>
      <c r="J112" s="260">
        <f>ROUND(I112*H112,2)</f>
        <v>0</v>
      </c>
      <c r="K112" s="256" t="s">
        <v>193</v>
      </c>
      <c r="L112" s="261"/>
      <c r="M112" s="262" t="s">
        <v>23</v>
      </c>
      <c r="N112" s="263" t="s">
        <v>44</v>
      </c>
      <c r="O112" s="42"/>
      <c r="P112" s="202">
        <f>O112*H112</f>
        <v>0</v>
      </c>
      <c r="Q112" s="202">
        <v>0.018</v>
      </c>
      <c r="R112" s="202">
        <f>Q112*H112</f>
        <v>0.288</v>
      </c>
      <c r="S112" s="202">
        <v>0</v>
      </c>
      <c r="T112" s="203">
        <f>S112*H112</f>
        <v>0</v>
      </c>
      <c r="AR112" s="24" t="s">
        <v>227</v>
      </c>
      <c r="AT112" s="24" t="s">
        <v>1059</v>
      </c>
      <c r="AU112" s="24" t="s">
        <v>83</v>
      </c>
      <c r="AY112" s="24" t="s">
        <v>186</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206</v>
      </c>
      <c r="BM112" s="24" t="s">
        <v>4263</v>
      </c>
    </row>
    <row r="113" spans="2:65" s="1" customFormat="1" ht="22.5" customHeight="1">
      <c r="B113" s="41"/>
      <c r="C113" s="254" t="s">
        <v>292</v>
      </c>
      <c r="D113" s="254" t="s">
        <v>1059</v>
      </c>
      <c r="E113" s="255" t="s">
        <v>4264</v>
      </c>
      <c r="F113" s="256" t="s">
        <v>4265</v>
      </c>
      <c r="G113" s="257" t="s">
        <v>300</v>
      </c>
      <c r="H113" s="258">
        <v>28</v>
      </c>
      <c r="I113" s="259"/>
      <c r="J113" s="260">
        <f>ROUND(I113*H113,2)</f>
        <v>0</v>
      </c>
      <c r="K113" s="256" t="s">
        <v>193</v>
      </c>
      <c r="L113" s="261"/>
      <c r="M113" s="262" t="s">
        <v>23</v>
      </c>
      <c r="N113" s="263" t="s">
        <v>44</v>
      </c>
      <c r="O113" s="42"/>
      <c r="P113" s="202">
        <f>O113*H113</f>
        <v>0</v>
      </c>
      <c r="Q113" s="202">
        <v>0.00472</v>
      </c>
      <c r="R113" s="202">
        <f>Q113*H113</f>
        <v>0.13216</v>
      </c>
      <c r="S113" s="202">
        <v>0</v>
      </c>
      <c r="T113" s="203">
        <f>S113*H113</f>
        <v>0</v>
      </c>
      <c r="AR113" s="24" t="s">
        <v>227</v>
      </c>
      <c r="AT113" s="24" t="s">
        <v>1059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4266</v>
      </c>
    </row>
    <row r="114" spans="2:65" s="1" customFormat="1" ht="31.5" customHeight="1">
      <c r="B114" s="41"/>
      <c r="C114" s="193" t="s">
        <v>392</v>
      </c>
      <c r="D114" s="193" t="s">
        <v>189</v>
      </c>
      <c r="E114" s="194" t="s">
        <v>4267</v>
      </c>
      <c r="F114" s="195" t="s">
        <v>4268</v>
      </c>
      <c r="G114" s="196" t="s">
        <v>300</v>
      </c>
      <c r="H114" s="197">
        <v>93</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4269</v>
      </c>
    </row>
    <row r="115" spans="2:47" s="1" customFormat="1" ht="94.5">
      <c r="B115" s="41"/>
      <c r="C115" s="63"/>
      <c r="D115" s="205" t="s">
        <v>287</v>
      </c>
      <c r="E115" s="63"/>
      <c r="F115" s="206" t="s">
        <v>4270</v>
      </c>
      <c r="G115" s="63"/>
      <c r="H115" s="63"/>
      <c r="I115" s="163"/>
      <c r="J115" s="63"/>
      <c r="K115" s="63"/>
      <c r="L115" s="61"/>
      <c r="M115" s="207"/>
      <c r="N115" s="42"/>
      <c r="O115" s="42"/>
      <c r="P115" s="42"/>
      <c r="Q115" s="42"/>
      <c r="R115" s="42"/>
      <c r="S115" s="42"/>
      <c r="T115" s="78"/>
      <c r="AT115" s="24" t="s">
        <v>287</v>
      </c>
      <c r="AU115" s="24" t="s">
        <v>83</v>
      </c>
    </row>
    <row r="116" spans="2:65" s="1" customFormat="1" ht="22.5" customHeight="1">
      <c r="B116" s="41"/>
      <c r="C116" s="254" t="s">
        <v>381</v>
      </c>
      <c r="D116" s="254" t="s">
        <v>1059</v>
      </c>
      <c r="E116" s="255" t="s">
        <v>4271</v>
      </c>
      <c r="F116" s="256" t="s">
        <v>4272</v>
      </c>
      <c r="G116" s="257" t="s">
        <v>300</v>
      </c>
      <c r="H116" s="258">
        <v>40</v>
      </c>
      <c r="I116" s="259"/>
      <c r="J116" s="260">
        <f>ROUND(I116*H116,2)</f>
        <v>0</v>
      </c>
      <c r="K116" s="256" t="s">
        <v>193</v>
      </c>
      <c r="L116" s="261"/>
      <c r="M116" s="262" t="s">
        <v>23</v>
      </c>
      <c r="N116" s="263" t="s">
        <v>44</v>
      </c>
      <c r="O116" s="42"/>
      <c r="P116" s="202">
        <f>O116*H116</f>
        <v>0</v>
      </c>
      <c r="Q116" s="202">
        <v>0.0025</v>
      </c>
      <c r="R116" s="202">
        <f>Q116*H116</f>
        <v>0.1</v>
      </c>
      <c r="S116" s="202">
        <v>0</v>
      </c>
      <c r="T116" s="203">
        <f>S116*H116</f>
        <v>0</v>
      </c>
      <c r="AR116" s="24" t="s">
        <v>227</v>
      </c>
      <c r="AT116" s="24" t="s">
        <v>1059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4273</v>
      </c>
    </row>
    <row r="117" spans="2:65" s="1" customFormat="1" ht="22.5" customHeight="1">
      <c r="B117" s="41"/>
      <c r="C117" s="254" t="s">
        <v>418</v>
      </c>
      <c r="D117" s="254" t="s">
        <v>1059</v>
      </c>
      <c r="E117" s="255" t="s">
        <v>4274</v>
      </c>
      <c r="F117" s="256" t="s">
        <v>4275</v>
      </c>
      <c r="G117" s="257" t="s">
        <v>300</v>
      </c>
      <c r="H117" s="258">
        <v>26</v>
      </c>
      <c r="I117" s="259"/>
      <c r="J117" s="260">
        <f>ROUND(I117*H117,2)</f>
        <v>0</v>
      </c>
      <c r="K117" s="256" t="s">
        <v>23</v>
      </c>
      <c r="L117" s="261"/>
      <c r="M117" s="262" t="s">
        <v>23</v>
      </c>
      <c r="N117" s="263" t="s">
        <v>44</v>
      </c>
      <c r="O117" s="42"/>
      <c r="P117" s="202">
        <f>O117*H117</f>
        <v>0</v>
      </c>
      <c r="Q117" s="202">
        <v>0.0025</v>
      </c>
      <c r="R117" s="202">
        <f>Q117*H117</f>
        <v>0.065</v>
      </c>
      <c r="S117" s="202">
        <v>0</v>
      </c>
      <c r="T117" s="203">
        <f>S117*H117</f>
        <v>0</v>
      </c>
      <c r="AR117" s="24" t="s">
        <v>227</v>
      </c>
      <c r="AT117" s="24" t="s">
        <v>1059</v>
      </c>
      <c r="AU117" s="24" t="s">
        <v>83</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206</v>
      </c>
      <c r="BM117" s="24" t="s">
        <v>4276</v>
      </c>
    </row>
    <row r="118" spans="2:65" s="1" customFormat="1" ht="22.5" customHeight="1">
      <c r="B118" s="41"/>
      <c r="C118" s="254" t="s">
        <v>398</v>
      </c>
      <c r="D118" s="254" t="s">
        <v>1059</v>
      </c>
      <c r="E118" s="255" t="s">
        <v>4277</v>
      </c>
      <c r="F118" s="256" t="s">
        <v>4278</v>
      </c>
      <c r="G118" s="257" t="s">
        <v>300</v>
      </c>
      <c r="H118" s="258">
        <v>14</v>
      </c>
      <c r="I118" s="259"/>
      <c r="J118" s="260">
        <f>ROUND(I118*H118,2)</f>
        <v>0</v>
      </c>
      <c r="K118" s="256" t="s">
        <v>193</v>
      </c>
      <c r="L118" s="261"/>
      <c r="M118" s="262" t="s">
        <v>23</v>
      </c>
      <c r="N118" s="263" t="s">
        <v>44</v>
      </c>
      <c r="O118" s="42"/>
      <c r="P118" s="202">
        <f>O118*H118</f>
        <v>0</v>
      </c>
      <c r="Q118" s="202">
        <v>0.027</v>
      </c>
      <c r="R118" s="202">
        <f>Q118*H118</f>
        <v>0.378</v>
      </c>
      <c r="S118" s="202">
        <v>0</v>
      </c>
      <c r="T118" s="203">
        <f>S118*H118</f>
        <v>0</v>
      </c>
      <c r="AR118" s="24" t="s">
        <v>227</v>
      </c>
      <c r="AT118" s="24" t="s">
        <v>1059</v>
      </c>
      <c r="AU118" s="24" t="s">
        <v>83</v>
      </c>
      <c r="AY118" s="24" t="s">
        <v>186</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206</v>
      </c>
      <c r="BM118" s="24" t="s">
        <v>4279</v>
      </c>
    </row>
    <row r="119" spans="2:65" s="1" customFormat="1" ht="22.5" customHeight="1">
      <c r="B119" s="41"/>
      <c r="C119" s="254" t="s">
        <v>405</v>
      </c>
      <c r="D119" s="254" t="s">
        <v>1059</v>
      </c>
      <c r="E119" s="255" t="s">
        <v>4280</v>
      </c>
      <c r="F119" s="256" t="s">
        <v>4281</v>
      </c>
      <c r="G119" s="257" t="s">
        <v>300</v>
      </c>
      <c r="H119" s="258">
        <v>13</v>
      </c>
      <c r="I119" s="259"/>
      <c r="J119" s="260">
        <f>ROUND(I119*H119,2)</f>
        <v>0</v>
      </c>
      <c r="K119" s="256" t="s">
        <v>193</v>
      </c>
      <c r="L119" s="261"/>
      <c r="M119" s="262" t="s">
        <v>23</v>
      </c>
      <c r="N119" s="263" t="s">
        <v>44</v>
      </c>
      <c r="O119" s="42"/>
      <c r="P119" s="202">
        <f>O119*H119</f>
        <v>0</v>
      </c>
      <c r="Q119" s="202">
        <v>0.027</v>
      </c>
      <c r="R119" s="202">
        <f>Q119*H119</f>
        <v>0.351</v>
      </c>
      <c r="S119" s="202">
        <v>0</v>
      </c>
      <c r="T119" s="203">
        <f>S119*H119</f>
        <v>0</v>
      </c>
      <c r="AR119" s="24" t="s">
        <v>227</v>
      </c>
      <c r="AT119" s="24" t="s">
        <v>1059</v>
      </c>
      <c r="AU119" s="24" t="s">
        <v>83</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4282</v>
      </c>
    </row>
    <row r="120" spans="2:65" s="1" customFormat="1" ht="22.5" customHeight="1">
      <c r="B120" s="41"/>
      <c r="C120" s="254" t="s">
        <v>411</v>
      </c>
      <c r="D120" s="254" t="s">
        <v>1059</v>
      </c>
      <c r="E120" s="255" t="s">
        <v>4217</v>
      </c>
      <c r="F120" s="256" t="s">
        <v>4218</v>
      </c>
      <c r="G120" s="257" t="s">
        <v>1177</v>
      </c>
      <c r="H120" s="258">
        <v>46.5</v>
      </c>
      <c r="I120" s="259"/>
      <c r="J120" s="260">
        <f>ROUND(I120*H120,2)</f>
        <v>0</v>
      </c>
      <c r="K120" s="256" t="s">
        <v>23</v>
      </c>
      <c r="L120" s="261"/>
      <c r="M120" s="262" t="s">
        <v>23</v>
      </c>
      <c r="N120" s="263" t="s">
        <v>44</v>
      </c>
      <c r="O120" s="42"/>
      <c r="P120" s="202">
        <f>O120*H120</f>
        <v>0</v>
      </c>
      <c r="Q120" s="202">
        <v>0.001</v>
      </c>
      <c r="R120" s="202">
        <f>Q120*H120</f>
        <v>0.0465</v>
      </c>
      <c r="S120" s="202">
        <v>0</v>
      </c>
      <c r="T120" s="203">
        <f>S120*H120</f>
        <v>0</v>
      </c>
      <c r="AR120" s="24" t="s">
        <v>227</v>
      </c>
      <c r="AT120" s="24" t="s">
        <v>1059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206</v>
      </c>
      <c r="BM120" s="24" t="s">
        <v>4283</v>
      </c>
    </row>
    <row r="121" spans="2:51" s="11" customFormat="1" ht="13.5">
      <c r="B121" s="214"/>
      <c r="C121" s="215"/>
      <c r="D121" s="205" t="s">
        <v>290</v>
      </c>
      <c r="E121" s="216" t="s">
        <v>23</v>
      </c>
      <c r="F121" s="217" t="s">
        <v>4284</v>
      </c>
      <c r="G121" s="215"/>
      <c r="H121" s="218">
        <v>46.5</v>
      </c>
      <c r="I121" s="219"/>
      <c r="J121" s="215"/>
      <c r="K121" s="215"/>
      <c r="L121" s="220"/>
      <c r="M121" s="221"/>
      <c r="N121" s="222"/>
      <c r="O121" s="222"/>
      <c r="P121" s="222"/>
      <c r="Q121" s="222"/>
      <c r="R121" s="222"/>
      <c r="S121" s="222"/>
      <c r="T121" s="223"/>
      <c r="AT121" s="224" t="s">
        <v>290</v>
      </c>
      <c r="AU121" s="224" t="s">
        <v>83</v>
      </c>
      <c r="AV121" s="11" t="s">
        <v>83</v>
      </c>
      <c r="AW121" s="11" t="s">
        <v>36</v>
      </c>
      <c r="AX121" s="11" t="s">
        <v>81</v>
      </c>
      <c r="AY121" s="224" t="s">
        <v>186</v>
      </c>
    </row>
    <row r="122" spans="2:65" s="1" customFormat="1" ht="22.5" customHeight="1">
      <c r="B122" s="41"/>
      <c r="C122" s="193" t="s">
        <v>387</v>
      </c>
      <c r="D122" s="193" t="s">
        <v>189</v>
      </c>
      <c r="E122" s="194" t="s">
        <v>4285</v>
      </c>
      <c r="F122" s="195" t="s">
        <v>4286</v>
      </c>
      <c r="G122" s="196" t="s">
        <v>300</v>
      </c>
      <c r="H122" s="197">
        <v>28</v>
      </c>
      <c r="I122" s="198"/>
      <c r="J122" s="199">
        <f>ROUND(I122*H122,2)</f>
        <v>0</v>
      </c>
      <c r="K122" s="195" t="s">
        <v>23</v>
      </c>
      <c r="L122" s="61"/>
      <c r="M122" s="200" t="s">
        <v>23</v>
      </c>
      <c r="N122" s="201" t="s">
        <v>44</v>
      </c>
      <c r="O122" s="42"/>
      <c r="P122" s="202">
        <f>O122*H122</f>
        <v>0</v>
      </c>
      <c r="Q122" s="202">
        <v>6E-05</v>
      </c>
      <c r="R122" s="202">
        <f>Q122*H122</f>
        <v>0.00168</v>
      </c>
      <c r="S122" s="202">
        <v>0</v>
      </c>
      <c r="T122" s="203">
        <f>S122*H122</f>
        <v>0</v>
      </c>
      <c r="AR122" s="24" t="s">
        <v>206</v>
      </c>
      <c r="AT122" s="24" t="s">
        <v>189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4287</v>
      </c>
    </row>
    <row r="123" spans="2:47" s="1" customFormat="1" ht="54">
      <c r="B123" s="41"/>
      <c r="C123" s="63"/>
      <c r="D123" s="205" t="s">
        <v>287</v>
      </c>
      <c r="E123" s="63"/>
      <c r="F123" s="206" t="s">
        <v>4288</v>
      </c>
      <c r="G123" s="63"/>
      <c r="H123" s="63"/>
      <c r="I123" s="163"/>
      <c r="J123" s="63"/>
      <c r="K123" s="63"/>
      <c r="L123" s="61"/>
      <c r="M123" s="207"/>
      <c r="N123" s="42"/>
      <c r="O123" s="42"/>
      <c r="P123" s="42"/>
      <c r="Q123" s="42"/>
      <c r="R123" s="42"/>
      <c r="S123" s="42"/>
      <c r="T123" s="78"/>
      <c r="AT123" s="24" t="s">
        <v>287</v>
      </c>
      <c r="AU123" s="24" t="s">
        <v>83</v>
      </c>
    </row>
    <row r="124" spans="2:65" s="1" customFormat="1" ht="22.5" customHeight="1">
      <c r="B124" s="41"/>
      <c r="C124" s="193" t="s">
        <v>241</v>
      </c>
      <c r="D124" s="193" t="s">
        <v>189</v>
      </c>
      <c r="E124" s="194" t="s">
        <v>4289</v>
      </c>
      <c r="F124" s="195" t="s">
        <v>4290</v>
      </c>
      <c r="G124" s="196" t="s">
        <v>300</v>
      </c>
      <c r="H124" s="197">
        <v>33</v>
      </c>
      <c r="I124" s="198"/>
      <c r="J124" s="199">
        <f>ROUND(I124*H124,2)</f>
        <v>0</v>
      </c>
      <c r="K124" s="195" t="s">
        <v>193</v>
      </c>
      <c r="L124" s="61"/>
      <c r="M124" s="200" t="s">
        <v>23</v>
      </c>
      <c r="N124" s="201" t="s">
        <v>44</v>
      </c>
      <c r="O124" s="42"/>
      <c r="P124" s="202">
        <f>O124*H124</f>
        <v>0</v>
      </c>
      <c r="Q124" s="202">
        <v>6E-05</v>
      </c>
      <c r="R124" s="202">
        <f>Q124*H124</f>
        <v>0.00198</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4291</v>
      </c>
    </row>
    <row r="125" spans="2:47" s="1" customFormat="1" ht="54">
      <c r="B125" s="41"/>
      <c r="C125" s="63"/>
      <c r="D125" s="205" t="s">
        <v>287</v>
      </c>
      <c r="E125" s="63"/>
      <c r="F125" s="206" t="s">
        <v>4288</v>
      </c>
      <c r="G125" s="63"/>
      <c r="H125" s="63"/>
      <c r="I125" s="163"/>
      <c r="J125" s="63"/>
      <c r="K125" s="63"/>
      <c r="L125" s="61"/>
      <c r="M125" s="207"/>
      <c r="N125" s="42"/>
      <c r="O125" s="42"/>
      <c r="P125" s="42"/>
      <c r="Q125" s="42"/>
      <c r="R125" s="42"/>
      <c r="S125" s="42"/>
      <c r="T125" s="78"/>
      <c r="AT125" s="24" t="s">
        <v>287</v>
      </c>
      <c r="AU125" s="24" t="s">
        <v>83</v>
      </c>
    </row>
    <row r="126" spans="2:65" s="1" customFormat="1" ht="22.5" customHeight="1">
      <c r="B126" s="41"/>
      <c r="C126" s="254" t="s">
        <v>246</v>
      </c>
      <c r="D126" s="254" t="s">
        <v>1059</v>
      </c>
      <c r="E126" s="255" t="s">
        <v>4292</v>
      </c>
      <c r="F126" s="256" t="s">
        <v>4293</v>
      </c>
      <c r="G126" s="257" t="s">
        <v>295</v>
      </c>
      <c r="H126" s="258">
        <v>0.027</v>
      </c>
      <c r="I126" s="259"/>
      <c r="J126" s="260">
        <f>ROUND(I126*H126,2)</f>
        <v>0</v>
      </c>
      <c r="K126" s="256" t="s">
        <v>193</v>
      </c>
      <c r="L126" s="261"/>
      <c r="M126" s="262" t="s">
        <v>23</v>
      </c>
      <c r="N126" s="263" t="s">
        <v>44</v>
      </c>
      <c r="O126" s="42"/>
      <c r="P126" s="202">
        <f>O126*H126</f>
        <v>0</v>
      </c>
      <c r="Q126" s="202">
        <v>0.55</v>
      </c>
      <c r="R126" s="202">
        <f>Q126*H126</f>
        <v>0.01485</v>
      </c>
      <c r="S126" s="202">
        <v>0</v>
      </c>
      <c r="T126" s="203">
        <f>S126*H126</f>
        <v>0</v>
      </c>
      <c r="AR126" s="24" t="s">
        <v>227</v>
      </c>
      <c r="AT126" s="24" t="s">
        <v>1059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4294</v>
      </c>
    </row>
    <row r="127" spans="2:51" s="11" customFormat="1" ht="13.5">
      <c r="B127" s="214"/>
      <c r="C127" s="215"/>
      <c r="D127" s="205" t="s">
        <v>290</v>
      </c>
      <c r="E127" s="216" t="s">
        <v>23</v>
      </c>
      <c r="F127" s="217" t="s">
        <v>4295</v>
      </c>
      <c r="G127" s="215"/>
      <c r="H127" s="218">
        <v>0.027</v>
      </c>
      <c r="I127" s="219"/>
      <c r="J127" s="215"/>
      <c r="K127" s="215"/>
      <c r="L127" s="220"/>
      <c r="M127" s="221"/>
      <c r="N127" s="222"/>
      <c r="O127" s="222"/>
      <c r="P127" s="222"/>
      <c r="Q127" s="222"/>
      <c r="R127" s="222"/>
      <c r="S127" s="222"/>
      <c r="T127" s="223"/>
      <c r="AT127" s="224" t="s">
        <v>290</v>
      </c>
      <c r="AU127" s="224" t="s">
        <v>83</v>
      </c>
      <c r="AV127" s="11" t="s">
        <v>83</v>
      </c>
      <c r="AW127" s="11" t="s">
        <v>36</v>
      </c>
      <c r="AX127" s="11" t="s">
        <v>81</v>
      </c>
      <c r="AY127" s="224" t="s">
        <v>186</v>
      </c>
    </row>
    <row r="128" spans="2:65" s="1" customFormat="1" ht="22.5" customHeight="1">
      <c r="B128" s="41"/>
      <c r="C128" s="254" t="s">
        <v>251</v>
      </c>
      <c r="D128" s="254" t="s">
        <v>1059</v>
      </c>
      <c r="E128" s="255" t="s">
        <v>4296</v>
      </c>
      <c r="F128" s="256" t="s">
        <v>4297</v>
      </c>
      <c r="G128" s="257" t="s">
        <v>300</v>
      </c>
      <c r="H128" s="258">
        <v>99</v>
      </c>
      <c r="I128" s="259"/>
      <c r="J128" s="260">
        <f>ROUND(I128*H128,2)</f>
        <v>0</v>
      </c>
      <c r="K128" s="256" t="s">
        <v>193</v>
      </c>
      <c r="L128" s="261"/>
      <c r="M128" s="262" t="s">
        <v>23</v>
      </c>
      <c r="N128" s="263" t="s">
        <v>44</v>
      </c>
      <c r="O128" s="42"/>
      <c r="P128" s="202">
        <f>O128*H128</f>
        <v>0</v>
      </c>
      <c r="Q128" s="202">
        <v>0.00709</v>
      </c>
      <c r="R128" s="202">
        <f>Q128*H128</f>
        <v>0.70191</v>
      </c>
      <c r="S128" s="202">
        <v>0</v>
      </c>
      <c r="T128" s="203">
        <f>S128*H128</f>
        <v>0</v>
      </c>
      <c r="AR128" s="24" t="s">
        <v>227</v>
      </c>
      <c r="AT128" s="24" t="s">
        <v>1059</v>
      </c>
      <c r="AU128" s="24" t="s">
        <v>83</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206</v>
      </c>
      <c r="BM128" s="24" t="s">
        <v>4298</v>
      </c>
    </row>
    <row r="129" spans="2:51" s="11" customFormat="1" ht="13.5">
      <c r="B129" s="214"/>
      <c r="C129" s="215"/>
      <c r="D129" s="205" t="s">
        <v>290</v>
      </c>
      <c r="E129" s="216" t="s">
        <v>23</v>
      </c>
      <c r="F129" s="217" t="s">
        <v>4299</v>
      </c>
      <c r="G129" s="215"/>
      <c r="H129" s="218">
        <v>99</v>
      </c>
      <c r="I129" s="219"/>
      <c r="J129" s="215"/>
      <c r="K129" s="215"/>
      <c r="L129" s="220"/>
      <c r="M129" s="221"/>
      <c r="N129" s="222"/>
      <c r="O129" s="222"/>
      <c r="P129" s="222"/>
      <c r="Q129" s="222"/>
      <c r="R129" s="222"/>
      <c r="S129" s="222"/>
      <c r="T129" s="223"/>
      <c r="AT129" s="224" t="s">
        <v>290</v>
      </c>
      <c r="AU129" s="224" t="s">
        <v>83</v>
      </c>
      <c r="AV129" s="11" t="s">
        <v>83</v>
      </c>
      <c r="AW129" s="11" t="s">
        <v>36</v>
      </c>
      <c r="AX129" s="11" t="s">
        <v>81</v>
      </c>
      <c r="AY129" s="224" t="s">
        <v>186</v>
      </c>
    </row>
    <row r="130" spans="2:65" s="1" customFormat="1" ht="31.5" customHeight="1">
      <c r="B130" s="41"/>
      <c r="C130" s="193" t="s">
        <v>550</v>
      </c>
      <c r="D130" s="193" t="s">
        <v>189</v>
      </c>
      <c r="E130" s="194" t="s">
        <v>4300</v>
      </c>
      <c r="F130" s="195" t="s">
        <v>4301</v>
      </c>
      <c r="G130" s="196" t="s">
        <v>285</v>
      </c>
      <c r="H130" s="197">
        <v>730</v>
      </c>
      <c r="I130" s="198"/>
      <c r="J130" s="199">
        <f>ROUND(I130*H130,2)</f>
        <v>0</v>
      </c>
      <c r="K130" s="195" t="s">
        <v>193</v>
      </c>
      <c r="L130" s="61"/>
      <c r="M130" s="200" t="s">
        <v>23</v>
      </c>
      <c r="N130" s="201" t="s">
        <v>44</v>
      </c>
      <c r="O130" s="42"/>
      <c r="P130" s="202">
        <f>O130*H130</f>
        <v>0</v>
      </c>
      <c r="Q130" s="202">
        <v>0</v>
      </c>
      <c r="R130" s="202">
        <f>Q130*H130</f>
        <v>0</v>
      </c>
      <c r="S130" s="202">
        <v>0</v>
      </c>
      <c r="T130" s="203">
        <f>S130*H130</f>
        <v>0</v>
      </c>
      <c r="AR130" s="24" t="s">
        <v>206</v>
      </c>
      <c r="AT130" s="24" t="s">
        <v>189</v>
      </c>
      <c r="AU130" s="24" t="s">
        <v>83</v>
      </c>
      <c r="AY130" s="24" t="s">
        <v>186</v>
      </c>
      <c r="BE130" s="204">
        <f>IF(N130="základní",J130,0)</f>
        <v>0</v>
      </c>
      <c r="BF130" s="204">
        <f>IF(N130="snížená",J130,0)</f>
        <v>0</v>
      </c>
      <c r="BG130" s="204">
        <f>IF(N130="zákl. přenesená",J130,0)</f>
        <v>0</v>
      </c>
      <c r="BH130" s="204">
        <f>IF(N130="sníž. přenesená",J130,0)</f>
        <v>0</v>
      </c>
      <c r="BI130" s="204">
        <f>IF(N130="nulová",J130,0)</f>
        <v>0</v>
      </c>
      <c r="BJ130" s="24" t="s">
        <v>81</v>
      </c>
      <c r="BK130" s="204">
        <f>ROUND(I130*H130,2)</f>
        <v>0</v>
      </c>
      <c r="BL130" s="24" t="s">
        <v>206</v>
      </c>
      <c r="BM130" s="24" t="s">
        <v>4302</v>
      </c>
    </row>
    <row r="131" spans="2:47" s="1" customFormat="1" ht="148.5">
      <c r="B131" s="41"/>
      <c r="C131" s="63"/>
      <c r="D131" s="205" t="s">
        <v>287</v>
      </c>
      <c r="E131" s="63"/>
      <c r="F131" s="206" t="s">
        <v>2438</v>
      </c>
      <c r="G131" s="63"/>
      <c r="H131" s="63"/>
      <c r="I131" s="163"/>
      <c r="J131" s="63"/>
      <c r="K131" s="63"/>
      <c r="L131" s="61"/>
      <c r="M131" s="207"/>
      <c r="N131" s="42"/>
      <c r="O131" s="42"/>
      <c r="P131" s="42"/>
      <c r="Q131" s="42"/>
      <c r="R131" s="42"/>
      <c r="S131" s="42"/>
      <c r="T131" s="78"/>
      <c r="AT131" s="24" t="s">
        <v>287</v>
      </c>
      <c r="AU131" s="24" t="s">
        <v>83</v>
      </c>
    </row>
    <row r="132" spans="2:65" s="1" customFormat="1" ht="22.5" customHeight="1">
      <c r="B132" s="41"/>
      <c r="C132" s="254" t="s">
        <v>441</v>
      </c>
      <c r="D132" s="254" t="s">
        <v>1059</v>
      </c>
      <c r="E132" s="255" t="s">
        <v>4303</v>
      </c>
      <c r="F132" s="256" t="s">
        <v>4304</v>
      </c>
      <c r="G132" s="257" t="s">
        <v>4305</v>
      </c>
      <c r="H132" s="258">
        <v>2.19</v>
      </c>
      <c r="I132" s="259"/>
      <c r="J132" s="260">
        <f>ROUND(I132*H132,2)</f>
        <v>0</v>
      </c>
      <c r="K132" s="256" t="s">
        <v>193</v>
      </c>
      <c r="L132" s="261"/>
      <c r="M132" s="262" t="s">
        <v>23</v>
      </c>
      <c r="N132" s="263" t="s">
        <v>44</v>
      </c>
      <c r="O132" s="42"/>
      <c r="P132" s="202">
        <f>O132*H132</f>
        <v>0</v>
      </c>
      <c r="Q132" s="202">
        <v>0.001</v>
      </c>
      <c r="R132" s="202">
        <f>Q132*H132</f>
        <v>0.00219</v>
      </c>
      <c r="S132" s="202">
        <v>0</v>
      </c>
      <c r="T132" s="203">
        <f>S132*H132</f>
        <v>0</v>
      </c>
      <c r="AR132" s="24" t="s">
        <v>227</v>
      </c>
      <c r="AT132" s="24" t="s">
        <v>1059</v>
      </c>
      <c r="AU132" s="24" t="s">
        <v>83</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206</v>
      </c>
      <c r="BM132" s="24" t="s">
        <v>4306</v>
      </c>
    </row>
    <row r="133" spans="2:51" s="11" customFormat="1" ht="13.5">
      <c r="B133" s="214"/>
      <c r="C133" s="215"/>
      <c r="D133" s="205" t="s">
        <v>290</v>
      </c>
      <c r="E133" s="216" t="s">
        <v>23</v>
      </c>
      <c r="F133" s="217" t="s">
        <v>4307</v>
      </c>
      <c r="G133" s="215"/>
      <c r="H133" s="218">
        <v>2.19</v>
      </c>
      <c r="I133" s="219"/>
      <c r="J133" s="215"/>
      <c r="K133" s="215"/>
      <c r="L133" s="220"/>
      <c r="M133" s="221"/>
      <c r="N133" s="222"/>
      <c r="O133" s="222"/>
      <c r="P133" s="222"/>
      <c r="Q133" s="222"/>
      <c r="R133" s="222"/>
      <c r="S133" s="222"/>
      <c r="T133" s="223"/>
      <c r="AT133" s="224" t="s">
        <v>290</v>
      </c>
      <c r="AU133" s="224" t="s">
        <v>83</v>
      </c>
      <c r="AV133" s="11" t="s">
        <v>83</v>
      </c>
      <c r="AW133" s="11" t="s">
        <v>36</v>
      </c>
      <c r="AX133" s="11" t="s">
        <v>81</v>
      </c>
      <c r="AY133" s="224" t="s">
        <v>186</v>
      </c>
    </row>
    <row r="134" spans="2:65" s="1" customFormat="1" ht="31.5" customHeight="1">
      <c r="B134" s="41"/>
      <c r="C134" s="193" t="s">
        <v>447</v>
      </c>
      <c r="D134" s="193" t="s">
        <v>189</v>
      </c>
      <c r="E134" s="194" t="s">
        <v>4308</v>
      </c>
      <c r="F134" s="195" t="s">
        <v>4309</v>
      </c>
      <c r="G134" s="196" t="s">
        <v>285</v>
      </c>
      <c r="H134" s="197">
        <v>1373.5</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4310</v>
      </c>
    </row>
    <row r="135" spans="2:47" s="1" customFormat="1" ht="40.5">
      <c r="B135" s="41"/>
      <c r="C135" s="63"/>
      <c r="D135" s="208" t="s">
        <v>287</v>
      </c>
      <c r="E135" s="63"/>
      <c r="F135" s="209" t="s">
        <v>4311</v>
      </c>
      <c r="G135" s="63"/>
      <c r="H135" s="63"/>
      <c r="I135" s="163"/>
      <c r="J135" s="63"/>
      <c r="K135" s="63"/>
      <c r="L135" s="61"/>
      <c r="M135" s="207"/>
      <c r="N135" s="42"/>
      <c r="O135" s="42"/>
      <c r="P135" s="42"/>
      <c r="Q135" s="42"/>
      <c r="R135" s="42"/>
      <c r="S135" s="42"/>
      <c r="T135" s="78"/>
      <c r="AT135" s="24" t="s">
        <v>287</v>
      </c>
      <c r="AU135" s="24" t="s">
        <v>83</v>
      </c>
    </row>
    <row r="136" spans="2:51" s="11" customFormat="1" ht="13.5">
      <c r="B136" s="214"/>
      <c r="C136" s="215"/>
      <c r="D136" s="205" t="s">
        <v>290</v>
      </c>
      <c r="E136" s="216" t="s">
        <v>23</v>
      </c>
      <c r="F136" s="217" t="s">
        <v>4312</v>
      </c>
      <c r="G136" s="215"/>
      <c r="H136" s="218">
        <v>1373.5</v>
      </c>
      <c r="I136" s="219"/>
      <c r="J136" s="215"/>
      <c r="K136" s="215"/>
      <c r="L136" s="220"/>
      <c r="M136" s="221"/>
      <c r="N136" s="222"/>
      <c r="O136" s="222"/>
      <c r="P136" s="222"/>
      <c r="Q136" s="222"/>
      <c r="R136" s="222"/>
      <c r="S136" s="222"/>
      <c r="T136" s="223"/>
      <c r="AT136" s="224" t="s">
        <v>290</v>
      </c>
      <c r="AU136" s="224" t="s">
        <v>83</v>
      </c>
      <c r="AV136" s="11" t="s">
        <v>83</v>
      </c>
      <c r="AW136" s="11" t="s">
        <v>36</v>
      </c>
      <c r="AX136" s="11" t="s">
        <v>81</v>
      </c>
      <c r="AY136" s="224" t="s">
        <v>186</v>
      </c>
    </row>
    <row r="137" spans="2:65" s="1" customFormat="1" ht="22.5" customHeight="1">
      <c r="B137" s="41"/>
      <c r="C137" s="254" t="s">
        <v>451</v>
      </c>
      <c r="D137" s="254" t="s">
        <v>1059</v>
      </c>
      <c r="E137" s="255" t="s">
        <v>4313</v>
      </c>
      <c r="F137" s="256" t="s">
        <v>4314</v>
      </c>
      <c r="G137" s="257" t="s">
        <v>285</v>
      </c>
      <c r="H137" s="258">
        <v>1510.85</v>
      </c>
      <c r="I137" s="259"/>
      <c r="J137" s="260">
        <f>ROUND(I137*H137,2)</f>
        <v>0</v>
      </c>
      <c r="K137" s="256" t="s">
        <v>23</v>
      </c>
      <c r="L137" s="261"/>
      <c r="M137" s="262" t="s">
        <v>23</v>
      </c>
      <c r="N137" s="263" t="s">
        <v>44</v>
      </c>
      <c r="O137" s="42"/>
      <c r="P137" s="202">
        <f>O137*H137</f>
        <v>0</v>
      </c>
      <c r="Q137" s="202">
        <v>0.0002</v>
      </c>
      <c r="R137" s="202">
        <f>Q137*H137</f>
        <v>0.30217</v>
      </c>
      <c r="S137" s="202">
        <v>0</v>
      </c>
      <c r="T137" s="203">
        <f>S137*H137</f>
        <v>0</v>
      </c>
      <c r="AR137" s="24" t="s">
        <v>227</v>
      </c>
      <c r="AT137" s="24" t="s">
        <v>1059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4315</v>
      </c>
    </row>
    <row r="138" spans="2:51" s="11" customFormat="1" ht="13.5">
      <c r="B138" s="214"/>
      <c r="C138" s="215"/>
      <c r="D138" s="205" t="s">
        <v>290</v>
      </c>
      <c r="E138" s="216" t="s">
        <v>23</v>
      </c>
      <c r="F138" s="217" t="s">
        <v>4316</v>
      </c>
      <c r="G138" s="215"/>
      <c r="H138" s="218">
        <v>1510.85</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5" s="1" customFormat="1" ht="31.5" customHeight="1">
      <c r="B139" s="41"/>
      <c r="C139" s="193" t="s">
        <v>614</v>
      </c>
      <c r="D139" s="193" t="s">
        <v>189</v>
      </c>
      <c r="E139" s="194" t="s">
        <v>4317</v>
      </c>
      <c r="F139" s="195" t="s">
        <v>4318</v>
      </c>
      <c r="G139" s="196" t="s">
        <v>285</v>
      </c>
      <c r="H139" s="197">
        <v>33</v>
      </c>
      <c r="I139" s="198"/>
      <c r="J139" s="199">
        <f>ROUND(I139*H139,2)</f>
        <v>0</v>
      </c>
      <c r="K139" s="195" t="s">
        <v>193</v>
      </c>
      <c r="L139" s="61"/>
      <c r="M139" s="200" t="s">
        <v>23</v>
      </c>
      <c r="N139" s="201" t="s">
        <v>44</v>
      </c>
      <c r="O139" s="42"/>
      <c r="P139" s="202">
        <f>O139*H139</f>
        <v>0</v>
      </c>
      <c r="Q139" s="202">
        <v>0</v>
      </c>
      <c r="R139" s="202">
        <f>Q139*H139</f>
        <v>0</v>
      </c>
      <c r="S139" s="202">
        <v>0</v>
      </c>
      <c r="T139" s="203">
        <f>S139*H139</f>
        <v>0</v>
      </c>
      <c r="AR139" s="24" t="s">
        <v>206</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206</v>
      </c>
      <c r="BM139" s="24" t="s">
        <v>4319</v>
      </c>
    </row>
    <row r="140" spans="2:47" s="1" customFormat="1" ht="67.5">
      <c r="B140" s="41"/>
      <c r="C140" s="63"/>
      <c r="D140" s="205" t="s">
        <v>287</v>
      </c>
      <c r="E140" s="63"/>
      <c r="F140" s="206" t="s">
        <v>4320</v>
      </c>
      <c r="G140" s="63"/>
      <c r="H140" s="63"/>
      <c r="I140" s="163"/>
      <c r="J140" s="63"/>
      <c r="K140" s="63"/>
      <c r="L140" s="61"/>
      <c r="M140" s="207"/>
      <c r="N140" s="42"/>
      <c r="O140" s="42"/>
      <c r="P140" s="42"/>
      <c r="Q140" s="42"/>
      <c r="R140" s="42"/>
      <c r="S140" s="42"/>
      <c r="T140" s="78"/>
      <c r="AT140" s="24" t="s">
        <v>287</v>
      </c>
      <c r="AU140" s="24" t="s">
        <v>83</v>
      </c>
    </row>
    <row r="141" spans="2:65" s="1" customFormat="1" ht="22.5" customHeight="1">
      <c r="B141" s="41"/>
      <c r="C141" s="254" t="s">
        <v>608</v>
      </c>
      <c r="D141" s="254" t="s">
        <v>1059</v>
      </c>
      <c r="E141" s="255" t="s">
        <v>4321</v>
      </c>
      <c r="F141" s="256" t="s">
        <v>4322</v>
      </c>
      <c r="G141" s="257" t="s">
        <v>295</v>
      </c>
      <c r="H141" s="258">
        <v>3.3</v>
      </c>
      <c r="I141" s="259"/>
      <c r="J141" s="260">
        <f>ROUND(I141*H141,2)</f>
        <v>0</v>
      </c>
      <c r="K141" s="256" t="s">
        <v>193</v>
      </c>
      <c r="L141" s="261"/>
      <c r="M141" s="262" t="s">
        <v>23</v>
      </c>
      <c r="N141" s="263" t="s">
        <v>44</v>
      </c>
      <c r="O141" s="42"/>
      <c r="P141" s="202">
        <f>O141*H141</f>
        <v>0</v>
      </c>
      <c r="Q141" s="202">
        <v>0.45</v>
      </c>
      <c r="R141" s="202">
        <f>Q141*H141</f>
        <v>1.4849999999999999</v>
      </c>
      <c r="S141" s="202">
        <v>0</v>
      </c>
      <c r="T141" s="203">
        <f>S141*H141</f>
        <v>0</v>
      </c>
      <c r="AR141" s="24" t="s">
        <v>227</v>
      </c>
      <c r="AT141" s="24" t="s">
        <v>1059</v>
      </c>
      <c r="AU141" s="24" t="s">
        <v>83</v>
      </c>
      <c r="AY141" s="24" t="s">
        <v>186</v>
      </c>
      <c r="BE141" s="204">
        <f>IF(N141="základní",J141,0)</f>
        <v>0</v>
      </c>
      <c r="BF141" s="204">
        <f>IF(N141="snížená",J141,0)</f>
        <v>0</v>
      </c>
      <c r="BG141" s="204">
        <f>IF(N141="zákl. přenesená",J141,0)</f>
        <v>0</v>
      </c>
      <c r="BH141" s="204">
        <f>IF(N141="sníž. přenesená",J141,0)</f>
        <v>0</v>
      </c>
      <c r="BI141" s="204">
        <f>IF(N141="nulová",J141,0)</f>
        <v>0</v>
      </c>
      <c r="BJ141" s="24" t="s">
        <v>81</v>
      </c>
      <c r="BK141" s="204">
        <f>ROUND(I141*H141,2)</f>
        <v>0</v>
      </c>
      <c r="BL141" s="24" t="s">
        <v>206</v>
      </c>
      <c r="BM141" s="24" t="s">
        <v>4323</v>
      </c>
    </row>
    <row r="142" spans="2:51" s="11" customFormat="1" ht="13.5">
      <c r="B142" s="214"/>
      <c r="C142" s="215"/>
      <c r="D142" s="205" t="s">
        <v>290</v>
      </c>
      <c r="E142" s="216" t="s">
        <v>23</v>
      </c>
      <c r="F142" s="217" t="s">
        <v>4324</v>
      </c>
      <c r="G142" s="215"/>
      <c r="H142" s="218">
        <v>3.3</v>
      </c>
      <c r="I142" s="219"/>
      <c r="J142" s="215"/>
      <c r="K142" s="215"/>
      <c r="L142" s="220"/>
      <c r="M142" s="221"/>
      <c r="N142" s="222"/>
      <c r="O142" s="222"/>
      <c r="P142" s="222"/>
      <c r="Q142" s="222"/>
      <c r="R142" s="222"/>
      <c r="S142" s="222"/>
      <c r="T142" s="223"/>
      <c r="AT142" s="224" t="s">
        <v>290</v>
      </c>
      <c r="AU142" s="224" t="s">
        <v>83</v>
      </c>
      <c r="AV142" s="11" t="s">
        <v>83</v>
      </c>
      <c r="AW142" s="11" t="s">
        <v>36</v>
      </c>
      <c r="AX142" s="11" t="s">
        <v>81</v>
      </c>
      <c r="AY142" s="224" t="s">
        <v>186</v>
      </c>
    </row>
    <row r="143" spans="2:65" s="1" customFormat="1" ht="31.5" customHeight="1">
      <c r="B143" s="41"/>
      <c r="C143" s="193" t="s">
        <v>1058</v>
      </c>
      <c r="D143" s="193" t="s">
        <v>189</v>
      </c>
      <c r="E143" s="194" t="s">
        <v>4325</v>
      </c>
      <c r="F143" s="195" t="s">
        <v>4326</v>
      </c>
      <c r="G143" s="196" t="s">
        <v>401</v>
      </c>
      <c r="H143" s="197">
        <v>0.675</v>
      </c>
      <c r="I143" s="198"/>
      <c r="J143" s="199">
        <f>ROUND(I143*H143,2)</f>
        <v>0</v>
      </c>
      <c r="K143" s="195" t="s">
        <v>193</v>
      </c>
      <c r="L143" s="61"/>
      <c r="M143" s="200" t="s">
        <v>23</v>
      </c>
      <c r="N143" s="201" t="s">
        <v>44</v>
      </c>
      <c r="O143" s="42"/>
      <c r="P143" s="202">
        <f>O143*H143</f>
        <v>0</v>
      </c>
      <c r="Q143" s="202">
        <v>0</v>
      </c>
      <c r="R143" s="202">
        <f>Q143*H143</f>
        <v>0</v>
      </c>
      <c r="S143" s="202">
        <v>0</v>
      </c>
      <c r="T143" s="203">
        <f>S143*H143</f>
        <v>0</v>
      </c>
      <c r="AR143" s="24" t="s">
        <v>206</v>
      </c>
      <c r="AT143" s="24" t="s">
        <v>189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4327</v>
      </c>
    </row>
    <row r="144" spans="2:47" s="1" customFormat="1" ht="54">
      <c r="B144" s="41"/>
      <c r="C144" s="63"/>
      <c r="D144" s="205" t="s">
        <v>287</v>
      </c>
      <c r="E144" s="63"/>
      <c r="F144" s="206" t="s">
        <v>4328</v>
      </c>
      <c r="G144" s="63"/>
      <c r="H144" s="63"/>
      <c r="I144" s="163"/>
      <c r="J144" s="63"/>
      <c r="K144" s="63"/>
      <c r="L144" s="61"/>
      <c r="M144" s="207"/>
      <c r="N144" s="42"/>
      <c r="O144" s="42"/>
      <c r="P144" s="42"/>
      <c r="Q144" s="42"/>
      <c r="R144" s="42"/>
      <c r="S144" s="42"/>
      <c r="T144" s="78"/>
      <c r="AT144" s="24" t="s">
        <v>287</v>
      </c>
      <c r="AU144" s="24" t="s">
        <v>83</v>
      </c>
    </row>
    <row r="145" spans="2:65" s="1" customFormat="1" ht="22.5" customHeight="1">
      <c r="B145" s="41"/>
      <c r="C145" s="254" t="s">
        <v>602</v>
      </c>
      <c r="D145" s="254" t="s">
        <v>1059</v>
      </c>
      <c r="E145" s="255" t="s">
        <v>4329</v>
      </c>
      <c r="F145" s="256" t="s">
        <v>4330</v>
      </c>
      <c r="G145" s="257" t="s">
        <v>249</v>
      </c>
      <c r="H145" s="258">
        <v>154</v>
      </c>
      <c r="I145" s="259"/>
      <c r="J145" s="260">
        <f>ROUND(I145*H145,2)</f>
        <v>0</v>
      </c>
      <c r="K145" s="256" t="s">
        <v>193</v>
      </c>
      <c r="L145" s="261"/>
      <c r="M145" s="262" t="s">
        <v>23</v>
      </c>
      <c r="N145" s="264" t="s">
        <v>44</v>
      </c>
      <c r="O145" s="211"/>
      <c r="P145" s="212">
        <f>O145*H145</f>
        <v>0</v>
      </c>
      <c r="Q145" s="212">
        <v>0</v>
      </c>
      <c r="R145" s="212">
        <f>Q145*H145</f>
        <v>0</v>
      </c>
      <c r="S145" s="212">
        <v>0</v>
      </c>
      <c r="T145" s="213">
        <f>S145*H145</f>
        <v>0</v>
      </c>
      <c r="AR145" s="24" t="s">
        <v>227</v>
      </c>
      <c r="AT145" s="24" t="s">
        <v>1059</v>
      </c>
      <c r="AU145" s="24" t="s">
        <v>83</v>
      </c>
      <c r="AY145" s="24" t="s">
        <v>186</v>
      </c>
      <c r="BE145" s="204">
        <f>IF(N145="základní",J145,0)</f>
        <v>0</v>
      </c>
      <c r="BF145" s="204">
        <f>IF(N145="snížená",J145,0)</f>
        <v>0</v>
      </c>
      <c r="BG145" s="204">
        <f>IF(N145="zákl. přenesená",J145,0)</f>
        <v>0</v>
      </c>
      <c r="BH145" s="204">
        <f>IF(N145="sníž. přenesená",J145,0)</f>
        <v>0</v>
      </c>
      <c r="BI145" s="204">
        <f>IF(N145="nulová",J145,0)</f>
        <v>0</v>
      </c>
      <c r="BJ145" s="24" t="s">
        <v>81</v>
      </c>
      <c r="BK145" s="204">
        <f>ROUND(I145*H145,2)</f>
        <v>0</v>
      </c>
      <c r="BL145" s="24" t="s">
        <v>206</v>
      </c>
      <c r="BM145" s="24" t="s">
        <v>4331</v>
      </c>
    </row>
    <row r="146" spans="2:12" s="1" customFormat="1" ht="6.95" customHeight="1">
      <c r="B146" s="56"/>
      <c r="C146" s="57"/>
      <c r="D146" s="57"/>
      <c r="E146" s="57"/>
      <c r="F146" s="57"/>
      <c r="G146" s="57"/>
      <c r="H146" s="57"/>
      <c r="I146" s="139"/>
      <c r="J146" s="57"/>
      <c r="K146" s="57"/>
      <c r="L146" s="61"/>
    </row>
  </sheetData>
  <sheetProtection password="CC35" sheet="1" objects="1" scenarios="1" formatCells="0" formatColumns="0" formatRows="0" sort="0" autoFilter="0"/>
  <autoFilter ref="C77:K145"/>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146</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4332</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ROUND(SUM(BE79:BE151),2)</f>
        <v>0</v>
      </c>
      <c r="G30" s="42"/>
      <c r="H30" s="42"/>
      <c r="I30" s="131">
        <v>0.21</v>
      </c>
      <c r="J30" s="130">
        <f>ROUND(ROUND((SUM(BE79:BE151)),2)*I30,2)</f>
        <v>0</v>
      </c>
      <c r="K30" s="45"/>
    </row>
    <row r="31" spans="2:11" s="1" customFormat="1" ht="14.45" customHeight="1">
      <c r="B31" s="41"/>
      <c r="C31" s="42"/>
      <c r="D31" s="42"/>
      <c r="E31" s="49" t="s">
        <v>45</v>
      </c>
      <c r="F31" s="130">
        <f>ROUND(SUM(BF79:BF151),2)</f>
        <v>0</v>
      </c>
      <c r="G31" s="42"/>
      <c r="H31" s="42"/>
      <c r="I31" s="131">
        <v>0.15</v>
      </c>
      <c r="J31" s="130">
        <f>ROUND(ROUND((SUM(BF79:BF151)),2)*I31,2)</f>
        <v>0</v>
      </c>
      <c r="K31" s="45"/>
    </row>
    <row r="32" spans="2:11" s="1" customFormat="1" ht="14.45" customHeight="1" hidden="1">
      <c r="B32" s="41"/>
      <c r="C32" s="42"/>
      <c r="D32" s="42"/>
      <c r="E32" s="49" t="s">
        <v>46</v>
      </c>
      <c r="F32" s="130">
        <f>ROUND(SUM(BG79:BG151),2)</f>
        <v>0</v>
      </c>
      <c r="G32" s="42"/>
      <c r="H32" s="42"/>
      <c r="I32" s="131">
        <v>0.21</v>
      </c>
      <c r="J32" s="130">
        <v>0</v>
      </c>
      <c r="K32" s="45"/>
    </row>
    <row r="33" spans="2:11" s="1" customFormat="1" ht="14.45" customHeight="1" hidden="1">
      <c r="B33" s="41"/>
      <c r="C33" s="42"/>
      <c r="D33" s="42"/>
      <c r="E33" s="49" t="s">
        <v>47</v>
      </c>
      <c r="F33" s="130">
        <f>ROUND(SUM(BH79:BH151),2)</f>
        <v>0</v>
      </c>
      <c r="G33" s="42"/>
      <c r="H33" s="42"/>
      <c r="I33" s="131">
        <v>0.15</v>
      </c>
      <c r="J33" s="130">
        <v>0</v>
      </c>
      <c r="K33" s="45"/>
    </row>
    <row r="34" spans="2:11" s="1" customFormat="1" ht="14.45" customHeight="1" hidden="1">
      <c r="B34" s="41"/>
      <c r="C34" s="42"/>
      <c r="D34" s="42"/>
      <c r="E34" s="49" t="s">
        <v>48</v>
      </c>
      <c r="F34" s="130">
        <f>ROUND(SUM(BI79:BI151),2)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810.1 - Rekultivace ploch dočasných záborů na zemědělské půdě - 1. rok</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J79</f>
        <v>0</v>
      </c>
      <c r="K56" s="45"/>
      <c r="AU56" s="24" t="s">
        <v>163</v>
      </c>
    </row>
    <row r="57" spans="2:11" s="7" customFormat="1" ht="24.95" customHeight="1">
      <c r="B57" s="149"/>
      <c r="C57" s="150"/>
      <c r="D57" s="151" t="s">
        <v>276</v>
      </c>
      <c r="E57" s="152"/>
      <c r="F57" s="152"/>
      <c r="G57" s="152"/>
      <c r="H57" s="152"/>
      <c r="I57" s="153"/>
      <c r="J57" s="154">
        <f>J80</f>
        <v>0</v>
      </c>
      <c r="K57" s="155"/>
    </row>
    <row r="58" spans="2:11" s="8" customFormat="1" ht="19.9" customHeight="1">
      <c r="B58" s="156"/>
      <c r="C58" s="157"/>
      <c r="D58" s="158" t="s">
        <v>277</v>
      </c>
      <c r="E58" s="159"/>
      <c r="F58" s="159"/>
      <c r="G58" s="159"/>
      <c r="H58" s="159"/>
      <c r="I58" s="160"/>
      <c r="J58" s="161">
        <f>J81</f>
        <v>0</v>
      </c>
      <c r="K58" s="162"/>
    </row>
    <row r="59" spans="2:11" s="7" customFormat="1" ht="24.95" customHeight="1">
      <c r="B59" s="149"/>
      <c r="C59" s="150"/>
      <c r="D59" s="151" t="s">
        <v>1247</v>
      </c>
      <c r="E59" s="152"/>
      <c r="F59" s="152"/>
      <c r="G59" s="152"/>
      <c r="H59" s="152"/>
      <c r="I59" s="153"/>
      <c r="J59" s="154">
        <f>J139</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169</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404" t="str">
        <f>E7</f>
        <v>III/117 24 Obchvat Rokycany - Hrádek, úsek 2, km 0,000 - 3,350</v>
      </c>
      <c r="F69" s="405"/>
      <c r="G69" s="405"/>
      <c r="H69" s="405"/>
      <c r="I69" s="163"/>
      <c r="J69" s="63"/>
      <c r="K69" s="63"/>
      <c r="L69" s="61"/>
    </row>
    <row r="70" spans="2:12" s="1" customFormat="1" ht="14.45" customHeight="1">
      <c r="B70" s="41"/>
      <c r="C70" s="65" t="s">
        <v>156</v>
      </c>
      <c r="D70" s="63"/>
      <c r="E70" s="63"/>
      <c r="F70" s="63"/>
      <c r="G70" s="63"/>
      <c r="H70" s="63"/>
      <c r="I70" s="163"/>
      <c r="J70" s="63"/>
      <c r="K70" s="63"/>
      <c r="L70" s="61"/>
    </row>
    <row r="71" spans="2:12" s="1" customFormat="1" ht="23.25" customHeight="1">
      <c r="B71" s="41"/>
      <c r="C71" s="63"/>
      <c r="D71" s="63"/>
      <c r="E71" s="376" t="str">
        <f>E9</f>
        <v>SO 810.1 - Rekultivace ploch dočasných záborů na zemědělské půdě - 1. rok</v>
      </c>
      <c r="F71" s="406"/>
      <c r="G71" s="406"/>
      <c r="H71" s="406"/>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24</v>
      </c>
      <c r="D73" s="63"/>
      <c r="E73" s="63"/>
      <c r="F73" s="164" t="str">
        <f>F12</f>
        <v>Hrádek, Kamenný Újezd</v>
      </c>
      <c r="G73" s="63"/>
      <c r="H73" s="63"/>
      <c r="I73" s="165" t="s">
        <v>26</v>
      </c>
      <c r="J73" s="73" t="str">
        <f>IF(J12="","",J12)</f>
        <v>8. 9. 2017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28</v>
      </c>
      <c r="D75" s="63"/>
      <c r="E75" s="63"/>
      <c r="F75" s="164" t="str">
        <f>E15</f>
        <v>Správa a údržba silnic PK</v>
      </c>
      <c r="G75" s="63"/>
      <c r="H75" s="63"/>
      <c r="I75" s="165" t="s">
        <v>34</v>
      </c>
      <c r="J75" s="164" t="str">
        <f>E21</f>
        <v>D PROJEKT PLZEŇ Nedvěd s.r.o.</v>
      </c>
      <c r="K75" s="63"/>
      <c r="L75" s="61"/>
    </row>
    <row r="76" spans="2:12" s="1" customFormat="1" ht="14.45" customHeight="1">
      <c r="B76" s="41"/>
      <c r="C76" s="65" t="s">
        <v>32</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170</v>
      </c>
      <c r="D78" s="168" t="s">
        <v>58</v>
      </c>
      <c r="E78" s="168" t="s">
        <v>54</v>
      </c>
      <c r="F78" s="168" t="s">
        <v>171</v>
      </c>
      <c r="G78" s="168" t="s">
        <v>172</v>
      </c>
      <c r="H78" s="168" t="s">
        <v>173</v>
      </c>
      <c r="I78" s="169" t="s">
        <v>174</v>
      </c>
      <c r="J78" s="168" t="s">
        <v>161</v>
      </c>
      <c r="K78" s="170" t="s">
        <v>175</v>
      </c>
      <c r="L78" s="171"/>
      <c r="M78" s="81" t="s">
        <v>176</v>
      </c>
      <c r="N78" s="82" t="s">
        <v>43</v>
      </c>
      <c r="O78" s="82" t="s">
        <v>177</v>
      </c>
      <c r="P78" s="82" t="s">
        <v>178</v>
      </c>
      <c r="Q78" s="82" t="s">
        <v>179</v>
      </c>
      <c r="R78" s="82" t="s">
        <v>180</v>
      </c>
      <c r="S78" s="82" t="s">
        <v>181</v>
      </c>
      <c r="T78" s="83" t="s">
        <v>182</v>
      </c>
    </row>
    <row r="79" spans="2:63" s="1" customFormat="1" ht="29.25" customHeight="1">
      <c r="B79" s="41"/>
      <c r="C79" s="87" t="s">
        <v>162</v>
      </c>
      <c r="D79" s="63"/>
      <c r="E79" s="63"/>
      <c r="F79" s="63"/>
      <c r="G79" s="63"/>
      <c r="H79" s="63"/>
      <c r="I79" s="163"/>
      <c r="J79" s="172">
        <f>BK79</f>
        <v>0</v>
      </c>
      <c r="K79" s="63"/>
      <c r="L79" s="61"/>
      <c r="M79" s="84"/>
      <c r="N79" s="85"/>
      <c r="O79" s="85"/>
      <c r="P79" s="173">
        <f>P80+P139</f>
        <v>0</v>
      </c>
      <c r="Q79" s="85"/>
      <c r="R79" s="173">
        <f>R80+R139</f>
        <v>0</v>
      </c>
      <c r="S79" s="85"/>
      <c r="T79" s="174">
        <f>T80+T139</f>
        <v>0</v>
      </c>
      <c r="AT79" s="24" t="s">
        <v>72</v>
      </c>
      <c r="AU79" s="24" t="s">
        <v>163</v>
      </c>
      <c r="BK79" s="175">
        <f>BK80+BK139</f>
        <v>0</v>
      </c>
    </row>
    <row r="80" spans="2:63" s="10" customFormat="1" ht="37.35" customHeight="1">
      <c r="B80" s="176"/>
      <c r="C80" s="177"/>
      <c r="D80" s="178" t="s">
        <v>72</v>
      </c>
      <c r="E80" s="179" t="s">
        <v>280</v>
      </c>
      <c r="F80" s="179" t="s">
        <v>281</v>
      </c>
      <c r="G80" s="177"/>
      <c r="H80" s="177"/>
      <c r="I80" s="180"/>
      <c r="J80" s="181">
        <f>BK80</f>
        <v>0</v>
      </c>
      <c r="K80" s="177"/>
      <c r="L80" s="182"/>
      <c r="M80" s="183"/>
      <c r="N80" s="184"/>
      <c r="O80" s="184"/>
      <c r="P80" s="185">
        <f>P81</f>
        <v>0</v>
      </c>
      <c r="Q80" s="184"/>
      <c r="R80" s="185">
        <f>R81</f>
        <v>0</v>
      </c>
      <c r="S80" s="184"/>
      <c r="T80" s="186">
        <f>T81</f>
        <v>0</v>
      </c>
      <c r="AR80" s="187" t="s">
        <v>81</v>
      </c>
      <c r="AT80" s="188" t="s">
        <v>72</v>
      </c>
      <c r="AU80" s="188" t="s">
        <v>73</v>
      </c>
      <c r="AY80" s="187" t="s">
        <v>186</v>
      </c>
      <c r="BK80" s="189">
        <f>BK81</f>
        <v>0</v>
      </c>
    </row>
    <row r="81" spans="2:63" s="10" customFormat="1" ht="19.9" customHeight="1">
      <c r="B81" s="176"/>
      <c r="C81" s="177"/>
      <c r="D81" s="190" t="s">
        <v>72</v>
      </c>
      <c r="E81" s="191" t="s">
        <v>81</v>
      </c>
      <c r="F81" s="191" t="s">
        <v>282</v>
      </c>
      <c r="G81" s="177"/>
      <c r="H81" s="177"/>
      <c r="I81" s="180"/>
      <c r="J81" s="192">
        <f>BK81</f>
        <v>0</v>
      </c>
      <c r="K81" s="177"/>
      <c r="L81" s="182"/>
      <c r="M81" s="183"/>
      <c r="N81" s="184"/>
      <c r="O81" s="184"/>
      <c r="P81" s="185">
        <f>SUM(P82:P138)</f>
        <v>0</v>
      </c>
      <c r="Q81" s="184"/>
      <c r="R81" s="185">
        <f>SUM(R82:R138)</f>
        <v>0</v>
      </c>
      <c r="S81" s="184"/>
      <c r="T81" s="186">
        <f>SUM(T82:T138)</f>
        <v>0</v>
      </c>
      <c r="AR81" s="187" t="s">
        <v>81</v>
      </c>
      <c r="AT81" s="188" t="s">
        <v>72</v>
      </c>
      <c r="AU81" s="188" t="s">
        <v>81</v>
      </c>
      <c r="AY81" s="187" t="s">
        <v>186</v>
      </c>
      <c r="BK81" s="189">
        <f>SUM(BK82:BK138)</f>
        <v>0</v>
      </c>
    </row>
    <row r="82" spans="2:65" s="1" customFormat="1" ht="44.25" customHeight="1">
      <c r="B82" s="41"/>
      <c r="C82" s="193" t="s">
        <v>202</v>
      </c>
      <c r="D82" s="193" t="s">
        <v>189</v>
      </c>
      <c r="E82" s="194" t="s">
        <v>4167</v>
      </c>
      <c r="F82" s="195" t="s">
        <v>4168</v>
      </c>
      <c r="G82" s="196" t="s">
        <v>295</v>
      </c>
      <c r="H82" s="197">
        <v>6437.376</v>
      </c>
      <c r="I82" s="198"/>
      <c r="J82" s="199">
        <f>ROUND(I82*H82,2)</f>
        <v>0</v>
      </c>
      <c r="K82" s="195" t="s">
        <v>193</v>
      </c>
      <c r="L82" s="61"/>
      <c r="M82" s="200" t="s">
        <v>23</v>
      </c>
      <c r="N82" s="201" t="s">
        <v>44</v>
      </c>
      <c r="O82" s="42"/>
      <c r="P82" s="202">
        <f>O82*H82</f>
        <v>0</v>
      </c>
      <c r="Q82" s="202">
        <v>0</v>
      </c>
      <c r="R82" s="202">
        <f>Q82*H82</f>
        <v>0</v>
      </c>
      <c r="S82" s="202">
        <v>0</v>
      </c>
      <c r="T82" s="203">
        <f>S82*H82</f>
        <v>0</v>
      </c>
      <c r="AR82" s="24" t="s">
        <v>206</v>
      </c>
      <c r="AT82" s="24" t="s">
        <v>189</v>
      </c>
      <c r="AU82" s="24" t="s">
        <v>83</v>
      </c>
      <c r="AY82" s="24" t="s">
        <v>186</v>
      </c>
      <c r="BE82" s="204">
        <f>IF(N82="základní",J82,0)</f>
        <v>0</v>
      </c>
      <c r="BF82" s="204">
        <f>IF(N82="snížená",J82,0)</f>
        <v>0</v>
      </c>
      <c r="BG82" s="204">
        <f>IF(N82="zákl. přenesená",J82,0)</f>
        <v>0</v>
      </c>
      <c r="BH82" s="204">
        <f>IF(N82="sníž. přenesená",J82,0)</f>
        <v>0</v>
      </c>
      <c r="BI82" s="204">
        <f>IF(N82="nulová",J82,0)</f>
        <v>0</v>
      </c>
      <c r="BJ82" s="24" t="s">
        <v>81</v>
      </c>
      <c r="BK82" s="204">
        <f>ROUND(I82*H82,2)</f>
        <v>0</v>
      </c>
      <c r="BL82" s="24" t="s">
        <v>206</v>
      </c>
      <c r="BM82" s="24" t="s">
        <v>4333</v>
      </c>
    </row>
    <row r="83" spans="2:47" s="1" customFormat="1" ht="189">
      <c r="B83" s="41"/>
      <c r="C83" s="63"/>
      <c r="D83" s="205" t="s">
        <v>287</v>
      </c>
      <c r="E83" s="63"/>
      <c r="F83" s="206" t="s">
        <v>530</v>
      </c>
      <c r="G83" s="63"/>
      <c r="H83" s="63"/>
      <c r="I83" s="163"/>
      <c r="J83" s="63"/>
      <c r="K83" s="63"/>
      <c r="L83" s="61"/>
      <c r="M83" s="207"/>
      <c r="N83" s="42"/>
      <c r="O83" s="42"/>
      <c r="P83" s="42"/>
      <c r="Q83" s="42"/>
      <c r="R83" s="42"/>
      <c r="S83" s="42"/>
      <c r="T83" s="78"/>
      <c r="AT83" s="24" t="s">
        <v>287</v>
      </c>
      <c r="AU83" s="24" t="s">
        <v>83</v>
      </c>
    </row>
    <row r="84" spans="2:65" s="1" customFormat="1" ht="44.25" customHeight="1">
      <c r="B84" s="41"/>
      <c r="C84" s="193" t="s">
        <v>381</v>
      </c>
      <c r="D84" s="193" t="s">
        <v>189</v>
      </c>
      <c r="E84" s="194" t="s">
        <v>4334</v>
      </c>
      <c r="F84" s="195" t="s">
        <v>4335</v>
      </c>
      <c r="G84" s="196" t="s">
        <v>295</v>
      </c>
      <c r="H84" s="197">
        <v>21.532</v>
      </c>
      <c r="I84" s="198"/>
      <c r="J84" s="199">
        <f>ROUND(I84*H84,2)</f>
        <v>0</v>
      </c>
      <c r="K84" s="195" t="s">
        <v>193</v>
      </c>
      <c r="L84" s="61"/>
      <c r="M84" s="200" t="s">
        <v>23</v>
      </c>
      <c r="N84" s="201" t="s">
        <v>44</v>
      </c>
      <c r="O84" s="42"/>
      <c r="P84" s="202">
        <f>O84*H84</f>
        <v>0</v>
      </c>
      <c r="Q84" s="202">
        <v>0</v>
      </c>
      <c r="R84" s="202">
        <f>Q84*H84</f>
        <v>0</v>
      </c>
      <c r="S84" s="202">
        <v>0</v>
      </c>
      <c r="T84" s="203">
        <f>S84*H84</f>
        <v>0</v>
      </c>
      <c r="AR84" s="24" t="s">
        <v>206</v>
      </c>
      <c r="AT84" s="24" t="s">
        <v>189</v>
      </c>
      <c r="AU84" s="24" t="s">
        <v>83</v>
      </c>
      <c r="AY84" s="24" t="s">
        <v>186</v>
      </c>
      <c r="BE84" s="204">
        <f>IF(N84="základní",J84,0)</f>
        <v>0</v>
      </c>
      <c r="BF84" s="204">
        <f>IF(N84="snížená",J84,0)</f>
        <v>0</v>
      </c>
      <c r="BG84" s="204">
        <f>IF(N84="zákl. přenesená",J84,0)</f>
        <v>0</v>
      </c>
      <c r="BH84" s="204">
        <f>IF(N84="sníž. přenesená",J84,0)</f>
        <v>0</v>
      </c>
      <c r="BI84" s="204">
        <f>IF(N84="nulová",J84,0)</f>
        <v>0</v>
      </c>
      <c r="BJ84" s="24" t="s">
        <v>81</v>
      </c>
      <c r="BK84" s="204">
        <f>ROUND(I84*H84,2)</f>
        <v>0</v>
      </c>
      <c r="BL84" s="24" t="s">
        <v>206</v>
      </c>
      <c r="BM84" s="24" t="s">
        <v>4336</v>
      </c>
    </row>
    <row r="85" spans="2:47" s="1" customFormat="1" ht="189">
      <c r="B85" s="41"/>
      <c r="C85" s="63"/>
      <c r="D85" s="208" t="s">
        <v>287</v>
      </c>
      <c r="E85" s="63"/>
      <c r="F85" s="209" t="s">
        <v>530</v>
      </c>
      <c r="G85" s="63"/>
      <c r="H85" s="63"/>
      <c r="I85" s="163"/>
      <c r="J85" s="63"/>
      <c r="K85" s="63"/>
      <c r="L85" s="61"/>
      <c r="M85" s="207"/>
      <c r="N85" s="42"/>
      <c r="O85" s="42"/>
      <c r="P85" s="42"/>
      <c r="Q85" s="42"/>
      <c r="R85" s="42"/>
      <c r="S85" s="42"/>
      <c r="T85" s="78"/>
      <c r="AT85" s="24" t="s">
        <v>287</v>
      </c>
      <c r="AU85" s="24" t="s">
        <v>83</v>
      </c>
    </row>
    <row r="86" spans="2:51" s="11" customFormat="1" ht="13.5">
      <c r="B86" s="214"/>
      <c r="C86" s="215"/>
      <c r="D86" s="205" t="s">
        <v>290</v>
      </c>
      <c r="E86" s="216" t="s">
        <v>23</v>
      </c>
      <c r="F86" s="217" t="s">
        <v>4337</v>
      </c>
      <c r="G86" s="215"/>
      <c r="H86" s="218">
        <v>21.532</v>
      </c>
      <c r="I86" s="219"/>
      <c r="J86" s="215"/>
      <c r="K86" s="215"/>
      <c r="L86" s="220"/>
      <c r="M86" s="221"/>
      <c r="N86" s="222"/>
      <c r="O86" s="222"/>
      <c r="P86" s="222"/>
      <c r="Q86" s="222"/>
      <c r="R86" s="222"/>
      <c r="S86" s="222"/>
      <c r="T86" s="223"/>
      <c r="AT86" s="224" t="s">
        <v>290</v>
      </c>
      <c r="AU86" s="224" t="s">
        <v>83</v>
      </c>
      <c r="AV86" s="11" t="s">
        <v>83</v>
      </c>
      <c r="AW86" s="11" t="s">
        <v>36</v>
      </c>
      <c r="AX86" s="11" t="s">
        <v>81</v>
      </c>
      <c r="AY86" s="224" t="s">
        <v>186</v>
      </c>
    </row>
    <row r="87" spans="2:65" s="1" customFormat="1" ht="31.5" customHeight="1">
      <c r="B87" s="41"/>
      <c r="C87" s="193" t="s">
        <v>83</v>
      </c>
      <c r="D87" s="193" t="s">
        <v>189</v>
      </c>
      <c r="E87" s="194" t="s">
        <v>536</v>
      </c>
      <c r="F87" s="195" t="s">
        <v>537</v>
      </c>
      <c r="G87" s="196" t="s">
        <v>295</v>
      </c>
      <c r="H87" s="197">
        <v>6437.376</v>
      </c>
      <c r="I87" s="198"/>
      <c r="J87" s="199">
        <f>ROUND(I87*H87,2)</f>
        <v>0</v>
      </c>
      <c r="K87" s="195" t="s">
        <v>193</v>
      </c>
      <c r="L87" s="61"/>
      <c r="M87" s="200" t="s">
        <v>23</v>
      </c>
      <c r="N87" s="201" t="s">
        <v>44</v>
      </c>
      <c r="O87" s="42"/>
      <c r="P87" s="202">
        <f>O87*H87</f>
        <v>0</v>
      </c>
      <c r="Q87" s="202">
        <v>0</v>
      </c>
      <c r="R87" s="202">
        <f>Q87*H87</f>
        <v>0</v>
      </c>
      <c r="S87" s="202">
        <v>0</v>
      </c>
      <c r="T87" s="203">
        <f>S87*H87</f>
        <v>0</v>
      </c>
      <c r="AR87" s="24" t="s">
        <v>206</v>
      </c>
      <c r="AT87" s="24" t="s">
        <v>189</v>
      </c>
      <c r="AU87" s="24" t="s">
        <v>83</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4338</v>
      </c>
    </row>
    <row r="88" spans="2:47" s="1" customFormat="1" ht="148.5">
      <c r="B88" s="41"/>
      <c r="C88" s="63"/>
      <c r="D88" s="208" t="s">
        <v>287</v>
      </c>
      <c r="E88" s="63"/>
      <c r="F88" s="209" t="s">
        <v>539</v>
      </c>
      <c r="G88" s="63"/>
      <c r="H88" s="63"/>
      <c r="I88" s="163"/>
      <c r="J88" s="63"/>
      <c r="K88" s="63"/>
      <c r="L88" s="61"/>
      <c r="M88" s="207"/>
      <c r="N88" s="42"/>
      <c r="O88" s="42"/>
      <c r="P88" s="42"/>
      <c r="Q88" s="42"/>
      <c r="R88" s="42"/>
      <c r="S88" s="42"/>
      <c r="T88" s="78"/>
      <c r="AT88" s="24" t="s">
        <v>287</v>
      </c>
      <c r="AU88" s="24" t="s">
        <v>83</v>
      </c>
    </row>
    <row r="89" spans="2:51" s="11" customFormat="1" ht="13.5">
      <c r="B89" s="214"/>
      <c r="C89" s="215"/>
      <c r="D89" s="205" t="s">
        <v>290</v>
      </c>
      <c r="E89" s="216" t="s">
        <v>23</v>
      </c>
      <c r="F89" s="217" t="s">
        <v>4339</v>
      </c>
      <c r="G89" s="215"/>
      <c r="H89" s="218">
        <v>6437.376</v>
      </c>
      <c r="I89" s="219"/>
      <c r="J89" s="215"/>
      <c r="K89" s="215"/>
      <c r="L89" s="220"/>
      <c r="M89" s="221"/>
      <c r="N89" s="222"/>
      <c r="O89" s="222"/>
      <c r="P89" s="222"/>
      <c r="Q89" s="222"/>
      <c r="R89" s="222"/>
      <c r="S89" s="222"/>
      <c r="T89" s="223"/>
      <c r="AT89" s="224" t="s">
        <v>290</v>
      </c>
      <c r="AU89" s="224" t="s">
        <v>83</v>
      </c>
      <c r="AV89" s="11" t="s">
        <v>83</v>
      </c>
      <c r="AW89" s="11" t="s">
        <v>36</v>
      </c>
      <c r="AX89" s="11" t="s">
        <v>81</v>
      </c>
      <c r="AY89" s="224" t="s">
        <v>186</v>
      </c>
    </row>
    <row r="90" spans="2:65" s="1" customFormat="1" ht="22.5" customHeight="1">
      <c r="B90" s="41"/>
      <c r="C90" s="193" t="s">
        <v>227</v>
      </c>
      <c r="D90" s="193" t="s">
        <v>189</v>
      </c>
      <c r="E90" s="194" t="s">
        <v>4340</v>
      </c>
      <c r="F90" s="195" t="s">
        <v>4341</v>
      </c>
      <c r="G90" s="196" t="s">
        <v>295</v>
      </c>
      <c r="H90" s="197">
        <v>30.757</v>
      </c>
      <c r="I90" s="198"/>
      <c r="J90" s="199">
        <f>ROUND(I90*H90,2)</f>
        <v>0</v>
      </c>
      <c r="K90" s="195" t="s">
        <v>193</v>
      </c>
      <c r="L90" s="61"/>
      <c r="M90" s="200" t="s">
        <v>23</v>
      </c>
      <c r="N90" s="201" t="s">
        <v>44</v>
      </c>
      <c r="O90" s="42"/>
      <c r="P90" s="202">
        <f>O90*H90</f>
        <v>0</v>
      </c>
      <c r="Q90" s="202">
        <v>0</v>
      </c>
      <c r="R90" s="202">
        <f>Q90*H90</f>
        <v>0</v>
      </c>
      <c r="S90" s="202">
        <v>0</v>
      </c>
      <c r="T90" s="203">
        <f>S90*H90</f>
        <v>0</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4342</v>
      </c>
    </row>
    <row r="91" spans="2:47" s="1" customFormat="1" ht="81">
      <c r="B91" s="41"/>
      <c r="C91" s="63"/>
      <c r="D91" s="208" t="s">
        <v>287</v>
      </c>
      <c r="E91" s="63"/>
      <c r="F91" s="209" t="s">
        <v>4343</v>
      </c>
      <c r="G91" s="63"/>
      <c r="H91" s="63"/>
      <c r="I91" s="163"/>
      <c r="J91" s="63"/>
      <c r="K91" s="63"/>
      <c r="L91" s="61"/>
      <c r="M91" s="207"/>
      <c r="N91" s="42"/>
      <c r="O91" s="42"/>
      <c r="P91" s="42"/>
      <c r="Q91" s="42"/>
      <c r="R91" s="42"/>
      <c r="S91" s="42"/>
      <c r="T91" s="78"/>
      <c r="AT91" s="24" t="s">
        <v>287</v>
      </c>
      <c r="AU91" s="24" t="s">
        <v>83</v>
      </c>
    </row>
    <row r="92" spans="2:51" s="11" customFormat="1" ht="13.5">
      <c r="B92" s="214"/>
      <c r="C92" s="215"/>
      <c r="D92" s="205" t="s">
        <v>290</v>
      </c>
      <c r="E92" s="216" t="s">
        <v>23</v>
      </c>
      <c r="F92" s="217" t="s">
        <v>4344</v>
      </c>
      <c r="G92" s="215"/>
      <c r="H92" s="218">
        <v>30.757</v>
      </c>
      <c r="I92" s="219"/>
      <c r="J92" s="215"/>
      <c r="K92" s="215"/>
      <c r="L92" s="220"/>
      <c r="M92" s="221"/>
      <c r="N92" s="222"/>
      <c r="O92" s="222"/>
      <c r="P92" s="222"/>
      <c r="Q92" s="222"/>
      <c r="R92" s="222"/>
      <c r="S92" s="222"/>
      <c r="T92" s="223"/>
      <c r="AT92" s="224" t="s">
        <v>290</v>
      </c>
      <c r="AU92" s="224" t="s">
        <v>83</v>
      </c>
      <c r="AV92" s="11" t="s">
        <v>83</v>
      </c>
      <c r="AW92" s="11" t="s">
        <v>36</v>
      </c>
      <c r="AX92" s="11" t="s">
        <v>81</v>
      </c>
      <c r="AY92" s="224" t="s">
        <v>186</v>
      </c>
    </row>
    <row r="93" spans="2:65" s="1" customFormat="1" ht="31.5" customHeight="1">
      <c r="B93" s="41"/>
      <c r="C93" s="193" t="s">
        <v>206</v>
      </c>
      <c r="D93" s="193" t="s">
        <v>189</v>
      </c>
      <c r="E93" s="194" t="s">
        <v>566</v>
      </c>
      <c r="F93" s="195" t="s">
        <v>567</v>
      </c>
      <c r="G93" s="196" t="s">
        <v>285</v>
      </c>
      <c r="H93" s="197">
        <v>2903.81</v>
      </c>
      <c r="I93" s="198"/>
      <c r="J93" s="199">
        <f>ROUND(I93*H93,2)</f>
        <v>0</v>
      </c>
      <c r="K93" s="195" t="s">
        <v>193</v>
      </c>
      <c r="L93" s="61"/>
      <c r="M93" s="200" t="s">
        <v>23</v>
      </c>
      <c r="N93" s="201" t="s">
        <v>44</v>
      </c>
      <c r="O93" s="42"/>
      <c r="P93" s="202">
        <f>O93*H93</f>
        <v>0</v>
      </c>
      <c r="Q93" s="202">
        <v>0</v>
      </c>
      <c r="R93" s="202">
        <f>Q93*H93</f>
        <v>0</v>
      </c>
      <c r="S93" s="202">
        <v>0</v>
      </c>
      <c r="T93" s="203">
        <f>S93*H93</f>
        <v>0</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4345</v>
      </c>
    </row>
    <row r="94" spans="2:47" s="1" customFormat="1" ht="121.5">
      <c r="B94" s="41"/>
      <c r="C94" s="63"/>
      <c r="D94" s="205" t="s">
        <v>287</v>
      </c>
      <c r="E94" s="63"/>
      <c r="F94" s="206" t="s">
        <v>569</v>
      </c>
      <c r="G94" s="63"/>
      <c r="H94" s="63"/>
      <c r="I94" s="163"/>
      <c r="J94" s="63"/>
      <c r="K94" s="63"/>
      <c r="L94" s="61"/>
      <c r="M94" s="207"/>
      <c r="N94" s="42"/>
      <c r="O94" s="42"/>
      <c r="P94" s="42"/>
      <c r="Q94" s="42"/>
      <c r="R94" s="42"/>
      <c r="S94" s="42"/>
      <c r="T94" s="78"/>
      <c r="AT94" s="24" t="s">
        <v>287</v>
      </c>
      <c r="AU94" s="24" t="s">
        <v>83</v>
      </c>
    </row>
    <row r="95" spans="2:65" s="1" customFormat="1" ht="31.5" customHeight="1">
      <c r="B95" s="41"/>
      <c r="C95" s="193" t="s">
        <v>185</v>
      </c>
      <c r="D95" s="193" t="s">
        <v>189</v>
      </c>
      <c r="E95" s="194" t="s">
        <v>4346</v>
      </c>
      <c r="F95" s="195" t="s">
        <v>4347</v>
      </c>
      <c r="G95" s="196" t="s">
        <v>285</v>
      </c>
      <c r="H95" s="197">
        <v>19027.72</v>
      </c>
      <c r="I95" s="198"/>
      <c r="J95" s="199">
        <f>ROUND(I95*H95,2)</f>
        <v>0</v>
      </c>
      <c r="K95" s="195" t="s">
        <v>193</v>
      </c>
      <c r="L95" s="61"/>
      <c r="M95" s="200" t="s">
        <v>23</v>
      </c>
      <c r="N95" s="201" t="s">
        <v>44</v>
      </c>
      <c r="O95" s="42"/>
      <c r="P95" s="202">
        <f>O95*H95</f>
        <v>0</v>
      </c>
      <c r="Q95" s="202">
        <v>0</v>
      </c>
      <c r="R95" s="202">
        <f>Q95*H95</f>
        <v>0</v>
      </c>
      <c r="S95" s="202">
        <v>0</v>
      </c>
      <c r="T95" s="203">
        <f>S95*H95</f>
        <v>0</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4348</v>
      </c>
    </row>
    <row r="96" spans="2:47" s="1" customFormat="1" ht="121.5">
      <c r="B96" s="41"/>
      <c r="C96" s="63"/>
      <c r="D96" s="205" t="s">
        <v>287</v>
      </c>
      <c r="E96" s="63"/>
      <c r="F96" s="206" t="s">
        <v>569</v>
      </c>
      <c r="G96" s="63"/>
      <c r="H96" s="63"/>
      <c r="I96" s="163"/>
      <c r="J96" s="63"/>
      <c r="K96" s="63"/>
      <c r="L96" s="61"/>
      <c r="M96" s="207"/>
      <c r="N96" s="42"/>
      <c r="O96" s="42"/>
      <c r="P96" s="42"/>
      <c r="Q96" s="42"/>
      <c r="R96" s="42"/>
      <c r="S96" s="42"/>
      <c r="T96" s="78"/>
      <c r="AT96" s="24" t="s">
        <v>287</v>
      </c>
      <c r="AU96" s="24" t="s">
        <v>83</v>
      </c>
    </row>
    <row r="97" spans="2:65" s="1" customFormat="1" ht="31.5" customHeight="1">
      <c r="B97" s="41"/>
      <c r="C97" s="193" t="s">
        <v>217</v>
      </c>
      <c r="D97" s="193" t="s">
        <v>189</v>
      </c>
      <c r="E97" s="194" t="s">
        <v>4349</v>
      </c>
      <c r="F97" s="195" t="s">
        <v>4350</v>
      </c>
      <c r="G97" s="196" t="s">
        <v>285</v>
      </c>
      <c r="H97" s="197">
        <v>3825.43</v>
      </c>
      <c r="I97" s="198"/>
      <c r="J97" s="199">
        <f>ROUND(I97*H97,2)</f>
        <v>0</v>
      </c>
      <c r="K97" s="195" t="s">
        <v>193</v>
      </c>
      <c r="L97" s="61"/>
      <c r="M97" s="200" t="s">
        <v>23</v>
      </c>
      <c r="N97" s="201" t="s">
        <v>44</v>
      </c>
      <c r="O97" s="42"/>
      <c r="P97" s="202">
        <f>O97*H97</f>
        <v>0</v>
      </c>
      <c r="Q97" s="202">
        <v>0</v>
      </c>
      <c r="R97" s="202">
        <f>Q97*H97</f>
        <v>0</v>
      </c>
      <c r="S97" s="202">
        <v>0</v>
      </c>
      <c r="T97" s="203">
        <f>S97*H97</f>
        <v>0</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4351</v>
      </c>
    </row>
    <row r="98" spans="2:47" s="1" customFormat="1" ht="121.5">
      <c r="B98" s="41"/>
      <c r="C98" s="63"/>
      <c r="D98" s="205" t="s">
        <v>287</v>
      </c>
      <c r="E98" s="63"/>
      <c r="F98" s="206" t="s">
        <v>569</v>
      </c>
      <c r="G98" s="63"/>
      <c r="H98" s="63"/>
      <c r="I98" s="163"/>
      <c r="J98" s="63"/>
      <c r="K98" s="63"/>
      <c r="L98" s="61"/>
      <c r="M98" s="207"/>
      <c r="N98" s="42"/>
      <c r="O98" s="42"/>
      <c r="P98" s="42"/>
      <c r="Q98" s="42"/>
      <c r="R98" s="42"/>
      <c r="S98" s="42"/>
      <c r="T98" s="78"/>
      <c r="AT98" s="24" t="s">
        <v>287</v>
      </c>
      <c r="AU98" s="24" t="s">
        <v>83</v>
      </c>
    </row>
    <row r="99" spans="2:65" s="1" customFormat="1" ht="31.5" customHeight="1">
      <c r="B99" s="41"/>
      <c r="C99" s="193" t="s">
        <v>222</v>
      </c>
      <c r="D99" s="193" t="s">
        <v>189</v>
      </c>
      <c r="E99" s="194" t="s">
        <v>4352</v>
      </c>
      <c r="F99" s="195" t="s">
        <v>4353</v>
      </c>
      <c r="G99" s="196" t="s">
        <v>285</v>
      </c>
      <c r="H99" s="197">
        <v>4133.01</v>
      </c>
      <c r="I99" s="198"/>
      <c r="J99" s="199">
        <f>ROUND(I99*H99,2)</f>
        <v>0</v>
      </c>
      <c r="K99" s="195" t="s">
        <v>193</v>
      </c>
      <c r="L99" s="61"/>
      <c r="M99" s="200" t="s">
        <v>23</v>
      </c>
      <c r="N99" s="201" t="s">
        <v>44</v>
      </c>
      <c r="O99" s="42"/>
      <c r="P99" s="202">
        <f>O99*H99</f>
        <v>0</v>
      </c>
      <c r="Q99" s="202">
        <v>0</v>
      </c>
      <c r="R99" s="202">
        <f>Q99*H99</f>
        <v>0</v>
      </c>
      <c r="S99" s="202">
        <v>0</v>
      </c>
      <c r="T99" s="203">
        <f>S99*H99</f>
        <v>0</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4354</v>
      </c>
    </row>
    <row r="100" spans="2:47" s="1" customFormat="1" ht="121.5">
      <c r="B100" s="41"/>
      <c r="C100" s="63"/>
      <c r="D100" s="205" t="s">
        <v>287</v>
      </c>
      <c r="E100" s="63"/>
      <c r="F100" s="206" t="s">
        <v>569</v>
      </c>
      <c r="G100" s="63"/>
      <c r="H100" s="63"/>
      <c r="I100" s="163"/>
      <c r="J100" s="63"/>
      <c r="K100" s="63"/>
      <c r="L100" s="61"/>
      <c r="M100" s="207"/>
      <c r="N100" s="42"/>
      <c r="O100" s="42"/>
      <c r="P100" s="42"/>
      <c r="Q100" s="42"/>
      <c r="R100" s="42"/>
      <c r="S100" s="42"/>
      <c r="T100" s="78"/>
      <c r="AT100" s="24" t="s">
        <v>287</v>
      </c>
      <c r="AU100" s="24" t="s">
        <v>83</v>
      </c>
    </row>
    <row r="101" spans="2:65" s="1" customFormat="1" ht="31.5" customHeight="1">
      <c r="B101" s="41"/>
      <c r="C101" s="193" t="s">
        <v>350</v>
      </c>
      <c r="D101" s="193" t="s">
        <v>189</v>
      </c>
      <c r="E101" s="194" t="s">
        <v>4355</v>
      </c>
      <c r="F101" s="195" t="s">
        <v>4356</v>
      </c>
      <c r="G101" s="196" t="s">
        <v>285</v>
      </c>
      <c r="H101" s="197">
        <v>61513.94</v>
      </c>
      <c r="I101" s="198"/>
      <c r="J101" s="199">
        <f>ROUND(I101*H101,2)</f>
        <v>0</v>
      </c>
      <c r="K101" s="195" t="s">
        <v>193</v>
      </c>
      <c r="L101" s="61"/>
      <c r="M101" s="200" t="s">
        <v>23</v>
      </c>
      <c r="N101" s="201" t="s">
        <v>44</v>
      </c>
      <c r="O101" s="42"/>
      <c r="P101" s="202">
        <f>O101*H101</f>
        <v>0</v>
      </c>
      <c r="Q101" s="202">
        <v>0</v>
      </c>
      <c r="R101" s="202">
        <f>Q101*H101</f>
        <v>0</v>
      </c>
      <c r="S101" s="202">
        <v>0</v>
      </c>
      <c r="T101" s="203">
        <f>S101*H101</f>
        <v>0</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4357</v>
      </c>
    </row>
    <row r="102" spans="2:47" s="1" customFormat="1" ht="121.5">
      <c r="B102" s="41"/>
      <c r="C102" s="63"/>
      <c r="D102" s="208" t="s">
        <v>287</v>
      </c>
      <c r="E102" s="63"/>
      <c r="F102" s="209" t="s">
        <v>574</v>
      </c>
      <c r="G102" s="63"/>
      <c r="H102" s="63"/>
      <c r="I102" s="163"/>
      <c r="J102" s="63"/>
      <c r="K102" s="63"/>
      <c r="L102" s="61"/>
      <c r="M102" s="207"/>
      <c r="N102" s="42"/>
      <c r="O102" s="42"/>
      <c r="P102" s="42"/>
      <c r="Q102" s="42"/>
      <c r="R102" s="42"/>
      <c r="S102" s="42"/>
      <c r="T102" s="78"/>
      <c r="AT102" s="24" t="s">
        <v>287</v>
      </c>
      <c r="AU102" s="24" t="s">
        <v>83</v>
      </c>
    </row>
    <row r="103" spans="2:51" s="11" customFormat="1" ht="13.5">
      <c r="B103" s="214"/>
      <c r="C103" s="215"/>
      <c r="D103" s="205" t="s">
        <v>290</v>
      </c>
      <c r="E103" s="216" t="s">
        <v>23</v>
      </c>
      <c r="F103" s="217" t="s">
        <v>4358</v>
      </c>
      <c r="G103" s="215"/>
      <c r="H103" s="218">
        <v>61513.94</v>
      </c>
      <c r="I103" s="219"/>
      <c r="J103" s="215"/>
      <c r="K103" s="215"/>
      <c r="L103" s="220"/>
      <c r="M103" s="221"/>
      <c r="N103" s="222"/>
      <c r="O103" s="222"/>
      <c r="P103" s="222"/>
      <c r="Q103" s="222"/>
      <c r="R103" s="222"/>
      <c r="S103" s="222"/>
      <c r="T103" s="223"/>
      <c r="AT103" s="224" t="s">
        <v>290</v>
      </c>
      <c r="AU103" s="224" t="s">
        <v>83</v>
      </c>
      <c r="AV103" s="11" t="s">
        <v>83</v>
      </c>
      <c r="AW103" s="11" t="s">
        <v>36</v>
      </c>
      <c r="AX103" s="11" t="s">
        <v>81</v>
      </c>
      <c r="AY103" s="224" t="s">
        <v>186</v>
      </c>
    </row>
    <row r="104" spans="2:65" s="1" customFormat="1" ht="22.5" customHeight="1">
      <c r="B104" s="41"/>
      <c r="C104" s="193" t="s">
        <v>81</v>
      </c>
      <c r="D104" s="193" t="s">
        <v>189</v>
      </c>
      <c r="E104" s="194" t="s">
        <v>4359</v>
      </c>
      <c r="F104" s="195" t="s">
        <v>4360</v>
      </c>
      <c r="G104" s="196" t="s">
        <v>285</v>
      </c>
      <c r="H104" s="197">
        <v>30756.97</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4361</v>
      </c>
    </row>
    <row r="105" spans="2:47" s="1" customFormat="1" ht="162">
      <c r="B105" s="41"/>
      <c r="C105" s="63"/>
      <c r="D105" s="208" t="s">
        <v>287</v>
      </c>
      <c r="E105" s="63"/>
      <c r="F105" s="209" t="s">
        <v>583</v>
      </c>
      <c r="G105" s="63"/>
      <c r="H105" s="63"/>
      <c r="I105" s="163"/>
      <c r="J105" s="63"/>
      <c r="K105" s="63"/>
      <c r="L105" s="61"/>
      <c r="M105" s="207"/>
      <c r="N105" s="42"/>
      <c r="O105" s="42"/>
      <c r="P105" s="42"/>
      <c r="Q105" s="42"/>
      <c r="R105" s="42"/>
      <c r="S105" s="42"/>
      <c r="T105" s="78"/>
      <c r="AT105" s="24" t="s">
        <v>287</v>
      </c>
      <c r="AU105" s="24" t="s">
        <v>83</v>
      </c>
    </row>
    <row r="106" spans="2:51" s="11" customFormat="1" ht="13.5">
      <c r="B106" s="214"/>
      <c r="C106" s="215"/>
      <c r="D106" s="205" t="s">
        <v>290</v>
      </c>
      <c r="E106" s="216" t="s">
        <v>23</v>
      </c>
      <c r="F106" s="217" t="s">
        <v>4362</v>
      </c>
      <c r="G106" s="215"/>
      <c r="H106" s="218">
        <v>30756.97</v>
      </c>
      <c r="I106" s="219"/>
      <c r="J106" s="215"/>
      <c r="K106" s="215"/>
      <c r="L106" s="220"/>
      <c r="M106" s="221"/>
      <c r="N106" s="222"/>
      <c r="O106" s="222"/>
      <c r="P106" s="222"/>
      <c r="Q106" s="222"/>
      <c r="R106" s="222"/>
      <c r="S106" s="222"/>
      <c r="T106" s="223"/>
      <c r="AT106" s="224" t="s">
        <v>290</v>
      </c>
      <c r="AU106" s="224" t="s">
        <v>83</v>
      </c>
      <c r="AV106" s="11" t="s">
        <v>83</v>
      </c>
      <c r="AW106" s="11" t="s">
        <v>36</v>
      </c>
      <c r="AX106" s="11" t="s">
        <v>81</v>
      </c>
      <c r="AY106" s="224" t="s">
        <v>186</v>
      </c>
    </row>
    <row r="107" spans="2:65" s="1" customFormat="1" ht="22.5" customHeight="1">
      <c r="B107" s="41"/>
      <c r="C107" s="193" t="s">
        <v>263</v>
      </c>
      <c r="D107" s="193" t="s">
        <v>189</v>
      </c>
      <c r="E107" s="194" t="s">
        <v>4363</v>
      </c>
      <c r="F107" s="195" t="s">
        <v>4364</v>
      </c>
      <c r="G107" s="196" t="s">
        <v>285</v>
      </c>
      <c r="H107" s="197">
        <v>61513.94</v>
      </c>
      <c r="I107" s="198"/>
      <c r="J107" s="199">
        <f>ROUND(I107*H107,2)</f>
        <v>0</v>
      </c>
      <c r="K107" s="195" t="s">
        <v>193</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4365</v>
      </c>
    </row>
    <row r="108" spans="2:47" s="1" customFormat="1" ht="40.5">
      <c r="B108" s="41"/>
      <c r="C108" s="63"/>
      <c r="D108" s="208" t="s">
        <v>287</v>
      </c>
      <c r="E108" s="63"/>
      <c r="F108" s="209" t="s">
        <v>4366</v>
      </c>
      <c r="G108" s="63"/>
      <c r="H108" s="63"/>
      <c r="I108" s="163"/>
      <c r="J108" s="63"/>
      <c r="K108" s="63"/>
      <c r="L108" s="61"/>
      <c r="M108" s="207"/>
      <c r="N108" s="42"/>
      <c r="O108" s="42"/>
      <c r="P108" s="42"/>
      <c r="Q108" s="42"/>
      <c r="R108" s="42"/>
      <c r="S108" s="42"/>
      <c r="T108" s="78"/>
      <c r="AT108" s="24" t="s">
        <v>287</v>
      </c>
      <c r="AU108" s="24" t="s">
        <v>83</v>
      </c>
    </row>
    <row r="109" spans="2:51" s="11" customFormat="1" ht="13.5">
      <c r="B109" s="214"/>
      <c r="C109" s="215"/>
      <c r="D109" s="205" t="s">
        <v>290</v>
      </c>
      <c r="E109" s="216" t="s">
        <v>23</v>
      </c>
      <c r="F109" s="217" t="s">
        <v>4358</v>
      </c>
      <c r="G109" s="215"/>
      <c r="H109" s="218">
        <v>61513.94</v>
      </c>
      <c r="I109" s="219"/>
      <c r="J109" s="215"/>
      <c r="K109" s="215"/>
      <c r="L109" s="220"/>
      <c r="M109" s="221"/>
      <c r="N109" s="222"/>
      <c r="O109" s="222"/>
      <c r="P109" s="222"/>
      <c r="Q109" s="222"/>
      <c r="R109" s="222"/>
      <c r="S109" s="222"/>
      <c r="T109" s="223"/>
      <c r="AT109" s="224" t="s">
        <v>290</v>
      </c>
      <c r="AU109" s="224" t="s">
        <v>83</v>
      </c>
      <c r="AV109" s="11" t="s">
        <v>83</v>
      </c>
      <c r="AW109" s="11" t="s">
        <v>36</v>
      </c>
      <c r="AX109" s="11" t="s">
        <v>81</v>
      </c>
      <c r="AY109" s="224" t="s">
        <v>186</v>
      </c>
    </row>
    <row r="110" spans="2:65" s="1" customFormat="1" ht="22.5" customHeight="1">
      <c r="B110" s="41"/>
      <c r="C110" s="193" t="s">
        <v>268</v>
      </c>
      <c r="D110" s="193" t="s">
        <v>189</v>
      </c>
      <c r="E110" s="194" t="s">
        <v>4367</v>
      </c>
      <c r="F110" s="195" t="s">
        <v>4368</v>
      </c>
      <c r="G110" s="196" t="s">
        <v>285</v>
      </c>
      <c r="H110" s="197">
        <v>123027.88</v>
      </c>
      <c r="I110" s="198"/>
      <c r="J110" s="199">
        <f>ROUND(I110*H110,2)</f>
        <v>0</v>
      </c>
      <c r="K110" s="195" t="s">
        <v>193</v>
      </c>
      <c r="L110" s="61"/>
      <c r="M110" s="200" t="s">
        <v>23</v>
      </c>
      <c r="N110" s="201" t="s">
        <v>44</v>
      </c>
      <c r="O110" s="42"/>
      <c r="P110" s="202">
        <f>O110*H110</f>
        <v>0</v>
      </c>
      <c r="Q110" s="202">
        <v>0</v>
      </c>
      <c r="R110" s="202">
        <f>Q110*H110</f>
        <v>0</v>
      </c>
      <c r="S110" s="202">
        <v>0</v>
      </c>
      <c r="T110" s="203">
        <f>S110*H110</f>
        <v>0</v>
      </c>
      <c r="AR110" s="24" t="s">
        <v>206</v>
      </c>
      <c r="AT110" s="24" t="s">
        <v>189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4369</v>
      </c>
    </row>
    <row r="111" spans="2:47" s="1" customFormat="1" ht="40.5">
      <c r="B111" s="41"/>
      <c r="C111" s="63"/>
      <c r="D111" s="208" t="s">
        <v>287</v>
      </c>
      <c r="E111" s="63"/>
      <c r="F111" s="209" t="s">
        <v>4366</v>
      </c>
      <c r="G111" s="63"/>
      <c r="H111" s="63"/>
      <c r="I111" s="163"/>
      <c r="J111" s="63"/>
      <c r="K111" s="63"/>
      <c r="L111" s="61"/>
      <c r="M111" s="207"/>
      <c r="N111" s="42"/>
      <c r="O111" s="42"/>
      <c r="P111" s="42"/>
      <c r="Q111" s="42"/>
      <c r="R111" s="42"/>
      <c r="S111" s="42"/>
      <c r="T111" s="78"/>
      <c r="AT111" s="24" t="s">
        <v>287</v>
      </c>
      <c r="AU111" s="24" t="s">
        <v>83</v>
      </c>
    </row>
    <row r="112" spans="2:51" s="11" customFormat="1" ht="13.5">
      <c r="B112" s="214"/>
      <c r="C112" s="215"/>
      <c r="D112" s="205" t="s">
        <v>290</v>
      </c>
      <c r="E112" s="216" t="s">
        <v>23</v>
      </c>
      <c r="F112" s="217" t="s">
        <v>4370</v>
      </c>
      <c r="G112" s="215"/>
      <c r="H112" s="218">
        <v>123027.88</v>
      </c>
      <c r="I112" s="219"/>
      <c r="J112" s="215"/>
      <c r="K112" s="215"/>
      <c r="L112" s="220"/>
      <c r="M112" s="221"/>
      <c r="N112" s="222"/>
      <c r="O112" s="222"/>
      <c r="P112" s="222"/>
      <c r="Q112" s="222"/>
      <c r="R112" s="222"/>
      <c r="S112" s="222"/>
      <c r="T112" s="223"/>
      <c r="AT112" s="224" t="s">
        <v>290</v>
      </c>
      <c r="AU112" s="224" t="s">
        <v>83</v>
      </c>
      <c r="AV112" s="11" t="s">
        <v>83</v>
      </c>
      <c r="AW112" s="11" t="s">
        <v>36</v>
      </c>
      <c r="AX112" s="11" t="s">
        <v>81</v>
      </c>
      <c r="AY112" s="224" t="s">
        <v>186</v>
      </c>
    </row>
    <row r="113" spans="2:65" s="1" customFormat="1" ht="22.5" customHeight="1">
      <c r="B113" s="41"/>
      <c r="C113" s="193" t="s">
        <v>271</v>
      </c>
      <c r="D113" s="193" t="s">
        <v>189</v>
      </c>
      <c r="E113" s="194" t="s">
        <v>4371</v>
      </c>
      <c r="F113" s="195" t="s">
        <v>4372</v>
      </c>
      <c r="G113" s="196" t="s">
        <v>285</v>
      </c>
      <c r="H113" s="197">
        <v>61513.94</v>
      </c>
      <c r="I113" s="198"/>
      <c r="J113" s="199">
        <f>ROUND(I113*H113,2)</f>
        <v>0</v>
      </c>
      <c r="K113" s="195" t="s">
        <v>193</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4373</v>
      </c>
    </row>
    <row r="114" spans="2:47" s="1" customFormat="1" ht="40.5">
      <c r="B114" s="41"/>
      <c r="C114" s="63"/>
      <c r="D114" s="208" t="s">
        <v>287</v>
      </c>
      <c r="E114" s="63"/>
      <c r="F114" s="209" t="s">
        <v>4366</v>
      </c>
      <c r="G114" s="63"/>
      <c r="H114" s="63"/>
      <c r="I114" s="163"/>
      <c r="J114" s="63"/>
      <c r="K114" s="63"/>
      <c r="L114" s="61"/>
      <c r="M114" s="207"/>
      <c r="N114" s="42"/>
      <c r="O114" s="42"/>
      <c r="P114" s="42"/>
      <c r="Q114" s="42"/>
      <c r="R114" s="42"/>
      <c r="S114" s="42"/>
      <c r="T114" s="78"/>
      <c r="AT114" s="24" t="s">
        <v>287</v>
      </c>
      <c r="AU114" s="24" t="s">
        <v>83</v>
      </c>
    </row>
    <row r="115" spans="2:51" s="11" customFormat="1" ht="13.5">
      <c r="B115" s="214"/>
      <c r="C115" s="215"/>
      <c r="D115" s="205" t="s">
        <v>290</v>
      </c>
      <c r="E115" s="216" t="s">
        <v>23</v>
      </c>
      <c r="F115" s="217" t="s">
        <v>4358</v>
      </c>
      <c r="G115" s="215"/>
      <c r="H115" s="218">
        <v>61513.94</v>
      </c>
      <c r="I115" s="219"/>
      <c r="J115" s="215"/>
      <c r="K115" s="215"/>
      <c r="L115" s="220"/>
      <c r="M115" s="221"/>
      <c r="N115" s="222"/>
      <c r="O115" s="222"/>
      <c r="P115" s="222"/>
      <c r="Q115" s="222"/>
      <c r="R115" s="222"/>
      <c r="S115" s="222"/>
      <c r="T115" s="223"/>
      <c r="AT115" s="224" t="s">
        <v>290</v>
      </c>
      <c r="AU115" s="224" t="s">
        <v>83</v>
      </c>
      <c r="AV115" s="11" t="s">
        <v>83</v>
      </c>
      <c r="AW115" s="11" t="s">
        <v>36</v>
      </c>
      <c r="AX115" s="11" t="s">
        <v>81</v>
      </c>
      <c r="AY115" s="224" t="s">
        <v>186</v>
      </c>
    </row>
    <row r="116" spans="2:65" s="1" customFormat="1" ht="31.5" customHeight="1">
      <c r="B116" s="41"/>
      <c r="C116" s="193" t="s">
        <v>9</v>
      </c>
      <c r="D116" s="193" t="s">
        <v>189</v>
      </c>
      <c r="E116" s="194" t="s">
        <v>4374</v>
      </c>
      <c r="F116" s="195" t="s">
        <v>4375</v>
      </c>
      <c r="G116" s="196" t="s">
        <v>4376</v>
      </c>
      <c r="H116" s="197">
        <v>3.076</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4377</v>
      </c>
    </row>
    <row r="117" spans="2:51" s="11" customFormat="1" ht="13.5">
      <c r="B117" s="214"/>
      <c r="C117" s="215"/>
      <c r="D117" s="205" t="s">
        <v>290</v>
      </c>
      <c r="E117" s="216" t="s">
        <v>23</v>
      </c>
      <c r="F117" s="217" t="s">
        <v>4378</v>
      </c>
      <c r="G117" s="215"/>
      <c r="H117" s="218">
        <v>3.076</v>
      </c>
      <c r="I117" s="219"/>
      <c r="J117" s="215"/>
      <c r="K117" s="215"/>
      <c r="L117" s="220"/>
      <c r="M117" s="221"/>
      <c r="N117" s="222"/>
      <c r="O117" s="222"/>
      <c r="P117" s="222"/>
      <c r="Q117" s="222"/>
      <c r="R117" s="222"/>
      <c r="S117" s="222"/>
      <c r="T117" s="223"/>
      <c r="AT117" s="224" t="s">
        <v>290</v>
      </c>
      <c r="AU117" s="224" t="s">
        <v>83</v>
      </c>
      <c r="AV117" s="11" t="s">
        <v>83</v>
      </c>
      <c r="AW117" s="11" t="s">
        <v>36</v>
      </c>
      <c r="AX117" s="11" t="s">
        <v>81</v>
      </c>
      <c r="AY117" s="224" t="s">
        <v>186</v>
      </c>
    </row>
    <row r="118" spans="2:65" s="1" customFormat="1" ht="31.5" customHeight="1">
      <c r="B118" s="41"/>
      <c r="C118" s="193" t="s">
        <v>251</v>
      </c>
      <c r="D118" s="193" t="s">
        <v>189</v>
      </c>
      <c r="E118" s="194" t="s">
        <v>4379</v>
      </c>
      <c r="F118" s="195" t="s">
        <v>4380</v>
      </c>
      <c r="G118" s="196" t="s">
        <v>4376</v>
      </c>
      <c r="H118" s="197">
        <v>6.151</v>
      </c>
      <c r="I118" s="198"/>
      <c r="J118" s="199">
        <f>ROUND(I118*H118,2)</f>
        <v>0</v>
      </c>
      <c r="K118" s="195" t="s">
        <v>193</v>
      </c>
      <c r="L118" s="61"/>
      <c r="M118" s="200" t="s">
        <v>23</v>
      </c>
      <c r="N118" s="201" t="s">
        <v>44</v>
      </c>
      <c r="O118" s="42"/>
      <c r="P118" s="202">
        <f>O118*H118</f>
        <v>0</v>
      </c>
      <c r="Q118" s="202">
        <v>0</v>
      </c>
      <c r="R118" s="202">
        <f>Q118*H118</f>
        <v>0</v>
      </c>
      <c r="S118" s="202">
        <v>0</v>
      </c>
      <c r="T118" s="203">
        <f>S118*H118</f>
        <v>0</v>
      </c>
      <c r="AR118" s="24" t="s">
        <v>206</v>
      </c>
      <c r="AT118" s="24" t="s">
        <v>189</v>
      </c>
      <c r="AU118" s="24" t="s">
        <v>83</v>
      </c>
      <c r="AY118" s="24" t="s">
        <v>186</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206</v>
      </c>
      <c r="BM118" s="24" t="s">
        <v>4381</v>
      </c>
    </row>
    <row r="119" spans="2:51" s="11" customFormat="1" ht="13.5">
      <c r="B119" s="214"/>
      <c r="C119" s="215"/>
      <c r="D119" s="205" t="s">
        <v>290</v>
      </c>
      <c r="E119" s="216" t="s">
        <v>23</v>
      </c>
      <c r="F119" s="217" t="s">
        <v>4382</v>
      </c>
      <c r="G119" s="215"/>
      <c r="H119" s="218">
        <v>6.151</v>
      </c>
      <c r="I119" s="219"/>
      <c r="J119" s="215"/>
      <c r="K119" s="215"/>
      <c r="L119" s="220"/>
      <c r="M119" s="221"/>
      <c r="N119" s="222"/>
      <c r="O119" s="222"/>
      <c r="P119" s="222"/>
      <c r="Q119" s="222"/>
      <c r="R119" s="222"/>
      <c r="S119" s="222"/>
      <c r="T119" s="223"/>
      <c r="AT119" s="224" t="s">
        <v>290</v>
      </c>
      <c r="AU119" s="224" t="s">
        <v>83</v>
      </c>
      <c r="AV119" s="11" t="s">
        <v>83</v>
      </c>
      <c r="AW119" s="11" t="s">
        <v>36</v>
      </c>
      <c r="AX119" s="11" t="s">
        <v>81</v>
      </c>
      <c r="AY119" s="224" t="s">
        <v>186</v>
      </c>
    </row>
    <row r="120" spans="2:65" s="1" customFormat="1" ht="31.5" customHeight="1">
      <c r="B120" s="41"/>
      <c r="C120" s="193" t="s">
        <v>10</v>
      </c>
      <c r="D120" s="193" t="s">
        <v>189</v>
      </c>
      <c r="E120" s="194" t="s">
        <v>4383</v>
      </c>
      <c r="F120" s="195" t="s">
        <v>4384</v>
      </c>
      <c r="G120" s="196" t="s">
        <v>4376</v>
      </c>
      <c r="H120" s="197">
        <v>3.076</v>
      </c>
      <c r="I120" s="198"/>
      <c r="J120" s="199">
        <f>ROUND(I120*H120,2)</f>
        <v>0</v>
      </c>
      <c r="K120" s="195" t="s">
        <v>193</v>
      </c>
      <c r="L120" s="61"/>
      <c r="M120" s="200" t="s">
        <v>23</v>
      </c>
      <c r="N120" s="201" t="s">
        <v>44</v>
      </c>
      <c r="O120" s="42"/>
      <c r="P120" s="202">
        <f>O120*H120</f>
        <v>0</v>
      </c>
      <c r="Q120" s="202">
        <v>0</v>
      </c>
      <c r="R120" s="202">
        <f>Q120*H120</f>
        <v>0</v>
      </c>
      <c r="S120" s="202">
        <v>0</v>
      </c>
      <c r="T120" s="203">
        <f>S120*H120</f>
        <v>0</v>
      </c>
      <c r="AR120" s="24" t="s">
        <v>206</v>
      </c>
      <c r="AT120" s="24" t="s">
        <v>189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206</v>
      </c>
      <c r="BM120" s="24" t="s">
        <v>4385</v>
      </c>
    </row>
    <row r="121" spans="2:47" s="1" customFormat="1" ht="54">
      <c r="B121" s="41"/>
      <c r="C121" s="63"/>
      <c r="D121" s="208" t="s">
        <v>287</v>
      </c>
      <c r="E121" s="63"/>
      <c r="F121" s="209" t="s">
        <v>4386</v>
      </c>
      <c r="G121" s="63"/>
      <c r="H121" s="63"/>
      <c r="I121" s="163"/>
      <c r="J121" s="63"/>
      <c r="K121" s="63"/>
      <c r="L121" s="61"/>
      <c r="M121" s="207"/>
      <c r="N121" s="42"/>
      <c r="O121" s="42"/>
      <c r="P121" s="42"/>
      <c r="Q121" s="42"/>
      <c r="R121" s="42"/>
      <c r="S121" s="42"/>
      <c r="T121" s="78"/>
      <c r="AT121" s="24" t="s">
        <v>287</v>
      </c>
      <c r="AU121" s="24" t="s">
        <v>83</v>
      </c>
    </row>
    <row r="122" spans="2:51" s="11" customFormat="1" ht="13.5">
      <c r="B122" s="214"/>
      <c r="C122" s="215"/>
      <c r="D122" s="205" t="s">
        <v>290</v>
      </c>
      <c r="E122" s="216" t="s">
        <v>23</v>
      </c>
      <c r="F122" s="217" t="s">
        <v>4378</v>
      </c>
      <c r="G122" s="215"/>
      <c r="H122" s="218">
        <v>3.076</v>
      </c>
      <c r="I122" s="219"/>
      <c r="J122" s="215"/>
      <c r="K122" s="215"/>
      <c r="L122" s="220"/>
      <c r="M122" s="221"/>
      <c r="N122" s="222"/>
      <c r="O122" s="222"/>
      <c r="P122" s="222"/>
      <c r="Q122" s="222"/>
      <c r="R122" s="222"/>
      <c r="S122" s="222"/>
      <c r="T122" s="223"/>
      <c r="AT122" s="224" t="s">
        <v>290</v>
      </c>
      <c r="AU122" s="224" t="s">
        <v>83</v>
      </c>
      <c r="AV122" s="11" t="s">
        <v>83</v>
      </c>
      <c r="AW122" s="11" t="s">
        <v>36</v>
      </c>
      <c r="AX122" s="11" t="s">
        <v>81</v>
      </c>
      <c r="AY122" s="224" t="s">
        <v>186</v>
      </c>
    </row>
    <row r="123" spans="2:65" s="1" customFormat="1" ht="31.5" customHeight="1">
      <c r="B123" s="41"/>
      <c r="C123" s="193" t="s">
        <v>255</v>
      </c>
      <c r="D123" s="193" t="s">
        <v>189</v>
      </c>
      <c r="E123" s="194" t="s">
        <v>4387</v>
      </c>
      <c r="F123" s="195" t="s">
        <v>4388</v>
      </c>
      <c r="G123" s="196" t="s">
        <v>4376</v>
      </c>
      <c r="H123" s="197">
        <v>19.223</v>
      </c>
      <c r="I123" s="198"/>
      <c r="J123" s="199">
        <f>ROUND(I123*H123,2)</f>
        <v>0</v>
      </c>
      <c r="K123" s="195" t="s">
        <v>193</v>
      </c>
      <c r="L123" s="61"/>
      <c r="M123" s="200" t="s">
        <v>23</v>
      </c>
      <c r="N123" s="201" t="s">
        <v>44</v>
      </c>
      <c r="O123" s="42"/>
      <c r="P123" s="202">
        <f>O123*H123</f>
        <v>0</v>
      </c>
      <c r="Q123" s="202">
        <v>0</v>
      </c>
      <c r="R123" s="202">
        <f>Q123*H123</f>
        <v>0</v>
      </c>
      <c r="S123" s="202">
        <v>0</v>
      </c>
      <c r="T123" s="203">
        <f>S123*H123</f>
        <v>0</v>
      </c>
      <c r="AR123" s="24" t="s">
        <v>206</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206</v>
      </c>
      <c r="BM123" s="24" t="s">
        <v>4389</v>
      </c>
    </row>
    <row r="124" spans="2:47" s="1" customFormat="1" ht="54">
      <c r="B124" s="41"/>
      <c r="C124" s="63"/>
      <c r="D124" s="208" t="s">
        <v>287</v>
      </c>
      <c r="E124" s="63"/>
      <c r="F124" s="209" t="s">
        <v>4386</v>
      </c>
      <c r="G124" s="63"/>
      <c r="H124" s="63"/>
      <c r="I124" s="163"/>
      <c r="J124" s="63"/>
      <c r="K124" s="63"/>
      <c r="L124" s="61"/>
      <c r="M124" s="207"/>
      <c r="N124" s="42"/>
      <c r="O124" s="42"/>
      <c r="P124" s="42"/>
      <c r="Q124" s="42"/>
      <c r="R124" s="42"/>
      <c r="S124" s="42"/>
      <c r="T124" s="78"/>
      <c r="AT124" s="24" t="s">
        <v>287</v>
      </c>
      <c r="AU124" s="24" t="s">
        <v>83</v>
      </c>
    </row>
    <row r="125" spans="2:51" s="11" customFormat="1" ht="13.5">
      <c r="B125" s="214"/>
      <c r="C125" s="215"/>
      <c r="D125" s="205" t="s">
        <v>290</v>
      </c>
      <c r="E125" s="216" t="s">
        <v>23</v>
      </c>
      <c r="F125" s="217" t="s">
        <v>4390</v>
      </c>
      <c r="G125" s="215"/>
      <c r="H125" s="218">
        <v>19.223</v>
      </c>
      <c r="I125" s="219"/>
      <c r="J125" s="215"/>
      <c r="K125" s="215"/>
      <c r="L125" s="220"/>
      <c r="M125" s="221"/>
      <c r="N125" s="222"/>
      <c r="O125" s="222"/>
      <c r="P125" s="222"/>
      <c r="Q125" s="222"/>
      <c r="R125" s="222"/>
      <c r="S125" s="222"/>
      <c r="T125" s="223"/>
      <c r="AT125" s="224" t="s">
        <v>290</v>
      </c>
      <c r="AU125" s="224" t="s">
        <v>83</v>
      </c>
      <c r="AV125" s="11" t="s">
        <v>83</v>
      </c>
      <c r="AW125" s="11" t="s">
        <v>36</v>
      </c>
      <c r="AX125" s="11" t="s">
        <v>81</v>
      </c>
      <c r="AY125" s="224" t="s">
        <v>186</v>
      </c>
    </row>
    <row r="126" spans="2:65" s="1" customFormat="1" ht="31.5" customHeight="1">
      <c r="B126" s="41"/>
      <c r="C126" s="193" t="s">
        <v>241</v>
      </c>
      <c r="D126" s="193" t="s">
        <v>189</v>
      </c>
      <c r="E126" s="194" t="s">
        <v>4391</v>
      </c>
      <c r="F126" s="195" t="s">
        <v>4392</v>
      </c>
      <c r="G126" s="196" t="s">
        <v>4376</v>
      </c>
      <c r="H126" s="197">
        <v>3.076</v>
      </c>
      <c r="I126" s="198"/>
      <c r="J126" s="199">
        <f>ROUND(I126*H126,2)</f>
        <v>0</v>
      </c>
      <c r="K126" s="195" t="s">
        <v>193</v>
      </c>
      <c r="L126" s="61"/>
      <c r="M126" s="200" t="s">
        <v>23</v>
      </c>
      <c r="N126" s="201" t="s">
        <v>44</v>
      </c>
      <c r="O126" s="42"/>
      <c r="P126" s="202">
        <f>O126*H126</f>
        <v>0</v>
      </c>
      <c r="Q126" s="202">
        <v>0</v>
      </c>
      <c r="R126" s="202">
        <f>Q126*H126</f>
        <v>0</v>
      </c>
      <c r="S126" s="202">
        <v>0</v>
      </c>
      <c r="T126" s="203">
        <f>S126*H126</f>
        <v>0</v>
      </c>
      <c r="AR126" s="24" t="s">
        <v>206</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4393</v>
      </c>
    </row>
    <row r="127" spans="2:47" s="1" customFormat="1" ht="54">
      <c r="B127" s="41"/>
      <c r="C127" s="63"/>
      <c r="D127" s="205" t="s">
        <v>287</v>
      </c>
      <c r="E127" s="63"/>
      <c r="F127" s="206" t="s">
        <v>4386</v>
      </c>
      <c r="G127" s="63"/>
      <c r="H127" s="63"/>
      <c r="I127" s="163"/>
      <c r="J127" s="63"/>
      <c r="K127" s="63"/>
      <c r="L127" s="61"/>
      <c r="M127" s="207"/>
      <c r="N127" s="42"/>
      <c r="O127" s="42"/>
      <c r="P127" s="42"/>
      <c r="Q127" s="42"/>
      <c r="R127" s="42"/>
      <c r="S127" s="42"/>
      <c r="T127" s="78"/>
      <c r="AT127" s="24" t="s">
        <v>287</v>
      </c>
      <c r="AU127" s="24" t="s">
        <v>83</v>
      </c>
    </row>
    <row r="128" spans="2:65" s="1" customFormat="1" ht="31.5" customHeight="1">
      <c r="B128" s="41"/>
      <c r="C128" s="193" t="s">
        <v>246</v>
      </c>
      <c r="D128" s="193" t="s">
        <v>189</v>
      </c>
      <c r="E128" s="194" t="s">
        <v>4394</v>
      </c>
      <c r="F128" s="195" t="s">
        <v>4395</v>
      </c>
      <c r="G128" s="196" t="s">
        <v>4376</v>
      </c>
      <c r="H128" s="197">
        <v>3.076</v>
      </c>
      <c r="I128" s="198"/>
      <c r="J128" s="199">
        <f>ROUND(I128*H128,2)</f>
        <v>0</v>
      </c>
      <c r="K128" s="195" t="s">
        <v>193</v>
      </c>
      <c r="L128" s="61"/>
      <c r="M128" s="200" t="s">
        <v>23</v>
      </c>
      <c r="N128" s="201" t="s">
        <v>44</v>
      </c>
      <c r="O128" s="42"/>
      <c r="P128" s="202">
        <f>O128*H128</f>
        <v>0</v>
      </c>
      <c r="Q128" s="202">
        <v>0</v>
      </c>
      <c r="R128" s="202">
        <f>Q128*H128</f>
        <v>0</v>
      </c>
      <c r="S128" s="202">
        <v>0</v>
      </c>
      <c r="T128" s="203">
        <f>S128*H128</f>
        <v>0</v>
      </c>
      <c r="AR128" s="24" t="s">
        <v>206</v>
      </c>
      <c r="AT128" s="24" t="s">
        <v>189</v>
      </c>
      <c r="AU128" s="24" t="s">
        <v>83</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206</v>
      </c>
      <c r="BM128" s="24" t="s">
        <v>4396</v>
      </c>
    </row>
    <row r="129" spans="2:47" s="1" customFormat="1" ht="54">
      <c r="B129" s="41"/>
      <c r="C129" s="63"/>
      <c r="D129" s="208" t="s">
        <v>287</v>
      </c>
      <c r="E129" s="63"/>
      <c r="F129" s="209" t="s">
        <v>4386</v>
      </c>
      <c r="G129" s="63"/>
      <c r="H129" s="63"/>
      <c r="I129" s="163"/>
      <c r="J129" s="63"/>
      <c r="K129" s="63"/>
      <c r="L129" s="61"/>
      <c r="M129" s="207"/>
      <c r="N129" s="42"/>
      <c r="O129" s="42"/>
      <c r="P129" s="42"/>
      <c r="Q129" s="42"/>
      <c r="R129" s="42"/>
      <c r="S129" s="42"/>
      <c r="T129" s="78"/>
      <c r="AT129" s="24" t="s">
        <v>287</v>
      </c>
      <c r="AU129" s="24" t="s">
        <v>83</v>
      </c>
    </row>
    <row r="130" spans="2:51" s="11" customFormat="1" ht="13.5">
      <c r="B130" s="214"/>
      <c r="C130" s="215"/>
      <c r="D130" s="205" t="s">
        <v>290</v>
      </c>
      <c r="E130" s="216" t="s">
        <v>23</v>
      </c>
      <c r="F130" s="217" t="s">
        <v>4397</v>
      </c>
      <c r="G130" s="215"/>
      <c r="H130" s="218">
        <v>3.076</v>
      </c>
      <c r="I130" s="219"/>
      <c r="J130" s="215"/>
      <c r="K130" s="215"/>
      <c r="L130" s="220"/>
      <c r="M130" s="221"/>
      <c r="N130" s="222"/>
      <c r="O130" s="222"/>
      <c r="P130" s="222"/>
      <c r="Q130" s="222"/>
      <c r="R130" s="222"/>
      <c r="S130" s="222"/>
      <c r="T130" s="223"/>
      <c r="AT130" s="224" t="s">
        <v>290</v>
      </c>
      <c r="AU130" s="224" t="s">
        <v>83</v>
      </c>
      <c r="AV130" s="11" t="s">
        <v>83</v>
      </c>
      <c r="AW130" s="11" t="s">
        <v>36</v>
      </c>
      <c r="AX130" s="11" t="s">
        <v>81</v>
      </c>
      <c r="AY130" s="224" t="s">
        <v>186</v>
      </c>
    </row>
    <row r="131" spans="2:65" s="1" customFormat="1" ht="31.5" customHeight="1">
      <c r="B131" s="41"/>
      <c r="C131" s="193" t="s">
        <v>358</v>
      </c>
      <c r="D131" s="193" t="s">
        <v>189</v>
      </c>
      <c r="E131" s="194" t="s">
        <v>4398</v>
      </c>
      <c r="F131" s="195" t="s">
        <v>4399</v>
      </c>
      <c r="G131" s="196" t="s">
        <v>4376</v>
      </c>
      <c r="H131" s="197">
        <v>3.076</v>
      </c>
      <c r="I131" s="198"/>
      <c r="J131" s="199">
        <f>ROUND(I131*H131,2)</f>
        <v>0</v>
      </c>
      <c r="K131" s="195" t="s">
        <v>193</v>
      </c>
      <c r="L131" s="61"/>
      <c r="M131" s="200" t="s">
        <v>23</v>
      </c>
      <c r="N131" s="201" t="s">
        <v>44</v>
      </c>
      <c r="O131" s="42"/>
      <c r="P131" s="202">
        <f>O131*H131</f>
        <v>0</v>
      </c>
      <c r="Q131" s="202">
        <v>0</v>
      </c>
      <c r="R131" s="202">
        <f>Q131*H131</f>
        <v>0</v>
      </c>
      <c r="S131" s="202">
        <v>0</v>
      </c>
      <c r="T131" s="203">
        <f>S131*H131</f>
        <v>0</v>
      </c>
      <c r="AR131" s="24" t="s">
        <v>206</v>
      </c>
      <c r="AT131" s="24" t="s">
        <v>189</v>
      </c>
      <c r="AU131" s="24" t="s">
        <v>83</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4400</v>
      </c>
    </row>
    <row r="132" spans="2:47" s="1" customFormat="1" ht="54">
      <c r="B132" s="41"/>
      <c r="C132" s="63"/>
      <c r="D132" s="208" t="s">
        <v>287</v>
      </c>
      <c r="E132" s="63"/>
      <c r="F132" s="209" t="s">
        <v>4386</v>
      </c>
      <c r="G132" s="63"/>
      <c r="H132" s="63"/>
      <c r="I132" s="163"/>
      <c r="J132" s="63"/>
      <c r="K132" s="63"/>
      <c r="L132" s="61"/>
      <c r="M132" s="207"/>
      <c r="N132" s="42"/>
      <c r="O132" s="42"/>
      <c r="P132" s="42"/>
      <c r="Q132" s="42"/>
      <c r="R132" s="42"/>
      <c r="S132" s="42"/>
      <c r="T132" s="78"/>
      <c r="AT132" s="24" t="s">
        <v>287</v>
      </c>
      <c r="AU132" s="24" t="s">
        <v>83</v>
      </c>
    </row>
    <row r="133" spans="2:51" s="11" customFormat="1" ht="13.5">
      <c r="B133" s="214"/>
      <c r="C133" s="215"/>
      <c r="D133" s="205" t="s">
        <v>290</v>
      </c>
      <c r="E133" s="216" t="s">
        <v>23</v>
      </c>
      <c r="F133" s="217" t="s">
        <v>4378</v>
      </c>
      <c r="G133" s="215"/>
      <c r="H133" s="218">
        <v>3.076</v>
      </c>
      <c r="I133" s="219"/>
      <c r="J133" s="215"/>
      <c r="K133" s="215"/>
      <c r="L133" s="220"/>
      <c r="M133" s="221"/>
      <c r="N133" s="222"/>
      <c r="O133" s="222"/>
      <c r="P133" s="222"/>
      <c r="Q133" s="222"/>
      <c r="R133" s="222"/>
      <c r="S133" s="222"/>
      <c r="T133" s="223"/>
      <c r="AT133" s="224" t="s">
        <v>290</v>
      </c>
      <c r="AU133" s="224" t="s">
        <v>83</v>
      </c>
      <c r="AV133" s="11" t="s">
        <v>83</v>
      </c>
      <c r="AW133" s="11" t="s">
        <v>36</v>
      </c>
      <c r="AX133" s="11" t="s">
        <v>81</v>
      </c>
      <c r="AY133" s="224" t="s">
        <v>186</v>
      </c>
    </row>
    <row r="134" spans="2:65" s="1" customFormat="1" ht="31.5" customHeight="1">
      <c r="B134" s="41"/>
      <c r="C134" s="193" t="s">
        <v>362</v>
      </c>
      <c r="D134" s="193" t="s">
        <v>189</v>
      </c>
      <c r="E134" s="194" t="s">
        <v>4401</v>
      </c>
      <c r="F134" s="195" t="s">
        <v>4402</v>
      </c>
      <c r="G134" s="196" t="s">
        <v>4376</v>
      </c>
      <c r="H134" s="197">
        <v>44.659</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4403</v>
      </c>
    </row>
    <row r="135" spans="2:47" s="1" customFormat="1" ht="54">
      <c r="B135" s="41"/>
      <c r="C135" s="63"/>
      <c r="D135" s="208" t="s">
        <v>287</v>
      </c>
      <c r="E135" s="63"/>
      <c r="F135" s="209" t="s">
        <v>4386</v>
      </c>
      <c r="G135" s="63"/>
      <c r="H135" s="63"/>
      <c r="I135" s="163"/>
      <c r="J135" s="63"/>
      <c r="K135" s="63"/>
      <c r="L135" s="61"/>
      <c r="M135" s="207"/>
      <c r="N135" s="42"/>
      <c r="O135" s="42"/>
      <c r="P135" s="42"/>
      <c r="Q135" s="42"/>
      <c r="R135" s="42"/>
      <c r="S135" s="42"/>
      <c r="T135" s="78"/>
      <c r="AT135" s="24" t="s">
        <v>287</v>
      </c>
      <c r="AU135" s="24" t="s">
        <v>83</v>
      </c>
    </row>
    <row r="136" spans="2:51" s="11" customFormat="1" ht="13.5">
      <c r="B136" s="214"/>
      <c r="C136" s="215"/>
      <c r="D136" s="205" t="s">
        <v>290</v>
      </c>
      <c r="E136" s="216" t="s">
        <v>23</v>
      </c>
      <c r="F136" s="217" t="s">
        <v>4404</v>
      </c>
      <c r="G136" s="215"/>
      <c r="H136" s="218">
        <v>44.659</v>
      </c>
      <c r="I136" s="219"/>
      <c r="J136" s="215"/>
      <c r="K136" s="215"/>
      <c r="L136" s="220"/>
      <c r="M136" s="221"/>
      <c r="N136" s="222"/>
      <c r="O136" s="222"/>
      <c r="P136" s="222"/>
      <c r="Q136" s="222"/>
      <c r="R136" s="222"/>
      <c r="S136" s="222"/>
      <c r="T136" s="223"/>
      <c r="AT136" s="224" t="s">
        <v>290</v>
      </c>
      <c r="AU136" s="224" t="s">
        <v>83</v>
      </c>
      <c r="AV136" s="11" t="s">
        <v>83</v>
      </c>
      <c r="AW136" s="11" t="s">
        <v>36</v>
      </c>
      <c r="AX136" s="11" t="s">
        <v>81</v>
      </c>
      <c r="AY136" s="224" t="s">
        <v>186</v>
      </c>
    </row>
    <row r="137" spans="2:65" s="1" customFormat="1" ht="31.5" customHeight="1">
      <c r="B137" s="41"/>
      <c r="C137" s="193" t="s">
        <v>354</v>
      </c>
      <c r="D137" s="193" t="s">
        <v>189</v>
      </c>
      <c r="E137" s="194" t="s">
        <v>4405</v>
      </c>
      <c r="F137" s="195" t="s">
        <v>4406</v>
      </c>
      <c r="G137" s="196" t="s">
        <v>4376</v>
      </c>
      <c r="H137" s="197">
        <v>6.151</v>
      </c>
      <c r="I137" s="198"/>
      <c r="J137" s="199">
        <f>ROUND(I137*H137,2)</f>
        <v>0</v>
      </c>
      <c r="K137" s="195" t="s">
        <v>193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4407</v>
      </c>
    </row>
    <row r="138" spans="2:51" s="11" customFormat="1" ht="13.5">
      <c r="B138" s="214"/>
      <c r="C138" s="215"/>
      <c r="D138" s="208" t="s">
        <v>290</v>
      </c>
      <c r="E138" s="225" t="s">
        <v>23</v>
      </c>
      <c r="F138" s="226" t="s">
        <v>4382</v>
      </c>
      <c r="G138" s="215"/>
      <c r="H138" s="227">
        <v>6.151</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3" s="10" customFormat="1" ht="37.35" customHeight="1">
      <c r="B139" s="176"/>
      <c r="C139" s="177"/>
      <c r="D139" s="190" t="s">
        <v>72</v>
      </c>
      <c r="E139" s="252" t="s">
        <v>1059</v>
      </c>
      <c r="F139" s="252" t="s">
        <v>1057</v>
      </c>
      <c r="G139" s="177"/>
      <c r="H139" s="177"/>
      <c r="I139" s="180"/>
      <c r="J139" s="253">
        <f>BK139</f>
        <v>0</v>
      </c>
      <c r="K139" s="177"/>
      <c r="L139" s="182"/>
      <c r="M139" s="183"/>
      <c r="N139" s="184"/>
      <c r="O139" s="184"/>
      <c r="P139" s="185">
        <f>SUM(P140:P151)</f>
        <v>0</v>
      </c>
      <c r="Q139" s="184"/>
      <c r="R139" s="185">
        <f>SUM(R140:R151)</f>
        <v>0</v>
      </c>
      <c r="S139" s="184"/>
      <c r="T139" s="186">
        <f>SUM(T140:T151)</f>
        <v>0</v>
      </c>
      <c r="AR139" s="187" t="s">
        <v>202</v>
      </c>
      <c r="AT139" s="188" t="s">
        <v>72</v>
      </c>
      <c r="AU139" s="188" t="s">
        <v>73</v>
      </c>
      <c r="AY139" s="187" t="s">
        <v>186</v>
      </c>
      <c r="BK139" s="189">
        <f>SUM(BK140:BK151)</f>
        <v>0</v>
      </c>
    </row>
    <row r="140" spans="2:65" s="1" customFormat="1" ht="22.5" customHeight="1">
      <c r="B140" s="41"/>
      <c r="C140" s="254" t="s">
        <v>369</v>
      </c>
      <c r="D140" s="254" t="s">
        <v>1059</v>
      </c>
      <c r="E140" s="255" t="s">
        <v>4408</v>
      </c>
      <c r="F140" s="256" t="s">
        <v>4409</v>
      </c>
      <c r="G140" s="257" t="s">
        <v>1177</v>
      </c>
      <c r="H140" s="258">
        <v>196.845</v>
      </c>
      <c r="I140" s="259"/>
      <c r="J140" s="260">
        <f>ROUND(I140*H140,2)</f>
        <v>0</v>
      </c>
      <c r="K140" s="256" t="s">
        <v>23</v>
      </c>
      <c r="L140" s="261"/>
      <c r="M140" s="262" t="s">
        <v>23</v>
      </c>
      <c r="N140" s="263" t="s">
        <v>44</v>
      </c>
      <c r="O140" s="42"/>
      <c r="P140" s="202">
        <f>O140*H140</f>
        <v>0</v>
      </c>
      <c r="Q140" s="202">
        <v>0</v>
      </c>
      <c r="R140" s="202">
        <f>Q140*H140</f>
        <v>0</v>
      </c>
      <c r="S140" s="202">
        <v>0</v>
      </c>
      <c r="T140" s="203">
        <f>S140*H140</f>
        <v>0</v>
      </c>
      <c r="AR140" s="24" t="s">
        <v>1428</v>
      </c>
      <c r="AT140" s="24" t="s">
        <v>1059</v>
      </c>
      <c r="AU140" s="24" t="s">
        <v>81</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1105</v>
      </c>
      <c r="BM140" s="24" t="s">
        <v>4410</v>
      </c>
    </row>
    <row r="141" spans="2:51" s="11" customFormat="1" ht="13.5">
      <c r="B141" s="214"/>
      <c r="C141" s="215"/>
      <c r="D141" s="205" t="s">
        <v>290</v>
      </c>
      <c r="E141" s="216" t="s">
        <v>23</v>
      </c>
      <c r="F141" s="217" t="s">
        <v>4411</v>
      </c>
      <c r="G141" s="215"/>
      <c r="H141" s="218">
        <v>196.845</v>
      </c>
      <c r="I141" s="219"/>
      <c r="J141" s="215"/>
      <c r="K141" s="215"/>
      <c r="L141" s="220"/>
      <c r="M141" s="221"/>
      <c r="N141" s="222"/>
      <c r="O141" s="222"/>
      <c r="P141" s="222"/>
      <c r="Q141" s="222"/>
      <c r="R141" s="222"/>
      <c r="S141" s="222"/>
      <c r="T141" s="223"/>
      <c r="AT141" s="224" t="s">
        <v>290</v>
      </c>
      <c r="AU141" s="224" t="s">
        <v>81</v>
      </c>
      <c r="AV141" s="11" t="s">
        <v>83</v>
      </c>
      <c r="AW141" s="11" t="s">
        <v>36</v>
      </c>
      <c r="AX141" s="11" t="s">
        <v>81</v>
      </c>
      <c r="AY141" s="224" t="s">
        <v>186</v>
      </c>
    </row>
    <row r="142" spans="2:65" s="1" customFormat="1" ht="22.5" customHeight="1">
      <c r="B142" s="41"/>
      <c r="C142" s="254" t="s">
        <v>373</v>
      </c>
      <c r="D142" s="254" t="s">
        <v>1059</v>
      </c>
      <c r="E142" s="255" t="s">
        <v>4412</v>
      </c>
      <c r="F142" s="256" t="s">
        <v>4413</v>
      </c>
      <c r="G142" s="257" t="s">
        <v>1177</v>
      </c>
      <c r="H142" s="258">
        <v>161474.093</v>
      </c>
      <c r="I142" s="259"/>
      <c r="J142" s="260">
        <f>ROUND(I142*H142,2)</f>
        <v>0</v>
      </c>
      <c r="K142" s="256" t="s">
        <v>23</v>
      </c>
      <c r="L142" s="261"/>
      <c r="M142" s="262" t="s">
        <v>23</v>
      </c>
      <c r="N142" s="263" t="s">
        <v>44</v>
      </c>
      <c r="O142" s="42"/>
      <c r="P142" s="202">
        <f>O142*H142</f>
        <v>0</v>
      </c>
      <c r="Q142" s="202">
        <v>0</v>
      </c>
      <c r="R142" s="202">
        <f>Q142*H142</f>
        <v>0</v>
      </c>
      <c r="S142" s="202">
        <v>0</v>
      </c>
      <c r="T142" s="203">
        <f>S142*H142</f>
        <v>0</v>
      </c>
      <c r="AR142" s="24" t="s">
        <v>1428</v>
      </c>
      <c r="AT142" s="24" t="s">
        <v>1059</v>
      </c>
      <c r="AU142" s="24" t="s">
        <v>81</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1105</v>
      </c>
      <c r="BM142" s="24" t="s">
        <v>4414</v>
      </c>
    </row>
    <row r="143" spans="2:51" s="11" customFormat="1" ht="13.5">
      <c r="B143" s="214"/>
      <c r="C143" s="215"/>
      <c r="D143" s="205" t="s">
        <v>290</v>
      </c>
      <c r="E143" s="216" t="s">
        <v>23</v>
      </c>
      <c r="F143" s="217" t="s">
        <v>4415</v>
      </c>
      <c r="G143" s="215"/>
      <c r="H143" s="218">
        <v>161474.093</v>
      </c>
      <c r="I143" s="219"/>
      <c r="J143" s="215"/>
      <c r="K143" s="215"/>
      <c r="L143" s="220"/>
      <c r="M143" s="221"/>
      <c r="N143" s="222"/>
      <c r="O143" s="222"/>
      <c r="P143" s="222"/>
      <c r="Q143" s="222"/>
      <c r="R143" s="222"/>
      <c r="S143" s="222"/>
      <c r="T143" s="223"/>
      <c r="AT143" s="224" t="s">
        <v>290</v>
      </c>
      <c r="AU143" s="224" t="s">
        <v>81</v>
      </c>
      <c r="AV143" s="11" t="s">
        <v>83</v>
      </c>
      <c r="AW143" s="11" t="s">
        <v>36</v>
      </c>
      <c r="AX143" s="11" t="s">
        <v>81</v>
      </c>
      <c r="AY143" s="224" t="s">
        <v>186</v>
      </c>
    </row>
    <row r="144" spans="2:65" s="1" customFormat="1" ht="22.5" customHeight="1">
      <c r="B144" s="41"/>
      <c r="C144" s="254" t="s">
        <v>377</v>
      </c>
      <c r="D144" s="254" t="s">
        <v>1059</v>
      </c>
      <c r="E144" s="255" t="s">
        <v>4416</v>
      </c>
      <c r="F144" s="256" t="s">
        <v>4417</v>
      </c>
      <c r="G144" s="257" t="s">
        <v>1177</v>
      </c>
      <c r="H144" s="258">
        <v>1420.972</v>
      </c>
      <c r="I144" s="259"/>
      <c r="J144" s="260">
        <f>ROUND(I144*H144,2)</f>
        <v>0</v>
      </c>
      <c r="K144" s="256" t="s">
        <v>23</v>
      </c>
      <c r="L144" s="261"/>
      <c r="M144" s="262" t="s">
        <v>23</v>
      </c>
      <c r="N144" s="263" t="s">
        <v>44</v>
      </c>
      <c r="O144" s="42"/>
      <c r="P144" s="202">
        <f>O144*H144</f>
        <v>0</v>
      </c>
      <c r="Q144" s="202">
        <v>0</v>
      </c>
      <c r="R144" s="202">
        <f>Q144*H144</f>
        <v>0</v>
      </c>
      <c r="S144" s="202">
        <v>0</v>
      </c>
      <c r="T144" s="203">
        <f>S144*H144</f>
        <v>0</v>
      </c>
      <c r="AR144" s="24" t="s">
        <v>1428</v>
      </c>
      <c r="AT144" s="24" t="s">
        <v>1059</v>
      </c>
      <c r="AU144" s="24" t="s">
        <v>81</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1105</v>
      </c>
      <c r="BM144" s="24" t="s">
        <v>4418</v>
      </c>
    </row>
    <row r="145" spans="2:51" s="11" customFormat="1" ht="13.5">
      <c r="B145" s="214"/>
      <c r="C145" s="215"/>
      <c r="D145" s="205" t="s">
        <v>290</v>
      </c>
      <c r="E145" s="216" t="s">
        <v>23</v>
      </c>
      <c r="F145" s="217" t="s">
        <v>4419</v>
      </c>
      <c r="G145" s="215"/>
      <c r="H145" s="218">
        <v>1420.972</v>
      </c>
      <c r="I145" s="219"/>
      <c r="J145" s="215"/>
      <c r="K145" s="215"/>
      <c r="L145" s="220"/>
      <c r="M145" s="221"/>
      <c r="N145" s="222"/>
      <c r="O145" s="222"/>
      <c r="P145" s="222"/>
      <c r="Q145" s="222"/>
      <c r="R145" s="222"/>
      <c r="S145" s="222"/>
      <c r="T145" s="223"/>
      <c r="AT145" s="224" t="s">
        <v>290</v>
      </c>
      <c r="AU145" s="224" t="s">
        <v>81</v>
      </c>
      <c r="AV145" s="11" t="s">
        <v>83</v>
      </c>
      <c r="AW145" s="11" t="s">
        <v>36</v>
      </c>
      <c r="AX145" s="11" t="s">
        <v>81</v>
      </c>
      <c r="AY145" s="224" t="s">
        <v>186</v>
      </c>
    </row>
    <row r="146" spans="2:65" s="1" customFormat="1" ht="22.5" customHeight="1">
      <c r="B146" s="41"/>
      <c r="C146" s="254" t="s">
        <v>292</v>
      </c>
      <c r="D146" s="254" t="s">
        <v>1059</v>
      </c>
      <c r="E146" s="255" t="s">
        <v>4420</v>
      </c>
      <c r="F146" s="256" t="s">
        <v>4421</v>
      </c>
      <c r="G146" s="257" t="s">
        <v>1177</v>
      </c>
      <c r="H146" s="258">
        <v>2615.88</v>
      </c>
      <c r="I146" s="259"/>
      <c r="J146" s="260">
        <f>ROUND(I146*H146,2)</f>
        <v>0</v>
      </c>
      <c r="K146" s="256" t="s">
        <v>23</v>
      </c>
      <c r="L146" s="261"/>
      <c r="M146" s="262" t="s">
        <v>23</v>
      </c>
      <c r="N146" s="263" t="s">
        <v>44</v>
      </c>
      <c r="O146" s="42"/>
      <c r="P146" s="202">
        <f>O146*H146</f>
        <v>0</v>
      </c>
      <c r="Q146" s="202">
        <v>0</v>
      </c>
      <c r="R146" s="202">
        <f>Q146*H146</f>
        <v>0</v>
      </c>
      <c r="S146" s="202">
        <v>0</v>
      </c>
      <c r="T146" s="203">
        <f>S146*H146</f>
        <v>0</v>
      </c>
      <c r="AR146" s="24" t="s">
        <v>1428</v>
      </c>
      <c r="AT146" s="24" t="s">
        <v>1059</v>
      </c>
      <c r="AU146" s="24" t="s">
        <v>81</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1105</v>
      </c>
      <c r="BM146" s="24" t="s">
        <v>4422</v>
      </c>
    </row>
    <row r="147" spans="2:51" s="11" customFormat="1" ht="13.5">
      <c r="B147" s="214"/>
      <c r="C147" s="215"/>
      <c r="D147" s="205" t="s">
        <v>290</v>
      </c>
      <c r="E147" s="216" t="s">
        <v>23</v>
      </c>
      <c r="F147" s="217" t="s">
        <v>4423</v>
      </c>
      <c r="G147" s="215"/>
      <c r="H147" s="218">
        <v>2615.88</v>
      </c>
      <c r="I147" s="219"/>
      <c r="J147" s="215"/>
      <c r="K147" s="215"/>
      <c r="L147" s="220"/>
      <c r="M147" s="221"/>
      <c r="N147" s="222"/>
      <c r="O147" s="222"/>
      <c r="P147" s="222"/>
      <c r="Q147" s="222"/>
      <c r="R147" s="222"/>
      <c r="S147" s="222"/>
      <c r="T147" s="223"/>
      <c r="AT147" s="224" t="s">
        <v>290</v>
      </c>
      <c r="AU147" s="224" t="s">
        <v>81</v>
      </c>
      <c r="AV147" s="11" t="s">
        <v>83</v>
      </c>
      <c r="AW147" s="11" t="s">
        <v>36</v>
      </c>
      <c r="AX147" s="11" t="s">
        <v>81</v>
      </c>
      <c r="AY147" s="224" t="s">
        <v>186</v>
      </c>
    </row>
    <row r="148" spans="2:65" s="1" customFormat="1" ht="22.5" customHeight="1">
      <c r="B148" s="41"/>
      <c r="C148" s="254" t="s">
        <v>387</v>
      </c>
      <c r="D148" s="254" t="s">
        <v>1059</v>
      </c>
      <c r="E148" s="255" t="s">
        <v>4424</v>
      </c>
      <c r="F148" s="256" t="s">
        <v>4425</v>
      </c>
      <c r="G148" s="257" t="s">
        <v>1177</v>
      </c>
      <c r="H148" s="258">
        <v>1614.741</v>
      </c>
      <c r="I148" s="259"/>
      <c r="J148" s="260">
        <f>ROUND(I148*H148,2)</f>
        <v>0</v>
      </c>
      <c r="K148" s="256" t="s">
        <v>23</v>
      </c>
      <c r="L148" s="261"/>
      <c r="M148" s="262" t="s">
        <v>23</v>
      </c>
      <c r="N148" s="263" t="s">
        <v>44</v>
      </c>
      <c r="O148" s="42"/>
      <c r="P148" s="202">
        <f>O148*H148</f>
        <v>0</v>
      </c>
      <c r="Q148" s="202">
        <v>0</v>
      </c>
      <c r="R148" s="202">
        <f>Q148*H148</f>
        <v>0</v>
      </c>
      <c r="S148" s="202">
        <v>0</v>
      </c>
      <c r="T148" s="203">
        <f>S148*H148</f>
        <v>0</v>
      </c>
      <c r="AR148" s="24" t="s">
        <v>1428</v>
      </c>
      <c r="AT148" s="24" t="s">
        <v>1059</v>
      </c>
      <c r="AU148" s="24" t="s">
        <v>81</v>
      </c>
      <c r="AY148" s="24" t="s">
        <v>186</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1105</v>
      </c>
      <c r="BM148" s="24" t="s">
        <v>4426</v>
      </c>
    </row>
    <row r="149" spans="2:51" s="11" customFormat="1" ht="13.5">
      <c r="B149" s="214"/>
      <c r="C149" s="215"/>
      <c r="D149" s="205" t="s">
        <v>290</v>
      </c>
      <c r="E149" s="216" t="s">
        <v>23</v>
      </c>
      <c r="F149" s="217" t="s">
        <v>4427</v>
      </c>
      <c r="G149" s="215"/>
      <c r="H149" s="218">
        <v>1614.741</v>
      </c>
      <c r="I149" s="219"/>
      <c r="J149" s="215"/>
      <c r="K149" s="215"/>
      <c r="L149" s="220"/>
      <c r="M149" s="221"/>
      <c r="N149" s="222"/>
      <c r="O149" s="222"/>
      <c r="P149" s="222"/>
      <c r="Q149" s="222"/>
      <c r="R149" s="222"/>
      <c r="S149" s="222"/>
      <c r="T149" s="223"/>
      <c r="AT149" s="224" t="s">
        <v>290</v>
      </c>
      <c r="AU149" s="224" t="s">
        <v>81</v>
      </c>
      <c r="AV149" s="11" t="s">
        <v>83</v>
      </c>
      <c r="AW149" s="11" t="s">
        <v>36</v>
      </c>
      <c r="AX149" s="11" t="s">
        <v>81</v>
      </c>
      <c r="AY149" s="224" t="s">
        <v>186</v>
      </c>
    </row>
    <row r="150" spans="2:65" s="1" customFormat="1" ht="22.5" customHeight="1">
      <c r="B150" s="41"/>
      <c r="C150" s="254" t="s">
        <v>392</v>
      </c>
      <c r="D150" s="254" t="s">
        <v>1059</v>
      </c>
      <c r="E150" s="255" t="s">
        <v>4428</v>
      </c>
      <c r="F150" s="256" t="s">
        <v>4429</v>
      </c>
      <c r="G150" s="257" t="s">
        <v>1177</v>
      </c>
      <c r="H150" s="258">
        <v>53351.04</v>
      </c>
      <c r="I150" s="259"/>
      <c r="J150" s="260">
        <f>ROUND(I150*H150,2)</f>
        <v>0</v>
      </c>
      <c r="K150" s="256" t="s">
        <v>23</v>
      </c>
      <c r="L150" s="261"/>
      <c r="M150" s="262" t="s">
        <v>23</v>
      </c>
      <c r="N150" s="263" t="s">
        <v>44</v>
      </c>
      <c r="O150" s="42"/>
      <c r="P150" s="202">
        <f>O150*H150</f>
        <v>0</v>
      </c>
      <c r="Q150" s="202">
        <v>0</v>
      </c>
      <c r="R150" s="202">
        <f>Q150*H150</f>
        <v>0</v>
      </c>
      <c r="S150" s="202">
        <v>0</v>
      </c>
      <c r="T150" s="203">
        <f>S150*H150</f>
        <v>0</v>
      </c>
      <c r="AR150" s="24" t="s">
        <v>1428</v>
      </c>
      <c r="AT150" s="24" t="s">
        <v>1059</v>
      </c>
      <c r="AU150" s="24" t="s">
        <v>81</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1105</v>
      </c>
      <c r="BM150" s="24" t="s">
        <v>4430</v>
      </c>
    </row>
    <row r="151" spans="2:51" s="11" customFormat="1" ht="13.5">
      <c r="B151" s="214"/>
      <c r="C151" s="215"/>
      <c r="D151" s="208" t="s">
        <v>290</v>
      </c>
      <c r="E151" s="225" t="s">
        <v>23</v>
      </c>
      <c r="F151" s="226" t="s">
        <v>4431</v>
      </c>
      <c r="G151" s="215"/>
      <c r="H151" s="227">
        <v>53351.04</v>
      </c>
      <c r="I151" s="219"/>
      <c r="J151" s="215"/>
      <c r="K151" s="215"/>
      <c r="L151" s="220"/>
      <c r="M151" s="268"/>
      <c r="N151" s="269"/>
      <c r="O151" s="269"/>
      <c r="P151" s="269"/>
      <c r="Q151" s="269"/>
      <c r="R151" s="269"/>
      <c r="S151" s="269"/>
      <c r="T151" s="270"/>
      <c r="AT151" s="224" t="s">
        <v>290</v>
      </c>
      <c r="AU151" s="224" t="s">
        <v>81</v>
      </c>
      <c r="AV151" s="11" t="s">
        <v>83</v>
      </c>
      <c r="AW151" s="11" t="s">
        <v>36</v>
      </c>
      <c r="AX151" s="11" t="s">
        <v>81</v>
      </c>
      <c r="AY151" s="224" t="s">
        <v>186</v>
      </c>
    </row>
    <row r="152" spans="2:12" s="1" customFormat="1" ht="6.95" customHeight="1">
      <c r="B152" s="56"/>
      <c r="C152" s="57"/>
      <c r="D152" s="57"/>
      <c r="E152" s="57"/>
      <c r="F152" s="57"/>
      <c r="G152" s="57"/>
      <c r="H152" s="57"/>
      <c r="I152" s="139"/>
      <c r="J152" s="57"/>
      <c r="K152" s="57"/>
      <c r="L152" s="61"/>
    </row>
  </sheetData>
  <sheetProtection password="CC35" sheet="1" objects="1" scenarios="1" formatCells="0" formatColumns="0" formatRows="0" sort="0" autoFilter="0"/>
  <autoFilter ref="C78:K151"/>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149</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4432</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ROUND(SUM(BE79:BE140),2)</f>
        <v>0</v>
      </c>
      <c r="G30" s="42"/>
      <c r="H30" s="42"/>
      <c r="I30" s="131">
        <v>0.21</v>
      </c>
      <c r="J30" s="130">
        <f>ROUND(ROUND((SUM(BE79:BE140)),2)*I30,2)</f>
        <v>0</v>
      </c>
      <c r="K30" s="45"/>
    </row>
    <row r="31" spans="2:11" s="1" customFormat="1" ht="14.45" customHeight="1">
      <c r="B31" s="41"/>
      <c r="C31" s="42"/>
      <c r="D31" s="42"/>
      <c r="E31" s="49" t="s">
        <v>45</v>
      </c>
      <c r="F31" s="130">
        <f>ROUND(SUM(BF79:BF140),2)</f>
        <v>0</v>
      </c>
      <c r="G31" s="42"/>
      <c r="H31" s="42"/>
      <c r="I31" s="131">
        <v>0.15</v>
      </c>
      <c r="J31" s="130">
        <f>ROUND(ROUND((SUM(BF79:BF140)),2)*I31,2)</f>
        <v>0</v>
      </c>
      <c r="K31" s="45"/>
    </row>
    <row r="32" spans="2:11" s="1" customFormat="1" ht="14.45" customHeight="1" hidden="1">
      <c r="B32" s="41"/>
      <c r="C32" s="42"/>
      <c r="D32" s="42"/>
      <c r="E32" s="49" t="s">
        <v>46</v>
      </c>
      <c r="F32" s="130">
        <f>ROUND(SUM(BG79:BG140),2)</f>
        <v>0</v>
      </c>
      <c r="G32" s="42"/>
      <c r="H32" s="42"/>
      <c r="I32" s="131">
        <v>0.21</v>
      </c>
      <c r="J32" s="130">
        <v>0</v>
      </c>
      <c r="K32" s="45"/>
    </row>
    <row r="33" spans="2:11" s="1" customFormat="1" ht="14.45" customHeight="1" hidden="1">
      <c r="B33" s="41"/>
      <c r="C33" s="42"/>
      <c r="D33" s="42"/>
      <c r="E33" s="49" t="s">
        <v>47</v>
      </c>
      <c r="F33" s="130">
        <f>ROUND(SUM(BH79:BH140),2)</f>
        <v>0</v>
      </c>
      <c r="G33" s="42"/>
      <c r="H33" s="42"/>
      <c r="I33" s="131">
        <v>0.15</v>
      </c>
      <c r="J33" s="130">
        <v>0</v>
      </c>
      <c r="K33" s="45"/>
    </row>
    <row r="34" spans="2:11" s="1" customFormat="1" ht="14.45" customHeight="1" hidden="1">
      <c r="B34" s="41"/>
      <c r="C34" s="42"/>
      <c r="D34" s="42"/>
      <c r="E34" s="49" t="s">
        <v>48</v>
      </c>
      <c r="F34" s="130">
        <f>ROUND(SUM(BI79:BI140),2)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810.2 - Rekultivace ploch dočasných záborů na zemědělské půdě - 2. a 3. rok</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J79</f>
        <v>0</v>
      </c>
      <c r="K56" s="45"/>
      <c r="AU56" s="24" t="s">
        <v>163</v>
      </c>
    </row>
    <row r="57" spans="2:11" s="7" customFormat="1" ht="24.95" customHeight="1">
      <c r="B57" s="149"/>
      <c r="C57" s="150"/>
      <c r="D57" s="151" t="s">
        <v>276</v>
      </c>
      <c r="E57" s="152"/>
      <c r="F57" s="152"/>
      <c r="G57" s="152"/>
      <c r="H57" s="152"/>
      <c r="I57" s="153"/>
      <c r="J57" s="154">
        <f>J80</f>
        <v>0</v>
      </c>
      <c r="K57" s="155"/>
    </row>
    <row r="58" spans="2:11" s="8" customFormat="1" ht="19.9" customHeight="1">
      <c r="B58" s="156"/>
      <c r="C58" s="157"/>
      <c r="D58" s="158" t="s">
        <v>277</v>
      </c>
      <c r="E58" s="159"/>
      <c r="F58" s="159"/>
      <c r="G58" s="159"/>
      <c r="H58" s="159"/>
      <c r="I58" s="160"/>
      <c r="J58" s="161">
        <f>J81</f>
        <v>0</v>
      </c>
      <c r="K58" s="162"/>
    </row>
    <row r="59" spans="2:11" s="7" customFormat="1" ht="24.95" customHeight="1">
      <c r="B59" s="149"/>
      <c r="C59" s="150"/>
      <c r="D59" s="151" t="s">
        <v>1247</v>
      </c>
      <c r="E59" s="152"/>
      <c r="F59" s="152"/>
      <c r="G59" s="152"/>
      <c r="H59" s="152"/>
      <c r="I59" s="153"/>
      <c r="J59" s="154">
        <f>J116</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169</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404" t="str">
        <f>E7</f>
        <v>III/117 24 Obchvat Rokycany - Hrádek, úsek 2, km 0,000 - 3,350</v>
      </c>
      <c r="F69" s="405"/>
      <c r="G69" s="405"/>
      <c r="H69" s="405"/>
      <c r="I69" s="163"/>
      <c r="J69" s="63"/>
      <c r="K69" s="63"/>
      <c r="L69" s="61"/>
    </row>
    <row r="70" spans="2:12" s="1" customFormat="1" ht="14.45" customHeight="1">
      <c r="B70" s="41"/>
      <c r="C70" s="65" t="s">
        <v>156</v>
      </c>
      <c r="D70" s="63"/>
      <c r="E70" s="63"/>
      <c r="F70" s="63"/>
      <c r="G70" s="63"/>
      <c r="H70" s="63"/>
      <c r="I70" s="163"/>
      <c r="J70" s="63"/>
      <c r="K70" s="63"/>
      <c r="L70" s="61"/>
    </row>
    <row r="71" spans="2:12" s="1" customFormat="1" ht="23.25" customHeight="1">
      <c r="B71" s="41"/>
      <c r="C71" s="63"/>
      <c r="D71" s="63"/>
      <c r="E71" s="376" t="str">
        <f>E9</f>
        <v>SO 810.2 - Rekultivace ploch dočasných záborů na zemědělské půdě - 2. a 3. rok</v>
      </c>
      <c r="F71" s="406"/>
      <c r="G71" s="406"/>
      <c r="H71" s="406"/>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24</v>
      </c>
      <c r="D73" s="63"/>
      <c r="E73" s="63"/>
      <c r="F73" s="164" t="str">
        <f>F12</f>
        <v>Hrádek, Kamenný Újezd</v>
      </c>
      <c r="G73" s="63"/>
      <c r="H73" s="63"/>
      <c r="I73" s="165" t="s">
        <v>26</v>
      </c>
      <c r="J73" s="73" t="str">
        <f>IF(J12="","",J12)</f>
        <v>8. 9. 2017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28</v>
      </c>
      <c r="D75" s="63"/>
      <c r="E75" s="63"/>
      <c r="F75" s="164" t="str">
        <f>E15</f>
        <v>Správa a údržba silnic PK</v>
      </c>
      <c r="G75" s="63"/>
      <c r="H75" s="63"/>
      <c r="I75" s="165" t="s">
        <v>34</v>
      </c>
      <c r="J75" s="164" t="str">
        <f>E21</f>
        <v>D PROJEKT PLZEŇ Nedvěd s.r.o.</v>
      </c>
      <c r="K75" s="63"/>
      <c r="L75" s="61"/>
    </row>
    <row r="76" spans="2:12" s="1" customFormat="1" ht="14.45" customHeight="1">
      <c r="B76" s="41"/>
      <c r="C76" s="65" t="s">
        <v>32</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170</v>
      </c>
      <c r="D78" s="168" t="s">
        <v>58</v>
      </c>
      <c r="E78" s="168" t="s">
        <v>54</v>
      </c>
      <c r="F78" s="168" t="s">
        <v>171</v>
      </c>
      <c r="G78" s="168" t="s">
        <v>172</v>
      </c>
      <c r="H78" s="168" t="s">
        <v>173</v>
      </c>
      <c r="I78" s="169" t="s">
        <v>174</v>
      </c>
      <c r="J78" s="168" t="s">
        <v>161</v>
      </c>
      <c r="K78" s="170" t="s">
        <v>175</v>
      </c>
      <c r="L78" s="171"/>
      <c r="M78" s="81" t="s">
        <v>176</v>
      </c>
      <c r="N78" s="82" t="s">
        <v>43</v>
      </c>
      <c r="O78" s="82" t="s">
        <v>177</v>
      </c>
      <c r="P78" s="82" t="s">
        <v>178</v>
      </c>
      <c r="Q78" s="82" t="s">
        <v>179</v>
      </c>
      <c r="R78" s="82" t="s">
        <v>180</v>
      </c>
      <c r="S78" s="82" t="s">
        <v>181</v>
      </c>
      <c r="T78" s="83" t="s">
        <v>182</v>
      </c>
    </row>
    <row r="79" spans="2:63" s="1" customFormat="1" ht="29.25" customHeight="1">
      <c r="B79" s="41"/>
      <c r="C79" s="87" t="s">
        <v>162</v>
      </c>
      <c r="D79" s="63"/>
      <c r="E79" s="63"/>
      <c r="F79" s="63"/>
      <c r="G79" s="63"/>
      <c r="H79" s="63"/>
      <c r="I79" s="163"/>
      <c r="J79" s="172">
        <f>BK79</f>
        <v>0</v>
      </c>
      <c r="K79" s="63"/>
      <c r="L79" s="61"/>
      <c r="M79" s="84"/>
      <c r="N79" s="85"/>
      <c r="O79" s="85"/>
      <c r="P79" s="173">
        <f>P80+P116</f>
        <v>0</v>
      </c>
      <c r="Q79" s="85"/>
      <c r="R79" s="173">
        <f>R80+R116</f>
        <v>0</v>
      </c>
      <c r="S79" s="85"/>
      <c r="T79" s="174">
        <f>T80+T116</f>
        <v>0</v>
      </c>
      <c r="AT79" s="24" t="s">
        <v>72</v>
      </c>
      <c r="AU79" s="24" t="s">
        <v>163</v>
      </c>
      <c r="BK79" s="175">
        <f>BK80+BK116</f>
        <v>0</v>
      </c>
    </row>
    <row r="80" spans="2:63" s="10" customFormat="1" ht="37.35" customHeight="1">
      <c r="B80" s="176"/>
      <c r="C80" s="177"/>
      <c r="D80" s="178" t="s">
        <v>72</v>
      </c>
      <c r="E80" s="179" t="s">
        <v>280</v>
      </c>
      <c r="F80" s="179" t="s">
        <v>281</v>
      </c>
      <c r="G80" s="177"/>
      <c r="H80" s="177"/>
      <c r="I80" s="180"/>
      <c r="J80" s="181">
        <f>BK80</f>
        <v>0</v>
      </c>
      <c r="K80" s="177"/>
      <c r="L80" s="182"/>
      <c r="M80" s="183"/>
      <c r="N80" s="184"/>
      <c r="O80" s="184"/>
      <c r="P80" s="185">
        <f>P81</f>
        <v>0</v>
      </c>
      <c r="Q80" s="184"/>
      <c r="R80" s="185">
        <f>R81</f>
        <v>0</v>
      </c>
      <c r="S80" s="184"/>
      <c r="T80" s="186">
        <f>T81</f>
        <v>0</v>
      </c>
      <c r="AR80" s="187" t="s">
        <v>81</v>
      </c>
      <c r="AT80" s="188" t="s">
        <v>72</v>
      </c>
      <c r="AU80" s="188" t="s">
        <v>73</v>
      </c>
      <c r="AY80" s="187" t="s">
        <v>186</v>
      </c>
      <c r="BK80" s="189">
        <f>BK81</f>
        <v>0</v>
      </c>
    </row>
    <row r="81" spans="2:63" s="10" customFormat="1" ht="19.9" customHeight="1">
      <c r="B81" s="176"/>
      <c r="C81" s="177"/>
      <c r="D81" s="190" t="s">
        <v>72</v>
      </c>
      <c r="E81" s="191" t="s">
        <v>81</v>
      </c>
      <c r="F81" s="191" t="s">
        <v>282</v>
      </c>
      <c r="G81" s="177"/>
      <c r="H81" s="177"/>
      <c r="I81" s="180"/>
      <c r="J81" s="192">
        <f>BK81</f>
        <v>0</v>
      </c>
      <c r="K81" s="177"/>
      <c r="L81" s="182"/>
      <c r="M81" s="183"/>
      <c r="N81" s="184"/>
      <c r="O81" s="184"/>
      <c r="P81" s="185">
        <f>SUM(P82:P115)</f>
        <v>0</v>
      </c>
      <c r="Q81" s="184"/>
      <c r="R81" s="185">
        <f>SUM(R82:R115)</f>
        <v>0</v>
      </c>
      <c r="S81" s="184"/>
      <c r="T81" s="186">
        <f>SUM(T82:T115)</f>
        <v>0</v>
      </c>
      <c r="AR81" s="187" t="s">
        <v>81</v>
      </c>
      <c r="AT81" s="188" t="s">
        <v>72</v>
      </c>
      <c r="AU81" s="188" t="s">
        <v>81</v>
      </c>
      <c r="AY81" s="187" t="s">
        <v>186</v>
      </c>
      <c r="BK81" s="189">
        <f>SUM(BK82:BK115)</f>
        <v>0</v>
      </c>
    </row>
    <row r="82" spans="2:65" s="1" customFormat="1" ht="44.25" customHeight="1">
      <c r="B82" s="41"/>
      <c r="C82" s="193" t="s">
        <v>362</v>
      </c>
      <c r="D82" s="193" t="s">
        <v>189</v>
      </c>
      <c r="E82" s="194" t="s">
        <v>4334</v>
      </c>
      <c r="F82" s="195" t="s">
        <v>4335</v>
      </c>
      <c r="G82" s="196" t="s">
        <v>295</v>
      </c>
      <c r="H82" s="197">
        <v>21.532</v>
      </c>
      <c r="I82" s="198"/>
      <c r="J82" s="199">
        <f>ROUND(I82*H82,2)</f>
        <v>0</v>
      </c>
      <c r="K82" s="195" t="s">
        <v>193</v>
      </c>
      <c r="L82" s="61"/>
      <c r="M82" s="200" t="s">
        <v>23</v>
      </c>
      <c r="N82" s="201" t="s">
        <v>44</v>
      </c>
      <c r="O82" s="42"/>
      <c r="P82" s="202">
        <f>O82*H82</f>
        <v>0</v>
      </c>
      <c r="Q82" s="202">
        <v>0</v>
      </c>
      <c r="R82" s="202">
        <f>Q82*H82</f>
        <v>0</v>
      </c>
      <c r="S82" s="202">
        <v>0</v>
      </c>
      <c r="T82" s="203">
        <f>S82*H82</f>
        <v>0</v>
      </c>
      <c r="AR82" s="24" t="s">
        <v>206</v>
      </c>
      <c r="AT82" s="24" t="s">
        <v>189</v>
      </c>
      <c r="AU82" s="24" t="s">
        <v>83</v>
      </c>
      <c r="AY82" s="24" t="s">
        <v>186</v>
      </c>
      <c r="BE82" s="204">
        <f>IF(N82="základní",J82,0)</f>
        <v>0</v>
      </c>
      <c r="BF82" s="204">
        <f>IF(N82="snížená",J82,0)</f>
        <v>0</v>
      </c>
      <c r="BG82" s="204">
        <f>IF(N82="zákl. přenesená",J82,0)</f>
        <v>0</v>
      </c>
      <c r="BH82" s="204">
        <f>IF(N82="sníž. přenesená",J82,0)</f>
        <v>0</v>
      </c>
      <c r="BI82" s="204">
        <f>IF(N82="nulová",J82,0)</f>
        <v>0</v>
      </c>
      <c r="BJ82" s="24" t="s">
        <v>81</v>
      </c>
      <c r="BK82" s="204">
        <f>ROUND(I82*H82,2)</f>
        <v>0</v>
      </c>
      <c r="BL82" s="24" t="s">
        <v>206</v>
      </c>
      <c r="BM82" s="24" t="s">
        <v>4433</v>
      </c>
    </row>
    <row r="83" spans="2:47" s="1" customFormat="1" ht="189">
      <c r="B83" s="41"/>
      <c r="C83" s="63"/>
      <c r="D83" s="208" t="s">
        <v>287</v>
      </c>
      <c r="E83" s="63"/>
      <c r="F83" s="209" t="s">
        <v>530</v>
      </c>
      <c r="G83" s="63"/>
      <c r="H83" s="63"/>
      <c r="I83" s="163"/>
      <c r="J83" s="63"/>
      <c r="K83" s="63"/>
      <c r="L83" s="61"/>
      <c r="M83" s="207"/>
      <c r="N83" s="42"/>
      <c r="O83" s="42"/>
      <c r="P83" s="42"/>
      <c r="Q83" s="42"/>
      <c r="R83" s="42"/>
      <c r="S83" s="42"/>
      <c r="T83" s="78"/>
      <c r="AT83" s="24" t="s">
        <v>287</v>
      </c>
      <c r="AU83" s="24" t="s">
        <v>83</v>
      </c>
    </row>
    <row r="84" spans="2:47" s="1" customFormat="1" ht="27">
      <c r="B84" s="41"/>
      <c r="C84" s="63"/>
      <c r="D84" s="208" t="s">
        <v>196</v>
      </c>
      <c r="E84" s="63"/>
      <c r="F84" s="209" t="s">
        <v>4175</v>
      </c>
      <c r="G84" s="63"/>
      <c r="H84" s="63"/>
      <c r="I84" s="163"/>
      <c r="J84" s="63"/>
      <c r="K84" s="63"/>
      <c r="L84" s="61"/>
      <c r="M84" s="207"/>
      <c r="N84" s="42"/>
      <c r="O84" s="42"/>
      <c r="P84" s="42"/>
      <c r="Q84" s="42"/>
      <c r="R84" s="42"/>
      <c r="S84" s="42"/>
      <c r="T84" s="78"/>
      <c r="AT84" s="24" t="s">
        <v>196</v>
      </c>
      <c r="AU84" s="24" t="s">
        <v>83</v>
      </c>
    </row>
    <row r="85" spans="2:51" s="11" customFormat="1" ht="13.5">
      <c r="B85" s="214"/>
      <c r="C85" s="215"/>
      <c r="D85" s="205" t="s">
        <v>290</v>
      </c>
      <c r="E85" s="216" t="s">
        <v>23</v>
      </c>
      <c r="F85" s="217" t="s">
        <v>4337</v>
      </c>
      <c r="G85" s="215"/>
      <c r="H85" s="218">
        <v>21.532</v>
      </c>
      <c r="I85" s="219"/>
      <c r="J85" s="215"/>
      <c r="K85" s="215"/>
      <c r="L85" s="220"/>
      <c r="M85" s="221"/>
      <c r="N85" s="222"/>
      <c r="O85" s="222"/>
      <c r="P85" s="222"/>
      <c r="Q85" s="222"/>
      <c r="R85" s="222"/>
      <c r="S85" s="222"/>
      <c r="T85" s="223"/>
      <c r="AT85" s="224" t="s">
        <v>290</v>
      </c>
      <c r="AU85" s="224" t="s">
        <v>83</v>
      </c>
      <c r="AV85" s="11" t="s">
        <v>83</v>
      </c>
      <c r="AW85" s="11" t="s">
        <v>36</v>
      </c>
      <c r="AX85" s="11" t="s">
        <v>81</v>
      </c>
      <c r="AY85" s="224" t="s">
        <v>186</v>
      </c>
    </row>
    <row r="86" spans="2:65" s="1" customFormat="1" ht="22.5" customHeight="1">
      <c r="B86" s="41"/>
      <c r="C86" s="193" t="s">
        <v>81</v>
      </c>
      <c r="D86" s="193" t="s">
        <v>189</v>
      </c>
      <c r="E86" s="194" t="s">
        <v>4340</v>
      </c>
      <c r="F86" s="195" t="s">
        <v>4341</v>
      </c>
      <c r="G86" s="196" t="s">
        <v>295</v>
      </c>
      <c r="H86" s="197">
        <v>30.757</v>
      </c>
      <c r="I86" s="198"/>
      <c r="J86" s="199">
        <f>ROUND(I86*H86,2)</f>
        <v>0</v>
      </c>
      <c r="K86" s="195" t="s">
        <v>193</v>
      </c>
      <c r="L86" s="61"/>
      <c r="M86" s="200" t="s">
        <v>23</v>
      </c>
      <c r="N86" s="201" t="s">
        <v>44</v>
      </c>
      <c r="O86" s="42"/>
      <c r="P86" s="202">
        <f>O86*H86</f>
        <v>0</v>
      </c>
      <c r="Q86" s="202">
        <v>0</v>
      </c>
      <c r="R86" s="202">
        <f>Q86*H86</f>
        <v>0</v>
      </c>
      <c r="S86" s="202">
        <v>0</v>
      </c>
      <c r="T86" s="203">
        <f>S86*H86</f>
        <v>0</v>
      </c>
      <c r="AR86" s="24" t="s">
        <v>206</v>
      </c>
      <c r="AT86" s="24" t="s">
        <v>189</v>
      </c>
      <c r="AU86" s="24" t="s">
        <v>83</v>
      </c>
      <c r="AY86" s="24" t="s">
        <v>186</v>
      </c>
      <c r="BE86" s="204">
        <f>IF(N86="základní",J86,0)</f>
        <v>0</v>
      </c>
      <c r="BF86" s="204">
        <f>IF(N86="snížená",J86,0)</f>
        <v>0</v>
      </c>
      <c r="BG86" s="204">
        <f>IF(N86="zákl. přenesená",J86,0)</f>
        <v>0</v>
      </c>
      <c r="BH86" s="204">
        <f>IF(N86="sníž. přenesená",J86,0)</f>
        <v>0</v>
      </c>
      <c r="BI86" s="204">
        <f>IF(N86="nulová",J86,0)</f>
        <v>0</v>
      </c>
      <c r="BJ86" s="24" t="s">
        <v>81</v>
      </c>
      <c r="BK86" s="204">
        <f>ROUND(I86*H86,2)</f>
        <v>0</v>
      </c>
      <c r="BL86" s="24" t="s">
        <v>206</v>
      </c>
      <c r="BM86" s="24" t="s">
        <v>4434</v>
      </c>
    </row>
    <row r="87" spans="2:47" s="1" customFormat="1" ht="81">
      <c r="B87" s="41"/>
      <c r="C87" s="63"/>
      <c r="D87" s="208" t="s">
        <v>287</v>
      </c>
      <c r="E87" s="63"/>
      <c r="F87" s="209" t="s">
        <v>4343</v>
      </c>
      <c r="G87" s="63"/>
      <c r="H87" s="63"/>
      <c r="I87" s="163"/>
      <c r="J87" s="63"/>
      <c r="K87" s="63"/>
      <c r="L87" s="61"/>
      <c r="M87" s="207"/>
      <c r="N87" s="42"/>
      <c r="O87" s="42"/>
      <c r="P87" s="42"/>
      <c r="Q87" s="42"/>
      <c r="R87" s="42"/>
      <c r="S87" s="42"/>
      <c r="T87" s="78"/>
      <c r="AT87" s="24" t="s">
        <v>287</v>
      </c>
      <c r="AU87" s="24" t="s">
        <v>83</v>
      </c>
    </row>
    <row r="88" spans="2:51" s="11" customFormat="1" ht="13.5">
      <c r="B88" s="214"/>
      <c r="C88" s="215"/>
      <c r="D88" s="205" t="s">
        <v>290</v>
      </c>
      <c r="E88" s="216" t="s">
        <v>23</v>
      </c>
      <c r="F88" s="217" t="s">
        <v>4344</v>
      </c>
      <c r="G88" s="215"/>
      <c r="H88" s="218">
        <v>30.757</v>
      </c>
      <c r="I88" s="219"/>
      <c r="J88" s="215"/>
      <c r="K88" s="215"/>
      <c r="L88" s="220"/>
      <c r="M88" s="221"/>
      <c r="N88" s="222"/>
      <c r="O88" s="222"/>
      <c r="P88" s="222"/>
      <c r="Q88" s="222"/>
      <c r="R88" s="222"/>
      <c r="S88" s="222"/>
      <c r="T88" s="223"/>
      <c r="AT88" s="224" t="s">
        <v>290</v>
      </c>
      <c r="AU88" s="224" t="s">
        <v>83</v>
      </c>
      <c r="AV88" s="11" t="s">
        <v>83</v>
      </c>
      <c r="AW88" s="11" t="s">
        <v>36</v>
      </c>
      <c r="AX88" s="11" t="s">
        <v>81</v>
      </c>
      <c r="AY88" s="224" t="s">
        <v>186</v>
      </c>
    </row>
    <row r="89" spans="2:65" s="1" customFormat="1" ht="31.5" customHeight="1">
      <c r="B89" s="41"/>
      <c r="C89" s="193" t="s">
        <v>227</v>
      </c>
      <c r="D89" s="193" t="s">
        <v>189</v>
      </c>
      <c r="E89" s="194" t="s">
        <v>4355</v>
      </c>
      <c r="F89" s="195" t="s">
        <v>4356</v>
      </c>
      <c r="G89" s="196" t="s">
        <v>285</v>
      </c>
      <c r="H89" s="197">
        <v>32654.97</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4435</v>
      </c>
    </row>
    <row r="90" spans="2:47" s="1" customFormat="1" ht="121.5">
      <c r="B90" s="41"/>
      <c r="C90" s="63"/>
      <c r="D90" s="208" t="s">
        <v>287</v>
      </c>
      <c r="E90" s="63"/>
      <c r="F90" s="209" t="s">
        <v>574</v>
      </c>
      <c r="G90" s="63"/>
      <c r="H90" s="63"/>
      <c r="I90" s="163"/>
      <c r="J90" s="63"/>
      <c r="K90" s="63"/>
      <c r="L90" s="61"/>
      <c r="M90" s="207"/>
      <c r="N90" s="42"/>
      <c r="O90" s="42"/>
      <c r="P90" s="42"/>
      <c r="Q90" s="42"/>
      <c r="R90" s="42"/>
      <c r="S90" s="42"/>
      <c r="T90" s="78"/>
      <c r="AT90" s="24" t="s">
        <v>287</v>
      </c>
      <c r="AU90" s="24" t="s">
        <v>83</v>
      </c>
    </row>
    <row r="91" spans="2:51" s="11" customFormat="1" ht="13.5">
      <c r="B91" s="214"/>
      <c r="C91" s="215"/>
      <c r="D91" s="205" t="s">
        <v>290</v>
      </c>
      <c r="E91" s="216" t="s">
        <v>23</v>
      </c>
      <c r="F91" s="217" t="s">
        <v>4436</v>
      </c>
      <c r="G91" s="215"/>
      <c r="H91" s="218">
        <v>32654.97</v>
      </c>
      <c r="I91" s="219"/>
      <c r="J91" s="215"/>
      <c r="K91" s="215"/>
      <c r="L91" s="220"/>
      <c r="M91" s="221"/>
      <c r="N91" s="222"/>
      <c r="O91" s="222"/>
      <c r="P91" s="222"/>
      <c r="Q91" s="222"/>
      <c r="R91" s="222"/>
      <c r="S91" s="222"/>
      <c r="T91" s="223"/>
      <c r="AT91" s="224" t="s">
        <v>290</v>
      </c>
      <c r="AU91" s="224" t="s">
        <v>83</v>
      </c>
      <c r="AV91" s="11" t="s">
        <v>83</v>
      </c>
      <c r="AW91" s="11" t="s">
        <v>36</v>
      </c>
      <c r="AX91" s="11" t="s">
        <v>81</v>
      </c>
      <c r="AY91" s="224" t="s">
        <v>186</v>
      </c>
    </row>
    <row r="92" spans="2:65" s="1" customFormat="1" ht="22.5" customHeight="1">
      <c r="B92" s="41"/>
      <c r="C92" s="193" t="s">
        <v>202</v>
      </c>
      <c r="D92" s="193" t="s">
        <v>189</v>
      </c>
      <c r="E92" s="194" t="s">
        <v>4363</v>
      </c>
      <c r="F92" s="195" t="s">
        <v>4364</v>
      </c>
      <c r="G92" s="196" t="s">
        <v>285</v>
      </c>
      <c r="H92" s="197">
        <v>65309.94</v>
      </c>
      <c r="I92" s="198"/>
      <c r="J92" s="199">
        <f>ROUND(I92*H92,2)</f>
        <v>0</v>
      </c>
      <c r="K92" s="195" t="s">
        <v>193</v>
      </c>
      <c r="L92" s="61"/>
      <c r="M92" s="200" t="s">
        <v>23</v>
      </c>
      <c r="N92" s="201" t="s">
        <v>44</v>
      </c>
      <c r="O92" s="42"/>
      <c r="P92" s="202">
        <f>O92*H92</f>
        <v>0</v>
      </c>
      <c r="Q92" s="202">
        <v>0</v>
      </c>
      <c r="R92" s="202">
        <f>Q92*H92</f>
        <v>0</v>
      </c>
      <c r="S92" s="202">
        <v>0</v>
      </c>
      <c r="T92" s="203">
        <f>S92*H92</f>
        <v>0</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4437</v>
      </c>
    </row>
    <row r="93" spans="2:47" s="1" customFormat="1" ht="40.5">
      <c r="B93" s="41"/>
      <c r="C93" s="63"/>
      <c r="D93" s="208" t="s">
        <v>287</v>
      </c>
      <c r="E93" s="63"/>
      <c r="F93" s="209" t="s">
        <v>4366</v>
      </c>
      <c r="G93" s="63"/>
      <c r="H93" s="63"/>
      <c r="I93" s="163"/>
      <c r="J93" s="63"/>
      <c r="K93" s="63"/>
      <c r="L93" s="61"/>
      <c r="M93" s="207"/>
      <c r="N93" s="42"/>
      <c r="O93" s="42"/>
      <c r="P93" s="42"/>
      <c r="Q93" s="42"/>
      <c r="R93" s="42"/>
      <c r="S93" s="42"/>
      <c r="T93" s="78"/>
      <c r="AT93" s="24" t="s">
        <v>287</v>
      </c>
      <c r="AU93" s="24" t="s">
        <v>83</v>
      </c>
    </row>
    <row r="94" spans="2:51" s="11" customFormat="1" ht="13.5">
      <c r="B94" s="214"/>
      <c r="C94" s="215"/>
      <c r="D94" s="205" t="s">
        <v>290</v>
      </c>
      <c r="E94" s="216" t="s">
        <v>23</v>
      </c>
      <c r="F94" s="217" t="s">
        <v>4438</v>
      </c>
      <c r="G94" s="215"/>
      <c r="H94" s="218">
        <v>65309.94</v>
      </c>
      <c r="I94" s="219"/>
      <c r="J94" s="215"/>
      <c r="K94" s="215"/>
      <c r="L94" s="220"/>
      <c r="M94" s="221"/>
      <c r="N94" s="222"/>
      <c r="O94" s="222"/>
      <c r="P94" s="222"/>
      <c r="Q94" s="222"/>
      <c r="R94" s="222"/>
      <c r="S94" s="222"/>
      <c r="T94" s="223"/>
      <c r="AT94" s="224" t="s">
        <v>290</v>
      </c>
      <c r="AU94" s="224" t="s">
        <v>83</v>
      </c>
      <c r="AV94" s="11" t="s">
        <v>83</v>
      </c>
      <c r="AW94" s="11" t="s">
        <v>36</v>
      </c>
      <c r="AX94" s="11" t="s">
        <v>81</v>
      </c>
      <c r="AY94" s="224" t="s">
        <v>186</v>
      </c>
    </row>
    <row r="95" spans="2:65" s="1" customFormat="1" ht="22.5" customHeight="1">
      <c r="B95" s="41"/>
      <c r="C95" s="193" t="s">
        <v>206</v>
      </c>
      <c r="D95" s="193" t="s">
        <v>189</v>
      </c>
      <c r="E95" s="194" t="s">
        <v>4367</v>
      </c>
      <c r="F95" s="195" t="s">
        <v>4368</v>
      </c>
      <c r="G95" s="196" t="s">
        <v>285</v>
      </c>
      <c r="H95" s="197">
        <v>130619.88</v>
      </c>
      <c r="I95" s="198"/>
      <c r="J95" s="199">
        <f>ROUND(I95*H95,2)</f>
        <v>0</v>
      </c>
      <c r="K95" s="195" t="s">
        <v>193</v>
      </c>
      <c r="L95" s="61"/>
      <c r="M95" s="200" t="s">
        <v>23</v>
      </c>
      <c r="N95" s="201" t="s">
        <v>44</v>
      </c>
      <c r="O95" s="42"/>
      <c r="P95" s="202">
        <f>O95*H95</f>
        <v>0</v>
      </c>
      <c r="Q95" s="202">
        <v>0</v>
      </c>
      <c r="R95" s="202">
        <f>Q95*H95</f>
        <v>0</v>
      </c>
      <c r="S95" s="202">
        <v>0</v>
      </c>
      <c r="T95" s="203">
        <f>S95*H95</f>
        <v>0</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4439</v>
      </c>
    </row>
    <row r="96" spans="2:47" s="1" customFormat="1" ht="40.5">
      <c r="B96" s="41"/>
      <c r="C96" s="63"/>
      <c r="D96" s="208" t="s">
        <v>287</v>
      </c>
      <c r="E96" s="63"/>
      <c r="F96" s="209" t="s">
        <v>4366</v>
      </c>
      <c r="G96" s="63"/>
      <c r="H96" s="63"/>
      <c r="I96" s="163"/>
      <c r="J96" s="63"/>
      <c r="K96" s="63"/>
      <c r="L96" s="61"/>
      <c r="M96" s="207"/>
      <c r="N96" s="42"/>
      <c r="O96" s="42"/>
      <c r="P96" s="42"/>
      <c r="Q96" s="42"/>
      <c r="R96" s="42"/>
      <c r="S96" s="42"/>
      <c r="T96" s="78"/>
      <c r="AT96" s="24" t="s">
        <v>287</v>
      </c>
      <c r="AU96" s="24" t="s">
        <v>83</v>
      </c>
    </row>
    <row r="97" spans="2:51" s="11" customFormat="1" ht="13.5">
      <c r="B97" s="214"/>
      <c r="C97" s="215"/>
      <c r="D97" s="205" t="s">
        <v>290</v>
      </c>
      <c r="E97" s="216" t="s">
        <v>23</v>
      </c>
      <c r="F97" s="217" t="s">
        <v>4440</v>
      </c>
      <c r="G97" s="215"/>
      <c r="H97" s="218">
        <v>130619.88</v>
      </c>
      <c r="I97" s="219"/>
      <c r="J97" s="215"/>
      <c r="K97" s="215"/>
      <c r="L97" s="220"/>
      <c r="M97" s="221"/>
      <c r="N97" s="222"/>
      <c r="O97" s="222"/>
      <c r="P97" s="222"/>
      <c r="Q97" s="222"/>
      <c r="R97" s="222"/>
      <c r="S97" s="222"/>
      <c r="T97" s="223"/>
      <c r="AT97" s="224" t="s">
        <v>290</v>
      </c>
      <c r="AU97" s="224" t="s">
        <v>83</v>
      </c>
      <c r="AV97" s="11" t="s">
        <v>83</v>
      </c>
      <c r="AW97" s="11" t="s">
        <v>36</v>
      </c>
      <c r="AX97" s="11" t="s">
        <v>81</v>
      </c>
      <c r="AY97" s="224" t="s">
        <v>186</v>
      </c>
    </row>
    <row r="98" spans="2:65" s="1" customFormat="1" ht="22.5" customHeight="1">
      <c r="B98" s="41"/>
      <c r="C98" s="193" t="s">
        <v>251</v>
      </c>
      <c r="D98" s="193" t="s">
        <v>189</v>
      </c>
      <c r="E98" s="194" t="s">
        <v>4441</v>
      </c>
      <c r="F98" s="195" t="s">
        <v>4442</v>
      </c>
      <c r="G98" s="196" t="s">
        <v>285</v>
      </c>
      <c r="H98" s="197">
        <v>2601</v>
      </c>
      <c r="I98" s="198"/>
      <c r="J98" s="199">
        <f>ROUND(I98*H98,2)</f>
        <v>0</v>
      </c>
      <c r="K98" s="195" t="s">
        <v>193</v>
      </c>
      <c r="L98" s="61"/>
      <c r="M98" s="200" t="s">
        <v>23</v>
      </c>
      <c r="N98" s="201" t="s">
        <v>44</v>
      </c>
      <c r="O98" s="42"/>
      <c r="P98" s="202">
        <f>O98*H98</f>
        <v>0</v>
      </c>
      <c r="Q98" s="202">
        <v>0</v>
      </c>
      <c r="R98" s="202">
        <f>Q98*H98</f>
        <v>0</v>
      </c>
      <c r="S98" s="202">
        <v>0</v>
      </c>
      <c r="T98" s="203">
        <f>S98*H98</f>
        <v>0</v>
      </c>
      <c r="AR98" s="24" t="s">
        <v>206</v>
      </c>
      <c r="AT98" s="24" t="s">
        <v>189</v>
      </c>
      <c r="AU98" s="24" t="s">
        <v>83</v>
      </c>
      <c r="AY98" s="24" t="s">
        <v>186</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206</v>
      </c>
      <c r="BM98" s="24" t="s">
        <v>4443</v>
      </c>
    </row>
    <row r="99" spans="2:47" s="1" customFormat="1" ht="40.5">
      <c r="B99" s="41"/>
      <c r="C99" s="63"/>
      <c r="D99" s="208" t="s">
        <v>287</v>
      </c>
      <c r="E99" s="63"/>
      <c r="F99" s="209" t="s">
        <v>4366</v>
      </c>
      <c r="G99" s="63"/>
      <c r="H99" s="63"/>
      <c r="I99" s="163"/>
      <c r="J99" s="63"/>
      <c r="K99" s="63"/>
      <c r="L99" s="61"/>
      <c r="M99" s="207"/>
      <c r="N99" s="42"/>
      <c r="O99" s="42"/>
      <c r="P99" s="42"/>
      <c r="Q99" s="42"/>
      <c r="R99" s="42"/>
      <c r="S99" s="42"/>
      <c r="T99" s="78"/>
      <c r="AT99" s="24" t="s">
        <v>287</v>
      </c>
      <c r="AU99" s="24" t="s">
        <v>83</v>
      </c>
    </row>
    <row r="100" spans="2:51" s="11" customFormat="1" ht="13.5">
      <c r="B100" s="214"/>
      <c r="C100" s="215"/>
      <c r="D100" s="205" t="s">
        <v>290</v>
      </c>
      <c r="E100" s="216" t="s">
        <v>23</v>
      </c>
      <c r="F100" s="217" t="s">
        <v>4444</v>
      </c>
      <c r="G100" s="215"/>
      <c r="H100" s="218">
        <v>2601</v>
      </c>
      <c r="I100" s="219"/>
      <c r="J100" s="215"/>
      <c r="K100" s="215"/>
      <c r="L100" s="220"/>
      <c r="M100" s="221"/>
      <c r="N100" s="222"/>
      <c r="O100" s="222"/>
      <c r="P100" s="222"/>
      <c r="Q100" s="222"/>
      <c r="R100" s="222"/>
      <c r="S100" s="222"/>
      <c r="T100" s="223"/>
      <c r="AT100" s="224" t="s">
        <v>290</v>
      </c>
      <c r="AU100" s="224" t="s">
        <v>83</v>
      </c>
      <c r="AV100" s="11" t="s">
        <v>83</v>
      </c>
      <c r="AW100" s="11" t="s">
        <v>36</v>
      </c>
      <c r="AX100" s="11" t="s">
        <v>81</v>
      </c>
      <c r="AY100" s="224" t="s">
        <v>186</v>
      </c>
    </row>
    <row r="101" spans="2:65" s="1" customFormat="1" ht="22.5" customHeight="1">
      <c r="B101" s="41"/>
      <c r="C101" s="193" t="s">
        <v>185</v>
      </c>
      <c r="D101" s="193" t="s">
        <v>189</v>
      </c>
      <c r="E101" s="194" t="s">
        <v>4371</v>
      </c>
      <c r="F101" s="195" t="s">
        <v>4372</v>
      </c>
      <c r="G101" s="196" t="s">
        <v>285</v>
      </c>
      <c r="H101" s="197">
        <v>65309.94</v>
      </c>
      <c r="I101" s="198"/>
      <c r="J101" s="199">
        <f>ROUND(I101*H101,2)</f>
        <v>0</v>
      </c>
      <c r="K101" s="195" t="s">
        <v>193</v>
      </c>
      <c r="L101" s="61"/>
      <c r="M101" s="200" t="s">
        <v>23</v>
      </c>
      <c r="N101" s="201" t="s">
        <v>44</v>
      </c>
      <c r="O101" s="42"/>
      <c r="P101" s="202">
        <f>O101*H101</f>
        <v>0</v>
      </c>
      <c r="Q101" s="202">
        <v>0</v>
      </c>
      <c r="R101" s="202">
        <f>Q101*H101</f>
        <v>0</v>
      </c>
      <c r="S101" s="202">
        <v>0</v>
      </c>
      <c r="T101" s="203">
        <f>S101*H101</f>
        <v>0</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4445</v>
      </c>
    </row>
    <row r="102" spans="2:47" s="1" customFormat="1" ht="40.5">
      <c r="B102" s="41"/>
      <c r="C102" s="63"/>
      <c r="D102" s="208" t="s">
        <v>287</v>
      </c>
      <c r="E102" s="63"/>
      <c r="F102" s="209" t="s">
        <v>4366</v>
      </c>
      <c r="G102" s="63"/>
      <c r="H102" s="63"/>
      <c r="I102" s="163"/>
      <c r="J102" s="63"/>
      <c r="K102" s="63"/>
      <c r="L102" s="61"/>
      <c r="M102" s="207"/>
      <c r="N102" s="42"/>
      <c r="O102" s="42"/>
      <c r="P102" s="42"/>
      <c r="Q102" s="42"/>
      <c r="R102" s="42"/>
      <c r="S102" s="42"/>
      <c r="T102" s="78"/>
      <c r="AT102" s="24" t="s">
        <v>287</v>
      </c>
      <c r="AU102" s="24" t="s">
        <v>83</v>
      </c>
    </row>
    <row r="103" spans="2:51" s="11" customFormat="1" ht="13.5">
      <c r="B103" s="214"/>
      <c r="C103" s="215"/>
      <c r="D103" s="205" t="s">
        <v>290</v>
      </c>
      <c r="E103" s="216" t="s">
        <v>23</v>
      </c>
      <c r="F103" s="217" t="s">
        <v>4438</v>
      </c>
      <c r="G103" s="215"/>
      <c r="H103" s="218">
        <v>65309.94</v>
      </c>
      <c r="I103" s="219"/>
      <c r="J103" s="215"/>
      <c r="K103" s="215"/>
      <c r="L103" s="220"/>
      <c r="M103" s="221"/>
      <c r="N103" s="222"/>
      <c r="O103" s="222"/>
      <c r="P103" s="222"/>
      <c r="Q103" s="222"/>
      <c r="R103" s="222"/>
      <c r="S103" s="222"/>
      <c r="T103" s="223"/>
      <c r="AT103" s="224" t="s">
        <v>290</v>
      </c>
      <c r="AU103" s="224" t="s">
        <v>83</v>
      </c>
      <c r="AV103" s="11" t="s">
        <v>83</v>
      </c>
      <c r="AW103" s="11" t="s">
        <v>36</v>
      </c>
      <c r="AX103" s="11" t="s">
        <v>81</v>
      </c>
      <c r="AY103" s="224" t="s">
        <v>186</v>
      </c>
    </row>
    <row r="104" spans="2:65" s="1" customFormat="1" ht="31.5" customHeight="1">
      <c r="B104" s="41"/>
      <c r="C104" s="193" t="s">
        <v>246</v>
      </c>
      <c r="D104" s="193" t="s">
        <v>189</v>
      </c>
      <c r="E104" s="194" t="s">
        <v>4374</v>
      </c>
      <c r="F104" s="195" t="s">
        <v>4375</v>
      </c>
      <c r="G104" s="196" t="s">
        <v>4376</v>
      </c>
      <c r="H104" s="197">
        <v>3.179</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4446</v>
      </c>
    </row>
    <row r="105" spans="2:51" s="11" customFormat="1" ht="13.5">
      <c r="B105" s="214"/>
      <c r="C105" s="215"/>
      <c r="D105" s="205" t="s">
        <v>290</v>
      </c>
      <c r="E105" s="216" t="s">
        <v>23</v>
      </c>
      <c r="F105" s="217" t="s">
        <v>4447</v>
      </c>
      <c r="G105" s="215"/>
      <c r="H105" s="218">
        <v>3.179</v>
      </c>
      <c r="I105" s="219"/>
      <c r="J105" s="215"/>
      <c r="K105" s="215"/>
      <c r="L105" s="220"/>
      <c r="M105" s="221"/>
      <c r="N105" s="222"/>
      <c r="O105" s="222"/>
      <c r="P105" s="222"/>
      <c r="Q105" s="222"/>
      <c r="R105" s="222"/>
      <c r="S105" s="222"/>
      <c r="T105" s="223"/>
      <c r="AT105" s="224" t="s">
        <v>290</v>
      </c>
      <c r="AU105" s="224" t="s">
        <v>83</v>
      </c>
      <c r="AV105" s="11" t="s">
        <v>83</v>
      </c>
      <c r="AW105" s="11" t="s">
        <v>36</v>
      </c>
      <c r="AX105" s="11" t="s">
        <v>81</v>
      </c>
      <c r="AY105" s="224" t="s">
        <v>186</v>
      </c>
    </row>
    <row r="106" spans="2:65" s="1" customFormat="1" ht="31.5" customHeight="1">
      <c r="B106" s="41"/>
      <c r="C106" s="193" t="s">
        <v>83</v>
      </c>
      <c r="D106" s="193" t="s">
        <v>189</v>
      </c>
      <c r="E106" s="194" t="s">
        <v>4379</v>
      </c>
      <c r="F106" s="195" t="s">
        <v>4380</v>
      </c>
      <c r="G106" s="196" t="s">
        <v>4376</v>
      </c>
      <c r="H106" s="197">
        <v>5.978</v>
      </c>
      <c r="I106" s="198"/>
      <c r="J106" s="199">
        <f>ROUND(I106*H106,2)</f>
        <v>0</v>
      </c>
      <c r="K106" s="195" t="s">
        <v>193</v>
      </c>
      <c r="L106" s="61"/>
      <c r="M106" s="200" t="s">
        <v>23</v>
      </c>
      <c r="N106" s="201" t="s">
        <v>44</v>
      </c>
      <c r="O106" s="42"/>
      <c r="P106" s="202">
        <f>O106*H106</f>
        <v>0</v>
      </c>
      <c r="Q106" s="202">
        <v>0</v>
      </c>
      <c r="R106" s="202">
        <f>Q106*H106</f>
        <v>0</v>
      </c>
      <c r="S106" s="202">
        <v>0</v>
      </c>
      <c r="T106" s="203">
        <f>S106*H106</f>
        <v>0</v>
      </c>
      <c r="AR106" s="24" t="s">
        <v>206</v>
      </c>
      <c r="AT106" s="24" t="s">
        <v>189</v>
      </c>
      <c r="AU106" s="24" t="s">
        <v>83</v>
      </c>
      <c r="AY106" s="24" t="s">
        <v>186</v>
      </c>
      <c r="BE106" s="204">
        <f>IF(N106="základní",J106,0)</f>
        <v>0</v>
      </c>
      <c r="BF106" s="204">
        <f>IF(N106="snížená",J106,0)</f>
        <v>0</v>
      </c>
      <c r="BG106" s="204">
        <f>IF(N106="zákl. přenesená",J106,0)</f>
        <v>0</v>
      </c>
      <c r="BH106" s="204">
        <f>IF(N106="sníž. přenesená",J106,0)</f>
        <v>0</v>
      </c>
      <c r="BI106" s="204">
        <f>IF(N106="nulová",J106,0)</f>
        <v>0</v>
      </c>
      <c r="BJ106" s="24" t="s">
        <v>81</v>
      </c>
      <c r="BK106" s="204">
        <f>ROUND(I106*H106,2)</f>
        <v>0</v>
      </c>
      <c r="BL106" s="24" t="s">
        <v>206</v>
      </c>
      <c r="BM106" s="24" t="s">
        <v>4448</v>
      </c>
    </row>
    <row r="107" spans="2:51" s="11" customFormat="1" ht="13.5">
      <c r="B107" s="214"/>
      <c r="C107" s="215"/>
      <c r="D107" s="205" t="s">
        <v>290</v>
      </c>
      <c r="E107" s="216" t="s">
        <v>23</v>
      </c>
      <c r="F107" s="217" t="s">
        <v>4449</v>
      </c>
      <c r="G107" s="215"/>
      <c r="H107" s="218">
        <v>5.978</v>
      </c>
      <c r="I107" s="219"/>
      <c r="J107" s="215"/>
      <c r="K107" s="215"/>
      <c r="L107" s="220"/>
      <c r="M107" s="221"/>
      <c r="N107" s="222"/>
      <c r="O107" s="222"/>
      <c r="P107" s="222"/>
      <c r="Q107" s="222"/>
      <c r="R107" s="222"/>
      <c r="S107" s="222"/>
      <c r="T107" s="223"/>
      <c r="AT107" s="224" t="s">
        <v>290</v>
      </c>
      <c r="AU107" s="224" t="s">
        <v>83</v>
      </c>
      <c r="AV107" s="11" t="s">
        <v>83</v>
      </c>
      <c r="AW107" s="11" t="s">
        <v>36</v>
      </c>
      <c r="AX107" s="11" t="s">
        <v>81</v>
      </c>
      <c r="AY107" s="224" t="s">
        <v>186</v>
      </c>
    </row>
    <row r="108" spans="2:65" s="1" customFormat="1" ht="31.5" customHeight="1">
      <c r="B108" s="41"/>
      <c r="C108" s="193" t="s">
        <v>217</v>
      </c>
      <c r="D108" s="193" t="s">
        <v>189</v>
      </c>
      <c r="E108" s="194" t="s">
        <v>4383</v>
      </c>
      <c r="F108" s="195" t="s">
        <v>4384</v>
      </c>
      <c r="G108" s="196" t="s">
        <v>4376</v>
      </c>
      <c r="H108" s="197">
        <v>3.265</v>
      </c>
      <c r="I108" s="198"/>
      <c r="J108" s="199">
        <f>ROUND(I108*H108,2)</f>
        <v>0</v>
      </c>
      <c r="K108" s="195" t="s">
        <v>193</v>
      </c>
      <c r="L108" s="61"/>
      <c r="M108" s="200" t="s">
        <v>23</v>
      </c>
      <c r="N108" s="201" t="s">
        <v>44</v>
      </c>
      <c r="O108" s="42"/>
      <c r="P108" s="202">
        <f>O108*H108</f>
        <v>0</v>
      </c>
      <c r="Q108" s="202">
        <v>0</v>
      </c>
      <c r="R108" s="202">
        <f>Q108*H108</f>
        <v>0</v>
      </c>
      <c r="S108" s="202">
        <v>0</v>
      </c>
      <c r="T108" s="203">
        <f>S108*H108</f>
        <v>0</v>
      </c>
      <c r="AR108" s="24" t="s">
        <v>206</v>
      </c>
      <c r="AT108" s="24" t="s">
        <v>189</v>
      </c>
      <c r="AU108" s="24" t="s">
        <v>83</v>
      </c>
      <c r="AY108" s="24" t="s">
        <v>186</v>
      </c>
      <c r="BE108" s="204">
        <f>IF(N108="základní",J108,0)</f>
        <v>0</v>
      </c>
      <c r="BF108" s="204">
        <f>IF(N108="snížená",J108,0)</f>
        <v>0</v>
      </c>
      <c r="BG108" s="204">
        <f>IF(N108="zákl. přenesená",J108,0)</f>
        <v>0</v>
      </c>
      <c r="BH108" s="204">
        <f>IF(N108="sníž. přenesená",J108,0)</f>
        <v>0</v>
      </c>
      <c r="BI108" s="204">
        <f>IF(N108="nulová",J108,0)</f>
        <v>0</v>
      </c>
      <c r="BJ108" s="24" t="s">
        <v>81</v>
      </c>
      <c r="BK108" s="204">
        <f>ROUND(I108*H108,2)</f>
        <v>0</v>
      </c>
      <c r="BL108" s="24" t="s">
        <v>206</v>
      </c>
      <c r="BM108" s="24" t="s">
        <v>4450</v>
      </c>
    </row>
    <row r="109" spans="2:47" s="1" customFormat="1" ht="54">
      <c r="B109" s="41"/>
      <c r="C109" s="63"/>
      <c r="D109" s="208" t="s">
        <v>287</v>
      </c>
      <c r="E109" s="63"/>
      <c r="F109" s="209" t="s">
        <v>4386</v>
      </c>
      <c r="G109" s="63"/>
      <c r="H109" s="63"/>
      <c r="I109" s="163"/>
      <c r="J109" s="63"/>
      <c r="K109" s="63"/>
      <c r="L109" s="61"/>
      <c r="M109" s="207"/>
      <c r="N109" s="42"/>
      <c r="O109" s="42"/>
      <c r="P109" s="42"/>
      <c r="Q109" s="42"/>
      <c r="R109" s="42"/>
      <c r="S109" s="42"/>
      <c r="T109" s="78"/>
      <c r="AT109" s="24" t="s">
        <v>287</v>
      </c>
      <c r="AU109" s="24" t="s">
        <v>83</v>
      </c>
    </row>
    <row r="110" spans="2:51" s="11" customFormat="1" ht="13.5">
      <c r="B110" s="214"/>
      <c r="C110" s="215"/>
      <c r="D110" s="205" t="s">
        <v>290</v>
      </c>
      <c r="E110" s="216" t="s">
        <v>23</v>
      </c>
      <c r="F110" s="217" t="s">
        <v>4451</v>
      </c>
      <c r="G110" s="215"/>
      <c r="H110" s="218">
        <v>3.265</v>
      </c>
      <c r="I110" s="219"/>
      <c r="J110" s="215"/>
      <c r="K110" s="215"/>
      <c r="L110" s="220"/>
      <c r="M110" s="221"/>
      <c r="N110" s="222"/>
      <c r="O110" s="222"/>
      <c r="P110" s="222"/>
      <c r="Q110" s="222"/>
      <c r="R110" s="222"/>
      <c r="S110" s="222"/>
      <c r="T110" s="223"/>
      <c r="AT110" s="224" t="s">
        <v>290</v>
      </c>
      <c r="AU110" s="224" t="s">
        <v>83</v>
      </c>
      <c r="AV110" s="11" t="s">
        <v>83</v>
      </c>
      <c r="AW110" s="11" t="s">
        <v>36</v>
      </c>
      <c r="AX110" s="11" t="s">
        <v>81</v>
      </c>
      <c r="AY110" s="224" t="s">
        <v>186</v>
      </c>
    </row>
    <row r="111" spans="2:65" s="1" customFormat="1" ht="31.5" customHeight="1">
      <c r="B111" s="41"/>
      <c r="C111" s="193" t="s">
        <v>222</v>
      </c>
      <c r="D111" s="193" t="s">
        <v>189</v>
      </c>
      <c r="E111" s="194" t="s">
        <v>4387</v>
      </c>
      <c r="F111" s="195" t="s">
        <v>4388</v>
      </c>
      <c r="G111" s="196" t="s">
        <v>4376</v>
      </c>
      <c r="H111" s="197">
        <v>19.81</v>
      </c>
      <c r="I111" s="198"/>
      <c r="J111" s="199">
        <f>ROUND(I111*H111,2)</f>
        <v>0</v>
      </c>
      <c r="K111" s="195" t="s">
        <v>193</v>
      </c>
      <c r="L111" s="61"/>
      <c r="M111" s="200" t="s">
        <v>23</v>
      </c>
      <c r="N111" s="201" t="s">
        <v>44</v>
      </c>
      <c r="O111" s="42"/>
      <c r="P111" s="202">
        <f>O111*H111</f>
        <v>0</v>
      </c>
      <c r="Q111" s="202">
        <v>0</v>
      </c>
      <c r="R111" s="202">
        <f>Q111*H111</f>
        <v>0</v>
      </c>
      <c r="S111" s="202">
        <v>0</v>
      </c>
      <c r="T111" s="203">
        <f>S111*H111</f>
        <v>0</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4452</v>
      </c>
    </row>
    <row r="112" spans="2:47" s="1" customFormat="1" ht="54">
      <c r="B112" s="41"/>
      <c r="C112" s="63"/>
      <c r="D112" s="208" t="s">
        <v>287</v>
      </c>
      <c r="E112" s="63"/>
      <c r="F112" s="209" t="s">
        <v>4386</v>
      </c>
      <c r="G112" s="63"/>
      <c r="H112" s="63"/>
      <c r="I112" s="163"/>
      <c r="J112" s="63"/>
      <c r="K112" s="63"/>
      <c r="L112" s="61"/>
      <c r="M112" s="207"/>
      <c r="N112" s="42"/>
      <c r="O112" s="42"/>
      <c r="P112" s="42"/>
      <c r="Q112" s="42"/>
      <c r="R112" s="42"/>
      <c r="S112" s="42"/>
      <c r="T112" s="78"/>
      <c r="AT112" s="24" t="s">
        <v>287</v>
      </c>
      <c r="AU112" s="24" t="s">
        <v>83</v>
      </c>
    </row>
    <row r="113" spans="2:51" s="11" customFormat="1" ht="13.5">
      <c r="B113" s="214"/>
      <c r="C113" s="215"/>
      <c r="D113" s="205" t="s">
        <v>290</v>
      </c>
      <c r="E113" s="216" t="s">
        <v>23</v>
      </c>
      <c r="F113" s="217" t="s">
        <v>4453</v>
      </c>
      <c r="G113" s="215"/>
      <c r="H113" s="218">
        <v>19.81</v>
      </c>
      <c r="I113" s="219"/>
      <c r="J113" s="215"/>
      <c r="K113" s="215"/>
      <c r="L113" s="220"/>
      <c r="M113" s="221"/>
      <c r="N113" s="222"/>
      <c r="O113" s="222"/>
      <c r="P113" s="222"/>
      <c r="Q113" s="222"/>
      <c r="R113" s="222"/>
      <c r="S113" s="222"/>
      <c r="T113" s="223"/>
      <c r="AT113" s="224" t="s">
        <v>290</v>
      </c>
      <c r="AU113" s="224" t="s">
        <v>83</v>
      </c>
      <c r="AV113" s="11" t="s">
        <v>83</v>
      </c>
      <c r="AW113" s="11" t="s">
        <v>36</v>
      </c>
      <c r="AX113" s="11" t="s">
        <v>81</v>
      </c>
      <c r="AY113" s="224" t="s">
        <v>186</v>
      </c>
    </row>
    <row r="114" spans="2:65" s="1" customFormat="1" ht="31.5" customHeight="1">
      <c r="B114" s="41"/>
      <c r="C114" s="193" t="s">
        <v>241</v>
      </c>
      <c r="D114" s="193" t="s">
        <v>189</v>
      </c>
      <c r="E114" s="194" t="s">
        <v>4405</v>
      </c>
      <c r="F114" s="195" t="s">
        <v>4406</v>
      </c>
      <c r="G114" s="196" t="s">
        <v>4376</v>
      </c>
      <c r="H114" s="197">
        <v>3.439</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4454</v>
      </c>
    </row>
    <row r="115" spans="2:51" s="11" customFormat="1" ht="13.5">
      <c r="B115" s="214"/>
      <c r="C115" s="215"/>
      <c r="D115" s="208" t="s">
        <v>290</v>
      </c>
      <c r="E115" s="225" t="s">
        <v>23</v>
      </c>
      <c r="F115" s="226" t="s">
        <v>4455</v>
      </c>
      <c r="G115" s="215"/>
      <c r="H115" s="227">
        <v>3.439</v>
      </c>
      <c r="I115" s="219"/>
      <c r="J115" s="215"/>
      <c r="K115" s="215"/>
      <c r="L115" s="220"/>
      <c r="M115" s="221"/>
      <c r="N115" s="222"/>
      <c r="O115" s="222"/>
      <c r="P115" s="222"/>
      <c r="Q115" s="222"/>
      <c r="R115" s="222"/>
      <c r="S115" s="222"/>
      <c r="T115" s="223"/>
      <c r="AT115" s="224" t="s">
        <v>290</v>
      </c>
      <c r="AU115" s="224" t="s">
        <v>83</v>
      </c>
      <c r="AV115" s="11" t="s">
        <v>83</v>
      </c>
      <c r="AW115" s="11" t="s">
        <v>36</v>
      </c>
      <c r="AX115" s="11" t="s">
        <v>81</v>
      </c>
      <c r="AY115" s="224" t="s">
        <v>186</v>
      </c>
    </row>
    <row r="116" spans="2:63" s="10" customFormat="1" ht="37.35" customHeight="1">
      <c r="B116" s="176"/>
      <c r="C116" s="177"/>
      <c r="D116" s="190" t="s">
        <v>72</v>
      </c>
      <c r="E116" s="252" t="s">
        <v>1059</v>
      </c>
      <c r="F116" s="252" t="s">
        <v>1057</v>
      </c>
      <c r="G116" s="177"/>
      <c r="H116" s="177"/>
      <c r="I116" s="180"/>
      <c r="J116" s="253">
        <f>BK116</f>
        <v>0</v>
      </c>
      <c r="K116" s="177"/>
      <c r="L116" s="182"/>
      <c r="M116" s="183"/>
      <c r="N116" s="184"/>
      <c r="O116" s="184"/>
      <c r="P116" s="185">
        <f>SUM(P117:P140)</f>
        <v>0</v>
      </c>
      <c r="Q116" s="184"/>
      <c r="R116" s="185">
        <f>SUM(R117:R140)</f>
        <v>0</v>
      </c>
      <c r="S116" s="184"/>
      <c r="T116" s="186">
        <f>SUM(T117:T140)</f>
        <v>0</v>
      </c>
      <c r="AR116" s="187" t="s">
        <v>202</v>
      </c>
      <c r="AT116" s="188" t="s">
        <v>72</v>
      </c>
      <c r="AU116" s="188" t="s">
        <v>73</v>
      </c>
      <c r="AY116" s="187" t="s">
        <v>186</v>
      </c>
      <c r="BK116" s="189">
        <f>SUM(BK117:BK140)</f>
        <v>0</v>
      </c>
    </row>
    <row r="117" spans="2:65" s="1" customFormat="1" ht="22.5" customHeight="1">
      <c r="B117" s="41"/>
      <c r="C117" s="254" t="s">
        <v>263</v>
      </c>
      <c r="D117" s="254" t="s">
        <v>1059</v>
      </c>
      <c r="E117" s="255" t="s">
        <v>4456</v>
      </c>
      <c r="F117" s="256" t="s">
        <v>4457</v>
      </c>
      <c r="G117" s="257" t="s">
        <v>1177</v>
      </c>
      <c r="H117" s="258">
        <v>508.129</v>
      </c>
      <c r="I117" s="259"/>
      <c r="J117" s="260">
        <f>ROUND(I117*H117,2)</f>
        <v>0</v>
      </c>
      <c r="K117" s="256" t="s">
        <v>23</v>
      </c>
      <c r="L117" s="261"/>
      <c r="M117" s="262" t="s">
        <v>23</v>
      </c>
      <c r="N117" s="263" t="s">
        <v>44</v>
      </c>
      <c r="O117" s="42"/>
      <c r="P117" s="202">
        <f>O117*H117</f>
        <v>0</v>
      </c>
      <c r="Q117" s="202">
        <v>0</v>
      </c>
      <c r="R117" s="202">
        <f>Q117*H117</f>
        <v>0</v>
      </c>
      <c r="S117" s="202">
        <v>0</v>
      </c>
      <c r="T117" s="203">
        <f>S117*H117</f>
        <v>0</v>
      </c>
      <c r="AR117" s="24" t="s">
        <v>1428</v>
      </c>
      <c r="AT117" s="24" t="s">
        <v>1059</v>
      </c>
      <c r="AU117" s="24" t="s">
        <v>81</v>
      </c>
      <c r="AY117" s="24" t="s">
        <v>186</v>
      </c>
      <c r="BE117" s="204">
        <f>IF(N117="základní",J117,0)</f>
        <v>0</v>
      </c>
      <c r="BF117" s="204">
        <f>IF(N117="snížená",J117,0)</f>
        <v>0</v>
      </c>
      <c r="BG117" s="204">
        <f>IF(N117="zákl. přenesená",J117,0)</f>
        <v>0</v>
      </c>
      <c r="BH117" s="204">
        <f>IF(N117="sníž. přenesená",J117,0)</f>
        <v>0</v>
      </c>
      <c r="BI117" s="204">
        <f>IF(N117="nulová",J117,0)</f>
        <v>0</v>
      </c>
      <c r="BJ117" s="24" t="s">
        <v>81</v>
      </c>
      <c r="BK117" s="204">
        <f>ROUND(I117*H117,2)</f>
        <v>0</v>
      </c>
      <c r="BL117" s="24" t="s">
        <v>1105</v>
      </c>
      <c r="BM117" s="24" t="s">
        <v>4458</v>
      </c>
    </row>
    <row r="118" spans="2:47" s="1" customFormat="1" ht="27">
      <c r="B118" s="41"/>
      <c r="C118" s="63"/>
      <c r="D118" s="208" t="s">
        <v>196</v>
      </c>
      <c r="E118" s="63"/>
      <c r="F118" s="209" t="s">
        <v>4459</v>
      </c>
      <c r="G118" s="63"/>
      <c r="H118" s="63"/>
      <c r="I118" s="163"/>
      <c r="J118" s="63"/>
      <c r="K118" s="63"/>
      <c r="L118" s="61"/>
      <c r="M118" s="207"/>
      <c r="N118" s="42"/>
      <c r="O118" s="42"/>
      <c r="P118" s="42"/>
      <c r="Q118" s="42"/>
      <c r="R118" s="42"/>
      <c r="S118" s="42"/>
      <c r="T118" s="78"/>
      <c r="AT118" s="24" t="s">
        <v>196</v>
      </c>
      <c r="AU118" s="24" t="s">
        <v>81</v>
      </c>
    </row>
    <row r="119" spans="2:51" s="11" customFormat="1" ht="13.5">
      <c r="B119" s="214"/>
      <c r="C119" s="215"/>
      <c r="D119" s="205" t="s">
        <v>290</v>
      </c>
      <c r="E119" s="216" t="s">
        <v>23</v>
      </c>
      <c r="F119" s="217" t="s">
        <v>4460</v>
      </c>
      <c r="G119" s="215"/>
      <c r="H119" s="218">
        <v>508.129</v>
      </c>
      <c r="I119" s="219"/>
      <c r="J119" s="215"/>
      <c r="K119" s="215"/>
      <c r="L119" s="220"/>
      <c r="M119" s="221"/>
      <c r="N119" s="222"/>
      <c r="O119" s="222"/>
      <c r="P119" s="222"/>
      <c r="Q119" s="222"/>
      <c r="R119" s="222"/>
      <c r="S119" s="222"/>
      <c r="T119" s="223"/>
      <c r="AT119" s="224" t="s">
        <v>290</v>
      </c>
      <c r="AU119" s="224" t="s">
        <v>81</v>
      </c>
      <c r="AV119" s="11" t="s">
        <v>83</v>
      </c>
      <c r="AW119" s="11" t="s">
        <v>36</v>
      </c>
      <c r="AX119" s="11" t="s">
        <v>81</v>
      </c>
      <c r="AY119" s="224" t="s">
        <v>186</v>
      </c>
    </row>
    <row r="120" spans="2:65" s="1" customFormat="1" ht="22.5" customHeight="1">
      <c r="B120" s="41"/>
      <c r="C120" s="254" t="s">
        <v>268</v>
      </c>
      <c r="D120" s="254" t="s">
        <v>1059</v>
      </c>
      <c r="E120" s="255" t="s">
        <v>4461</v>
      </c>
      <c r="F120" s="256" t="s">
        <v>4462</v>
      </c>
      <c r="G120" s="257" t="s">
        <v>1177</v>
      </c>
      <c r="H120" s="258">
        <v>8.921</v>
      </c>
      <c r="I120" s="259"/>
      <c r="J120" s="260">
        <f>ROUND(I120*H120,2)</f>
        <v>0</v>
      </c>
      <c r="K120" s="256" t="s">
        <v>23</v>
      </c>
      <c r="L120" s="261"/>
      <c r="M120" s="262" t="s">
        <v>23</v>
      </c>
      <c r="N120" s="263" t="s">
        <v>44</v>
      </c>
      <c r="O120" s="42"/>
      <c r="P120" s="202">
        <f>O120*H120</f>
        <v>0</v>
      </c>
      <c r="Q120" s="202">
        <v>0</v>
      </c>
      <c r="R120" s="202">
        <f>Q120*H120</f>
        <v>0</v>
      </c>
      <c r="S120" s="202">
        <v>0</v>
      </c>
      <c r="T120" s="203">
        <f>S120*H120</f>
        <v>0</v>
      </c>
      <c r="AR120" s="24" t="s">
        <v>1428</v>
      </c>
      <c r="AT120" s="24" t="s">
        <v>1059</v>
      </c>
      <c r="AU120" s="24" t="s">
        <v>81</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1105</v>
      </c>
      <c r="BM120" s="24" t="s">
        <v>4463</v>
      </c>
    </row>
    <row r="121" spans="2:47" s="1" customFormat="1" ht="27">
      <c r="B121" s="41"/>
      <c r="C121" s="63"/>
      <c r="D121" s="208" t="s">
        <v>196</v>
      </c>
      <c r="E121" s="63"/>
      <c r="F121" s="209" t="s">
        <v>4464</v>
      </c>
      <c r="G121" s="63"/>
      <c r="H121" s="63"/>
      <c r="I121" s="163"/>
      <c r="J121" s="63"/>
      <c r="K121" s="63"/>
      <c r="L121" s="61"/>
      <c r="M121" s="207"/>
      <c r="N121" s="42"/>
      <c r="O121" s="42"/>
      <c r="P121" s="42"/>
      <c r="Q121" s="42"/>
      <c r="R121" s="42"/>
      <c r="S121" s="42"/>
      <c r="T121" s="78"/>
      <c r="AT121" s="24" t="s">
        <v>196</v>
      </c>
      <c r="AU121" s="24" t="s">
        <v>81</v>
      </c>
    </row>
    <row r="122" spans="2:51" s="11" customFormat="1" ht="13.5">
      <c r="B122" s="214"/>
      <c r="C122" s="215"/>
      <c r="D122" s="205" t="s">
        <v>290</v>
      </c>
      <c r="E122" s="216" t="s">
        <v>23</v>
      </c>
      <c r="F122" s="217" t="s">
        <v>4465</v>
      </c>
      <c r="G122" s="215"/>
      <c r="H122" s="218">
        <v>8.921</v>
      </c>
      <c r="I122" s="219"/>
      <c r="J122" s="215"/>
      <c r="K122" s="215"/>
      <c r="L122" s="220"/>
      <c r="M122" s="221"/>
      <c r="N122" s="222"/>
      <c r="O122" s="222"/>
      <c r="P122" s="222"/>
      <c r="Q122" s="222"/>
      <c r="R122" s="222"/>
      <c r="S122" s="222"/>
      <c r="T122" s="223"/>
      <c r="AT122" s="224" t="s">
        <v>290</v>
      </c>
      <c r="AU122" s="224" t="s">
        <v>81</v>
      </c>
      <c r="AV122" s="11" t="s">
        <v>83</v>
      </c>
      <c r="AW122" s="11" t="s">
        <v>36</v>
      </c>
      <c r="AX122" s="11" t="s">
        <v>81</v>
      </c>
      <c r="AY122" s="224" t="s">
        <v>186</v>
      </c>
    </row>
    <row r="123" spans="2:65" s="1" customFormat="1" ht="22.5" customHeight="1">
      <c r="B123" s="41"/>
      <c r="C123" s="254" t="s">
        <v>271</v>
      </c>
      <c r="D123" s="254" t="s">
        <v>1059</v>
      </c>
      <c r="E123" s="255" t="s">
        <v>4466</v>
      </c>
      <c r="F123" s="256" t="s">
        <v>4467</v>
      </c>
      <c r="G123" s="257" t="s">
        <v>1177</v>
      </c>
      <c r="H123" s="258">
        <v>2.861</v>
      </c>
      <c r="I123" s="259"/>
      <c r="J123" s="260">
        <f>ROUND(I123*H123,2)</f>
        <v>0</v>
      </c>
      <c r="K123" s="256" t="s">
        <v>23</v>
      </c>
      <c r="L123" s="261"/>
      <c r="M123" s="262" t="s">
        <v>23</v>
      </c>
      <c r="N123" s="263" t="s">
        <v>44</v>
      </c>
      <c r="O123" s="42"/>
      <c r="P123" s="202">
        <f>O123*H123</f>
        <v>0</v>
      </c>
      <c r="Q123" s="202">
        <v>0</v>
      </c>
      <c r="R123" s="202">
        <f>Q123*H123</f>
        <v>0</v>
      </c>
      <c r="S123" s="202">
        <v>0</v>
      </c>
      <c r="T123" s="203">
        <f>S123*H123</f>
        <v>0</v>
      </c>
      <c r="AR123" s="24" t="s">
        <v>1428</v>
      </c>
      <c r="AT123" s="24" t="s">
        <v>1059</v>
      </c>
      <c r="AU123" s="24" t="s">
        <v>81</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1105</v>
      </c>
      <c r="BM123" s="24" t="s">
        <v>4468</v>
      </c>
    </row>
    <row r="124" spans="2:47" s="1" customFormat="1" ht="27">
      <c r="B124" s="41"/>
      <c r="C124" s="63"/>
      <c r="D124" s="208" t="s">
        <v>196</v>
      </c>
      <c r="E124" s="63"/>
      <c r="F124" s="209" t="s">
        <v>4469</v>
      </c>
      <c r="G124" s="63"/>
      <c r="H124" s="63"/>
      <c r="I124" s="163"/>
      <c r="J124" s="63"/>
      <c r="K124" s="63"/>
      <c r="L124" s="61"/>
      <c r="M124" s="207"/>
      <c r="N124" s="42"/>
      <c r="O124" s="42"/>
      <c r="P124" s="42"/>
      <c r="Q124" s="42"/>
      <c r="R124" s="42"/>
      <c r="S124" s="42"/>
      <c r="T124" s="78"/>
      <c r="AT124" s="24" t="s">
        <v>196</v>
      </c>
      <c r="AU124" s="24" t="s">
        <v>81</v>
      </c>
    </row>
    <row r="125" spans="2:51" s="11" customFormat="1" ht="13.5">
      <c r="B125" s="214"/>
      <c r="C125" s="215"/>
      <c r="D125" s="205" t="s">
        <v>290</v>
      </c>
      <c r="E125" s="216" t="s">
        <v>23</v>
      </c>
      <c r="F125" s="217" t="s">
        <v>4470</v>
      </c>
      <c r="G125" s="215"/>
      <c r="H125" s="218">
        <v>2.861</v>
      </c>
      <c r="I125" s="219"/>
      <c r="J125" s="215"/>
      <c r="K125" s="215"/>
      <c r="L125" s="220"/>
      <c r="M125" s="221"/>
      <c r="N125" s="222"/>
      <c r="O125" s="222"/>
      <c r="P125" s="222"/>
      <c r="Q125" s="222"/>
      <c r="R125" s="222"/>
      <c r="S125" s="222"/>
      <c r="T125" s="223"/>
      <c r="AT125" s="224" t="s">
        <v>290</v>
      </c>
      <c r="AU125" s="224" t="s">
        <v>81</v>
      </c>
      <c r="AV125" s="11" t="s">
        <v>83</v>
      </c>
      <c r="AW125" s="11" t="s">
        <v>36</v>
      </c>
      <c r="AX125" s="11" t="s">
        <v>81</v>
      </c>
      <c r="AY125" s="224" t="s">
        <v>186</v>
      </c>
    </row>
    <row r="126" spans="2:65" s="1" customFormat="1" ht="22.5" customHeight="1">
      <c r="B126" s="41"/>
      <c r="C126" s="254" t="s">
        <v>10</v>
      </c>
      <c r="D126" s="254" t="s">
        <v>1059</v>
      </c>
      <c r="E126" s="255" t="s">
        <v>4416</v>
      </c>
      <c r="F126" s="256" t="s">
        <v>4417</v>
      </c>
      <c r="G126" s="257" t="s">
        <v>1177</v>
      </c>
      <c r="H126" s="258">
        <v>1873.099</v>
      </c>
      <c r="I126" s="259"/>
      <c r="J126" s="260">
        <f>ROUND(I126*H126,2)</f>
        <v>0</v>
      </c>
      <c r="K126" s="256" t="s">
        <v>23</v>
      </c>
      <c r="L126" s="261"/>
      <c r="M126" s="262" t="s">
        <v>23</v>
      </c>
      <c r="N126" s="263" t="s">
        <v>44</v>
      </c>
      <c r="O126" s="42"/>
      <c r="P126" s="202">
        <f>O126*H126</f>
        <v>0</v>
      </c>
      <c r="Q126" s="202">
        <v>0</v>
      </c>
      <c r="R126" s="202">
        <f>Q126*H126</f>
        <v>0</v>
      </c>
      <c r="S126" s="202">
        <v>0</v>
      </c>
      <c r="T126" s="203">
        <f>S126*H126</f>
        <v>0</v>
      </c>
      <c r="AR126" s="24" t="s">
        <v>1428</v>
      </c>
      <c r="AT126" s="24" t="s">
        <v>1059</v>
      </c>
      <c r="AU126" s="24" t="s">
        <v>81</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1105</v>
      </c>
      <c r="BM126" s="24" t="s">
        <v>4471</v>
      </c>
    </row>
    <row r="127" spans="2:47" s="1" customFormat="1" ht="40.5">
      <c r="B127" s="41"/>
      <c r="C127" s="63"/>
      <c r="D127" s="208" t="s">
        <v>196</v>
      </c>
      <c r="E127" s="63"/>
      <c r="F127" s="209" t="s">
        <v>4472</v>
      </c>
      <c r="G127" s="63"/>
      <c r="H127" s="63"/>
      <c r="I127" s="163"/>
      <c r="J127" s="63"/>
      <c r="K127" s="63"/>
      <c r="L127" s="61"/>
      <c r="M127" s="207"/>
      <c r="N127" s="42"/>
      <c r="O127" s="42"/>
      <c r="P127" s="42"/>
      <c r="Q127" s="42"/>
      <c r="R127" s="42"/>
      <c r="S127" s="42"/>
      <c r="T127" s="78"/>
      <c r="AT127" s="24" t="s">
        <v>196</v>
      </c>
      <c r="AU127" s="24" t="s">
        <v>81</v>
      </c>
    </row>
    <row r="128" spans="2:51" s="11" customFormat="1" ht="13.5">
      <c r="B128" s="214"/>
      <c r="C128" s="215"/>
      <c r="D128" s="205" t="s">
        <v>290</v>
      </c>
      <c r="E128" s="216" t="s">
        <v>23</v>
      </c>
      <c r="F128" s="217" t="s">
        <v>4473</v>
      </c>
      <c r="G128" s="215"/>
      <c r="H128" s="218">
        <v>1873.099</v>
      </c>
      <c r="I128" s="219"/>
      <c r="J128" s="215"/>
      <c r="K128" s="215"/>
      <c r="L128" s="220"/>
      <c r="M128" s="221"/>
      <c r="N128" s="222"/>
      <c r="O128" s="222"/>
      <c r="P128" s="222"/>
      <c r="Q128" s="222"/>
      <c r="R128" s="222"/>
      <c r="S128" s="222"/>
      <c r="T128" s="223"/>
      <c r="AT128" s="224" t="s">
        <v>290</v>
      </c>
      <c r="AU128" s="224" t="s">
        <v>81</v>
      </c>
      <c r="AV128" s="11" t="s">
        <v>83</v>
      </c>
      <c r="AW128" s="11" t="s">
        <v>36</v>
      </c>
      <c r="AX128" s="11" t="s">
        <v>81</v>
      </c>
      <c r="AY128" s="224" t="s">
        <v>186</v>
      </c>
    </row>
    <row r="129" spans="2:65" s="1" customFormat="1" ht="22.5" customHeight="1">
      <c r="B129" s="41"/>
      <c r="C129" s="254" t="s">
        <v>255</v>
      </c>
      <c r="D129" s="254" t="s">
        <v>1059</v>
      </c>
      <c r="E129" s="255" t="s">
        <v>4420</v>
      </c>
      <c r="F129" s="256" t="s">
        <v>4421</v>
      </c>
      <c r="G129" s="257" t="s">
        <v>1177</v>
      </c>
      <c r="H129" s="258">
        <v>1774.054</v>
      </c>
      <c r="I129" s="259"/>
      <c r="J129" s="260">
        <f>ROUND(I129*H129,2)</f>
        <v>0</v>
      </c>
      <c r="K129" s="256" t="s">
        <v>23</v>
      </c>
      <c r="L129" s="261"/>
      <c r="M129" s="262" t="s">
        <v>23</v>
      </c>
      <c r="N129" s="263" t="s">
        <v>44</v>
      </c>
      <c r="O129" s="42"/>
      <c r="P129" s="202">
        <f>O129*H129</f>
        <v>0</v>
      </c>
      <c r="Q129" s="202">
        <v>0</v>
      </c>
      <c r="R129" s="202">
        <f>Q129*H129</f>
        <v>0</v>
      </c>
      <c r="S129" s="202">
        <v>0</v>
      </c>
      <c r="T129" s="203">
        <f>S129*H129</f>
        <v>0</v>
      </c>
      <c r="AR129" s="24" t="s">
        <v>1428</v>
      </c>
      <c r="AT129" s="24" t="s">
        <v>1059</v>
      </c>
      <c r="AU129" s="24" t="s">
        <v>81</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1105</v>
      </c>
      <c r="BM129" s="24" t="s">
        <v>4474</v>
      </c>
    </row>
    <row r="130" spans="2:47" s="1" customFormat="1" ht="54">
      <c r="B130" s="41"/>
      <c r="C130" s="63"/>
      <c r="D130" s="208" t="s">
        <v>196</v>
      </c>
      <c r="E130" s="63"/>
      <c r="F130" s="209" t="s">
        <v>4475</v>
      </c>
      <c r="G130" s="63"/>
      <c r="H130" s="63"/>
      <c r="I130" s="163"/>
      <c r="J130" s="63"/>
      <c r="K130" s="63"/>
      <c r="L130" s="61"/>
      <c r="M130" s="207"/>
      <c r="N130" s="42"/>
      <c r="O130" s="42"/>
      <c r="P130" s="42"/>
      <c r="Q130" s="42"/>
      <c r="R130" s="42"/>
      <c r="S130" s="42"/>
      <c r="T130" s="78"/>
      <c r="AT130" s="24" t="s">
        <v>196</v>
      </c>
      <c r="AU130" s="24" t="s">
        <v>81</v>
      </c>
    </row>
    <row r="131" spans="2:51" s="11" customFormat="1" ht="13.5">
      <c r="B131" s="214"/>
      <c r="C131" s="215"/>
      <c r="D131" s="205" t="s">
        <v>290</v>
      </c>
      <c r="E131" s="216" t="s">
        <v>23</v>
      </c>
      <c r="F131" s="217" t="s">
        <v>4476</v>
      </c>
      <c r="G131" s="215"/>
      <c r="H131" s="218">
        <v>1774.054</v>
      </c>
      <c r="I131" s="219"/>
      <c r="J131" s="215"/>
      <c r="K131" s="215"/>
      <c r="L131" s="220"/>
      <c r="M131" s="221"/>
      <c r="N131" s="222"/>
      <c r="O131" s="222"/>
      <c r="P131" s="222"/>
      <c r="Q131" s="222"/>
      <c r="R131" s="222"/>
      <c r="S131" s="222"/>
      <c r="T131" s="223"/>
      <c r="AT131" s="224" t="s">
        <v>290</v>
      </c>
      <c r="AU131" s="224" t="s">
        <v>81</v>
      </c>
      <c r="AV131" s="11" t="s">
        <v>83</v>
      </c>
      <c r="AW131" s="11" t="s">
        <v>36</v>
      </c>
      <c r="AX131" s="11" t="s">
        <v>81</v>
      </c>
      <c r="AY131" s="224" t="s">
        <v>186</v>
      </c>
    </row>
    <row r="132" spans="2:65" s="1" customFormat="1" ht="22.5" customHeight="1">
      <c r="B132" s="41"/>
      <c r="C132" s="254" t="s">
        <v>350</v>
      </c>
      <c r="D132" s="254" t="s">
        <v>1059</v>
      </c>
      <c r="E132" s="255" t="s">
        <v>4424</v>
      </c>
      <c r="F132" s="256" t="s">
        <v>4425</v>
      </c>
      <c r="G132" s="257" t="s">
        <v>1177</v>
      </c>
      <c r="H132" s="258">
        <v>1937.689</v>
      </c>
      <c r="I132" s="259"/>
      <c r="J132" s="260">
        <f>ROUND(I132*H132,2)</f>
        <v>0</v>
      </c>
      <c r="K132" s="256" t="s">
        <v>23</v>
      </c>
      <c r="L132" s="261"/>
      <c r="M132" s="262" t="s">
        <v>23</v>
      </c>
      <c r="N132" s="263" t="s">
        <v>44</v>
      </c>
      <c r="O132" s="42"/>
      <c r="P132" s="202">
        <f>O132*H132</f>
        <v>0</v>
      </c>
      <c r="Q132" s="202">
        <v>0</v>
      </c>
      <c r="R132" s="202">
        <f>Q132*H132</f>
        <v>0</v>
      </c>
      <c r="S132" s="202">
        <v>0</v>
      </c>
      <c r="T132" s="203">
        <f>S132*H132</f>
        <v>0</v>
      </c>
      <c r="AR132" s="24" t="s">
        <v>1428</v>
      </c>
      <c r="AT132" s="24" t="s">
        <v>1059</v>
      </c>
      <c r="AU132" s="24" t="s">
        <v>81</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1105</v>
      </c>
      <c r="BM132" s="24" t="s">
        <v>4477</v>
      </c>
    </row>
    <row r="133" spans="2:47" s="1" customFormat="1" ht="40.5">
      <c r="B133" s="41"/>
      <c r="C133" s="63"/>
      <c r="D133" s="208" t="s">
        <v>196</v>
      </c>
      <c r="E133" s="63"/>
      <c r="F133" s="209" t="s">
        <v>4478</v>
      </c>
      <c r="G133" s="63"/>
      <c r="H133" s="63"/>
      <c r="I133" s="163"/>
      <c r="J133" s="63"/>
      <c r="K133" s="63"/>
      <c r="L133" s="61"/>
      <c r="M133" s="207"/>
      <c r="N133" s="42"/>
      <c r="O133" s="42"/>
      <c r="P133" s="42"/>
      <c r="Q133" s="42"/>
      <c r="R133" s="42"/>
      <c r="S133" s="42"/>
      <c r="T133" s="78"/>
      <c r="AT133" s="24" t="s">
        <v>196</v>
      </c>
      <c r="AU133" s="24" t="s">
        <v>81</v>
      </c>
    </row>
    <row r="134" spans="2:51" s="11" customFormat="1" ht="13.5">
      <c r="B134" s="214"/>
      <c r="C134" s="215"/>
      <c r="D134" s="205" t="s">
        <v>290</v>
      </c>
      <c r="E134" s="216" t="s">
        <v>23</v>
      </c>
      <c r="F134" s="217" t="s">
        <v>4479</v>
      </c>
      <c r="G134" s="215"/>
      <c r="H134" s="218">
        <v>1937.689</v>
      </c>
      <c r="I134" s="219"/>
      <c r="J134" s="215"/>
      <c r="K134" s="215"/>
      <c r="L134" s="220"/>
      <c r="M134" s="221"/>
      <c r="N134" s="222"/>
      <c r="O134" s="222"/>
      <c r="P134" s="222"/>
      <c r="Q134" s="222"/>
      <c r="R134" s="222"/>
      <c r="S134" s="222"/>
      <c r="T134" s="223"/>
      <c r="AT134" s="224" t="s">
        <v>290</v>
      </c>
      <c r="AU134" s="224" t="s">
        <v>81</v>
      </c>
      <c r="AV134" s="11" t="s">
        <v>83</v>
      </c>
      <c r="AW134" s="11" t="s">
        <v>36</v>
      </c>
      <c r="AX134" s="11" t="s">
        <v>81</v>
      </c>
      <c r="AY134" s="224" t="s">
        <v>186</v>
      </c>
    </row>
    <row r="135" spans="2:65" s="1" customFormat="1" ht="22.5" customHeight="1">
      <c r="B135" s="41"/>
      <c r="C135" s="254" t="s">
        <v>354</v>
      </c>
      <c r="D135" s="254" t="s">
        <v>1059</v>
      </c>
      <c r="E135" s="255" t="s">
        <v>4480</v>
      </c>
      <c r="F135" s="256" t="s">
        <v>4481</v>
      </c>
      <c r="G135" s="257" t="s">
        <v>1177</v>
      </c>
      <c r="H135" s="258">
        <v>232.571</v>
      </c>
      <c r="I135" s="259"/>
      <c r="J135" s="260">
        <f>ROUND(I135*H135,2)</f>
        <v>0</v>
      </c>
      <c r="K135" s="256" t="s">
        <v>23</v>
      </c>
      <c r="L135" s="261"/>
      <c r="M135" s="262" t="s">
        <v>23</v>
      </c>
      <c r="N135" s="263" t="s">
        <v>44</v>
      </c>
      <c r="O135" s="42"/>
      <c r="P135" s="202">
        <f>O135*H135</f>
        <v>0</v>
      </c>
      <c r="Q135" s="202">
        <v>0</v>
      </c>
      <c r="R135" s="202">
        <f>Q135*H135</f>
        <v>0</v>
      </c>
      <c r="S135" s="202">
        <v>0</v>
      </c>
      <c r="T135" s="203">
        <f>S135*H135</f>
        <v>0</v>
      </c>
      <c r="AR135" s="24" t="s">
        <v>1428</v>
      </c>
      <c r="AT135" s="24" t="s">
        <v>1059</v>
      </c>
      <c r="AU135" s="24" t="s">
        <v>81</v>
      </c>
      <c r="AY135" s="24" t="s">
        <v>186</v>
      </c>
      <c r="BE135" s="204">
        <f>IF(N135="základní",J135,0)</f>
        <v>0</v>
      </c>
      <c r="BF135" s="204">
        <f>IF(N135="snížená",J135,0)</f>
        <v>0</v>
      </c>
      <c r="BG135" s="204">
        <f>IF(N135="zákl. přenesená",J135,0)</f>
        <v>0</v>
      </c>
      <c r="BH135" s="204">
        <f>IF(N135="sníž. přenesená",J135,0)</f>
        <v>0</v>
      </c>
      <c r="BI135" s="204">
        <f>IF(N135="nulová",J135,0)</f>
        <v>0</v>
      </c>
      <c r="BJ135" s="24" t="s">
        <v>81</v>
      </c>
      <c r="BK135" s="204">
        <f>ROUND(I135*H135,2)</f>
        <v>0</v>
      </c>
      <c r="BL135" s="24" t="s">
        <v>1105</v>
      </c>
      <c r="BM135" s="24" t="s">
        <v>4482</v>
      </c>
    </row>
    <row r="136" spans="2:47" s="1" customFormat="1" ht="40.5">
      <c r="B136" s="41"/>
      <c r="C136" s="63"/>
      <c r="D136" s="208" t="s">
        <v>196</v>
      </c>
      <c r="E136" s="63"/>
      <c r="F136" s="209" t="s">
        <v>4483</v>
      </c>
      <c r="G136" s="63"/>
      <c r="H136" s="63"/>
      <c r="I136" s="163"/>
      <c r="J136" s="63"/>
      <c r="K136" s="63"/>
      <c r="L136" s="61"/>
      <c r="M136" s="207"/>
      <c r="N136" s="42"/>
      <c r="O136" s="42"/>
      <c r="P136" s="42"/>
      <c r="Q136" s="42"/>
      <c r="R136" s="42"/>
      <c r="S136" s="42"/>
      <c r="T136" s="78"/>
      <c r="AT136" s="24" t="s">
        <v>196</v>
      </c>
      <c r="AU136" s="24" t="s">
        <v>81</v>
      </c>
    </row>
    <row r="137" spans="2:51" s="11" customFormat="1" ht="13.5">
      <c r="B137" s="214"/>
      <c r="C137" s="215"/>
      <c r="D137" s="205" t="s">
        <v>290</v>
      </c>
      <c r="E137" s="216" t="s">
        <v>23</v>
      </c>
      <c r="F137" s="217" t="s">
        <v>4484</v>
      </c>
      <c r="G137" s="215"/>
      <c r="H137" s="218">
        <v>232.571</v>
      </c>
      <c r="I137" s="219"/>
      <c r="J137" s="215"/>
      <c r="K137" s="215"/>
      <c r="L137" s="220"/>
      <c r="M137" s="221"/>
      <c r="N137" s="222"/>
      <c r="O137" s="222"/>
      <c r="P137" s="222"/>
      <c r="Q137" s="222"/>
      <c r="R137" s="222"/>
      <c r="S137" s="222"/>
      <c r="T137" s="223"/>
      <c r="AT137" s="224" t="s">
        <v>290</v>
      </c>
      <c r="AU137" s="224" t="s">
        <v>81</v>
      </c>
      <c r="AV137" s="11" t="s">
        <v>83</v>
      </c>
      <c r="AW137" s="11" t="s">
        <v>36</v>
      </c>
      <c r="AX137" s="11" t="s">
        <v>81</v>
      </c>
      <c r="AY137" s="224" t="s">
        <v>186</v>
      </c>
    </row>
    <row r="138" spans="2:65" s="1" customFormat="1" ht="22.5" customHeight="1">
      <c r="B138" s="41"/>
      <c r="C138" s="254" t="s">
        <v>358</v>
      </c>
      <c r="D138" s="254" t="s">
        <v>1059</v>
      </c>
      <c r="E138" s="255" t="s">
        <v>4485</v>
      </c>
      <c r="F138" s="256" t="s">
        <v>4486</v>
      </c>
      <c r="G138" s="257" t="s">
        <v>1177</v>
      </c>
      <c r="H138" s="258">
        <v>56.997</v>
      </c>
      <c r="I138" s="259"/>
      <c r="J138" s="260">
        <f>ROUND(I138*H138,2)</f>
        <v>0</v>
      </c>
      <c r="K138" s="256" t="s">
        <v>23</v>
      </c>
      <c r="L138" s="261"/>
      <c r="M138" s="262" t="s">
        <v>23</v>
      </c>
      <c r="N138" s="263" t="s">
        <v>44</v>
      </c>
      <c r="O138" s="42"/>
      <c r="P138" s="202">
        <f>O138*H138</f>
        <v>0</v>
      </c>
      <c r="Q138" s="202">
        <v>0</v>
      </c>
      <c r="R138" s="202">
        <f>Q138*H138</f>
        <v>0</v>
      </c>
      <c r="S138" s="202">
        <v>0</v>
      </c>
      <c r="T138" s="203">
        <f>S138*H138</f>
        <v>0</v>
      </c>
      <c r="AR138" s="24" t="s">
        <v>1428</v>
      </c>
      <c r="AT138" s="24" t="s">
        <v>1059</v>
      </c>
      <c r="AU138" s="24" t="s">
        <v>81</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1105</v>
      </c>
      <c r="BM138" s="24" t="s">
        <v>4487</v>
      </c>
    </row>
    <row r="139" spans="2:47" s="1" customFormat="1" ht="40.5">
      <c r="B139" s="41"/>
      <c r="C139" s="63"/>
      <c r="D139" s="208" t="s">
        <v>196</v>
      </c>
      <c r="E139" s="63"/>
      <c r="F139" s="209" t="s">
        <v>4488</v>
      </c>
      <c r="G139" s="63"/>
      <c r="H139" s="63"/>
      <c r="I139" s="163"/>
      <c r="J139" s="63"/>
      <c r="K139" s="63"/>
      <c r="L139" s="61"/>
      <c r="M139" s="207"/>
      <c r="N139" s="42"/>
      <c r="O139" s="42"/>
      <c r="P139" s="42"/>
      <c r="Q139" s="42"/>
      <c r="R139" s="42"/>
      <c r="S139" s="42"/>
      <c r="T139" s="78"/>
      <c r="AT139" s="24" t="s">
        <v>196</v>
      </c>
      <c r="AU139" s="24" t="s">
        <v>81</v>
      </c>
    </row>
    <row r="140" spans="2:51" s="11" customFormat="1" ht="13.5">
      <c r="B140" s="214"/>
      <c r="C140" s="215"/>
      <c r="D140" s="208" t="s">
        <v>290</v>
      </c>
      <c r="E140" s="225" t="s">
        <v>23</v>
      </c>
      <c r="F140" s="226" t="s">
        <v>4489</v>
      </c>
      <c r="G140" s="215"/>
      <c r="H140" s="227">
        <v>56.997</v>
      </c>
      <c r="I140" s="219"/>
      <c r="J140" s="215"/>
      <c r="K140" s="215"/>
      <c r="L140" s="220"/>
      <c r="M140" s="268"/>
      <c r="N140" s="269"/>
      <c r="O140" s="269"/>
      <c r="P140" s="269"/>
      <c r="Q140" s="269"/>
      <c r="R140" s="269"/>
      <c r="S140" s="269"/>
      <c r="T140" s="270"/>
      <c r="AT140" s="224" t="s">
        <v>290</v>
      </c>
      <c r="AU140" s="224" t="s">
        <v>81</v>
      </c>
      <c r="AV140" s="11" t="s">
        <v>83</v>
      </c>
      <c r="AW140" s="11" t="s">
        <v>36</v>
      </c>
      <c r="AX140" s="11" t="s">
        <v>81</v>
      </c>
      <c r="AY140" s="224" t="s">
        <v>186</v>
      </c>
    </row>
    <row r="141" spans="2:12" s="1" customFormat="1" ht="6.95" customHeight="1">
      <c r="B141" s="56"/>
      <c r="C141" s="57"/>
      <c r="D141" s="57"/>
      <c r="E141" s="57"/>
      <c r="F141" s="57"/>
      <c r="G141" s="57"/>
      <c r="H141" s="57"/>
      <c r="I141" s="139"/>
      <c r="J141" s="57"/>
      <c r="K141" s="57"/>
      <c r="L141" s="61"/>
    </row>
  </sheetData>
  <sheetProtection password="CC35" sheet="1" objects="1" scenarios="1" formatCells="0" formatColumns="0" formatRows="0" sort="0" autoFilter="0"/>
  <autoFilter ref="C78:K140"/>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s>
  <sheetData>
    <row r="1" ht="37.5" customHeight="1"/>
    <row r="2" spans="2:11" ht="7.5" customHeight="1">
      <c r="B2" s="289"/>
      <c r="C2" s="290"/>
      <c r="D2" s="290"/>
      <c r="E2" s="290"/>
      <c r="F2" s="290"/>
      <c r="G2" s="290"/>
      <c r="H2" s="290"/>
      <c r="I2" s="290"/>
      <c r="J2" s="290"/>
      <c r="K2" s="291"/>
    </row>
    <row r="3" spans="2:11" s="15" customFormat="1" ht="45" customHeight="1">
      <c r="B3" s="292"/>
      <c r="C3" s="413" t="s">
        <v>4490</v>
      </c>
      <c r="D3" s="413"/>
      <c r="E3" s="413"/>
      <c r="F3" s="413"/>
      <c r="G3" s="413"/>
      <c r="H3" s="413"/>
      <c r="I3" s="413"/>
      <c r="J3" s="413"/>
      <c r="K3" s="293"/>
    </row>
    <row r="4" spans="2:11" ht="25.5" customHeight="1">
      <c r="B4" s="294"/>
      <c r="C4" s="414" t="s">
        <v>4491</v>
      </c>
      <c r="D4" s="414"/>
      <c r="E4" s="414"/>
      <c r="F4" s="414"/>
      <c r="G4" s="414"/>
      <c r="H4" s="414"/>
      <c r="I4" s="414"/>
      <c r="J4" s="414"/>
      <c r="K4" s="295"/>
    </row>
    <row r="5" spans="2:11" ht="5.25" customHeight="1">
      <c r="B5" s="294"/>
      <c r="C5" s="296"/>
      <c r="D5" s="296"/>
      <c r="E5" s="296"/>
      <c r="F5" s="296"/>
      <c r="G5" s="296"/>
      <c r="H5" s="296"/>
      <c r="I5" s="296"/>
      <c r="J5" s="296"/>
      <c r="K5" s="295"/>
    </row>
    <row r="6" spans="2:11" ht="15" customHeight="1">
      <c r="B6" s="294"/>
      <c r="C6" s="412" t="s">
        <v>4492</v>
      </c>
      <c r="D6" s="412"/>
      <c r="E6" s="412"/>
      <c r="F6" s="412"/>
      <c r="G6" s="412"/>
      <c r="H6" s="412"/>
      <c r="I6" s="412"/>
      <c r="J6" s="412"/>
      <c r="K6" s="295"/>
    </row>
    <row r="7" spans="2:11" ht="15" customHeight="1">
      <c r="B7" s="298"/>
      <c r="C7" s="412" t="s">
        <v>4493</v>
      </c>
      <c r="D7" s="412"/>
      <c r="E7" s="412"/>
      <c r="F7" s="412"/>
      <c r="G7" s="412"/>
      <c r="H7" s="412"/>
      <c r="I7" s="412"/>
      <c r="J7" s="412"/>
      <c r="K7" s="295"/>
    </row>
    <row r="8" spans="2:11" ht="12.75" customHeight="1">
      <c r="B8" s="298"/>
      <c r="C8" s="297"/>
      <c r="D8" s="297"/>
      <c r="E8" s="297"/>
      <c r="F8" s="297"/>
      <c r="G8" s="297"/>
      <c r="H8" s="297"/>
      <c r="I8" s="297"/>
      <c r="J8" s="297"/>
      <c r="K8" s="295"/>
    </row>
    <row r="9" spans="2:11" ht="15" customHeight="1">
      <c r="B9" s="298"/>
      <c r="C9" s="412" t="s">
        <v>4494</v>
      </c>
      <c r="D9" s="412"/>
      <c r="E9" s="412"/>
      <c r="F9" s="412"/>
      <c r="G9" s="412"/>
      <c r="H9" s="412"/>
      <c r="I9" s="412"/>
      <c r="J9" s="412"/>
      <c r="K9" s="295"/>
    </row>
    <row r="10" spans="2:11" ht="15" customHeight="1">
      <c r="B10" s="298"/>
      <c r="C10" s="297"/>
      <c r="D10" s="412" t="s">
        <v>4495</v>
      </c>
      <c r="E10" s="412"/>
      <c r="F10" s="412"/>
      <c r="G10" s="412"/>
      <c r="H10" s="412"/>
      <c r="I10" s="412"/>
      <c r="J10" s="412"/>
      <c r="K10" s="295"/>
    </row>
    <row r="11" spans="2:11" ht="15" customHeight="1">
      <c r="B11" s="298"/>
      <c r="C11" s="299"/>
      <c r="D11" s="412" t="s">
        <v>4496</v>
      </c>
      <c r="E11" s="412"/>
      <c r="F11" s="412"/>
      <c r="G11" s="412"/>
      <c r="H11" s="412"/>
      <c r="I11" s="412"/>
      <c r="J11" s="412"/>
      <c r="K11" s="295"/>
    </row>
    <row r="12" spans="2:11" ht="12.75" customHeight="1">
      <c r="B12" s="298"/>
      <c r="C12" s="299"/>
      <c r="D12" s="299"/>
      <c r="E12" s="299"/>
      <c r="F12" s="299"/>
      <c r="G12" s="299"/>
      <c r="H12" s="299"/>
      <c r="I12" s="299"/>
      <c r="J12" s="299"/>
      <c r="K12" s="295"/>
    </row>
    <row r="13" spans="2:11" ht="15" customHeight="1">
      <c r="B13" s="298"/>
      <c r="C13" s="299"/>
      <c r="D13" s="412" t="s">
        <v>4497</v>
      </c>
      <c r="E13" s="412"/>
      <c r="F13" s="412"/>
      <c r="G13" s="412"/>
      <c r="H13" s="412"/>
      <c r="I13" s="412"/>
      <c r="J13" s="412"/>
      <c r="K13" s="295"/>
    </row>
    <row r="14" spans="2:11" ht="15" customHeight="1">
      <c r="B14" s="298"/>
      <c r="C14" s="299"/>
      <c r="D14" s="412" t="s">
        <v>4498</v>
      </c>
      <c r="E14" s="412"/>
      <c r="F14" s="412"/>
      <c r="G14" s="412"/>
      <c r="H14" s="412"/>
      <c r="I14" s="412"/>
      <c r="J14" s="412"/>
      <c r="K14" s="295"/>
    </row>
    <row r="15" spans="2:11" ht="15" customHeight="1">
      <c r="B15" s="298"/>
      <c r="C15" s="299"/>
      <c r="D15" s="412" t="s">
        <v>4499</v>
      </c>
      <c r="E15" s="412"/>
      <c r="F15" s="412"/>
      <c r="G15" s="412"/>
      <c r="H15" s="412"/>
      <c r="I15" s="412"/>
      <c r="J15" s="412"/>
      <c r="K15" s="295"/>
    </row>
    <row r="16" spans="2:11" ht="15" customHeight="1">
      <c r="B16" s="298"/>
      <c r="C16" s="299"/>
      <c r="D16" s="299"/>
      <c r="E16" s="300" t="s">
        <v>80</v>
      </c>
      <c r="F16" s="412" t="s">
        <v>4500</v>
      </c>
      <c r="G16" s="412"/>
      <c r="H16" s="412"/>
      <c r="I16" s="412"/>
      <c r="J16" s="412"/>
      <c r="K16" s="295"/>
    </row>
    <row r="17" spans="2:11" ht="15" customHeight="1">
      <c r="B17" s="298"/>
      <c r="C17" s="299"/>
      <c r="D17" s="299"/>
      <c r="E17" s="300" t="s">
        <v>4501</v>
      </c>
      <c r="F17" s="412" t="s">
        <v>4502</v>
      </c>
      <c r="G17" s="412"/>
      <c r="H17" s="412"/>
      <c r="I17" s="412"/>
      <c r="J17" s="412"/>
      <c r="K17" s="295"/>
    </row>
    <row r="18" spans="2:11" ht="15" customHeight="1">
      <c r="B18" s="298"/>
      <c r="C18" s="299"/>
      <c r="D18" s="299"/>
      <c r="E18" s="300" t="s">
        <v>4503</v>
      </c>
      <c r="F18" s="412" t="s">
        <v>4504</v>
      </c>
      <c r="G18" s="412"/>
      <c r="H18" s="412"/>
      <c r="I18" s="412"/>
      <c r="J18" s="412"/>
      <c r="K18" s="295"/>
    </row>
    <row r="19" spans="2:11" ht="15" customHeight="1">
      <c r="B19" s="298"/>
      <c r="C19" s="299"/>
      <c r="D19" s="299"/>
      <c r="E19" s="300" t="s">
        <v>4505</v>
      </c>
      <c r="F19" s="412" t="s">
        <v>79</v>
      </c>
      <c r="G19" s="412"/>
      <c r="H19" s="412"/>
      <c r="I19" s="412"/>
      <c r="J19" s="412"/>
      <c r="K19" s="295"/>
    </row>
    <row r="20" spans="2:11" ht="15" customHeight="1">
      <c r="B20" s="298"/>
      <c r="C20" s="299"/>
      <c r="D20" s="299"/>
      <c r="E20" s="300" t="s">
        <v>4506</v>
      </c>
      <c r="F20" s="412" t="s">
        <v>4507</v>
      </c>
      <c r="G20" s="412"/>
      <c r="H20" s="412"/>
      <c r="I20" s="412"/>
      <c r="J20" s="412"/>
      <c r="K20" s="295"/>
    </row>
    <row r="21" spans="2:11" ht="15" customHeight="1">
      <c r="B21" s="298"/>
      <c r="C21" s="299"/>
      <c r="D21" s="299"/>
      <c r="E21" s="300" t="s">
        <v>4508</v>
      </c>
      <c r="F21" s="412" t="s">
        <v>4509</v>
      </c>
      <c r="G21" s="412"/>
      <c r="H21" s="412"/>
      <c r="I21" s="412"/>
      <c r="J21" s="412"/>
      <c r="K21" s="295"/>
    </row>
    <row r="22" spans="2:11" ht="12.75" customHeight="1">
      <c r="B22" s="298"/>
      <c r="C22" s="299"/>
      <c r="D22" s="299"/>
      <c r="E22" s="299"/>
      <c r="F22" s="299"/>
      <c r="G22" s="299"/>
      <c r="H22" s="299"/>
      <c r="I22" s="299"/>
      <c r="J22" s="299"/>
      <c r="K22" s="295"/>
    </row>
    <row r="23" spans="2:11" ht="15" customHeight="1">
      <c r="B23" s="298"/>
      <c r="C23" s="412" t="s">
        <v>4510</v>
      </c>
      <c r="D23" s="412"/>
      <c r="E23" s="412"/>
      <c r="F23" s="412"/>
      <c r="G23" s="412"/>
      <c r="H23" s="412"/>
      <c r="I23" s="412"/>
      <c r="J23" s="412"/>
      <c r="K23" s="295"/>
    </row>
    <row r="24" spans="2:11" ht="15" customHeight="1">
      <c r="B24" s="298"/>
      <c r="C24" s="412" t="s">
        <v>4511</v>
      </c>
      <c r="D24" s="412"/>
      <c r="E24" s="412"/>
      <c r="F24" s="412"/>
      <c r="G24" s="412"/>
      <c r="H24" s="412"/>
      <c r="I24" s="412"/>
      <c r="J24" s="412"/>
      <c r="K24" s="295"/>
    </row>
    <row r="25" spans="2:11" ht="15" customHeight="1">
      <c r="B25" s="298"/>
      <c r="C25" s="297"/>
      <c r="D25" s="412" t="s">
        <v>4512</v>
      </c>
      <c r="E25" s="412"/>
      <c r="F25" s="412"/>
      <c r="G25" s="412"/>
      <c r="H25" s="412"/>
      <c r="I25" s="412"/>
      <c r="J25" s="412"/>
      <c r="K25" s="295"/>
    </row>
    <row r="26" spans="2:11" ht="15" customHeight="1">
      <c r="B26" s="298"/>
      <c r="C26" s="299"/>
      <c r="D26" s="412" t="s">
        <v>4513</v>
      </c>
      <c r="E26" s="412"/>
      <c r="F26" s="412"/>
      <c r="G26" s="412"/>
      <c r="H26" s="412"/>
      <c r="I26" s="412"/>
      <c r="J26" s="412"/>
      <c r="K26" s="295"/>
    </row>
    <row r="27" spans="2:11" ht="12.75" customHeight="1">
      <c r="B27" s="298"/>
      <c r="C27" s="299"/>
      <c r="D27" s="299"/>
      <c r="E27" s="299"/>
      <c r="F27" s="299"/>
      <c r="G27" s="299"/>
      <c r="H27" s="299"/>
      <c r="I27" s="299"/>
      <c r="J27" s="299"/>
      <c r="K27" s="295"/>
    </row>
    <row r="28" spans="2:11" ht="15" customHeight="1">
      <c r="B28" s="298"/>
      <c r="C28" s="299"/>
      <c r="D28" s="412" t="s">
        <v>4514</v>
      </c>
      <c r="E28" s="412"/>
      <c r="F28" s="412"/>
      <c r="G28" s="412"/>
      <c r="H28" s="412"/>
      <c r="I28" s="412"/>
      <c r="J28" s="412"/>
      <c r="K28" s="295"/>
    </row>
    <row r="29" spans="2:11" ht="15" customHeight="1">
      <c r="B29" s="298"/>
      <c r="C29" s="299"/>
      <c r="D29" s="412" t="s">
        <v>4515</v>
      </c>
      <c r="E29" s="412"/>
      <c r="F29" s="412"/>
      <c r="G29" s="412"/>
      <c r="H29" s="412"/>
      <c r="I29" s="412"/>
      <c r="J29" s="412"/>
      <c r="K29" s="295"/>
    </row>
    <row r="30" spans="2:11" ht="12.75" customHeight="1">
      <c r="B30" s="298"/>
      <c r="C30" s="299"/>
      <c r="D30" s="299"/>
      <c r="E30" s="299"/>
      <c r="F30" s="299"/>
      <c r="G30" s="299"/>
      <c r="H30" s="299"/>
      <c r="I30" s="299"/>
      <c r="J30" s="299"/>
      <c r="K30" s="295"/>
    </row>
    <row r="31" spans="2:11" ht="15" customHeight="1">
      <c r="B31" s="298"/>
      <c r="C31" s="299"/>
      <c r="D31" s="412" t="s">
        <v>4516</v>
      </c>
      <c r="E31" s="412"/>
      <c r="F31" s="412"/>
      <c r="G31" s="412"/>
      <c r="H31" s="412"/>
      <c r="I31" s="412"/>
      <c r="J31" s="412"/>
      <c r="K31" s="295"/>
    </row>
    <row r="32" spans="2:11" ht="15" customHeight="1">
      <c r="B32" s="298"/>
      <c r="C32" s="299"/>
      <c r="D32" s="412" t="s">
        <v>4517</v>
      </c>
      <c r="E32" s="412"/>
      <c r="F32" s="412"/>
      <c r="G32" s="412"/>
      <c r="H32" s="412"/>
      <c r="I32" s="412"/>
      <c r="J32" s="412"/>
      <c r="K32" s="295"/>
    </row>
    <row r="33" spans="2:11" ht="15" customHeight="1">
      <c r="B33" s="298"/>
      <c r="C33" s="299"/>
      <c r="D33" s="412" t="s">
        <v>4518</v>
      </c>
      <c r="E33" s="412"/>
      <c r="F33" s="412"/>
      <c r="G33" s="412"/>
      <c r="H33" s="412"/>
      <c r="I33" s="412"/>
      <c r="J33" s="412"/>
      <c r="K33" s="295"/>
    </row>
    <row r="34" spans="2:11" ht="15" customHeight="1">
      <c r="B34" s="298"/>
      <c r="C34" s="299"/>
      <c r="D34" s="297"/>
      <c r="E34" s="301" t="s">
        <v>170</v>
      </c>
      <c r="F34" s="297"/>
      <c r="G34" s="412" t="s">
        <v>4519</v>
      </c>
      <c r="H34" s="412"/>
      <c r="I34" s="412"/>
      <c r="J34" s="412"/>
      <c r="K34" s="295"/>
    </row>
    <row r="35" spans="2:11" ht="30.75" customHeight="1">
      <c r="B35" s="298"/>
      <c r="C35" s="299"/>
      <c r="D35" s="297"/>
      <c r="E35" s="301" t="s">
        <v>4520</v>
      </c>
      <c r="F35" s="297"/>
      <c r="G35" s="412" t="s">
        <v>4521</v>
      </c>
      <c r="H35" s="412"/>
      <c r="I35" s="412"/>
      <c r="J35" s="412"/>
      <c r="K35" s="295"/>
    </row>
    <row r="36" spans="2:11" ht="15" customHeight="1">
      <c r="B36" s="298"/>
      <c r="C36" s="299"/>
      <c r="D36" s="297"/>
      <c r="E36" s="301" t="s">
        <v>54</v>
      </c>
      <c r="F36" s="297"/>
      <c r="G36" s="412" t="s">
        <v>4522</v>
      </c>
      <c r="H36" s="412"/>
      <c r="I36" s="412"/>
      <c r="J36" s="412"/>
      <c r="K36" s="295"/>
    </row>
    <row r="37" spans="2:11" ht="15" customHeight="1">
      <c r="B37" s="298"/>
      <c r="C37" s="299"/>
      <c r="D37" s="297"/>
      <c r="E37" s="301" t="s">
        <v>171</v>
      </c>
      <c r="F37" s="297"/>
      <c r="G37" s="412" t="s">
        <v>4523</v>
      </c>
      <c r="H37" s="412"/>
      <c r="I37" s="412"/>
      <c r="J37" s="412"/>
      <c r="K37" s="295"/>
    </row>
    <row r="38" spans="2:11" ht="15" customHeight="1">
      <c r="B38" s="298"/>
      <c r="C38" s="299"/>
      <c r="D38" s="297"/>
      <c r="E38" s="301" t="s">
        <v>172</v>
      </c>
      <c r="F38" s="297"/>
      <c r="G38" s="412" t="s">
        <v>4524</v>
      </c>
      <c r="H38" s="412"/>
      <c r="I38" s="412"/>
      <c r="J38" s="412"/>
      <c r="K38" s="295"/>
    </row>
    <row r="39" spans="2:11" ht="15" customHeight="1">
      <c r="B39" s="298"/>
      <c r="C39" s="299"/>
      <c r="D39" s="297"/>
      <c r="E39" s="301" t="s">
        <v>173</v>
      </c>
      <c r="F39" s="297"/>
      <c r="G39" s="412" t="s">
        <v>4525</v>
      </c>
      <c r="H39" s="412"/>
      <c r="I39" s="412"/>
      <c r="J39" s="412"/>
      <c r="K39" s="295"/>
    </row>
    <row r="40" spans="2:11" ht="15" customHeight="1">
      <c r="B40" s="298"/>
      <c r="C40" s="299"/>
      <c r="D40" s="297"/>
      <c r="E40" s="301" t="s">
        <v>4526</v>
      </c>
      <c r="F40" s="297"/>
      <c r="G40" s="412" t="s">
        <v>4527</v>
      </c>
      <c r="H40" s="412"/>
      <c r="I40" s="412"/>
      <c r="J40" s="412"/>
      <c r="K40" s="295"/>
    </row>
    <row r="41" spans="2:11" ht="15" customHeight="1">
      <c r="B41" s="298"/>
      <c r="C41" s="299"/>
      <c r="D41" s="297"/>
      <c r="E41" s="301"/>
      <c r="F41" s="297"/>
      <c r="G41" s="412" t="s">
        <v>4528</v>
      </c>
      <c r="H41" s="412"/>
      <c r="I41" s="412"/>
      <c r="J41" s="412"/>
      <c r="K41" s="295"/>
    </row>
    <row r="42" spans="2:11" ht="15" customHeight="1">
      <c r="B42" s="298"/>
      <c r="C42" s="299"/>
      <c r="D42" s="297"/>
      <c r="E42" s="301" t="s">
        <v>4529</v>
      </c>
      <c r="F42" s="297"/>
      <c r="G42" s="412" t="s">
        <v>4530</v>
      </c>
      <c r="H42" s="412"/>
      <c r="I42" s="412"/>
      <c r="J42" s="412"/>
      <c r="K42" s="295"/>
    </row>
    <row r="43" spans="2:11" ht="15" customHeight="1">
      <c r="B43" s="298"/>
      <c r="C43" s="299"/>
      <c r="D43" s="297"/>
      <c r="E43" s="301" t="s">
        <v>175</v>
      </c>
      <c r="F43" s="297"/>
      <c r="G43" s="412" t="s">
        <v>4531</v>
      </c>
      <c r="H43" s="412"/>
      <c r="I43" s="412"/>
      <c r="J43" s="412"/>
      <c r="K43" s="295"/>
    </row>
    <row r="44" spans="2:11" ht="12.75" customHeight="1">
      <c r="B44" s="298"/>
      <c r="C44" s="299"/>
      <c r="D44" s="297"/>
      <c r="E44" s="297"/>
      <c r="F44" s="297"/>
      <c r="G44" s="297"/>
      <c r="H44" s="297"/>
      <c r="I44" s="297"/>
      <c r="J44" s="297"/>
      <c r="K44" s="295"/>
    </row>
    <row r="45" spans="2:11" ht="15" customHeight="1">
      <c r="B45" s="298"/>
      <c r="C45" s="299"/>
      <c r="D45" s="412" t="s">
        <v>4532</v>
      </c>
      <c r="E45" s="412"/>
      <c r="F45" s="412"/>
      <c r="G45" s="412"/>
      <c r="H45" s="412"/>
      <c r="I45" s="412"/>
      <c r="J45" s="412"/>
      <c r="K45" s="295"/>
    </row>
    <row r="46" spans="2:11" ht="15" customHeight="1">
      <c r="B46" s="298"/>
      <c r="C46" s="299"/>
      <c r="D46" s="299"/>
      <c r="E46" s="412" t="s">
        <v>4533</v>
      </c>
      <c r="F46" s="412"/>
      <c r="G46" s="412"/>
      <c r="H46" s="412"/>
      <c r="I46" s="412"/>
      <c r="J46" s="412"/>
      <c r="K46" s="295"/>
    </row>
    <row r="47" spans="2:11" ht="15" customHeight="1">
      <c r="B47" s="298"/>
      <c r="C47" s="299"/>
      <c r="D47" s="299"/>
      <c r="E47" s="412" t="s">
        <v>4534</v>
      </c>
      <c r="F47" s="412"/>
      <c r="G47" s="412"/>
      <c r="H47" s="412"/>
      <c r="I47" s="412"/>
      <c r="J47" s="412"/>
      <c r="K47" s="295"/>
    </row>
    <row r="48" spans="2:11" ht="15" customHeight="1">
      <c r="B48" s="298"/>
      <c r="C48" s="299"/>
      <c r="D48" s="299"/>
      <c r="E48" s="412" t="s">
        <v>4535</v>
      </c>
      <c r="F48" s="412"/>
      <c r="G48" s="412"/>
      <c r="H48" s="412"/>
      <c r="I48" s="412"/>
      <c r="J48" s="412"/>
      <c r="K48" s="295"/>
    </row>
    <row r="49" spans="2:11" ht="15" customHeight="1">
      <c r="B49" s="298"/>
      <c r="C49" s="299"/>
      <c r="D49" s="412" t="s">
        <v>4536</v>
      </c>
      <c r="E49" s="412"/>
      <c r="F49" s="412"/>
      <c r="G49" s="412"/>
      <c r="H49" s="412"/>
      <c r="I49" s="412"/>
      <c r="J49" s="412"/>
      <c r="K49" s="295"/>
    </row>
    <row r="50" spans="2:11" ht="25.5" customHeight="1">
      <c r="B50" s="294"/>
      <c r="C50" s="414" t="s">
        <v>4537</v>
      </c>
      <c r="D50" s="414"/>
      <c r="E50" s="414"/>
      <c r="F50" s="414"/>
      <c r="G50" s="414"/>
      <c r="H50" s="414"/>
      <c r="I50" s="414"/>
      <c r="J50" s="414"/>
      <c r="K50" s="295"/>
    </row>
    <row r="51" spans="2:11" ht="5.25" customHeight="1">
      <c r="B51" s="294"/>
      <c r="C51" s="296"/>
      <c r="D51" s="296"/>
      <c r="E51" s="296"/>
      <c r="F51" s="296"/>
      <c r="G51" s="296"/>
      <c r="H51" s="296"/>
      <c r="I51" s="296"/>
      <c r="J51" s="296"/>
      <c r="K51" s="295"/>
    </row>
    <row r="52" spans="2:11" ht="15" customHeight="1">
      <c r="B52" s="294"/>
      <c r="C52" s="412" t="s">
        <v>4538</v>
      </c>
      <c r="D52" s="412"/>
      <c r="E52" s="412"/>
      <c r="F52" s="412"/>
      <c r="G52" s="412"/>
      <c r="H52" s="412"/>
      <c r="I52" s="412"/>
      <c r="J52" s="412"/>
      <c r="K52" s="295"/>
    </row>
    <row r="53" spans="2:11" ht="15" customHeight="1">
      <c r="B53" s="294"/>
      <c r="C53" s="412" t="s">
        <v>4539</v>
      </c>
      <c r="D53" s="412"/>
      <c r="E53" s="412"/>
      <c r="F53" s="412"/>
      <c r="G53" s="412"/>
      <c r="H53" s="412"/>
      <c r="I53" s="412"/>
      <c r="J53" s="412"/>
      <c r="K53" s="295"/>
    </row>
    <row r="54" spans="2:11" ht="12.75" customHeight="1">
      <c r="B54" s="294"/>
      <c r="C54" s="297"/>
      <c r="D54" s="297"/>
      <c r="E54" s="297"/>
      <c r="F54" s="297"/>
      <c r="G54" s="297"/>
      <c r="H54" s="297"/>
      <c r="I54" s="297"/>
      <c r="J54" s="297"/>
      <c r="K54" s="295"/>
    </row>
    <row r="55" spans="2:11" ht="15" customHeight="1">
      <c r="B55" s="294"/>
      <c r="C55" s="412" t="s">
        <v>4540</v>
      </c>
      <c r="D55" s="412"/>
      <c r="E55" s="412"/>
      <c r="F55" s="412"/>
      <c r="G55" s="412"/>
      <c r="H55" s="412"/>
      <c r="I55" s="412"/>
      <c r="J55" s="412"/>
      <c r="K55" s="295"/>
    </row>
    <row r="56" spans="2:11" ht="15" customHeight="1">
      <c r="B56" s="294"/>
      <c r="C56" s="299"/>
      <c r="D56" s="412" t="s">
        <v>4541</v>
      </c>
      <c r="E56" s="412"/>
      <c r="F56" s="412"/>
      <c r="G56" s="412"/>
      <c r="H56" s="412"/>
      <c r="I56" s="412"/>
      <c r="J56" s="412"/>
      <c r="K56" s="295"/>
    </row>
    <row r="57" spans="2:11" ht="15" customHeight="1">
      <c r="B57" s="294"/>
      <c r="C57" s="299"/>
      <c r="D57" s="412" t="s">
        <v>4542</v>
      </c>
      <c r="E57" s="412"/>
      <c r="F57" s="412"/>
      <c r="G57" s="412"/>
      <c r="H57" s="412"/>
      <c r="I57" s="412"/>
      <c r="J57" s="412"/>
      <c r="K57" s="295"/>
    </row>
    <row r="58" spans="2:11" ht="15" customHeight="1">
      <c r="B58" s="294"/>
      <c r="C58" s="299"/>
      <c r="D58" s="412" t="s">
        <v>4543</v>
      </c>
      <c r="E58" s="412"/>
      <c r="F58" s="412"/>
      <c r="G58" s="412"/>
      <c r="H58" s="412"/>
      <c r="I58" s="412"/>
      <c r="J58" s="412"/>
      <c r="K58" s="295"/>
    </row>
    <row r="59" spans="2:11" ht="15" customHeight="1">
      <c r="B59" s="294"/>
      <c r="C59" s="299"/>
      <c r="D59" s="412" t="s">
        <v>4544</v>
      </c>
      <c r="E59" s="412"/>
      <c r="F59" s="412"/>
      <c r="G59" s="412"/>
      <c r="H59" s="412"/>
      <c r="I59" s="412"/>
      <c r="J59" s="412"/>
      <c r="K59" s="295"/>
    </row>
    <row r="60" spans="2:11" ht="15" customHeight="1">
      <c r="B60" s="294"/>
      <c r="C60" s="299"/>
      <c r="D60" s="416" t="s">
        <v>4545</v>
      </c>
      <c r="E60" s="416"/>
      <c r="F60" s="416"/>
      <c r="G60" s="416"/>
      <c r="H60" s="416"/>
      <c r="I60" s="416"/>
      <c r="J60" s="416"/>
      <c r="K60" s="295"/>
    </row>
    <row r="61" spans="2:11" ht="15" customHeight="1">
      <c r="B61" s="294"/>
      <c r="C61" s="299"/>
      <c r="D61" s="412" t="s">
        <v>4546</v>
      </c>
      <c r="E61" s="412"/>
      <c r="F61" s="412"/>
      <c r="G61" s="412"/>
      <c r="H61" s="412"/>
      <c r="I61" s="412"/>
      <c r="J61" s="412"/>
      <c r="K61" s="295"/>
    </row>
    <row r="62" spans="2:11" ht="12.75" customHeight="1">
      <c r="B62" s="294"/>
      <c r="C62" s="299"/>
      <c r="D62" s="299"/>
      <c r="E62" s="302"/>
      <c r="F62" s="299"/>
      <c r="G62" s="299"/>
      <c r="H62" s="299"/>
      <c r="I62" s="299"/>
      <c r="J62" s="299"/>
      <c r="K62" s="295"/>
    </row>
    <row r="63" spans="2:11" ht="15" customHeight="1">
      <c r="B63" s="294"/>
      <c r="C63" s="299"/>
      <c r="D63" s="412" t="s">
        <v>4547</v>
      </c>
      <c r="E63" s="412"/>
      <c r="F63" s="412"/>
      <c r="G63" s="412"/>
      <c r="H63" s="412"/>
      <c r="I63" s="412"/>
      <c r="J63" s="412"/>
      <c r="K63" s="295"/>
    </row>
    <row r="64" spans="2:11" ht="15" customHeight="1">
      <c r="B64" s="294"/>
      <c r="C64" s="299"/>
      <c r="D64" s="416" t="s">
        <v>4548</v>
      </c>
      <c r="E64" s="416"/>
      <c r="F64" s="416"/>
      <c r="G64" s="416"/>
      <c r="H64" s="416"/>
      <c r="I64" s="416"/>
      <c r="J64" s="416"/>
      <c r="K64" s="295"/>
    </row>
    <row r="65" spans="2:11" ht="15" customHeight="1">
      <c r="B65" s="294"/>
      <c r="C65" s="299"/>
      <c r="D65" s="412" t="s">
        <v>4549</v>
      </c>
      <c r="E65" s="412"/>
      <c r="F65" s="412"/>
      <c r="G65" s="412"/>
      <c r="H65" s="412"/>
      <c r="I65" s="412"/>
      <c r="J65" s="412"/>
      <c r="K65" s="295"/>
    </row>
    <row r="66" spans="2:11" ht="15" customHeight="1">
      <c r="B66" s="294"/>
      <c r="C66" s="299"/>
      <c r="D66" s="412" t="s">
        <v>4550</v>
      </c>
      <c r="E66" s="412"/>
      <c r="F66" s="412"/>
      <c r="G66" s="412"/>
      <c r="H66" s="412"/>
      <c r="I66" s="412"/>
      <c r="J66" s="412"/>
      <c r="K66" s="295"/>
    </row>
    <row r="67" spans="2:11" ht="15" customHeight="1">
      <c r="B67" s="294"/>
      <c r="C67" s="299"/>
      <c r="D67" s="412" t="s">
        <v>4551</v>
      </c>
      <c r="E67" s="412"/>
      <c r="F67" s="412"/>
      <c r="G67" s="412"/>
      <c r="H67" s="412"/>
      <c r="I67" s="412"/>
      <c r="J67" s="412"/>
      <c r="K67" s="295"/>
    </row>
    <row r="68" spans="2:11" ht="15" customHeight="1">
      <c r="B68" s="294"/>
      <c r="C68" s="299"/>
      <c r="D68" s="412" t="s">
        <v>4552</v>
      </c>
      <c r="E68" s="412"/>
      <c r="F68" s="412"/>
      <c r="G68" s="412"/>
      <c r="H68" s="412"/>
      <c r="I68" s="412"/>
      <c r="J68" s="412"/>
      <c r="K68" s="295"/>
    </row>
    <row r="69" spans="2:11" ht="12.75" customHeight="1">
      <c r="B69" s="303"/>
      <c r="C69" s="304"/>
      <c r="D69" s="304"/>
      <c r="E69" s="304"/>
      <c r="F69" s="304"/>
      <c r="G69" s="304"/>
      <c r="H69" s="304"/>
      <c r="I69" s="304"/>
      <c r="J69" s="304"/>
      <c r="K69" s="305"/>
    </row>
    <row r="70" spans="2:11" ht="18.75" customHeight="1">
      <c r="B70" s="306"/>
      <c r="C70" s="306"/>
      <c r="D70" s="306"/>
      <c r="E70" s="306"/>
      <c r="F70" s="306"/>
      <c r="G70" s="306"/>
      <c r="H70" s="306"/>
      <c r="I70" s="306"/>
      <c r="J70" s="306"/>
      <c r="K70" s="307"/>
    </row>
    <row r="71" spans="2:11" ht="18.75" customHeight="1">
      <c r="B71" s="307"/>
      <c r="C71" s="307"/>
      <c r="D71" s="307"/>
      <c r="E71" s="307"/>
      <c r="F71" s="307"/>
      <c r="G71" s="307"/>
      <c r="H71" s="307"/>
      <c r="I71" s="307"/>
      <c r="J71" s="307"/>
      <c r="K71" s="307"/>
    </row>
    <row r="72" spans="2:11" ht="7.5" customHeight="1">
      <c r="B72" s="308"/>
      <c r="C72" s="309"/>
      <c r="D72" s="309"/>
      <c r="E72" s="309"/>
      <c r="F72" s="309"/>
      <c r="G72" s="309"/>
      <c r="H72" s="309"/>
      <c r="I72" s="309"/>
      <c r="J72" s="309"/>
      <c r="K72" s="310"/>
    </row>
    <row r="73" spans="2:11" ht="45" customHeight="1">
      <c r="B73" s="311"/>
      <c r="C73" s="417" t="s">
        <v>154</v>
      </c>
      <c r="D73" s="417"/>
      <c r="E73" s="417"/>
      <c r="F73" s="417"/>
      <c r="G73" s="417"/>
      <c r="H73" s="417"/>
      <c r="I73" s="417"/>
      <c r="J73" s="417"/>
      <c r="K73" s="312"/>
    </row>
    <row r="74" spans="2:11" ht="17.25" customHeight="1">
      <c r="B74" s="311"/>
      <c r="C74" s="313" t="s">
        <v>4553</v>
      </c>
      <c r="D74" s="313"/>
      <c r="E74" s="313"/>
      <c r="F74" s="313" t="s">
        <v>4554</v>
      </c>
      <c r="G74" s="314"/>
      <c r="H74" s="313" t="s">
        <v>171</v>
      </c>
      <c r="I74" s="313" t="s">
        <v>58</v>
      </c>
      <c r="J74" s="313" t="s">
        <v>4555</v>
      </c>
      <c r="K74" s="312"/>
    </row>
    <row r="75" spans="2:11" ht="17.25" customHeight="1">
      <c r="B75" s="311"/>
      <c r="C75" s="315" t="s">
        <v>4556</v>
      </c>
      <c r="D75" s="315"/>
      <c r="E75" s="315"/>
      <c r="F75" s="316" t="s">
        <v>4557</v>
      </c>
      <c r="G75" s="317"/>
      <c r="H75" s="315"/>
      <c r="I75" s="315"/>
      <c r="J75" s="315" t="s">
        <v>4558</v>
      </c>
      <c r="K75" s="312"/>
    </row>
    <row r="76" spans="2:11" ht="5.25" customHeight="1">
      <c r="B76" s="311"/>
      <c r="C76" s="318"/>
      <c r="D76" s="318"/>
      <c r="E76" s="318"/>
      <c r="F76" s="318"/>
      <c r="G76" s="319"/>
      <c r="H76" s="318"/>
      <c r="I76" s="318"/>
      <c r="J76" s="318"/>
      <c r="K76" s="312"/>
    </row>
    <row r="77" spans="2:11" ht="15" customHeight="1">
      <c r="B77" s="311"/>
      <c r="C77" s="301" t="s">
        <v>54</v>
      </c>
      <c r="D77" s="318"/>
      <c r="E77" s="318"/>
      <c r="F77" s="320" t="s">
        <v>4559</v>
      </c>
      <c r="G77" s="319"/>
      <c r="H77" s="301" t="s">
        <v>4560</v>
      </c>
      <c r="I77" s="301" t="s">
        <v>4561</v>
      </c>
      <c r="J77" s="301">
        <v>20</v>
      </c>
      <c r="K77" s="312"/>
    </row>
    <row r="78" spans="2:11" ht="15" customHeight="1">
      <c r="B78" s="311"/>
      <c r="C78" s="301" t="s">
        <v>4562</v>
      </c>
      <c r="D78" s="301"/>
      <c r="E78" s="301"/>
      <c r="F78" s="320" t="s">
        <v>4559</v>
      </c>
      <c r="G78" s="319"/>
      <c r="H78" s="301" t="s">
        <v>4563</v>
      </c>
      <c r="I78" s="301" t="s">
        <v>4561</v>
      </c>
      <c r="J78" s="301">
        <v>120</v>
      </c>
      <c r="K78" s="312"/>
    </row>
    <row r="79" spans="2:11" ht="15" customHeight="1">
      <c r="B79" s="321"/>
      <c r="C79" s="301" t="s">
        <v>4564</v>
      </c>
      <c r="D79" s="301"/>
      <c r="E79" s="301"/>
      <c r="F79" s="320" t="s">
        <v>4565</v>
      </c>
      <c r="G79" s="319"/>
      <c r="H79" s="301" t="s">
        <v>4566</v>
      </c>
      <c r="I79" s="301" t="s">
        <v>4561</v>
      </c>
      <c r="J79" s="301">
        <v>50</v>
      </c>
      <c r="K79" s="312"/>
    </row>
    <row r="80" spans="2:11" ht="15" customHeight="1">
      <c r="B80" s="321"/>
      <c r="C80" s="301" t="s">
        <v>4567</v>
      </c>
      <c r="D80" s="301"/>
      <c r="E80" s="301"/>
      <c r="F80" s="320" t="s">
        <v>4559</v>
      </c>
      <c r="G80" s="319"/>
      <c r="H80" s="301" t="s">
        <v>4568</v>
      </c>
      <c r="I80" s="301" t="s">
        <v>4569</v>
      </c>
      <c r="J80" s="301"/>
      <c r="K80" s="312"/>
    </row>
    <row r="81" spans="2:11" ht="15" customHeight="1">
      <c r="B81" s="321"/>
      <c r="C81" s="322" t="s">
        <v>4570</v>
      </c>
      <c r="D81" s="322"/>
      <c r="E81" s="322"/>
      <c r="F81" s="323" t="s">
        <v>4565</v>
      </c>
      <c r="G81" s="322"/>
      <c r="H81" s="322" t="s">
        <v>4571</v>
      </c>
      <c r="I81" s="322" t="s">
        <v>4561</v>
      </c>
      <c r="J81" s="322">
        <v>15</v>
      </c>
      <c r="K81" s="312"/>
    </row>
    <row r="82" spans="2:11" ht="15" customHeight="1">
      <c r="B82" s="321"/>
      <c r="C82" s="322" t="s">
        <v>4572</v>
      </c>
      <c r="D82" s="322"/>
      <c r="E82" s="322"/>
      <c r="F82" s="323" t="s">
        <v>4565</v>
      </c>
      <c r="G82" s="322"/>
      <c r="H82" s="322" t="s">
        <v>4573</v>
      </c>
      <c r="I82" s="322" t="s">
        <v>4561</v>
      </c>
      <c r="J82" s="322">
        <v>15</v>
      </c>
      <c r="K82" s="312"/>
    </row>
    <row r="83" spans="2:11" ht="15" customHeight="1">
      <c r="B83" s="321"/>
      <c r="C83" s="322" t="s">
        <v>4574</v>
      </c>
      <c r="D83" s="322"/>
      <c r="E83" s="322"/>
      <c r="F83" s="323" t="s">
        <v>4565</v>
      </c>
      <c r="G83" s="322"/>
      <c r="H83" s="322" t="s">
        <v>4575</v>
      </c>
      <c r="I83" s="322" t="s">
        <v>4561</v>
      </c>
      <c r="J83" s="322">
        <v>20</v>
      </c>
      <c r="K83" s="312"/>
    </row>
    <row r="84" spans="2:11" ht="15" customHeight="1">
      <c r="B84" s="321"/>
      <c r="C84" s="322" t="s">
        <v>4576</v>
      </c>
      <c r="D84" s="322"/>
      <c r="E84" s="322"/>
      <c r="F84" s="323" t="s">
        <v>4565</v>
      </c>
      <c r="G84" s="322"/>
      <c r="H84" s="322" t="s">
        <v>4577</v>
      </c>
      <c r="I84" s="322" t="s">
        <v>4561</v>
      </c>
      <c r="J84" s="322">
        <v>20</v>
      </c>
      <c r="K84" s="312"/>
    </row>
    <row r="85" spans="2:11" ht="15" customHeight="1">
      <c r="B85" s="321"/>
      <c r="C85" s="301" t="s">
        <v>4578</v>
      </c>
      <c r="D85" s="301"/>
      <c r="E85" s="301"/>
      <c r="F85" s="320" t="s">
        <v>4565</v>
      </c>
      <c r="G85" s="319"/>
      <c r="H85" s="301" t="s">
        <v>4579</v>
      </c>
      <c r="I85" s="301" t="s">
        <v>4561</v>
      </c>
      <c r="J85" s="301">
        <v>50</v>
      </c>
      <c r="K85" s="312"/>
    </row>
    <row r="86" spans="2:11" ht="15" customHeight="1">
      <c r="B86" s="321"/>
      <c r="C86" s="301" t="s">
        <v>4580</v>
      </c>
      <c r="D86" s="301"/>
      <c r="E86" s="301"/>
      <c r="F86" s="320" t="s">
        <v>4565</v>
      </c>
      <c r="G86" s="319"/>
      <c r="H86" s="301" t="s">
        <v>4581</v>
      </c>
      <c r="I86" s="301" t="s">
        <v>4561</v>
      </c>
      <c r="J86" s="301">
        <v>20</v>
      </c>
      <c r="K86" s="312"/>
    </row>
    <row r="87" spans="2:11" ht="15" customHeight="1">
      <c r="B87" s="321"/>
      <c r="C87" s="301" t="s">
        <v>4582</v>
      </c>
      <c r="D87" s="301"/>
      <c r="E87" s="301"/>
      <c r="F87" s="320" t="s">
        <v>4565</v>
      </c>
      <c r="G87" s="319"/>
      <c r="H87" s="301" t="s">
        <v>4583</v>
      </c>
      <c r="I87" s="301" t="s">
        <v>4561</v>
      </c>
      <c r="J87" s="301">
        <v>20</v>
      </c>
      <c r="K87" s="312"/>
    </row>
    <row r="88" spans="2:11" ht="15" customHeight="1">
      <c r="B88" s="321"/>
      <c r="C88" s="301" t="s">
        <v>4584</v>
      </c>
      <c r="D88" s="301"/>
      <c r="E88" s="301"/>
      <c r="F88" s="320" t="s">
        <v>4565</v>
      </c>
      <c r="G88" s="319"/>
      <c r="H88" s="301" t="s">
        <v>4585</v>
      </c>
      <c r="I88" s="301" t="s">
        <v>4561</v>
      </c>
      <c r="J88" s="301">
        <v>50</v>
      </c>
      <c r="K88" s="312"/>
    </row>
    <row r="89" spans="2:11" ht="15" customHeight="1">
      <c r="B89" s="321"/>
      <c r="C89" s="301" t="s">
        <v>4586</v>
      </c>
      <c r="D89" s="301"/>
      <c r="E89" s="301"/>
      <c r="F89" s="320" t="s">
        <v>4565</v>
      </c>
      <c r="G89" s="319"/>
      <c r="H89" s="301" t="s">
        <v>4586</v>
      </c>
      <c r="I89" s="301" t="s">
        <v>4561</v>
      </c>
      <c r="J89" s="301">
        <v>50</v>
      </c>
      <c r="K89" s="312"/>
    </row>
    <row r="90" spans="2:11" ht="15" customHeight="1">
      <c r="B90" s="321"/>
      <c r="C90" s="301" t="s">
        <v>176</v>
      </c>
      <c r="D90" s="301"/>
      <c r="E90" s="301"/>
      <c r="F90" s="320" t="s">
        <v>4565</v>
      </c>
      <c r="G90" s="319"/>
      <c r="H90" s="301" t="s">
        <v>4587</v>
      </c>
      <c r="I90" s="301" t="s">
        <v>4561</v>
      </c>
      <c r="J90" s="301">
        <v>255</v>
      </c>
      <c r="K90" s="312"/>
    </row>
    <row r="91" spans="2:11" ht="15" customHeight="1">
      <c r="B91" s="321"/>
      <c r="C91" s="301" t="s">
        <v>4588</v>
      </c>
      <c r="D91" s="301"/>
      <c r="E91" s="301"/>
      <c r="F91" s="320" t="s">
        <v>4559</v>
      </c>
      <c r="G91" s="319"/>
      <c r="H91" s="301" t="s">
        <v>4589</v>
      </c>
      <c r="I91" s="301" t="s">
        <v>4590</v>
      </c>
      <c r="J91" s="301"/>
      <c r="K91" s="312"/>
    </row>
    <row r="92" spans="2:11" ht="15" customHeight="1">
      <c r="B92" s="321"/>
      <c r="C92" s="301" t="s">
        <v>4591</v>
      </c>
      <c r="D92" s="301"/>
      <c r="E92" s="301"/>
      <c r="F92" s="320" t="s">
        <v>4559</v>
      </c>
      <c r="G92" s="319"/>
      <c r="H92" s="301" t="s">
        <v>4592</v>
      </c>
      <c r="I92" s="301" t="s">
        <v>4593</v>
      </c>
      <c r="J92" s="301"/>
      <c r="K92" s="312"/>
    </row>
    <row r="93" spans="2:11" ht="15" customHeight="1">
      <c r="B93" s="321"/>
      <c r="C93" s="301" t="s">
        <v>4594</v>
      </c>
      <c r="D93" s="301"/>
      <c r="E93" s="301"/>
      <c r="F93" s="320" t="s">
        <v>4559</v>
      </c>
      <c r="G93" s="319"/>
      <c r="H93" s="301" t="s">
        <v>4594</v>
      </c>
      <c r="I93" s="301" t="s">
        <v>4593</v>
      </c>
      <c r="J93" s="301"/>
      <c r="K93" s="312"/>
    </row>
    <row r="94" spans="2:11" ht="15" customHeight="1">
      <c r="B94" s="321"/>
      <c r="C94" s="301" t="s">
        <v>39</v>
      </c>
      <c r="D94" s="301"/>
      <c r="E94" s="301"/>
      <c r="F94" s="320" t="s">
        <v>4559</v>
      </c>
      <c r="G94" s="319"/>
      <c r="H94" s="301" t="s">
        <v>4595</v>
      </c>
      <c r="I94" s="301" t="s">
        <v>4593</v>
      </c>
      <c r="J94" s="301"/>
      <c r="K94" s="312"/>
    </row>
    <row r="95" spans="2:11" ht="15" customHeight="1">
      <c r="B95" s="321"/>
      <c r="C95" s="301" t="s">
        <v>49</v>
      </c>
      <c r="D95" s="301"/>
      <c r="E95" s="301"/>
      <c r="F95" s="320" t="s">
        <v>4559</v>
      </c>
      <c r="G95" s="319"/>
      <c r="H95" s="301" t="s">
        <v>4596</v>
      </c>
      <c r="I95" s="301" t="s">
        <v>4593</v>
      </c>
      <c r="J95" s="301"/>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7"/>
      <c r="C98" s="307"/>
      <c r="D98" s="307"/>
      <c r="E98" s="307"/>
      <c r="F98" s="307"/>
      <c r="G98" s="307"/>
      <c r="H98" s="307"/>
      <c r="I98" s="307"/>
      <c r="J98" s="307"/>
      <c r="K98" s="307"/>
    </row>
    <row r="99" spans="2:11" ht="7.5" customHeight="1">
      <c r="B99" s="308"/>
      <c r="C99" s="309"/>
      <c r="D99" s="309"/>
      <c r="E99" s="309"/>
      <c r="F99" s="309"/>
      <c r="G99" s="309"/>
      <c r="H99" s="309"/>
      <c r="I99" s="309"/>
      <c r="J99" s="309"/>
      <c r="K99" s="310"/>
    </row>
    <row r="100" spans="2:11" ht="45" customHeight="1">
      <c r="B100" s="311"/>
      <c r="C100" s="417" t="s">
        <v>4597</v>
      </c>
      <c r="D100" s="417"/>
      <c r="E100" s="417"/>
      <c r="F100" s="417"/>
      <c r="G100" s="417"/>
      <c r="H100" s="417"/>
      <c r="I100" s="417"/>
      <c r="J100" s="417"/>
      <c r="K100" s="312"/>
    </row>
    <row r="101" spans="2:11" ht="17.25" customHeight="1">
      <c r="B101" s="311"/>
      <c r="C101" s="313" t="s">
        <v>4553</v>
      </c>
      <c r="D101" s="313"/>
      <c r="E101" s="313"/>
      <c r="F101" s="313" t="s">
        <v>4554</v>
      </c>
      <c r="G101" s="314"/>
      <c r="H101" s="313" t="s">
        <v>171</v>
      </c>
      <c r="I101" s="313" t="s">
        <v>58</v>
      </c>
      <c r="J101" s="313" t="s">
        <v>4555</v>
      </c>
      <c r="K101" s="312"/>
    </row>
    <row r="102" spans="2:11" ht="17.25" customHeight="1">
      <c r="B102" s="311"/>
      <c r="C102" s="315" t="s">
        <v>4556</v>
      </c>
      <c r="D102" s="315"/>
      <c r="E102" s="315"/>
      <c r="F102" s="316" t="s">
        <v>4557</v>
      </c>
      <c r="G102" s="317"/>
      <c r="H102" s="315"/>
      <c r="I102" s="315"/>
      <c r="J102" s="315" t="s">
        <v>4558</v>
      </c>
      <c r="K102" s="312"/>
    </row>
    <row r="103" spans="2:11" ht="5.25" customHeight="1">
      <c r="B103" s="311"/>
      <c r="C103" s="313"/>
      <c r="D103" s="313"/>
      <c r="E103" s="313"/>
      <c r="F103" s="313"/>
      <c r="G103" s="329"/>
      <c r="H103" s="313"/>
      <c r="I103" s="313"/>
      <c r="J103" s="313"/>
      <c r="K103" s="312"/>
    </row>
    <row r="104" spans="2:11" ht="15" customHeight="1">
      <c r="B104" s="311"/>
      <c r="C104" s="301" t="s">
        <v>54</v>
      </c>
      <c r="D104" s="318"/>
      <c r="E104" s="318"/>
      <c r="F104" s="320" t="s">
        <v>4559</v>
      </c>
      <c r="G104" s="329"/>
      <c r="H104" s="301" t="s">
        <v>4598</v>
      </c>
      <c r="I104" s="301" t="s">
        <v>4561</v>
      </c>
      <c r="J104" s="301">
        <v>20</v>
      </c>
      <c r="K104" s="312"/>
    </row>
    <row r="105" spans="2:11" ht="15" customHeight="1">
      <c r="B105" s="311"/>
      <c r="C105" s="301" t="s">
        <v>4562</v>
      </c>
      <c r="D105" s="301"/>
      <c r="E105" s="301"/>
      <c r="F105" s="320" t="s">
        <v>4559</v>
      </c>
      <c r="G105" s="301"/>
      <c r="H105" s="301" t="s">
        <v>4598</v>
      </c>
      <c r="I105" s="301" t="s">
        <v>4561</v>
      </c>
      <c r="J105" s="301">
        <v>120</v>
      </c>
      <c r="K105" s="312"/>
    </row>
    <row r="106" spans="2:11" ht="15" customHeight="1">
      <c r="B106" s="321"/>
      <c r="C106" s="301" t="s">
        <v>4564</v>
      </c>
      <c r="D106" s="301"/>
      <c r="E106" s="301"/>
      <c r="F106" s="320" t="s">
        <v>4565</v>
      </c>
      <c r="G106" s="301"/>
      <c r="H106" s="301" t="s">
        <v>4598</v>
      </c>
      <c r="I106" s="301" t="s">
        <v>4561</v>
      </c>
      <c r="J106" s="301">
        <v>50</v>
      </c>
      <c r="K106" s="312"/>
    </row>
    <row r="107" spans="2:11" ht="15" customHeight="1">
      <c r="B107" s="321"/>
      <c r="C107" s="301" t="s">
        <v>4567</v>
      </c>
      <c r="D107" s="301"/>
      <c r="E107" s="301"/>
      <c r="F107" s="320" t="s">
        <v>4559</v>
      </c>
      <c r="G107" s="301"/>
      <c r="H107" s="301" t="s">
        <v>4598</v>
      </c>
      <c r="I107" s="301" t="s">
        <v>4569</v>
      </c>
      <c r="J107" s="301"/>
      <c r="K107" s="312"/>
    </row>
    <row r="108" spans="2:11" ht="15" customHeight="1">
      <c r="B108" s="321"/>
      <c r="C108" s="301" t="s">
        <v>4578</v>
      </c>
      <c r="D108" s="301"/>
      <c r="E108" s="301"/>
      <c r="F108" s="320" t="s">
        <v>4565</v>
      </c>
      <c r="G108" s="301"/>
      <c r="H108" s="301" t="s">
        <v>4598</v>
      </c>
      <c r="I108" s="301" t="s">
        <v>4561</v>
      </c>
      <c r="J108" s="301">
        <v>50</v>
      </c>
      <c r="K108" s="312"/>
    </row>
    <row r="109" spans="2:11" ht="15" customHeight="1">
      <c r="B109" s="321"/>
      <c r="C109" s="301" t="s">
        <v>4586</v>
      </c>
      <c r="D109" s="301"/>
      <c r="E109" s="301"/>
      <c r="F109" s="320" t="s">
        <v>4565</v>
      </c>
      <c r="G109" s="301"/>
      <c r="H109" s="301" t="s">
        <v>4598</v>
      </c>
      <c r="I109" s="301" t="s">
        <v>4561</v>
      </c>
      <c r="J109" s="301">
        <v>50</v>
      </c>
      <c r="K109" s="312"/>
    </row>
    <row r="110" spans="2:11" ht="15" customHeight="1">
      <c r="B110" s="321"/>
      <c r="C110" s="301" t="s">
        <v>4584</v>
      </c>
      <c r="D110" s="301"/>
      <c r="E110" s="301"/>
      <c r="F110" s="320" t="s">
        <v>4565</v>
      </c>
      <c r="G110" s="301"/>
      <c r="H110" s="301" t="s">
        <v>4598</v>
      </c>
      <c r="I110" s="301" t="s">
        <v>4561</v>
      </c>
      <c r="J110" s="301">
        <v>50</v>
      </c>
      <c r="K110" s="312"/>
    </row>
    <row r="111" spans="2:11" ht="15" customHeight="1">
      <c r="B111" s="321"/>
      <c r="C111" s="301" t="s">
        <v>54</v>
      </c>
      <c r="D111" s="301"/>
      <c r="E111" s="301"/>
      <c r="F111" s="320" t="s">
        <v>4559</v>
      </c>
      <c r="G111" s="301"/>
      <c r="H111" s="301" t="s">
        <v>4599</v>
      </c>
      <c r="I111" s="301" t="s">
        <v>4561</v>
      </c>
      <c r="J111" s="301">
        <v>20</v>
      </c>
      <c r="K111" s="312"/>
    </row>
    <row r="112" spans="2:11" ht="15" customHeight="1">
      <c r="B112" s="321"/>
      <c r="C112" s="301" t="s">
        <v>4600</v>
      </c>
      <c r="D112" s="301"/>
      <c r="E112" s="301"/>
      <c r="F112" s="320" t="s">
        <v>4559</v>
      </c>
      <c r="G112" s="301"/>
      <c r="H112" s="301" t="s">
        <v>4601</v>
      </c>
      <c r="I112" s="301" t="s">
        <v>4561</v>
      </c>
      <c r="J112" s="301">
        <v>120</v>
      </c>
      <c r="K112" s="312"/>
    </row>
    <row r="113" spans="2:11" ht="15" customHeight="1">
      <c r="B113" s="321"/>
      <c r="C113" s="301" t="s">
        <v>39</v>
      </c>
      <c r="D113" s="301"/>
      <c r="E113" s="301"/>
      <c r="F113" s="320" t="s">
        <v>4559</v>
      </c>
      <c r="G113" s="301"/>
      <c r="H113" s="301" t="s">
        <v>4602</v>
      </c>
      <c r="I113" s="301" t="s">
        <v>4593</v>
      </c>
      <c r="J113" s="301"/>
      <c r="K113" s="312"/>
    </row>
    <row r="114" spans="2:11" ht="15" customHeight="1">
      <c r="B114" s="321"/>
      <c r="C114" s="301" t="s">
        <v>49</v>
      </c>
      <c r="D114" s="301"/>
      <c r="E114" s="301"/>
      <c r="F114" s="320" t="s">
        <v>4559</v>
      </c>
      <c r="G114" s="301"/>
      <c r="H114" s="301" t="s">
        <v>4603</v>
      </c>
      <c r="I114" s="301" t="s">
        <v>4593</v>
      </c>
      <c r="J114" s="301"/>
      <c r="K114" s="312"/>
    </row>
    <row r="115" spans="2:11" ht="15" customHeight="1">
      <c r="B115" s="321"/>
      <c r="C115" s="301" t="s">
        <v>58</v>
      </c>
      <c r="D115" s="301"/>
      <c r="E115" s="301"/>
      <c r="F115" s="320" t="s">
        <v>4559</v>
      </c>
      <c r="G115" s="301"/>
      <c r="H115" s="301" t="s">
        <v>4604</v>
      </c>
      <c r="I115" s="301" t="s">
        <v>4605</v>
      </c>
      <c r="J115" s="301"/>
      <c r="K115" s="312"/>
    </row>
    <row r="116" spans="2:11" ht="15" customHeight="1">
      <c r="B116" s="324"/>
      <c r="C116" s="330"/>
      <c r="D116" s="330"/>
      <c r="E116" s="330"/>
      <c r="F116" s="330"/>
      <c r="G116" s="330"/>
      <c r="H116" s="330"/>
      <c r="I116" s="330"/>
      <c r="J116" s="330"/>
      <c r="K116" s="326"/>
    </row>
    <row r="117" spans="2:11" ht="18.75" customHeight="1">
      <c r="B117" s="331"/>
      <c r="C117" s="297"/>
      <c r="D117" s="297"/>
      <c r="E117" s="297"/>
      <c r="F117" s="332"/>
      <c r="G117" s="297"/>
      <c r="H117" s="297"/>
      <c r="I117" s="297"/>
      <c r="J117" s="297"/>
      <c r="K117" s="331"/>
    </row>
    <row r="118" spans="2:11" ht="18.75" customHeight="1">
      <c r="B118" s="307"/>
      <c r="C118" s="307"/>
      <c r="D118" s="307"/>
      <c r="E118" s="307"/>
      <c r="F118" s="307"/>
      <c r="G118" s="307"/>
      <c r="H118" s="307"/>
      <c r="I118" s="307"/>
      <c r="J118" s="307"/>
      <c r="K118" s="307"/>
    </row>
    <row r="119" spans="2:11" ht="7.5" customHeight="1">
      <c r="B119" s="333"/>
      <c r="C119" s="334"/>
      <c r="D119" s="334"/>
      <c r="E119" s="334"/>
      <c r="F119" s="334"/>
      <c r="G119" s="334"/>
      <c r="H119" s="334"/>
      <c r="I119" s="334"/>
      <c r="J119" s="334"/>
      <c r="K119" s="335"/>
    </row>
    <row r="120" spans="2:11" ht="45" customHeight="1">
      <c r="B120" s="336"/>
      <c r="C120" s="413" t="s">
        <v>4606</v>
      </c>
      <c r="D120" s="413"/>
      <c r="E120" s="413"/>
      <c r="F120" s="413"/>
      <c r="G120" s="413"/>
      <c r="H120" s="413"/>
      <c r="I120" s="413"/>
      <c r="J120" s="413"/>
      <c r="K120" s="337"/>
    </row>
    <row r="121" spans="2:11" ht="17.25" customHeight="1">
      <c r="B121" s="338"/>
      <c r="C121" s="313" t="s">
        <v>4553</v>
      </c>
      <c r="D121" s="313"/>
      <c r="E121" s="313"/>
      <c r="F121" s="313" t="s">
        <v>4554</v>
      </c>
      <c r="G121" s="314"/>
      <c r="H121" s="313" t="s">
        <v>171</v>
      </c>
      <c r="I121" s="313" t="s">
        <v>58</v>
      </c>
      <c r="J121" s="313" t="s">
        <v>4555</v>
      </c>
      <c r="K121" s="339"/>
    </row>
    <row r="122" spans="2:11" ht="17.25" customHeight="1">
      <c r="B122" s="338"/>
      <c r="C122" s="315" t="s">
        <v>4556</v>
      </c>
      <c r="D122" s="315"/>
      <c r="E122" s="315"/>
      <c r="F122" s="316" t="s">
        <v>4557</v>
      </c>
      <c r="G122" s="317"/>
      <c r="H122" s="315"/>
      <c r="I122" s="315"/>
      <c r="J122" s="315" t="s">
        <v>4558</v>
      </c>
      <c r="K122" s="339"/>
    </row>
    <row r="123" spans="2:11" ht="5.25" customHeight="1">
      <c r="B123" s="340"/>
      <c r="C123" s="318"/>
      <c r="D123" s="318"/>
      <c r="E123" s="318"/>
      <c r="F123" s="318"/>
      <c r="G123" s="301"/>
      <c r="H123" s="318"/>
      <c r="I123" s="318"/>
      <c r="J123" s="318"/>
      <c r="K123" s="341"/>
    </row>
    <row r="124" spans="2:11" ht="15" customHeight="1">
      <c r="B124" s="340"/>
      <c r="C124" s="301" t="s">
        <v>4562</v>
      </c>
      <c r="D124" s="318"/>
      <c r="E124" s="318"/>
      <c r="F124" s="320" t="s">
        <v>4559</v>
      </c>
      <c r="G124" s="301"/>
      <c r="H124" s="301" t="s">
        <v>4598</v>
      </c>
      <c r="I124" s="301" t="s">
        <v>4561</v>
      </c>
      <c r="J124" s="301">
        <v>120</v>
      </c>
      <c r="K124" s="342"/>
    </row>
    <row r="125" spans="2:11" ht="15" customHeight="1">
      <c r="B125" s="340"/>
      <c r="C125" s="301" t="s">
        <v>4607</v>
      </c>
      <c r="D125" s="301"/>
      <c r="E125" s="301"/>
      <c r="F125" s="320" t="s">
        <v>4559</v>
      </c>
      <c r="G125" s="301"/>
      <c r="H125" s="301" t="s">
        <v>4608</v>
      </c>
      <c r="I125" s="301" t="s">
        <v>4561</v>
      </c>
      <c r="J125" s="301" t="s">
        <v>4609</v>
      </c>
      <c r="K125" s="342"/>
    </row>
    <row r="126" spans="2:11" ht="15" customHeight="1">
      <c r="B126" s="340"/>
      <c r="C126" s="301" t="s">
        <v>4508</v>
      </c>
      <c r="D126" s="301"/>
      <c r="E126" s="301"/>
      <c r="F126" s="320" t="s">
        <v>4559</v>
      </c>
      <c r="G126" s="301"/>
      <c r="H126" s="301" t="s">
        <v>4610</v>
      </c>
      <c r="I126" s="301" t="s">
        <v>4561</v>
      </c>
      <c r="J126" s="301" t="s">
        <v>4609</v>
      </c>
      <c r="K126" s="342"/>
    </row>
    <row r="127" spans="2:11" ht="15" customHeight="1">
      <c r="B127" s="340"/>
      <c r="C127" s="301" t="s">
        <v>4570</v>
      </c>
      <c r="D127" s="301"/>
      <c r="E127" s="301"/>
      <c r="F127" s="320" t="s">
        <v>4565</v>
      </c>
      <c r="G127" s="301"/>
      <c r="H127" s="301" t="s">
        <v>4571</v>
      </c>
      <c r="I127" s="301" t="s">
        <v>4561</v>
      </c>
      <c r="J127" s="301">
        <v>15</v>
      </c>
      <c r="K127" s="342"/>
    </row>
    <row r="128" spans="2:11" ht="15" customHeight="1">
      <c r="B128" s="340"/>
      <c r="C128" s="322" t="s">
        <v>4572</v>
      </c>
      <c r="D128" s="322"/>
      <c r="E128" s="322"/>
      <c r="F128" s="323" t="s">
        <v>4565</v>
      </c>
      <c r="G128" s="322"/>
      <c r="H128" s="322" t="s">
        <v>4573</v>
      </c>
      <c r="I128" s="322" t="s">
        <v>4561</v>
      </c>
      <c r="J128" s="322">
        <v>15</v>
      </c>
      <c r="K128" s="342"/>
    </row>
    <row r="129" spans="2:11" ht="15" customHeight="1">
      <c r="B129" s="340"/>
      <c r="C129" s="322" t="s">
        <v>4574</v>
      </c>
      <c r="D129" s="322"/>
      <c r="E129" s="322"/>
      <c r="F129" s="323" t="s">
        <v>4565</v>
      </c>
      <c r="G129" s="322"/>
      <c r="H129" s="322" t="s">
        <v>4575</v>
      </c>
      <c r="I129" s="322" t="s">
        <v>4561</v>
      </c>
      <c r="J129" s="322">
        <v>20</v>
      </c>
      <c r="K129" s="342"/>
    </row>
    <row r="130" spans="2:11" ht="15" customHeight="1">
      <c r="B130" s="340"/>
      <c r="C130" s="322" t="s">
        <v>4576</v>
      </c>
      <c r="D130" s="322"/>
      <c r="E130" s="322"/>
      <c r="F130" s="323" t="s">
        <v>4565</v>
      </c>
      <c r="G130" s="322"/>
      <c r="H130" s="322" t="s">
        <v>4577</v>
      </c>
      <c r="I130" s="322" t="s">
        <v>4561</v>
      </c>
      <c r="J130" s="322">
        <v>20</v>
      </c>
      <c r="K130" s="342"/>
    </row>
    <row r="131" spans="2:11" ht="15" customHeight="1">
      <c r="B131" s="340"/>
      <c r="C131" s="301" t="s">
        <v>4564</v>
      </c>
      <c r="D131" s="301"/>
      <c r="E131" s="301"/>
      <c r="F131" s="320" t="s">
        <v>4565</v>
      </c>
      <c r="G131" s="301"/>
      <c r="H131" s="301" t="s">
        <v>4598</v>
      </c>
      <c r="I131" s="301" t="s">
        <v>4561</v>
      </c>
      <c r="J131" s="301">
        <v>50</v>
      </c>
      <c r="K131" s="342"/>
    </row>
    <row r="132" spans="2:11" ht="15" customHeight="1">
      <c r="B132" s="340"/>
      <c r="C132" s="301" t="s">
        <v>4578</v>
      </c>
      <c r="D132" s="301"/>
      <c r="E132" s="301"/>
      <c r="F132" s="320" t="s">
        <v>4565</v>
      </c>
      <c r="G132" s="301"/>
      <c r="H132" s="301" t="s">
        <v>4598</v>
      </c>
      <c r="I132" s="301" t="s">
        <v>4561</v>
      </c>
      <c r="J132" s="301">
        <v>50</v>
      </c>
      <c r="K132" s="342"/>
    </row>
    <row r="133" spans="2:11" ht="15" customHeight="1">
      <c r="B133" s="340"/>
      <c r="C133" s="301" t="s">
        <v>4584</v>
      </c>
      <c r="D133" s="301"/>
      <c r="E133" s="301"/>
      <c r="F133" s="320" t="s">
        <v>4565</v>
      </c>
      <c r="G133" s="301"/>
      <c r="H133" s="301" t="s">
        <v>4598</v>
      </c>
      <c r="I133" s="301" t="s">
        <v>4561</v>
      </c>
      <c r="J133" s="301">
        <v>50</v>
      </c>
      <c r="K133" s="342"/>
    </row>
    <row r="134" spans="2:11" ht="15" customHeight="1">
      <c r="B134" s="340"/>
      <c r="C134" s="301" t="s">
        <v>4586</v>
      </c>
      <c r="D134" s="301"/>
      <c r="E134" s="301"/>
      <c r="F134" s="320" t="s">
        <v>4565</v>
      </c>
      <c r="G134" s="301"/>
      <c r="H134" s="301" t="s">
        <v>4598</v>
      </c>
      <c r="I134" s="301" t="s">
        <v>4561</v>
      </c>
      <c r="J134" s="301">
        <v>50</v>
      </c>
      <c r="K134" s="342"/>
    </row>
    <row r="135" spans="2:11" ht="15" customHeight="1">
      <c r="B135" s="340"/>
      <c r="C135" s="301" t="s">
        <v>176</v>
      </c>
      <c r="D135" s="301"/>
      <c r="E135" s="301"/>
      <c r="F135" s="320" t="s">
        <v>4565</v>
      </c>
      <c r="G135" s="301"/>
      <c r="H135" s="301" t="s">
        <v>4611</v>
      </c>
      <c r="I135" s="301" t="s">
        <v>4561</v>
      </c>
      <c r="J135" s="301">
        <v>255</v>
      </c>
      <c r="K135" s="342"/>
    </row>
    <row r="136" spans="2:11" ht="15" customHeight="1">
      <c r="B136" s="340"/>
      <c r="C136" s="301" t="s">
        <v>4588</v>
      </c>
      <c r="D136" s="301"/>
      <c r="E136" s="301"/>
      <c r="F136" s="320" t="s">
        <v>4559</v>
      </c>
      <c r="G136" s="301"/>
      <c r="H136" s="301" t="s">
        <v>4612</v>
      </c>
      <c r="I136" s="301" t="s">
        <v>4590</v>
      </c>
      <c r="J136" s="301"/>
      <c r="K136" s="342"/>
    </row>
    <row r="137" spans="2:11" ht="15" customHeight="1">
      <c r="B137" s="340"/>
      <c r="C137" s="301" t="s">
        <v>4591</v>
      </c>
      <c r="D137" s="301"/>
      <c r="E137" s="301"/>
      <c r="F137" s="320" t="s">
        <v>4559</v>
      </c>
      <c r="G137" s="301"/>
      <c r="H137" s="301" t="s">
        <v>4613</v>
      </c>
      <c r="I137" s="301" t="s">
        <v>4593</v>
      </c>
      <c r="J137" s="301"/>
      <c r="K137" s="342"/>
    </row>
    <row r="138" spans="2:11" ht="15" customHeight="1">
      <c r="B138" s="340"/>
      <c r="C138" s="301" t="s">
        <v>4594</v>
      </c>
      <c r="D138" s="301"/>
      <c r="E138" s="301"/>
      <c r="F138" s="320" t="s">
        <v>4559</v>
      </c>
      <c r="G138" s="301"/>
      <c r="H138" s="301" t="s">
        <v>4594</v>
      </c>
      <c r="I138" s="301" t="s">
        <v>4593</v>
      </c>
      <c r="J138" s="301"/>
      <c r="K138" s="342"/>
    </row>
    <row r="139" spans="2:11" ht="15" customHeight="1">
      <c r="B139" s="340"/>
      <c r="C139" s="301" t="s">
        <v>39</v>
      </c>
      <c r="D139" s="301"/>
      <c r="E139" s="301"/>
      <c r="F139" s="320" t="s">
        <v>4559</v>
      </c>
      <c r="G139" s="301"/>
      <c r="H139" s="301" t="s">
        <v>4614</v>
      </c>
      <c r="I139" s="301" t="s">
        <v>4593</v>
      </c>
      <c r="J139" s="301"/>
      <c r="K139" s="342"/>
    </row>
    <row r="140" spans="2:11" ht="15" customHeight="1">
      <c r="B140" s="340"/>
      <c r="C140" s="301" t="s">
        <v>4615</v>
      </c>
      <c r="D140" s="301"/>
      <c r="E140" s="301"/>
      <c r="F140" s="320" t="s">
        <v>4559</v>
      </c>
      <c r="G140" s="301"/>
      <c r="H140" s="301" t="s">
        <v>4616</v>
      </c>
      <c r="I140" s="301" t="s">
        <v>4593</v>
      </c>
      <c r="J140" s="301"/>
      <c r="K140" s="342"/>
    </row>
    <row r="141" spans="2:11" ht="15" customHeight="1">
      <c r="B141" s="343"/>
      <c r="C141" s="344"/>
      <c r="D141" s="344"/>
      <c r="E141" s="344"/>
      <c r="F141" s="344"/>
      <c r="G141" s="344"/>
      <c r="H141" s="344"/>
      <c r="I141" s="344"/>
      <c r="J141" s="344"/>
      <c r="K141" s="345"/>
    </row>
    <row r="142" spans="2:11" ht="18.75" customHeight="1">
      <c r="B142" s="297"/>
      <c r="C142" s="297"/>
      <c r="D142" s="297"/>
      <c r="E142" s="297"/>
      <c r="F142" s="332"/>
      <c r="G142" s="297"/>
      <c r="H142" s="297"/>
      <c r="I142" s="297"/>
      <c r="J142" s="297"/>
      <c r="K142" s="297"/>
    </row>
    <row r="143" spans="2:11" ht="18.75" customHeight="1">
      <c r="B143" s="307"/>
      <c r="C143" s="307"/>
      <c r="D143" s="307"/>
      <c r="E143" s="307"/>
      <c r="F143" s="307"/>
      <c r="G143" s="307"/>
      <c r="H143" s="307"/>
      <c r="I143" s="307"/>
      <c r="J143" s="307"/>
      <c r="K143" s="307"/>
    </row>
    <row r="144" spans="2:11" ht="7.5" customHeight="1">
      <c r="B144" s="308"/>
      <c r="C144" s="309"/>
      <c r="D144" s="309"/>
      <c r="E144" s="309"/>
      <c r="F144" s="309"/>
      <c r="G144" s="309"/>
      <c r="H144" s="309"/>
      <c r="I144" s="309"/>
      <c r="J144" s="309"/>
      <c r="K144" s="310"/>
    </row>
    <row r="145" spans="2:11" ht="45" customHeight="1">
      <c r="B145" s="311"/>
      <c r="C145" s="417" t="s">
        <v>4617</v>
      </c>
      <c r="D145" s="417"/>
      <c r="E145" s="417"/>
      <c r="F145" s="417"/>
      <c r="G145" s="417"/>
      <c r="H145" s="417"/>
      <c r="I145" s="417"/>
      <c r="J145" s="417"/>
      <c r="K145" s="312"/>
    </row>
    <row r="146" spans="2:11" ht="17.25" customHeight="1">
      <c r="B146" s="311"/>
      <c r="C146" s="313" t="s">
        <v>4553</v>
      </c>
      <c r="D146" s="313"/>
      <c r="E146" s="313"/>
      <c r="F146" s="313" t="s">
        <v>4554</v>
      </c>
      <c r="G146" s="314"/>
      <c r="H146" s="313" t="s">
        <v>171</v>
      </c>
      <c r="I146" s="313" t="s">
        <v>58</v>
      </c>
      <c r="J146" s="313" t="s">
        <v>4555</v>
      </c>
      <c r="K146" s="312"/>
    </row>
    <row r="147" spans="2:11" ht="17.25" customHeight="1">
      <c r="B147" s="311"/>
      <c r="C147" s="315" t="s">
        <v>4556</v>
      </c>
      <c r="D147" s="315"/>
      <c r="E147" s="315"/>
      <c r="F147" s="316" t="s">
        <v>4557</v>
      </c>
      <c r="G147" s="317"/>
      <c r="H147" s="315"/>
      <c r="I147" s="315"/>
      <c r="J147" s="315" t="s">
        <v>4558</v>
      </c>
      <c r="K147" s="312"/>
    </row>
    <row r="148" spans="2:11" ht="5.25" customHeight="1">
      <c r="B148" s="321"/>
      <c r="C148" s="318"/>
      <c r="D148" s="318"/>
      <c r="E148" s="318"/>
      <c r="F148" s="318"/>
      <c r="G148" s="319"/>
      <c r="H148" s="318"/>
      <c r="I148" s="318"/>
      <c r="J148" s="318"/>
      <c r="K148" s="342"/>
    </row>
    <row r="149" spans="2:11" ht="15" customHeight="1">
      <c r="B149" s="321"/>
      <c r="C149" s="346" t="s">
        <v>4562</v>
      </c>
      <c r="D149" s="301"/>
      <c r="E149" s="301"/>
      <c r="F149" s="347" t="s">
        <v>4559</v>
      </c>
      <c r="G149" s="301"/>
      <c r="H149" s="346" t="s">
        <v>4598</v>
      </c>
      <c r="I149" s="346" t="s">
        <v>4561</v>
      </c>
      <c r="J149" s="346">
        <v>120</v>
      </c>
      <c r="K149" s="342"/>
    </row>
    <row r="150" spans="2:11" ht="15" customHeight="1">
      <c r="B150" s="321"/>
      <c r="C150" s="346" t="s">
        <v>4607</v>
      </c>
      <c r="D150" s="301"/>
      <c r="E150" s="301"/>
      <c r="F150" s="347" t="s">
        <v>4559</v>
      </c>
      <c r="G150" s="301"/>
      <c r="H150" s="346" t="s">
        <v>4618</v>
      </c>
      <c r="I150" s="346" t="s">
        <v>4561</v>
      </c>
      <c r="J150" s="346" t="s">
        <v>4609</v>
      </c>
      <c r="K150" s="342"/>
    </row>
    <row r="151" spans="2:11" ht="15" customHeight="1">
      <c r="B151" s="321"/>
      <c r="C151" s="346" t="s">
        <v>4508</v>
      </c>
      <c r="D151" s="301"/>
      <c r="E151" s="301"/>
      <c r="F151" s="347" t="s">
        <v>4559</v>
      </c>
      <c r="G151" s="301"/>
      <c r="H151" s="346" t="s">
        <v>4619</v>
      </c>
      <c r="I151" s="346" t="s">
        <v>4561</v>
      </c>
      <c r="J151" s="346" t="s">
        <v>4609</v>
      </c>
      <c r="K151" s="342"/>
    </row>
    <row r="152" spans="2:11" ht="15" customHeight="1">
      <c r="B152" s="321"/>
      <c r="C152" s="346" t="s">
        <v>4564</v>
      </c>
      <c r="D152" s="301"/>
      <c r="E152" s="301"/>
      <c r="F152" s="347" t="s">
        <v>4565</v>
      </c>
      <c r="G152" s="301"/>
      <c r="H152" s="346" t="s">
        <v>4598</v>
      </c>
      <c r="I152" s="346" t="s">
        <v>4561</v>
      </c>
      <c r="J152" s="346">
        <v>50</v>
      </c>
      <c r="K152" s="342"/>
    </row>
    <row r="153" spans="2:11" ht="15" customHeight="1">
      <c r="B153" s="321"/>
      <c r="C153" s="346" t="s">
        <v>4567</v>
      </c>
      <c r="D153" s="301"/>
      <c r="E153" s="301"/>
      <c r="F153" s="347" t="s">
        <v>4559</v>
      </c>
      <c r="G153" s="301"/>
      <c r="H153" s="346" t="s">
        <v>4598</v>
      </c>
      <c r="I153" s="346" t="s">
        <v>4569</v>
      </c>
      <c r="J153" s="346"/>
      <c r="K153" s="342"/>
    </row>
    <row r="154" spans="2:11" ht="15" customHeight="1">
      <c r="B154" s="321"/>
      <c r="C154" s="346" t="s">
        <v>4578</v>
      </c>
      <c r="D154" s="301"/>
      <c r="E154" s="301"/>
      <c r="F154" s="347" t="s">
        <v>4565</v>
      </c>
      <c r="G154" s="301"/>
      <c r="H154" s="346" t="s">
        <v>4598</v>
      </c>
      <c r="I154" s="346" t="s">
        <v>4561</v>
      </c>
      <c r="J154" s="346">
        <v>50</v>
      </c>
      <c r="K154" s="342"/>
    </row>
    <row r="155" spans="2:11" ht="15" customHeight="1">
      <c r="B155" s="321"/>
      <c r="C155" s="346" t="s">
        <v>4586</v>
      </c>
      <c r="D155" s="301"/>
      <c r="E155" s="301"/>
      <c r="F155" s="347" t="s">
        <v>4565</v>
      </c>
      <c r="G155" s="301"/>
      <c r="H155" s="346" t="s">
        <v>4598</v>
      </c>
      <c r="I155" s="346" t="s">
        <v>4561</v>
      </c>
      <c r="J155" s="346">
        <v>50</v>
      </c>
      <c r="K155" s="342"/>
    </row>
    <row r="156" spans="2:11" ht="15" customHeight="1">
      <c r="B156" s="321"/>
      <c r="C156" s="346" t="s">
        <v>4584</v>
      </c>
      <c r="D156" s="301"/>
      <c r="E156" s="301"/>
      <c r="F156" s="347" t="s">
        <v>4565</v>
      </c>
      <c r="G156" s="301"/>
      <c r="H156" s="346" t="s">
        <v>4598</v>
      </c>
      <c r="I156" s="346" t="s">
        <v>4561</v>
      </c>
      <c r="J156" s="346">
        <v>50</v>
      </c>
      <c r="K156" s="342"/>
    </row>
    <row r="157" spans="2:11" ht="15" customHeight="1">
      <c r="B157" s="321"/>
      <c r="C157" s="346" t="s">
        <v>160</v>
      </c>
      <c r="D157" s="301"/>
      <c r="E157" s="301"/>
      <c r="F157" s="347" t="s">
        <v>4559</v>
      </c>
      <c r="G157" s="301"/>
      <c r="H157" s="346" t="s">
        <v>4620</v>
      </c>
      <c r="I157" s="346" t="s">
        <v>4561</v>
      </c>
      <c r="J157" s="346" t="s">
        <v>4621</v>
      </c>
      <c r="K157" s="342"/>
    </row>
    <row r="158" spans="2:11" ht="15" customHeight="1">
      <c r="B158" s="321"/>
      <c r="C158" s="346" t="s">
        <v>4622</v>
      </c>
      <c r="D158" s="301"/>
      <c r="E158" s="301"/>
      <c r="F158" s="347" t="s">
        <v>4559</v>
      </c>
      <c r="G158" s="301"/>
      <c r="H158" s="346" t="s">
        <v>4623</v>
      </c>
      <c r="I158" s="346" t="s">
        <v>4593</v>
      </c>
      <c r="J158" s="346"/>
      <c r="K158" s="342"/>
    </row>
    <row r="159" spans="2:11" ht="15" customHeight="1">
      <c r="B159" s="348"/>
      <c r="C159" s="330"/>
      <c r="D159" s="330"/>
      <c r="E159" s="330"/>
      <c r="F159" s="330"/>
      <c r="G159" s="330"/>
      <c r="H159" s="330"/>
      <c r="I159" s="330"/>
      <c r="J159" s="330"/>
      <c r="K159" s="349"/>
    </row>
    <row r="160" spans="2:11" ht="18.75" customHeight="1">
      <c r="B160" s="297"/>
      <c r="C160" s="301"/>
      <c r="D160" s="301"/>
      <c r="E160" s="301"/>
      <c r="F160" s="320"/>
      <c r="G160" s="301"/>
      <c r="H160" s="301"/>
      <c r="I160" s="301"/>
      <c r="J160" s="301"/>
      <c r="K160" s="297"/>
    </row>
    <row r="161" spans="2:11" ht="18.75" customHeight="1">
      <c r="B161" s="307"/>
      <c r="C161" s="307"/>
      <c r="D161" s="307"/>
      <c r="E161" s="307"/>
      <c r="F161" s="307"/>
      <c r="G161" s="307"/>
      <c r="H161" s="307"/>
      <c r="I161" s="307"/>
      <c r="J161" s="307"/>
      <c r="K161" s="307"/>
    </row>
    <row r="162" spans="2:11" ht="7.5" customHeight="1">
      <c r="B162" s="289"/>
      <c r="C162" s="290"/>
      <c r="D162" s="290"/>
      <c r="E162" s="290"/>
      <c r="F162" s="290"/>
      <c r="G162" s="290"/>
      <c r="H162" s="290"/>
      <c r="I162" s="290"/>
      <c r="J162" s="290"/>
      <c r="K162" s="291"/>
    </row>
    <row r="163" spans="2:11" ht="45" customHeight="1">
      <c r="B163" s="292"/>
      <c r="C163" s="413" t="s">
        <v>4624</v>
      </c>
      <c r="D163" s="413"/>
      <c r="E163" s="413"/>
      <c r="F163" s="413"/>
      <c r="G163" s="413"/>
      <c r="H163" s="413"/>
      <c r="I163" s="413"/>
      <c r="J163" s="413"/>
      <c r="K163" s="293"/>
    </row>
    <row r="164" spans="2:11" ht="17.25" customHeight="1">
      <c r="B164" s="292"/>
      <c r="C164" s="313" t="s">
        <v>4553</v>
      </c>
      <c r="D164" s="313"/>
      <c r="E164" s="313"/>
      <c r="F164" s="313" t="s">
        <v>4554</v>
      </c>
      <c r="G164" s="350"/>
      <c r="H164" s="351" t="s">
        <v>171</v>
      </c>
      <c r="I164" s="351" t="s">
        <v>58</v>
      </c>
      <c r="J164" s="313" t="s">
        <v>4555</v>
      </c>
      <c r="K164" s="293"/>
    </row>
    <row r="165" spans="2:11" ht="17.25" customHeight="1">
      <c r="B165" s="294"/>
      <c r="C165" s="315" t="s">
        <v>4556</v>
      </c>
      <c r="D165" s="315"/>
      <c r="E165" s="315"/>
      <c r="F165" s="316" t="s">
        <v>4557</v>
      </c>
      <c r="G165" s="352"/>
      <c r="H165" s="353"/>
      <c r="I165" s="353"/>
      <c r="J165" s="315" t="s">
        <v>4558</v>
      </c>
      <c r="K165" s="295"/>
    </row>
    <row r="166" spans="2:11" ht="5.25" customHeight="1">
      <c r="B166" s="321"/>
      <c r="C166" s="318"/>
      <c r="D166" s="318"/>
      <c r="E166" s="318"/>
      <c r="F166" s="318"/>
      <c r="G166" s="319"/>
      <c r="H166" s="318"/>
      <c r="I166" s="318"/>
      <c r="J166" s="318"/>
      <c r="K166" s="342"/>
    </row>
    <row r="167" spans="2:11" ht="15" customHeight="1">
      <c r="B167" s="321"/>
      <c r="C167" s="301" t="s">
        <v>4562</v>
      </c>
      <c r="D167" s="301"/>
      <c r="E167" s="301"/>
      <c r="F167" s="320" t="s">
        <v>4559</v>
      </c>
      <c r="G167" s="301"/>
      <c r="H167" s="301" t="s">
        <v>4598</v>
      </c>
      <c r="I167" s="301" t="s">
        <v>4561</v>
      </c>
      <c r="J167" s="301">
        <v>120</v>
      </c>
      <c r="K167" s="342"/>
    </row>
    <row r="168" spans="2:11" ht="15" customHeight="1">
      <c r="B168" s="321"/>
      <c r="C168" s="301" t="s">
        <v>4607</v>
      </c>
      <c r="D168" s="301"/>
      <c r="E168" s="301"/>
      <c r="F168" s="320" t="s">
        <v>4559</v>
      </c>
      <c r="G168" s="301"/>
      <c r="H168" s="301" t="s">
        <v>4608</v>
      </c>
      <c r="I168" s="301" t="s">
        <v>4561</v>
      </c>
      <c r="J168" s="301" t="s">
        <v>4609</v>
      </c>
      <c r="K168" s="342"/>
    </row>
    <row r="169" spans="2:11" ht="15" customHeight="1">
      <c r="B169" s="321"/>
      <c r="C169" s="301" t="s">
        <v>4508</v>
      </c>
      <c r="D169" s="301"/>
      <c r="E169" s="301"/>
      <c r="F169" s="320" t="s">
        <v>4559</v>
      </c>
      <c r="G169" s="301"/>
      <c r="H169" s="301" t="s">
        <v>4625</v>
      </c>
      <c r="I169" s="301" t="s">
        <v>4561</v>
      </c>
      <c r="J169" s="301" t="s">
        <v>4609</v>
      </c>
      <c r="K169" s="342"/>
    </row>
    <row r="170" spans="2:11" ht="15" customHeight="1">
      <c r="B170" s="321"/>
      <c r="C170" s="301" t="s">
        <v>4564</v>
      </c>
      <c r="D170" s="301"/>
      <c r="E170" s="301"/>
      <c r="F170" s="320" t="s">
        <v>4565</v>
      </c>
      <c r="G170" s="301"/>
      <c r="H170" s="301" t="s">
        <v>4625</v>
      </c>
      <c r="I170" s="301" t="s">
        <v>4561</v>
      </c>
      <c r="J170" s="301">
        <v>50</v>
      </c>
      <c r="K170" s="342"/>
    </row>
    <row r="171" spans="2:11" ht="15" customHeight="1">
      <c r="B171" s="321"/>
      <c r="C171" s="301" t="s">
        <v>4567</v>
      </c>
      <c r="D171" s="301"/>
      <c r="E171" s="301"/>
      <c r="F171" s="320" t="s">
        <v>4559</v>
      </c>
      <c r="G171" s="301"/>
      <c r="H171" s="301" t="s">
        <v>4625</v>
      </c>
      <c r="I171" s="301" t="s">
        <v>4569</v>
      </c>
      <c r="J171" s="301"/>
      <c r="K171" s="342"/>
    </row>
    <row r="172" spans="2:11" ht="15" customHeight="1">
      <c r="B172" s="321"/>
      <c r="C172" s="301" t="s">
        <v>4578</v>
      </c>
      <c r="D172" s="301"/>
      <c r="E172" s="301"/>
      <c r="F172" s="320" t="s">
        <v>4565</v>
      </c>
      <c r="G172" s="301"/>
      <c r="H172" s="301" t="s">
        <v>4625</v>
      </c>
      <c r="I172" s="301" t="s">
        <v>4561</v>
      </c>
      <c r="J172" s="301">
        <v>50</v>
      </c>
      <c r="K172" s="342"/>
    </row>
    <row r="173" spans="2:11" ht="15" customHeight="1">
      <c r="B173" s="321"/>
      <c r="C173" s="301" t="s">
        <v>4586</v>
      </c>
      <c r="D173" s="301"/>
      <c r="E173" s="301"/>
      <c r="F173" s="320" t="s">
        <v>4565</v>
      </c>
      <c r="G173" s="301"/>
      <c r="H173" s="301" t="s">
        <v>4625</v>
      </c>
      <c r="I173" s="301" t="s">
        <v>4561</v>
      </c>
      <c r="J173" s="301">
        <v>50</v>
      </c>
      <c r="K173" s="342"/>
    </row>
    <row r="174" spans="2:11" ht="15" customHeight="1">
      <c r="B174" s="321"/>
      <c r="C174" s="301" t="s">
        <v>4584</v>
      </c>
      <c r="D174" s="301"/>
      <c r="E174" s="301"/>
      <c r="F174" s="320" t="s">
        <v>4565</v>
      </c>
      <c r="G174" s="301"/>
      <c r="H174" s="301" t="s">
        <v>4625</v>
      </c>
      <c r="I174" s="301" t="s">
        <v>4561</v>
      </c>
      <c r="J174" s="301">
        <v>50</v>
      </c>
      <c r="K174" s="342"/>
    </row>
    <row r="175" spans="2:11" ht="15" customHeight="1">
      <c r="B175" s="321"/>
      <c r="C175" s="301" t="s">
        <v>170</v>
      </c>
      <c r="D175" s="301"/>
      <c r="E175" s="301"/>
      <c r="F175" s="320" t="s">
        <v>4559</v>
      </c>
      <c r="G175" s="301"/>
      <c r="H175" s="301" t="s">
        <v>4626</v>
      </c>
      <c r="I175" s="301" t="s">
        <v>4627</v>
      </c>
      <c r="J175" s="301"/>
      <c r="K175" s="342"/>
    </row>
    <row r="176" spans="2:11" ht="15" customHeight="1">
      <c r="B176" s="321"/>
      <c r="C176" s="301" t="s">
        <v>58</v>
      </c>
      <c r="D176" s="301"/>
      <c r="E176" s="301"/>
      <c r="F176" s="320" t="s">
        <v>4559</v>
      </c>
      <c r="G176" s="301"/>
      <c r="H176" s="301" t="s">
        <v>4628</v>
      </c>
      <c r="I176" s="301" t="s">
        <v>4629</v>
      </c>
      <c r="J176" s="301">
        <v>1</v>
      </c>
      <c r="K176" s="342"/>
    </row>
    <row r="177" spans="2:11" ht="15" customHeight="1">
      <c r="B177" s="321"/>
      <c r="C177" s="301" t="s">
        <v>54</v>
      </c>
      <c r="D177" s="301"/>
      <c r="E177" s="301"/>
      <c r="F177" s="320" t="s">
        <v>4559</v>
      </c>
      <c r="G177" s="301"/>
      <c r="H177" s="301" t="s">
        <v>4630</v>
      </c>
      <c r="I177" s="301" t="s">
        <v>4561</v>
      </c>
      <c r="J177" s="301">
        <v>20</v>
      </c>
      <c r="K177" s="342"/>
    </row>
    <row r="178" spans="2:11" ht="15" customHeight="1">
      <c r="B178" s="321"/>
      <c r="C178" s="301" t="s">
        <v>171</v>
      </c>
      <c r="D178" s="301"/>
      <c r="E178" s="301"/>
      <c r="F178" s="320" t="s">
        <v>4559</v>
      </c>
      <c r="G178" s="301"/>
      <c r="H178" s="301" t="s">
        <v>4631</v>
      </c>
      <c r="I178" s="301" t="s">
        <v>4561</v>
      </c>
      <c r="J178" s="301">
        <v>255</v>
      </c>
      <c r="K178" s="342"/>
    </row>
    <row r="179" spans="2:11" ht="15" customHeight="1">
      <c r="B179" s="321"/>
      <c r="C179" s="301" t="s">
        <v>172</v>
      </c>
      <c r="D179" s="301"/>
      <c r="E179" s="301"/>
      <c r="F179" s="320" t="s">
        <v>4559</v>
      </c>
      <c r="G179" s="301"/>
      <c r="H179" s="301" t="s">
        <v>4524</v>
      </c>
      <c r="I179" s="301" t="s">
        <v>4561</v>
      </c>
      <c r="J179" s="301">
        <v>10</v>
      </c>
      <c r="K179" s="342"/>
    </row>
    <row r="180" spans="2:11" ht="15" customHeight="1">
      <c r="B180" s="321"/>
      <c r="C180" s="301" t="s">
        <v>173</v>
      </c>
      <c r="D180" s="301"/>
      <c r="E180" s="301"/>
      <c r="F180" s="320" t="s">
        <v>4559</v>
      </c>
      <c r="G180" s="301"/>
      <c r="H180" s="301" t="s">
        <v>4632</v>
      </c>
      <c r="I180" s="301" t="s">
        <v>4593</v>
      </c>
      <c r="J180" s="301"/>
      <c r="K180" s="342"/>
    </row>
    <row r="181" spans="2:11" ht="15" customHeight="1">
      <c r="B181" s="321"/>
      <c r="C181" s="301" t="s">
        <v>4633</v>
      </c>
      <c r="D181" s="301"/>
      <c r="E181" s="301"/>
      <c r="F181" s="320" t="s">
        <v>4559</v>
      </c>
      <c r="G181" s="301"/>
      <c r="H181" s="301" t="s">
        <v>4634</v>
      </c>
      <c r="I181" s="301" t="s">
        <v>4593</v>
      </c>
      <c r="J181" s="301"/>
      <c r="K181" s="342"/>
    </row>
    <row r="182" spans="2:11" ht="15" customHeight="1">
      <c r="B182" s="321"/>
      <c r="C182" s="301" t="s">
        <v>4622</v>
      </c>
      <c r="D182" s="301"/>
      <c r="E182" s="301"/>
      <c r="F182" s="320" t="s">
        <v>4559</v>
      </c>
      <c r="G182" s="301"/>
      <c r="H182" s="301" t="s">
        <v>4635</v>
      </c>
      <c r="I182" s="301" t="s">
        <v>4593</v>
      </c>
      <c r="J182" s="301"/>
      <c r="K182" s="342"/>
    </row>
    <row r="183" spans="2:11" ht="15" customHeight="1">
      <c r="B183" s="321"/>
      <c r="C183" s="301" t="s">
        <v>175</v>
      </c>
      <c r="D183" s="301"/>
      <c r="E183" s="301"/>
      <c r="F183" s="320" t="s">
        <v>4565</v>
      </c>
      <c r="G183" s="301"/>
      <c r="H183" s="301" t="s">
        <v>4636</v>
      </c>
      <c r="I183" s="301" t="s">
        <v>4561</v>
      </c>
      <c r="J183" s="301">
        <v>50</v>
      </c>
      <c r="K183" s="342"/>
    </row>
    <row r="184" spans="2:11" ht="15" customHeight="1">
      <c r="B184" s="321"/>
      <c r="C184" s="301" t="s">
        <v>4637</v>
      </c>
      <c r="D184" s="301"/>
      <c r="E184" s="301"/>
      <c r="F184" s="320" t="s">
        <v>4565</v>
      </c>
      <c r="G184" s="301"/>
      <c r="H184" s="301" t="s">
        <v>4638</v>
      </c>
      <c r="I184" s="301" t="s">
        <v>4639</v>
      </c>
      <c r="J184" s="301"/>
      <c r="K184" s="342"/>
    </row>
    <row r="185" spans="2:11" ht="15" customHeight="1">
      <c r="B185" s="321"/>
      <c r="C185" s="301" t="s">
        <v>4640</v>
      </c>
      <c r="D185" s="301"/>
      <c r="E185" s="301"/>
      <c r="F185" s="320" t="s">
        <v>4565</v>
      </c>
      <c r="G185" s="301"/>
      <c r="H185" s="301" t="s">
        <v>4641</v>
      </c>
      <c r="I185" s="301" t="s">
        <v>4639</v>
      </c>
      <c r="J185" s="301"/>
      <c r="K185" s="342"/>
    </row>
    <row r="186" spans="2:11" ht="15" customHeight="1">
      <c r="B186" s="321"/>
      <c r="C186" s="301" t="s">
        <v>4642</v>
      </c>
      <c r="D186" s="301"/>
      <c r="E186" s="301"/>
      <c r="F186" s="320" t="s">
        <v>4565</v>
      </c>
      <c r="G186" s="301"/>
      <c r="H186" s="301" t="s">
        <v>4643</v>
      </c>
      <c r="I186" s="301" t="s">
        <v>4639</v>
      </c>
      <c r="J186" s="301"/>
      <c r="K186" s="342"/>
    </row>
    <row r="187" spans="2:11" ht="15" customHeight="1">
      <c r="B187" s="321"/>
      <c r="C187" s="354" t="s">
        <v>4644</v>
      </c>
      <c r="D187" s="301"/>
      <c r="E187" s="301"/>
      <c r="F187" s="320" t="s">
        <v>4565</v>
      </c>
      <c r="G187" s="301"/>
      <c r="H187" s="301" t="s">
        <v>4645</v>
      </c>
      <c r="I187" s="301" t="s">
        <v>4646</v>
      </c>
      <c r="J187" s="355" t="s">
        <v>4647</v>
      </c>
      <c r="K187" s="342"/>
    </row>
    <row r="188" spans="2:11" ht="15" customHeight="1">
      <c r="B188" s="321"/>
      <c r="C188" s="306" t="s">
        <v>43</v>
      </c>
      <c r="D188" s="301"/>
      <c r="E188" s="301"/>
      <c r="F188" s="320" t="s">
        <v>4559</v>
      </c>
      <c r="G188" s="301"/>
      <c r="H188" s="297" t="s">
        <v>4648</v>
      </c>
      <c r="I188" s="301" t="s">
        <v>4649</v>
      </c>
      <c r="J188" s="301"/>
      <c r="K188" s="342"/>
    </row>
    <row r="189" spans="2:11" ht="15" customHeight="1">
      <c r="B189" s="321"/>
      <c r="C189" s="306" t="s">
        <v>4650</v>
      </c>
      <c r="D189" s="301"/>
      <c r="E189" s="301"/>
      <c r="F189" s="320" t="s">
        <v>4559</v>
      </c>
      <c r="G189" s="301"/>
      <c r="H189" s="301" t="s">
        <v>4651</v>
      </c>
      <c r="I189" s="301" t="s">
        <v>4593</v>
      </c>
      <c r="J189" s="301"/>
      <c r="K189" s="342"/>
    </row>
    <row r="190" spans="2:11" ht="15" customHeight="1">
      <c r="B190" s="321"/>
      <c r="C190" s="306" t="s">
        <v>4652</v>
      </c>
      <c r="D190" s="301"/>
      <c r="E190" s="301"/>
      <c r="F190" s="320" t="s">
        <v>4559</v>
      </c>
      <c r="G190" s="301"/>
      <c r="H190" s="301" t="s">
        <v>4653</v>
      </c>
      <c r="I190" s="301" t="s">
        <v>4593</v>
      </c>
      <c r="J190" s="301"/>
      <c r="K190" s="342"/>
    </row>
    <row r="191" spans="2:11" ht="15" customHeight="1">
      <c r="B191" s="321"/>
      <c r="C191" s="306" t="s">
        <v>4654</v>
      </c>
      <c r="D191" s="301"/>
      <c r="E191" s="301"/>
      <c r="F191" s="320" t="s">
        <v>4565</v>
      </c>
      <c r="G191" s="301"/>
      <c r="H191" s="301" t="s">
        <v>4655</v>
      </c>
      <c r="I191" s="301" t="s">
        <v>4593</v>
      </c>
      <c r="J191" s="301"/>
      <c r="K191" s="342"/>
    </row>
    <row r="192" spans="2:11" ht="15" customHeight="1">
      <c r="B192" s="348"/>
      <c r="C192" s="356"/>
      <c r="D192" s="330"/>
      <c r="E192" s="330"/>
      <c r="F192" s="330"/>
      <c r="G192" s="330"/>
      <c r="H192" s="330"/>
      <c r="I192" s="330"/>
      <c r="J192" s="330"/>
      <c r="K192" s="349"/>
    </row>
    <row r="193" spans="2:11" ht="18.75" customHeight="1">
      <c r="B193" s="297"/>
      <c r="C193" s="301"/>
      <c r="D193" s="301"/>
      <c r="E193" s="301"/>
      <c r="F193" s="320"/>
      <c r="G193" s="301"/>
      <c r="H193" s="301"/>
      <c r="I193" s="301"/>
      <c r="J193" s="301"/>
      <c r="K193" s="297"/>
    </row>
    <row r="194" spans="2:11" ht="18.75" customHeight="1">
      <c r="B194" s="297"/>
      <c r="C194" s="301"/>
      <c r="D194" s="301"/>
      <c r="E194" s="301"/>
      <c r="F194" s="320"/>
      <c r="G194" s="301"/>
      <c r="H194" s="301"/>
      <c r="I194" s="301"/>
      <c r="J194" s="301"/>
      <c r="K194" s="297"/>
    </row>
    <row r="195" spans="2:11" ht="18.75" customHeight="1">
      <c r="B195" s="307"/>
      <c r="C195" s="307"/>
      <c r="D195" s="307"/>
      <c r="E195" s="307"/>
      <c r="F195" s="307"/>
      <c r="G195" s="307"/>
      <c r="H195" s="307"/>
      <c r="I195" s="307"/>
      <c r="J195" s="307"/>
      <c r="K195" s="307"/>
    </row>
    <row r="196" spans="2:11" ht="13.5">
      <c r="B196" s="289"/>
      <c r="C196" s="290"/>
      <c r="D196" s="290"/>
      <c r="E196" s="290"/>
      <c r="F196" s="290"/>
      <c r="G196" s="290"/>
      <c r="H196" s="290"/>
      <c r="I196" s="290"/>
      <c r="J196" s="290"/>
      <c r="K196" s="291"/>
    </row>
    <row r="197" spans="2:11" ht="21">
      <c r="B197" s="292"/>
      <c r="C197" s="413" t="s">
        <v>4656</v>
      </c>
      <c r="D197" s="413"/>
      <c r="E197" s="413"/>
      <c r="F197" s="413"/>
      <c r="G197" s="413"/>
      <c r="H197" s="413"/>
      <c r="I197" s="413"/>
      <c r="J197" s="413"/>
      <c r="K197" s="293"/>
    </row>
    <row r="198" spans="2:11" ht="25.5" customHeight="1">
      <c r="B198" s="292"/>
      <c r="C198" s="357" t="s">
        <v>4657</v>
      </c>
      <c r="D198" s="357"/>
      <c r="E198" s="357"/>
      <c r="F198" s="357" t="s">
        <v>4658</v>
      </c>
      <c r="G198" s="358"/>
      <c r="H198" s="418" t="s">
        <v>4659</v>
      </c>
      <c r="I198" s="418"/>
      <c r="J198" s="418"/>
      <c r="K198" s="293"/>
    </row>
    <row r="199" spans="2:11" ht="5.25" customHeight="1">
      <c r="B199" s="321"/>
      <c r="C199" s="318"/>
      <c r="D199" s="318"/>
      <c r="E199" s="318"/>
      <c r="F199" s="318"/>
      <c r="G199" s="301"/>
      <c r="H199" s="318"/>
      <c r="I199" s="318"/>
      <c r="J199" s="318"/>
      <c r="K199" s="342"/>
    </row>
    <row r="200" spans="2:11" ht="15" customHeight="1">
      <c r="B200" s="321"/>
      <c r="C200" s="301" t="s">
        <v>4649</v>
      </c>
      <c r="D200" s="301"/>
      <c r="E200" s="301"/>
      <c r="F200" s="320" t="s">
        <v>44</v>
      </c>
      <c r="G200" s="301"/>
      <c r="H200" s="415" t="s">
        <v>4660</v>
      </c>
      <c r="I200" s="415"/>
      <c r="J200" s="415"/>
      <c r="K200" s="342"/>
    </row>
    <row r="201" spans="2:11" ht="15" customHeight="1">
      <c r="B201" s="321"/>
      <c r="C201" s="327"/>
      <c r="D201" s="301"/>
      <c r="E201" s="301"/>
      <c r="F201" s="320" t="s">
        <v>45</v>
      </c>
      <c r="G201" s="301"/>
      <c r="H201" s="415" t="s">
        <v>4661</v>
      </c>
      <c r="I201" s="415"/>
      <c r="J201" s="415"/>
      <c r="K201" s="342"/>
    </row>
    <row r="202" spans="2:11" ht="15" customHeight="1">
      <c r="B202" s="321"/>
      <c r="C202" s="327"/>
      <c r="D202" s="301"/>
      <c r="E202" s="301"/>
      <c r="F202" s="320" t="s">
        <v>48</v>
      </c>
      <c r="G202" s="301"/>
      <c r="H202" s="415" t="s">
        <v>4662</v>
      </c>
      <c r="I202" s="415"/>
      <c r="J202" s="415"/>
      <c r="K202" s="342"/>
    </row>
    <row r="203" spans="2:11" ht="15" customHeight="1">
      <c r="B203" s="321"/>
      <c r="C203" s="301"/>
      <c r="D203" s="301"/>
      <c r="E203" s="301"/>
      <c r="F203" s="320" t="s">
        <v>46</v>
      </c>
      <c r="G203" s="301"/>
      <c r="H203" s="415" t="s">
        <v>4663</v>
      </c>
      <c r="I203" s="415"/>
      <c r="J203" s="415"/>
      <c r="K203" s="342"/>
    </row>
    <row r="204" spans="2:11" ht="15" customHeight="1">
      <c r="B204" s="321"/>
      <c r="C204" s="301"/>
      <c r="D204" s="301"/>
      <c r="E204" s="301"/>
      <c r="F204" s="320" t="s">
        <v>47</v>
      </c>
      <c r="G204" s="301"/>
      <c r="H204" s="415" t="s">
        <v>4664</v>
      </c>
      <c r="I204" s="415"/>
      <c r="J204" s="415"/>
      <c r="K204" s="342"/>
    </row>
    <row r="205" spans="2:11" ht="15" customHeight="1">
      <c r="B205" s="321"/>
      <c r="C205" s="301"/>
      <c r="D205" s="301"/>
      <c r="E205" s="301"/>
      <c r="F205" s="320"/>
      <c r="G205" s="301"/>
      <c r="H205" s="301"/>
      <c r="I205" s="301"/>
      <c r="J205" s="301"/>
      <c r="K205" s="342"/>
    </row>
    <row r="206" spans="2:11" ht="15" customHeight="1">
      <c r="B206" s="321"/>
      <c r="C206" s="301" t="s">
        <v>4605</v>
      </c>
      <c r="D206" s="301"/>
      <c r="E206" s="301"/>
      <c r="F206" s="320" t="s">
        <v>80</v>
      </c>
      <c r="G206" s="301"/>
      <c r="H206" s="415" t="s">
        <v>4665</v>
      </c>
      <c r="I206" s="415"/>
      <c r="J206" s="415"/>
      <c r="K206" s="342"/>
    </row>
    <row r="207" spans="2:11" ht="15" customHeight="1">
      <c r="B207" s="321"/>
      <c r="C207" s="327"/>
      <c r="D207" s="301"/>
      <c r="E207" s="301"/>
      <c r="F207" s="320" t="s">
        <v>4503</v>
      </c>
      <c r="G207" s="301"/>
      <c r="H207" s="415" t="s">
        <v>4504</v>
      </c>
      <c r="I207" s="415"/>
      <c r="J207" s="415"/>
      <c r="K207" s="342"/>
    </row>
    <row r="208" spans="2:11" ht="15" customHeight="1">
      <c r="B208" s="321"/>
      <c r="C208" s="301"/>
      <c r="D208" s="301"/>
      <c r="E208" s="301"/>
      <c r="F208" s="320" t="s">
        <v>4501</v>
      </c>
      <c r="G208" s="301"/>
      <c r="H208" s="415" t="s">
        <v>4666</v>
      </c>
      <c r="I208" s="415"/>
      <c r="J208" s="415"/>
      <c r="K208" s="342"/>
    </row>
    <row r="209" spans="2:11" ht="15" customHeight="1">
      <c r="B209" s="359"/>
      <c r="C209" s="327"/>
      <c r="D209" s="327"/>
      <c r="E209" s="327"/>
      <c r="F209" s="320" t="s">
        <v>4505</v>
      </c>
      <c r="G209" s="306"/>
      <c r="H209" s="419" t="s">
        <v>79</v>
      </c>
      <c r="I209" s="419"/>
      <c r="J209" s="419"/>
      <c r="K209" s="360"/>
    </row>
    <row r="210" spans="2:11" ht="15" customHeight="1">
      <c r="B210" s="359"/>
      <c r="C210" s="327"/>
      <c r="D210" s="327"/>
      <c r="E210" s="327"/>
      <c r="F210" s="320" t="s">
        <v>4506</v>
      </c>
      <c r="G210" s="306"/>
      <c r="H210" s="419" t="s">
        <v>262</v>
      </c>
      <c r="I210" s="419"/>
      <c r="J210" s="419"/>
      <c r="K210" s="360"/>
    </row>
    <row r="211" spans="2:11" ht="15" customHeight="1">
      <c r="B211" s="359"/>
      <c r="C211" s="327"/>
      <c r="D211" s="327"/>
      <c r="E211" s="327"/>
      <c r="F211" s="361"/>
      <c r="G211" s="306"/>
      <c r="H211" s="362"/>
      <c r="I211" s="362"/>
      <c r="J211" s="362"/>
      <c r="K211" s="360"/>
    </row>
    <row r="212" spans="2:11" ht="15" customHeight="1">
      <c r="B212" s="359"/>
      <c r="C212" s="301" t="s">
        <v>4629</v>
      </c>
      <c r="D212" s="327"/>
      <c r="E212" s="327"/>
      <c r="F212" s="320">
        <v>1</v>
      </c>
      <c r="G212" s="306"/>
      <c r="H212" s="419" t="s">
        <v>4667</v>
      </c>
      <c r="I212" s="419"/>
      <c r="J212" s="419"/>
      <c r="K212" s="360"/>
    </row>
    <row r="213" spans="2:11" ht="15" customHeight="1">
      <c r="B213" s="359"/>
      <c r="C213" s="327"/>
      <c r="D213" s="327"/>
      <c r="E213" s="327"/>
      <c r="F213" s="320">
        <v>2</v>
      </c>
      <c r="G213" s="306"/>
      <c r="H213" s="419" t="s">
        <v>4668</v>
      </c>
      <c r="I213" s="419"/>
      <c r="J213" s="419"/>
      <c r="K213" s="360"/>
    </row>
    <row r="214" spans="2:11" ht="15" customHeight="1">
      <c r="B214" s="359"/>
      <c r="C214" s="327"/>
      <c r="D214" s="327"/>
      <c r="E214" s="327"/>
      <c r="F214" s="320">
        <v>3</v>
      </c>
      <c r="G214" s="306"/>
      <c r="H214" s="419" t="s">
        <v>4669</v>
      </c>
      <c r="I214" s="419"/>
      <c r="J214" s="419"/>
      <c r="K214" s="360"/>
    </row>
    <row r="215" spans="2:11" ht="15" customHeight="1">
      <c r="B215" s="359"/>
      <c r="C215" s="327"/>
      <c r="D215" s="327"/>
      <c r="E215" s="327"/>
      <c r="F215" s="320">
        <v>4</v>
      </c>
      <c r="G215" s="306"/>
      <c r="H215" s="419" t="s">
        <v>4670</v>
      </c>
      <c r="I215" s="419"/>
      <c r="J215" s="419"/>
      <c r="K215" s="360"/>
    </row>
    <row r="216" spans="2:11" ht="12.75" customHeight="1">
      <c r="B216" s="363"/>
      <c r="C216" s="364"/>
      <c r="D216" s="364"/>
      <c r="E216" s="364"/>
      <c r="F216" s="364"/>
      <c r="G216" s="364"/>
      <c r="H216" s="364"/>
      <c r="I216" s="364"/>
      <c r="J216" s="364"/>
      <c r="K216" s="365"/>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5"/>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86</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275</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ROUND(SUM(BE80:BE154),2)</f>
        <v>0</v>
      </c>
      <c r="G30" s="42"/>
      <c r="H30" s="42"/>
      <c r="I30" s="131">
        <v>0.21</v>
      </c>
      <c r="J30" s="130">
        <f>ROUND(ROUND((SUM(BE80:BE154)),2)*I30,2)</f>
        <v>0</v>
      </c>
      <c r="K30" s="45"/>
    </row>
    <row r="31" spans="2:11" s="1" customFormat="1" ht="14.45" customHeight="1">
      <c r="B31" s="41"/>
      <c r="C31" s="42"/>
      <c r="D31" s="42"/>
      <c r="E31" s="49" t="s">
        <v>45</v>
      </c>
      <c r="F31" s="130">
        <f>ROUND(SUM(BF80:BF154),2)</f>
        <v>0</v>
      </c>
      <c r="G31" s="42"/>
      <c r="H31" s="42"/>
      <c r="I31" s="131">
        <v>0.15</v>
      </c>
      <c r="J31" s="130">
        <f>ROUND(ROUND((SUM(BF80:BF154)),2)*I31,2)</f>
        <v>0</v>
      </c>
      <c r="K31" s="45"/>
    </row>
    <row r="32" spans="2:11" s="1" customFormat="1" ht="14.45" customHeight="1" hidden="1">
      <c r="B32" s="41"/>
      <c r="C32" s="42"/>
      <c r="D32" s="42"/>
      <c r="E32" s="49" t="s">
        <v>46</v>
      </c>
      <c r="F32" s="130">
        <f>ROUND(SUM(BG80:BG154),2)</f>
        <v>0</v>
      </c>
      <c r="G32" s="42"/>
      <c r="H32" s="42"/>
      <c r="I32" s="131">
        <v>0.21</v>
      </c>
      <c r="J32" s="130">
        <v>0</v>
      </c>
      <c r="K32" s="45"/>
    </row>
    <row r="33" spans="2:11" s="1" customFormat="1" ht="14.45" customHeight="1" hidden="1">
      <c r="B33" s="41"/>
      <c r="C33" s="42"/>
      <c r="D33" s="42"/>
      <c r="E33" s="49" t="s">
        <v>47</v>
      </c>
      <c r="F33" s="130">
        <f>ROUND(SUM(BH80:BH154),2)</f>
        <v>0</v>
      </c>
      <c r="G33" s="42"/>
      <c r="H33" s="42"/>
      <c r="I33" s="131">
        <v>0.15</v>
      </c>
      <c r="J33" s="130">
        <v>0</v>
      </c>
      <c r="K33" s="45"/>
    </row>
    <row r="34" spans="2:11" s="1" customFormat="1" ht="14.45" customHeight="1" hidden="1">
      <c r="B34" s="41"/>
      <c r="C34" s="42"/>
      <c r="D34" s="42"/>
      <c r="E34" s="49" t="s">
        <v>48</v>
      </c>
      <c r="F34" s="130">
        <f>ROUND(SUM(BI80:BI154),2)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001 - Kácení zeleně</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J80</f>
        <v>0</v>
      </c>
      <c r="K56" s="45"/>
      <c r="AU56" s="24" t="s">
        <v>163</v>
      </c>
    </row>
    <row r="57" spans="2:11" s="7" customFormat="1" ht="24.95" customHeight="1">
      <c r="B57" s="149"/>
      <c r="C57" s="150"/>
      <c r="D57" s="151" t="s">
        <v>276</v>
      </c>
      <c r="E57" s="152"/>
      <c r="F57" s="152"/>
      <c r="G57" s="152"/>
      <c r="H57" s="152"/>
      <c r="I57" s="153"/>
      <c r="J57" s="154">
        <f>J81</f>
        <v>0</v>
      </c>
      <c r="K57" s="155"/>
    </row>
    <row r="58" spans="2:11" s="8" customFormat="1" ht="19.9" customHeight="1">
      <c r="B58" s="156"/>
      <c r="C58" s="157"/>
      <c r="D58" s="158" t="s">
        <v>277</v>
      </c>
      <c r="E58" s="159"/>
      <c r="F58" s="159"/>
      <c r="G58" s="159"/>
      <c r="H58" s="159"/>
      <c r="I58" s="160"/>
      <c r="J58" s="161">
        <f>J82</f>
        <v>0</v>
      </c>
      <c r="K58" s="162"/>
    </row>
    <row r="59" spans="2:11" s="8" customFormat="1" ht="19.9" customHeight="1">
      <c r="B59" s="156"/>
      <c r="C59" s="157"/>
      <c r="D59" s="158" t="s">
        <v>278</v>
      </c>
      <c r="E59" s="159"/>
      <c r="F59" s="159"/>
      <c r="G59" s="159"/>
      <c r="H59" s="159"/>
      <c r="I59" s="160"/>
      <c r="J59" s="161">
        <f>J143</f>
        <v>0</v>
      </c>
      <c r="K59" s="162"/>
    </row>
    <row r="60" spans="2:11" s="8" customFormat="1" ht="19.9" customHeight="1">
      <c r="B60" s="156"/>
      <c r="C60" s="157"/>
      <c r="D60" s="158" t="s">
        <v>279</v>
      </c>
      <c r="E60" s="159"/>
      <c r="F60" s="159"/>
      <c r="G60" s="159"/>
      <c r="H60" s="159"/>
      <c r="I60" s="160"/>
      <c r="J60" s="161">
        <f>J152</f>
        <v>0</v>
      </c>
      <c r="K60" s="162"/>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169</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22.5" customHeight="1">
      <c r="B70" s="41"/>
      <c r="C70" s="63"/>
      <c r="D70" s="63"/>
      <c r="E70" s="404" t="str">
        <f>E7</f>
        <v>III/117 24 Obchvat Rokycany - Hrádek, úsek 2, km 0,000 - 3,350</v>
      </c>
      <c r="F70" s="405"/>
      <c r="G70" s="405"/>
      <c r="H70" s="405"/>
      <c r="I70" s="163"/>
      <c r="J70" s="63"/>
      <c r="K70" s="63"/>
      <c r="L70" s="61"/>
    </row>
    <row r="71" spans="2:12" s="1" customFormat="1" ht="14.45" customHeight="1">
      <c r="B71" s="41"/>
      <c r="C71" s="65" t="s">
        <v>156</v>
      </c>
      <c r="D71" s="63"/>
      <c r="E71" s="63"/>
      <c r="F71" s="63"/>
      <c r="G71" s="63"/>
      <c r="H71" s="63"/>
      <c r="I71" s="163"/>
      <c r="J71" s="63"/>
      <c r="K71" s="63"/>
      <c r="L71" s="61"/>
    </row>
    <row r="72" spans="2:12" s="1" customFormat="1" ht="23.25" customHeight="1">
      <c r="B72" s="41"/>
      <c r="C72" s="63"/>
      <c r="D72" s="63"/>
      <c r="E72" s="376" t="str">
        <f>E9</f>
        <v>SO 001 - Kácení zeleně</v>
      </c>
      <c r="F72" s="406"/>
      <c r="G72" s="406"/>
      <c r="H72" s="406"/>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24</v>
      </c>
      <c r="D74" s="63"/>
      <c r="E74" s="63"/>
      <c r="F74" s="164" t="str">
        <f>F12</f>
        <v>Hrádek, Kamenný Újezd</v>
      </c>
      <c r="G74" s="63"/>
      <c r="H74" s="63"/>
      <c r="I74" s="165" t="s">
        <v>26</v>
      </c>
      <c r="J74" s="73" t="str">
        <f>IF(J12="","",J12)</f>
        <v>8. 9. 2017</v>
      </c>
      <c r="K74" s="63"/>
      <c r="L74" s="61"/>
    </row>
    <row r="75" spans="2:12" s="1" customFormat="1" ht="6.95" customHeight="1">
      <c r="B75" s="41"/>
      <c r="C75" s="63"/>
      <c r="D75" s="63"/>
      <c r="E75" s="63"/>
      <c r="F75" s="63"/>
      <c r="G75" s="63"/>
      <c r="H75" s="63"/>
      <c r="I75" s="163"/>
      <c r="J75" s="63"/>
      <c r="K75" s="63"/>
      <c r="L75" s="61"/>
    </row>
    <row r="76" spans="2:12" s="1" customFormat="1" ht="15">
      <c r="B76" s="41"/>
      <c r="C76" s="65" t="s">
        <v>28</v>
      </c>
      <c r="D76" s="63"/>
      <c r="E76" s="63"/>
      <c r="F76" s="164" t="str">
        <f>E15</f>
        <v>Správa a údržba silnic PK</v>
      </c>
      <c r="G76" s="63"/>
      <c r="H76" s="63"/>
      <c r="I76" s="165" t="s">
        <v>34</v>
      </c>
      <c r="J76" s="164" t="str">
        <f>E21</f>
        <v>D PROJEKT PLZEŇ Nedvěd s.r.o.</v>
      </c>
      <c r="K76" s="63"/>
      <c r="L76" s="61"/>
    </row>
    <row r="77" spans="2:12" s="1" customFormat="1" ht="14.45" customHeight="1">
      <c r="B77" s="41"/>
      <c r="C77" s="65" t="s">
        <v>32</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170</v>
      </c>
      <c r="D79" s="168" t="s">
        <v>58</v>
      </c>
      <c r="E79" s="168" t="s">
        <v>54</v>
      </c>
      <c r="F79" s="168" t="s">
        <v>171</v>
      </c>
      <c r="G79" s="168" t="s">
        <v>172</v>
      </c>
      <c r="H79" s="168" t="s">
        <v>173</v>
      </c>
      <c r="I79" s="169" t="s">
        <v>174</v>
      </c>
      <c r="J79" s="168" t="s">
        <v>161</v>
      </c>
      <c r="K79" s="170" t="s">
        <v>175</v>
      </c>
      <c r="L79" s="171"/>
      <c r="M79" s="81" t="s">
        <v>176</v>
      </c>
      <c r="N79" s="82" t="s">
        <v>43</v>
      </c>
      <c r="O79" s="82" t="s">
        <v>177</v>
      </c>
      <c r="P79" s="82" t="s">
        <v>178</v>
      </c>
      <c r="Q79" s="82" t="s">
        <v>179</v>
      </c>
      <c r="R79" s="82" t="s">
        <v>180</v>
      </c>
      <c r="S79" s="82" t="s">
        <v>181</v>
      </c>
      <c r="T79" s="83" t="s">
        <v>182</v>
      </c>
    </row>
    <row r="80" spans="2:63" s="1" customFormat="1" ht="29.25" customHeight="1">
      <c r="B80" s="41"/>
      <c r="C80" s="87" t="s">
        <v>162</v>
      </c>
      <c r="D80" s="63"/>
      <c r="E80" s="63"/>
      <c r="F80" s="63"/>
      <c r="G80" s="63"/>
      <c r="H80" s="63"/>
      <c r="I80" s="163"/>
      <c r="J80" s="172">
        <f>BK80</f>
        <v>0</v>
      </c>
      <c r="K80" s="63"/>
      <c r="L80" s="61"/>
      <c r="M80" s="84"/>
      <c r="N80" s="85"/>
      <c r="O80" s="85"/>
      <c r="P80" s="173">
        <f>P81</f>
        <v>0</v>
      </c>
      <c r="Q80" s="85"/>
      <c r="R80" s="173">
        <f>R81</f>
        <v>0.00461</v>
      </c>
      <c r="S80" s="85"/>
      <c r="T80" s="174">
        <f>T81</f>
        <v>0</v>
      </c>
      <c r="AT80" s="24" t="s">
        <v>72</v>
      </c>
      <c r="AU80" s="24" t="s">
        <v>163</v>
      </c>
      <c r="BK80" s="175">
        <f>BK81</f>
        <v>0</v>
      </c>
    </row>
    <row r="81" spans="2:63" s="10" customFormat="1" ht="37.35" customHeight="1">
      <c r="B81" s="176"/>
      <c r="C81" s="177"/>
      <c r="D81" s="178" t="s">
        <v>72</v>
      </c>
      <c r="E81" s="179" t="s">
        <v>280</v>
      </c>
      <c r="F81" s="179" t="s">
        <v>281</v>
      </c>
      <c r="G81" s="177"/>
      <c r="H81" s="177"/>
      <c r="I81" s="180"/>
      <c r="J81" s="181">
        <f>BK81</f>
        <v>0</v>
      </c>
      <c r="K81" s="177"/>
      <c r="L81" s="182"/>
      <c r="M81" s="183"/>
      <c r="N81" s="184"/>
      <c r="O81" s="184"/>
      <c r="P81" s="185">
        <f>P82+P143+P152</f>
        <v>0</v>
      </c>
      <c r="Q81" s="184"/>
      <c r="R81" s="185">
        <f>R82+R143+R152</f>
        <v>0.00461</v>
      </c>
      <c r="S81" s="184"/>
      <c r="T81" s="186">
        <f>T82+T143+T152</f>
        <v>0</v>
      </c>
      <c r="AR81" s="187" t="s">
        <v>81</v>
      </c>
      <c r="AT81" s="188" t="s">
        <v>72</v>
      </c>
      <c r="AU81" s="188" t="s">
        <v>73</v>
      </c>
      <c r="AY81" s="187" t="s">
        <v>186</v>
      </c>
      <c r="BK81" s="189">
        <f>BK82+BK143+BK152</f>
        <v>0</v>
      </c>
    </row>
    <row r="82" spans="2:63" s="10" customFormat="1" ht="19.9" customHeight="1">
      <c r="B82" s="176"/>
      <c r="C82" s="177"/>
      <c r="D82" s="190" t="s">
        <v>72</v>
      </c>
      <c r="E82" s="191" t="s">
        <v>81</v>
      </c>
      <c r="F82" s="191" t="s">
        <v>282</v>
      </c>
      <c r="G82" s="177"/>
      <c r="H82" s="177"/>
      <c r="I82" s="180"/>
      <c r="J82" s="192">
        <f>BK82</f>
        <v>0</v>
      </c>
      <c r="K82" s="177"/>
      <c r="L82" s="182"/>
      <c r="M82" s="183"/>
      <c r="N82" s="184"/>
      <c r="O82" s="184"/>
      <c r="P82" s="185">
        <f>SUM(P83:P142)</f>
        <v>0</v>
      </c>
      <c r="Q82" s="184"/>
      <c r="R82" s="185">
        <f>SUM(R83:R142)</f>
        <v>0.00461</v>
      </c>
      <c r="S82" s="184"/>
      <c r="T82" s="186">
        <f>SUM(T83:T142)</f>
        <v>0</v>
      </c>
      <c r="AR82" s="187" t="s">
        <v>81</v>
      </c>
      <c r="AT82" s="188" t="s">
        <v>72</v>
      </c>
      <c r="AU82" s="188" t="s">
        <v>81</v>
      </c>
      <c r="AY82" s="187" t="s">
        <v>186</v>
      </c>
      <c r="BK82" s="189">
        <f>SUM(BK83:BK142)</f>
        <v>0</v>
      </c>
    </row>
    <row r="83" spans="2:65" s="1" customFormat="1" ht="31.5" customHeight="1">
      <c r="B83" s="41"/>
      <c r="C83" s="193" t="s">
        <v>246</v>
      </c>
      <c r="D83" s="193" t="s">
        <v>189</v>
      </c>
      <c r="E83" s="194" t="s">
        <v>283</v>
      </c>
      <c r="F83" s="195" t="s">
        <v>284</v>
      </c>
      <c r="G83" s="196" t="s">
        <v>285</v>
      </c>
      <c r="H83" s="197">
        <v>4623.15</v>
      </c>
      <c r="I83" s="198"/>
      <c r="J83" s="199">
        <f>ROUND(I83*H83,2)</f>
        <v>0</v>
      </c>
      <c r="K83" s="195" t="s">
        <v>193</v>
      </c>
      <c r="L83" s="61"/>
      <c r="M83" s="200" t="s">
        <v>23</v>
      </c>
      <c r="N83" s="201" t="s">
        <v>44</v>
      </c>
      <c r="O83" s="42"/>
      <c r="P83" s="202">
        <f>O83*H83</f>
        <v>0</v>
      </c>
      <c r="Q83" s="202">
        <v>0</v>
      </c>
      <c r="R83" s="202">
        <f>Q83*H83</f>
        <v>0</v>
      </c>
      <c r="S83" s="202">
        <v>0</v>
      </c>
      <c r="T83" s="203">
        <f>S83*H83</f>
        <v>0</v>
      </c>
      <c r="AR83" s="24" t="s">
        <v>206</v>
      </c>
      <c r="AT83" s="24" t="s">
        <v>189</v>
      </c>
      <c r="AU83" s="24" t="s">
        <v>83</v>
      </c>
      <c r="AY83" s="24" t="s">
        <v>186</v>
      </c>
      <c r="BE83" s="204">
        <f>IF(N83="základní",J83,0)</f>
        <v>0</v>
      </c>
      <c r="BF83" s="204">
        <f>IF(N83="snížená",J83,0)</f>
        <v>0</v>
      </c>
      <c r="BG83" s="204">
        <f>IF(N83="zákl. přenesená",J83,0)</f>
        <v>0</v>
      </c>
      <c r="BH83" s="204">
        <f>IF(N83="sníž. přenesená",J83,0)</f>
        <v>0</v>
      </c>
      <c r="BI83" s="204">
        <f>IF(N83="nulová",J83,0)</f>
        <v>0</v>
      </c>
      <c r="BJ83" s="24" t="s">
        <v>81</v>
      </c>
      <c r="BK83" s="204">
        <f>ROUND(I83*H83,2)</f>
        <v>0</v>
      </c>
      <c r="BL83" s="24" t="s">
        <v>206</v>
      </c>
      <c r="BM83" s="24" t="s">
        <v>286</v>
      </c>
    </row>
    <row r="84" spans="2:47" s="1" customFormat="1" ht="148.5">
      <c r="B84" s="41"/>
      <c r="C84" s="63"/>
      <c r="D84" s="208" t="s">
        <v>287</v>
      </c>
      <c r="E84" s="63"/>
      <c r="F84" s="209" t="s">
        <v>288</v>
      </c>
      <c r="G84" s="63"/>
      <c r="H84" s="63"/>
      <c r="I84" s="163"/>
      <c r="J84" s="63"/>
      <c r="K84" s="63"/>
      <c r="L84" s="61"/>
      <c r="M84" s="207"/>
      <c r="N84" s="42"/>
      <c r="O84" s="42"/>
      <c r="P84" s="42"/>
      <c r="Q84" s="42"/>
      <c r="R84" s="42"/>
      <c r="S84" s="42"/>
      <c r="T84" s="78"/>
      <c r="AT84" s="24" t="s">
        <v>287</v>
      </c>
      <c r="AU84" s="24" t="s">
        <v>83</v>
      </c>
    </row>
    <row r="85" spans="2:47" s="1" customFormat="1" ht="27">
      <c r="B85" s="41"/>
      <c r="C85" s="63"/>
      <c r="D85" s="208" t="s">
        <v>196</v>
      </c>
      <c r="E85" s="63"/>
      <c r="F85" s="209" t="s">
        <v>289</v>
      </c>
      <c r="G85" s="63"/>
      <c r="H85" s="63"/>
      <c r="I85" s="163"/>
      <c r="J85" s="63"/>
      <c r="K85" s="63"/>
      <c r="L85" s="61"/>
      <c r="M85" s="207"/>
      <c r="N85" s="42"/>
      <c r="O85" s="42"/>
      <c r="P85" s="42"/>
      <c r="Q85" s="42"/>
      <c r="R85" s="42"/>
      <c r="S85" s="42"/>
      <c r="T85" s="78"/>
      <c r="AT85" s="24" t="s">
        <v>196</v>
      </c>
      <c r="AU85" s="24" t="s">
        <v>83</v>
      </c>
    </row>
    <row r="86" spans="2:51" s="11" customFormat="1" ht="13.5">
      <c r="B86" s="214"/>
      <c r="C86" s="215"/>
      <c r="D86" s="205" t="s">
        <v>290</v>
      </c>
      <c r="E86" s="216" t="s">
        <v>23</v>
      </c>
      <c r="F86" s="217" t="s">
        <v>291</v>
      </c>
      <c r="G86" s="215"/>
      <c r="H86" s="218">
        <v>4623.15</v>
      </c>
      <c r="I86" s="219"/>
      <c r="J86" s="215"/>
      <c r="K86" s="215"/>
      <c r="L86" s="220"/>
      <c r="M86" s="221"/>
      <c r="N86" s="222"/>
      <c r="O86" s="222"/>
      <c r="P86" s="222"/>
      <c r="Q86" s="222"/>
      <c r="R86" s="222"/>
      <c r="S86" s="222"/>
      <c r="T86" s="223"/>
      <c r="AT86" s="224" t="s">
        <v>290</v>
      </c>
      <c r="AU86" s="224" t="s">
        <v>83</v>
      </c>
      <c r="AV86" s="11" t="s">
        <v>83</v>
      </c>
      <c r="AW86" s="11" t="s">
        <v>36</v>
      </c>
      <c r="AX86" s="11" t="s">
        <v>81</v>
      </c>
      <c r="AY86" s="224" t="s">
        <v>186</v>
      </c>
    </row>
    <row r="87" spans="2:65" s="1" customFormat="1" ht="31.5" customHeight="1">
      <c r="B87" s="41"/>
      <c r="C87" s="193" t="s">
        <v>292</v>
      </c>
      <c r="D87" s="193" t="s">
        <v>189</v>
      </c>
      <c r="E87" s="194" t="s">
        <v>293</v>
      </c>
      <c r="F87" s="195" t="s">
        <v>294</v>
      </c>
      <c r="G87" s="196" t="s">
        <v>295</v>
      </c>
      <c r="H87" s="197">
        <v>9.246</v>
      </c>
      <c r="I87" s="198"/>
      <c r="J87" s="199">
        <f>ROUND(I87*H87,2)</f>
        <v>0</v>
      </c>
      <c r="K87" s="195" t="s">
        <v>23</v>
      </c>
      <c r="L87" s="61"/>
      <c r="M87" s="200" t="s">
        <v>23</v>
      </c>
      <c r="N87" s="201" t="s">
        <v>44</v>
      </c>
      <c r="O87" s="42"/>
      <c r="P87" s="202">
        <f>O87*H87</f>
        <v>0</v>
      </c>
      <c r="Q87" s="202">
        <v>0</v>
      </c>
      <c r="R87" s="202">
        <f>Q87*H87</f>
        <v>0</v>
      </c>
      <c r="S87" s="202">
        <v>0</v>
      </c>
      <c r="T87" s="203">
        <f>S87*H87</f>
        <v>0</v>
      </c>
      <c r="AR87" s="24" t="s">
        <v>206</v>
      </c>
      <c r="AT87" s="24" t="s">
        <v>189</v>
      </c>
      <c r="AU87" s="24" t="s">
        <v>83</v>
      </c>
      <c r="AY87" s="24" t="s">
        <v>186</v>
      </c>
      <c r="BE87" s="204">
        <f>IF(N87="základní",J87,0)</f>
        <v>0</v>
      </c>
      <c r="BF87" s="204">
        <f>IF(N87="snížená",J87,0)</f>
        <v>0</v>
      </c>
      <c r="BG87" s="204">
        <f>IF(N87="zákl. přenesená",J87,0)</f>
        <v>0</v>
      </c>
      <c r="BH87" s="204">
        <f>IF(N87="sníž. přenesená",J87,0)</f>
        <v>0</v>
      </c>
      <c r="BI87" s="204">
        <f>IF(N87="nulová",J87,0)</f>
        <v>0</v>
      </c>
      <c r="BJ87" s="24" t="s">
        <v>81</v>
      </c>
      <c r="BK87" s="204">
        <f>ROUND(I87*H87,2)</f>
        <v>0</v>
      </c>
      <c r="BL87" s="24" t="s">
        <v>206</v>
      </c>
      <c r="BM87" s="24" t="s">
        <v>296</v>
      </c>
    </row>
    <row r="88" spans="2:51" s="11" customFormat="1" ht="13.5">
      <c r="B88" s="214"/>
      <c r="C88" s="215"/>
      <c r="D88" s="205" t="s">
        <v>290</v>
      </c>
      <c r="E88" s="216" t="s">
        <v>23</v>
      </c>
      <c r="F88" s="217" t="s">
        <v>297</v>
      </c>
      <c r="G88" s="215"/>
      <c r="H88" s="218">
        <v>9.246</v>
      </c>
      <c r="I88" s="219"/>
      <c r="J88" s="215"/>
      <c r="K88" s="215"/>
      <c r="L88" s="220"/>
      <c r="M88" s="221"/>
      <c r="N88" s="222"/>
      <c r="O88" s="222"/>
      <c r="P88" s="222"/>
      <c r="Q88" s="222"/>
      <c r="R88" s="222"/>
      <c r="S88" s="222"/>
      <c r="T88" s="223"/>
      <c r="AT88" s="224" t="s">
        <v>290</v>
      </c>
      <c r="AU88" s="224" t="s">
        <v>83</v>
      </c>
      <c r="AV88" s="11" t="s">
        <v>83</v>
      </c>
      <c r="AW88" s="11" t="s">
        <v>36</v>
      </c>
      <c r="AX88" s="11" t="s">
        <v>81</v>
      </c>
      <c r="AY88" s="224" t="s">
        <v>186</v>
      </c>
    </row>
    <row r="89" spans="2:65" s="1" customFormat="1" ht="31.5" customHeight="1">
      <c r="B89" s="41"/>
      <c r="C89" s="193" t="s">
        <v>81</v>
      </c>
      <c r="D89" s="193" t="s">
        <v>189</v>
      </c>
      <c r="E89" s="194" t="s">
        <v>298</v>
      </c>
      <c r="F89" s="195" t="s">
        <v>299</v>
      </c>
      <c r="G89" s="196" t="s">
        <v>300</v>
      </c>
      <c r="H89" s="197">
        <v>58</v>
      </c>
      <c r="I89" s="198"/>
      <c r="J89" s="199">
        <f>ROUND(I89*H89,2)</f>
        <v>0</v>
      </c>
      <c r="K89" s="195" t="s">
        <v>193</v>
      </c>
      <c r="L89" s="61"/>
      <c r="M89" s="200" t="s">
        <v>23</v>
      </c>
      <c r="N89" s="201" t="s">
        <v>44</v>
      </c>
      <c r="O89" s="42"/>
      <c r="P89" s="202">
        <f>O89*H89</f>
        <v>0</v>
      </c>
      <c r="Q89" s="202">
        <v>0</v>
      </c>
      <c r="R89" s="202">
        <f>Q89*H89</f>
        <v>0</v>
      </c>
      <c r="S89" s="202">
        <v>0</v>
      </c>
      <c r="T89" s="203">
        <f>S89*H89</f>
        <v>0</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301</v>
      </c>
    </row>
    <row r="90" spans="2:47" s="1" customFormat="1" ht="121.5">
      <c r="B90" s="41"/>
      <c r="C90" s="63"/>
      <c r="D90" s="208" t="s">
        <v>287</v>
      </c>
      <c r="E90" s="63"/>
      <c r="F90" s="209" t="s">
        <v>302</v>
      </c>
      <c r="G90" s="63"/>
      <c r="H90" s="63"/>
      <c r="I90" s="163"/>
      <c r="J90" s="63"/>
      <c r="K90" s="63"/>
      <c r="L90" s="61"/>
      <c r="M90" s="207"/>
      <c r="N90" s="42"/>
      <c r="O90" s="42"/>
      <c r="P90" s="42"/>
      <c r="Q90" s="42"/>
      <c r="R90" s="42"/>
      <c r="S90" s="42"/>
      <c r="T90" s="78"/>
      <c r="AT90" s="24" t="s">
        <v>287</v>
      </c>
      <c r="AU90" s="24" t="s">
        <v>83</v>
      </c>
    </row>
    <row r="91" spans="2:47" s="1" customFormat="1" ht="27">
      <c r="B91" s="41"/>
      <c r="C91" s="63"/>
      <c r="D91" s="208" t="s">
        <v>196</v>
      </c>
      <c r="E91" s="63"/>
      <c r="F91" s="209" t="s">
        <v>289</v>
      </c>
      <c r="G91" s="63"/>
      <c r="H91" s="63"/>
      <c r="I91" s="163"/>
      <c r="J91" s="63"/>
      <c r="K91" s="63"/>
      <c r="L91" s="61"/>
      <c r="M91" s="207"/>
      <c r="N91" s="42"/>
      <c r="O91" s="42"/>
      <c r="P91" s="42"/>
      <c r="Q91" s="42"/>
      <c r="R91" s="42"/>
      <c r="S91" s="42"/>
      <c r="T91" s="78"/>
      <c r="AT91" s="24" t="s">
        <v>196</v>
      </c>
      <c r="AU91" s="24" t="s">
        <v>83</v>
      </c>
    </row>
    <row r="92" spans="2:51" s="11" customFormat="1" ht="13.5">
      <c r="B92" s="214"/>
      <c r="C92" s="215"/>
      <c r="D92" s="205" t="s">
        <v>290</v>
      </c>
      <c r="E92" s="216" t="s">
        <v>23</v>
      </c>
      <c r="F92" s="217" t="s">
        <v>303</v>
      </c>
      <c r="G92" s="215"/>
      <c r="H92" s="218">
        <v>58</v>
      </c>
      <c r="I92" s="219"/>
      <c r="J92" s="215"/>
      <c r="K92" s="215"/>
      <c r="L92" s="220"/>
      <c r="M92" s="221"/>
      <c r="N92" s="222"/>
      <c r="O92" s="222"/>
      <c r="P92" s="222"/>
      <c r="Q92" s="222"/>
      <c r="R92" s="222"/>
      <c r="S92" s="222"/>
      <c r="T92" s="223"/>
      <c r="AT92" s="224" t="s">
        <v>290</v>
      </c>
      <c r="AU92" s="224" t="s">
        <v>83</v>
      </c>
      <c r="AV92" s="11" t="s">
        <v>83</v>
      </c>
      <c r="AW92" s="11" t="s">
        <v>36</v>
      </c>
      <c r="AX92" s="11" t="s">
        <v>81</v>
      </c>
      <c r="AY92" s="224" t="s">
        <v>186</v>
      </c>
    </row>
    <row r="93" spans="2:65" s="1" customFormat="1" ht="31.5" customHeight="1">
      <c r="B93" s="41"/>
      <c r="C93" s="193" t="s">
        <v>83</v>
      </c>
      <c r="D93" s="193" t="s">
        <v>189</v>
      </c>
      <c r="E93" s="194" t="s">
        <v>304</v>
      </c>
      <c r="F93" s="195" t="s">
        <v>305</v>
      </c>
      <c r="G93" s="196" t="s">
        <v>300</v>
      </c>
      <c r="H93" s="197">
        <v>18</v>
      </c>
      <c r="I93" s="198"/>
      <c r="J93" s="199">
        <f>ROUND(I93*H93,2)</f>
        <v>0</v>
      </c>
      <c r="K93" s="195" t="s">
        <v>193</v>
      </c>
      <c r="L93" s="61"/>
      <c r="M93" s="200" t="s">
        <v>23</v>
      </c>
      <c r="N93" s="201" t="s">
        <v>44</v>
      </c>
      <c r="O93" s="42"/>
      <c r="P93" s="202">
        <f>O93*H93</f>
        <v>0</v>
      </c>
      <c r="Q93" s="202">
        <v>0</v>
      </c>
      <c r="R93" s="202">
        <f>Q93*H93</f>
        <v>0</v>
      </c>
      <c r="S93" s="202">
        <v>0</v>
      </c>
      <c r="T93" s="203">
        <f>S93*H93</f>
        <v>0</v>
      </c>
      <c r="AR93" s="24" t="s">
        <v>206</v>
      </c>
      <c r="AT93" s="24" t="s">
        <v>189</v>
      </c>
      <c r="AU93" s="24" t="s">
        <v>83</v>
      </c>
      <c r="AY93" s="24" t="s">
        <v>186</v>
      </c>
      <c r="BE93" s="204">
        <f>IF(N93="základní",J93,0)</f>
        <v>0</v>
      </c>
      <c r="BF93" s="204">
        <f>IF(N93="snížená",J93,0)</f>
        <v>0</v>
      </c>
      <c r="BG93" s="204">
        <f>IF(N93="zákl. přenesená",J93,0)</f>
        <v>0</v>
      </c>
      <c r="BH93" s="204">
        <f>IF(N93="sníž. přenesená",J93,0)</f>
        <v>0</v>
      </c>
      <c r="BI93" s="204">
        <f>IF(N93="nulová",J93,0)</f>
        <v>0</v>
      </c>
      <c r="BJ93" s="24" t="s">
        <v>81</v>
      </c>
      <c r="BK93" s="204">
        <f>ROUND(I93*H93,2)</f>
        <v>0</v>
      </c>
      <c r="BL93" s="24" t="s">
        <v>206</v>
      </c>
      <c r="BM93" s="24" t="s">
        <v>306</v>
      </c>
    </row>
    <row r="94" spans="2:47" s="1" customFormat="1" ht="121.5">
      <c r="B94" s="41"/>
      <c r="C94" s="63"/>
      <c r="D94" s="208" t="s">
        <v>287</v>
      </c>
      <c r="E94" s="63"/>
      <c r="F94" s="209" t="s">
        <v>302</v>
      </c>
      <c r="G94" s="63"/>
      <c r="H94" s="63"/>
      <c r="I94" s="163"/>
      <c r="J94" s="63"/>
      <c r="K94" s="63"/>
      <c r="L94" s="61"/>
      <c r="M94" s="207"/>
      <c r="N94" s="42"/>
      <c r="O94" s="42"/>
      <c r="P94" s="42"/>
      <c r="Q94" s="42"/>
      <c r="R94" s="42"/>
      <c r="S94" s="42"/>
      <c r="T94" s="78"/>
      <c r="AT94" s="24" t="s">
        <v>287</v>
      </c>
      <c r="AU94" s="24" t="s">
        <v>83</v>
      </c>
    </row>
    <row r="95" spans="2:47" s="1" customFormat="1" ht="27">
      <c r="B95" s="41"/>
      <c r="C95" s="63"/>
      <c r="D95" s="208" t="s">
        <v>196</v>
      </c>
      <c r="E95" s="63"/>
      <c r="F95" s="209" t="s">
        <v>289</v>
      </c>
      <c r="G95" s="63"/>
      <c r="H95" s="63"/>
      <c r="I95" s="163"/>
      <c r="J95" s="63"/>
      <c r="K95" s="63"/>
      <c r="L95" s="61"/>
      <c r="M95" s="207"/>
      <c r="N95" s="42"/>
      <c r="O95" s="42"/>
      <c r="P95" s="42"/>
      <c r="Q95" s="42"/>
      <c r="R95" s="42"/>
      <c r="S95" s="42"/>
      <c r="T95" s="78"/>
      <c r="AT95" s="24" t="s">
        <v>196</v>
      </c>
      <c r="AU95" s="24" t="s">
        <v>83</v>
      </c>
    </row>
    <row r="96" spans="2:51" s="11" customFormat="1" ht="13.5">
      <c r="B96" s="214"/>
      <c r="C96" s="215"/>
      <c r="D96" s="205" t="s">
        <v>290</v>
      </c>
      <c r="E96" s="216" t="s">
        <v>23</v>
      </c>
      <c r="F96" s="217" t="s">
        <v>307</v>
      </c>
      <c r="G96" s="215"/>
      <c r="H96" s="218">
        <v>18</v>
      </c>
      <c r="I96" s="219"/>
      <c r="J96" s="215"/>
      <c r="K96" s="215"/>
      <c r="L96" s="220"/>
      <c r="M96" s="221"/>
      <c r="N96" s="222"/>
      <c r="O96" s="222"/>
      <c r="P96" s="222"/>
      <c r="Q96" s="222"/>
      <c r="R96" s="222"/>
      <c r="S96" s="222"/>
      <c r="T96" s="223"/>
      <c r="AT96" s="224" t="s">
        <v>290</v>
      </c>
      <c r="AU96" s="224" t="s">
        <v>83</v>
      </c>
      <c r="AV96" s="11" t="s">
        <v>83</v>
      </c>
      <c r="AW96" s="11" t="s">
        <v>36</v>
      </c>
      <c r="AX96" s="11" t="s">
        <v>81</v>
      </c>
      <c r="AY96" s="224" t="s">
        <v>186</v>
      </c>
    </row>
    <row r="97" spans="2:65" s="1" customFormat="1" ht="31.5" customHeight="1">
      <c r="B97" s="41"/>
      <c r="C97" s="193" t="s">
        <v>202</v>
      </c>
      <c r="D97" s="193" t="s">
        <v>189</v>
      </c>
      <c r="E97" s="194" t="s">
        <v>308</v>
      </c>
      <c r="F97" s="195" t="s">
        <v>309</v>
      </c>
      <c r="G97" s="196" t="s">
        <v>300</v>
      </c>
      <c r="H97" s="197">
        <v>9</v>
      </c>
      <c r="I97" s="198"/>
      <c r="J97" s="199">
        <f>ROUND(I97*H97,2)</f>
        <v>0</v>
      </c>
      <c r="K97" s="195" t="s">
        <v>193</v>
      </c>
      <c r="L97" s="61"/>
      <c r="M97" s="200" t="s">
        <v>23</v>
      </c>
      <c r="N97" s="201" t="s">
        <v>44</v>
      </c>
      <c r="O97" s="42"/>
      <c r="P97" s="202">
        <f>O97*H97</f>
        <v>0</v>
      </c>
      <c r="Q97" s="202">
        <v>0</v>
      </c>
      <c r="R97" s="202">
        <f>Q97*H97</f>
        <v>0</v>
      </c>
      <c r="S97" s="202">
        <v>0</v>
      </c>
      <c r="T97" s="203">
        <f>S97*H97</f>
        <v>0</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310</v>
      </c>
    </row>
    <row r="98" spans="2:47" s="1" customFormat="1" ht="121.5">
      <c r="B98" s="41"/>
      <c r="C98" s="63"/>
      <c r="D98" s="208" t="s">
        <v>287</v>
      </c>
      <c r="E98" s="63"/>
      <c r="F98" s="209" t="s">
        <v>302</v>
      </c>
      <c r="G98" s="63"/>
      <c r="H98" s="63"/>
      <c r="I98" s="163"/>
      <c r="J98" s="63"/>
      <c r="K98" s="63"/>
      <c r="L98" s="61"/>
      <c r="M98" s="207"/>
      <c r="N98" s="42"/>
      <c r="O98" s="42"/>
      <c r="P98" s="42"/>
      <c r="Q98" s="42"/>
      <c r="R98" s="42"/>
      <c r="S98" s="42"/>
      <c r="T98" s="78"/>
      <c r="AT98" s="24" t="s">
        <v>287</v>
      </c>
      <c r="AU98" s="24" t="s">
        <v>83</v>
      </c>
    </row>
    <row r="99" spans="2:47" s="1" customFormat="1" ht="27">
      <c r="B99" s="41"/>
      <c r="C99" s="63"/>
      <c r="D99" s="208" t="s">
        <v>196</v>
      </c>
      <c r="E99" s="63"/>
      <c r="F99" s="209" t="s">
        <v>289</v>
      </c>
      <c r="G99" s="63"/>
      <c r="H99" s="63"/>
      <c r="I99" s="163"/>
      <c r="J99" s="63"/>
      <c r="K99" s="63"/>
      <c r="L99" s="61"/>
      <c r="M99" s="207"/>
      <c r="N99" s="42"/>
      <c r="O99" s="42"/>
      <c r="P99" s="42"/>
      <c r="Q99" s="42"/>
      <c r="R99" s="42"/>
      <c r="S99" s="42"/>
      <c r="T99" s="78"/>
      <c r="AT99" s="24" t="s">
        <v>196</v>
      </c>
      <c r="AU99" s="24" t="s">
        <v>83</v>
      </c>
    </row>
    <row r="100" spans="2:51" s="11" customFormat="1" ht="13.5">
      <c r="B100" s="214"/>
      <c r="C100" s="215"/>
      <c r="D100" s="205" t="s">
        <v>290</v>
      </c>
      <c r="E100" s="216" t="s">
        <v>23</v>
      </c>
      <c r="F100" s="217" t="s">
        <v>311</v>
      </c>
      <c r="G100" s="215"/>
      <c r="H100" s="218">
        <v>9</v>
      </c>
      <c r="I100" s="219"/>
      <c r="J100" s="215"/>
      <c r="K100" s="215"/>
      <c r="L100" s="220"/>
      <c r="M100" s="221"/>
      <c r="N100" s="222"/>
      <c r="O100" s="222"/>
      <c r="P100" s="222"/>
      <c r="Q100" s="222"/>
      <c r="R100" s="222"/>
      <c r="S100" s="222"/>
      <c r="T100" s="223"/>
      <c r="AT100" s="224" t="s">
        <v>290</v>
      </c>
      <c r="AU100" s="224" t="s">
        <v>83</v>
      </c>
      <c r="AV100" s="11" t="s">
        <v>83</v>
      </c>
      <c r="AW100" s="11" t="s">
        <v>36</v>
      </c>
      <c r="AX100" s="11" t="s">
        <v>81</v>
      </c>
      <c r="AY100" s="224" t="s">
        <v>186</v>
      </c>
    </row>
    <row r="101" spans="2:65" s="1" customFormat="1" ht="31.5" customHeight="1">
      <c r="B101" s="41"/>
      <c r="C101" s="193" t="s">
        <v>206</v>
      </c>
      <c r="D101" s="193" t="s">
        <v>189</v>
      </c>
      <c r="E101" s="194" t="s">
        <v>312</v>
      </c>
      <c r="F101" s="195" t="s">
        <v>313</v>
      </c>
      <c r="G101" s="196" t="s">
        <v>300</v>
      </c>
      <c r="H101" s="197">
        <v>1</v>
      </c>
      <c r="I101" s="198"/>
      <c r="J101" s="199">
        <f>ROUND(I101*H101,2)</f>
        <v>0</v>
      </c>
      <c r="K101" s="195" t="s">
        <v>193</v>
      </c>
      <c r="L101" s="61"/>
      <c r="M101" s="200" t="s">
        <v>23</v>
      </c>
      <c r="N101" s="201" t="s">
        <v>44</v>
      </c>
      <c r="O101" s="42"/>
      <c r="P101" s="202">
        <f>O101*H101</f>
        <v>0</v>
      </c>
      <c r="Q101" s="202">
        <v>0</v>
      </c>
      <c r="R101" s="202">
        <f>Q101*H101</f>
        <v>0</v>
      </c>
      <c r="S101" s="202">
        <v>0</v>
      </c>
      <c r="T101" s="203">
        <f>S101*H101</f>
        <v>0</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314</v>
      </c>
    </row>
    <row r="102" spans="2:47" s="1" customFormat="1" ht="121.5">
      <c r="B102" s="41"/>
      <c r="C102" s="63"/>
      <c r="D102" s="208" t="s">
        <v>287</v>
      </c>
      <c r="E102" s="63"/>
      <c r="F102" s="209" t="s">
        <v>302</v>
      </c>
      <c r="G102" s="63"/>
      <c r="H102" s="63"/>
      <c r="I102" s="163"/>
      <c r="J102" s="63"/>
      <c r="K102" s="63"/>
      <c r="L102" s="61"/>
      <c r="M102" s="207"/>
      <c r="N102" s="42"/>
      <c r="O102" s="42"/>
      <c r="P102" s="42"/>
      <c r="Q102" s="42"/>
      <c r="R102" s="42"/>
      <c r="S102" s="42"/>
      <c r="T102" s="78"/>
      <c r="AT102" s="24" t="s">
        <v>287</v>
      </c>
      <c r="AU102" s="24" t="s">
        <v>83</v>
      </c>
    </row>
    <row r="103" spans="2:47" s="1" customFormat="1" ht="27">
      <c r="B103" s="41"/>
      <c r="C103" s="63"/>
      <c r="D103" s="205" t="s">
        <v>196</v>
      </c>
      <c r="E103" s="63"/>
      <c r="F103" s="206" t="s">
        <v>289</v>
      </c>
      <c r="G103" s="63"/>
      <c r="H103" s="63"/>
      <c r="I103" s="163"/>
      <c r="J103" s="63"/>
      <c r="K103" s="63"/>
      <c r="L103" s="61"/>
      <c r="M103" s="207"/>
      <c r="N103" s="42"/>
      <c r="O103" s="42"/>
      <c r="P103" s="42"/>
      <c r="Q103" s="42"/>
      <c r="R103" s="42"/>
      <c r="S103" s="42"/>
      <c r="T103" s="78"/>
      <c r="AT103" s="24" t="s">
        <v>196</v>
      </c>
      <c r="AU103" s="24" t="s">
        <v>83</v>
      </c>
    </row>
    <row r="104" spans="2:65" s="1" customFormat="1" ht="31.5" customHeight="1">
      <c r="B104" s="41"/>
      <c r="C104" s="193" t="s">
        <v>185</v>
      </c>
      <c r="D104" s="193" t="s">
        <v>189</v>
      </c>
      <c r="E104" s="194" t="s">
        <v>315</v>
      </c>
      <c r="F104" s="195" t="s">
        <v>316</v>
      </c>
      <c r="G104" s="196" t="s">
        <v>300</v>
      </c>
      <c r="H104" s="197">
        <v>1</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317</v>
      </c>
    </row>
    <row r="105" spans="2:47" s="1" customFormat="1" ht="121.5">
      <c r="B105" s="41"/>
      <c r="C105" s="63"/>
      <c r="D105" s="208" t="s">
        <v>287</v>
      </c>
      <c r="E105" s="63"/>
      <c r="F105" s="209" t="s">
        <v>302</v>
      </c>
      <c r="G105" s="63"/>
      <c r="H105" s="63"/>
      <c r="I105" s="163"/>
      <c r="J105" s="63"/>
      <c r="K105" s="63"/>
      <c r="L105" s="61"/>
      <c r="M105" s="207"/>
      <c r="N105" s="42"/>
      <c r="O105" s="42"/>
      <c r="P105" s="42"/>
      <c r="Q105" s="42"/>
      <c r="R105" s="42"/>
      <c r="S105" s="42"/>
      <c r="T105" s="78"/>
      <c r="AT105" s="24" t="s">
        <v>287</v>
      </c>
      <c r="AU105" s="24" t="s">
        <v>83</v>
      </c>
    </row>
    <row r="106" spans="2:47" s="1" customFormat="1" ht="27">
      <c r="B106" s="41"/>
      <c r="C106" s="63"/>
      <c r="D106" s="205" t="s">
        <v>196</v>
      </c>
      <c r="E106" s="63"/>
      <c r="F106" s="206" t="s">
        <v>289</v>
      </c>
      <c r="G106" s="63"/>
      <c r="H106" s="63"/>
      <c r="I106" s="163"/>
      <c r="J106" s="63"/>
      <c r="K106" s="63"/>
      <c r="L106" s="61"/>
      <c r="M106" s="207"/>
      <c r="N106" s="42"/>
      <c r="O106" s="42"/>
      <c r="P106" s="42"/>
      <c r="Q106" s="42"/>
      <c r="R106" s="42"/>
      <c r="S106" s="42"/>
      <c r="T106" s="78"/>
      <c r="AT106" s="24" t="s">
        <v>196</v>
      </c>
      <c r="AU106" s="24" t="s">
        <v>83</v>
      </c>
    </row>
    <row r="107" spans="2:65" s="1" customFormat="1" ht="31.5" customHeight="1">
      <c r="B107" s="41"/>
      <c r="C107" s="193" t="s">
        <v>217</v>
      </c>
      <c r="D107" s="193" t="s">
        <v>189</v>
      </c>
      <c r="E107" s="194" t="s">
        <v>318</v>
      </c>
      <c r="F107" s="195" t="s">
        <v>319</v>
      </c>
      <c r="G107" s="196" t="s">
        <v>300</v>
      </c>
      <c r="H107" s="197">
        <v>58</v>
      </c>
      <c r="I107" s="198"/>
      <c r="J107" s="199">
        <f>ROUND(I107*H107,2)</f>
        <v>0</v>
      </c>
      <c r="K107" s="195" t="s">
        <v>193</v>
      </c>
      <c r="L107" s="61"/>
      <c r="M107" s="200" t="s">
        <v>23</v>
      </c>
      <c r="N107" s="201" t="s">
        <v>44</v>
      </c>
      <c r="O107" s="42"/>
      <c r="P107" s="202">
        <f>O107*H107</f>
        <v>0</v>
      </c>
      <c r="Q107" s="202">
        <v>5E-05</v>
      </c>
      <c r="R107" s="202">
        <f>Q107*H107</f>
        <v>0.0029000000000000002</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320</v>
      </c>
    </row>
    <row r="108" spans="2:47" s="1" customFormat="1" ht="108">
      <c r="B108" s="41"/>
      <c r="C108" s="63"/>
      <c r="D108" s="208" t="s">
        <v>287</v>
      </c>
      <c r="E108" s="63"/>
      <c r="F108" s="209" t="s">
        <v>321</v>
      </c>
      <c r="G108" s="63"/>
      <c r="H108" s="63"/>
      <c r="I108" s="163"/>
      <c r="J108" s="63"/>
      <c r="K108" s="63"/>
      <c r="L108" s="61"/>
      <c r="M108" s="207"/>
      <c r="N108" s="42"/>
      <c r="O108" s="42"/>
      <c r="P108" s="42"/>
      <c r="Q108" s="42"/>
      <c r="R108" s="42"/>
      <c r="S108" s="42"/>
      <c r="T108" s="78"/>
      <c r="AT108" s="24" t="s">
        <v>287</v>
      </c>
      <c r="AU108" s="24" t="s">
        <v>83</v>
      </c>
    </row>
    <row r="109" spans="2:47" s="1" customFormat="1" ht="27">
      <c r="B109" s="41"/>
      <c r="C109" s="63"/>
      <c r="D109" s="205" t="s">
        <v>196</v>
      </c>
      <c r="E109" s="63"/>
      <c r="F109" s="206" t="s">
        <v>289</v>
      </c>
      <c r="G109" s="63"/>
      <c r="H109" s="63"/>
      <c r="I109" s="163"/>
      <c r="J109" s="63"/>
      <c r="K109" s="63"/>
      <c r="L109" s="61"/>
      <c r="M109" s="207"/>
      <c r="N109" s="42"/>
      <c r="O109" s="42"/>
      <c r="P109" s="42"/>
      <c r="Q109" s="42"/>
      <c r="R109" s="42"/>
      <c r="S109" s="42"/>
      <c r="T109" s="78"/>
      <c r="AT109" s="24" t="s">
        <v>196</v>
      </c>
      <c r="AU109" s="24" t="s">
        <v>83</v>
      </c>
    </row>
    <row r="110" spans="2:65" s="1" customFormat="1" ht="31.5" customHeight="1">
      <c r="B110" s="41"/>
      <c r="C110" s="193" t="s">
        <v>222</v>
      </c>
      <c r="D110" s="193" t="s">
        <v>189</v>
      </c>
      <c r="E110" s="194" t="s">
        <v>322</v>
      </c>
      <c r="F110" s="195" t="s">
        <v>323</v>
      </c>
      <c r="G110" s="196" t="s">
        <v>300</v>
      </c>
      <c r="H110" s="197">
        <v>18</v>
      </c>
      <c r="I110" s="198"/>
      <c r="J110" s="199">
        <f>ROUND(I110*H110,2)</f>
        <v>0</v>
      </c>
      <c r="K110" s="195" t="s">
        <v>193</v>
      </c>
      <c r="L110" s="61"/>
      <c r="M110" s="200" t="s">
        <v>23</v>
      </c>
      <c r="N110" s="201" t="s">
        <v>44</v>
      </c>
      <c r="O110" s="42"/>
      <c r="P110" s="202">
        <f>O110*H110</f>
        <v>0</v>
      </c>
      <c r="Q110" s="202">
        <v>5E-05</v>
      </c>
      <c r="R110" s="202">
        <f>Q110*H110</f>
        <v>0.0009000000000000001</v>
      </c>
      <c r="S110" s="202">
        <v>0</v>
      </c>
      <c r="T110" s="203">
        <f>S110*H110</f>
        <v>0</v>
      </c>
      <c r="AR110" s="24" t="s">
        <v>206</v>
      </c>
      <c r="AT110" s="24" t="s">
        <v>189</v>
      </c>
      <c r="AU110" s="24" t="s">
        <v>83</v>
      </c>
      <c r="AY110" s="24" t="s">
        <v>186</v>
      </c>
      <c r="BE110" s="204">
        <f>IF(N110="základní",J110,0)</f>
        <v>0</v>
      </c>
      <c r="BF110" s="204">
        <f>IF(N110="snížená",J110,0)</f>
        <v>0</v>
      </c>
      <c r="BG110" s="204">
        <f>IF(N110="zákl. přenesená",J110,0)</f>
        <v>0</v>
      </c>
      <c r="BH110" s="204">
        <f>IF(N110="sníž. přenesená",J110,0)</f>
        <v>0</v>
      </c>
      <c r="BI110" s="204">
        <f>IF(N110="nulová",J110,0)</f>
        <v>0</v>
      </c>
      <c r="BJ110" s="24" t="s">
        <v>81</v>
      </c>
      <c r="BK110" s="204">
        <f>ROUND(I110*H110,2)</f>
        <v>0</v>
      </c>
      <c r="BL110" s="24" t="s">
        <v>206</v>
      </c>
      <c r="BM110" s="24" t="s">
        <v>324</v>
      </c>
    </row>
    <row r="111" spans="2:47" s="1" customFormat="1" ht="108">
      <c r="B111" s="41"/>
      <c r="C111" s="63"/>
      <c r="D111" s="208" t="s">
        <v>287</v>
      </c>
      <c r="E111" s="63"/>
      <c r="F111" s="209" t="s">
        <v>321</v>
      </c>
      <c r="G111" s="63"/>
      <c r="H111" s="63"/>
      <c r="I111" s="163"/>
      <c r="J111" s="63"/>
      <c r="K111" s="63"/>
      <c r="L111" s="61"/>
      <c r="M111" s="207"/>
      <c r="N111" s="42"/>
      <c r="O111" s="42"/>
      <c r="P111" s="42"/>
      <c r="Q111" s="42"/>
      <c r="R111" s="42"/>
      <c r="S111" s="42"/>
      <c r="T111" s="78"/>
      <c r="AT111" s="24" t="s">
        <v>287</v>
      </c>
      <c r="AU111" s="24" t="s">
        <v>83</v>
      </c>
    </row>
    <row r="112" spans="2:47" s="1" customFormat="1" ht="27">
      <c r="B112" s="41"/>
      <c r="C112" s="63"/>
      <c r="D112" s="205" t="s">
        <v>196</v>
      </c>
      <c r="E112" s="63"/>
      <c r="F112" s="206" t="s">
        <v>289</v>
      </c>
      <c r="G112" s="63"/>
      <c r="H112" s="63"/>
      <c r="I112" s="163"/>
      <c r="J112" s="63"/>
      <c r="K112" s="63"/>
      <c r="L112" s="61"/>
      <c r="M112" s="207"/>
      <c r="N112" s="42"/>
      <c r="O112" s="42"/>
      <c r="P112" s="42"/>
      <c r="Q112" s="42"/>
      <c r="R112" s="42"/>
      <c r="S112" s="42"/>
      <c r="T112" s="78"/>
      <c r="AT112" s="24" t="s">
        <v>196</v>
      </c>
      <c r="AU112" s="24" t="s">
        <v>83</v>
      </c>
    </row>
    <row r="113" spans="2:65" s="1" customFormat="1" ht="31.5" customHeight="1">
      <c r="B113" s="41"/>
      <c r="C113" s="193" t="s">
        <v>227</v>
      </c>
      <c r="D113" s="193" t="s">
        <v>189</v>
      </c>
      <c r="E113" s="194" t="s">
        <v>325</v>
      </c>
      <c r="F113" s="195" t="s">
        <v>326</v>
      </c>
      <c r="G113" s="196" t="s">
        <v>300</v>
      </c>
      <c r="H113" s="197">
        <v>7</v>
      </c>
      <c r="I113" s="198"/>
      <c r="J113" s="199">
        <f>ROUND(I113*H113,2)</f>
        <v>0</v>
      </c>
      <c r="K113" s="195" t="s">
        <v>193</v>
      </c>
      <c r="L113" s="61"/>
      <c r="M113" s="200" t="s">
        <v>23</v>
      </c>
      <c r="N113" s="201" t="s">
        <v>44</v>
      </c>
      <c r="O113" s="42"/>
      <c r="P113" s="202">
        <f>O113*H113</f>
        <v>0</v>
      </c>
      <c r="Q113" s="202">
        <v>9E-05</v>
      </c>
      <c r="R113" s="202">
        <f>Q113*H113</f>
        <v>0.00063</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327</v>
      </c>
    </row>
    <row r="114" spans="2:47" s="1" customFormat="1" ht="108">
      <c r="B114" s="41"/>
      <c r="C114" s="63"/>
      <c r="D114" s="208" t="s">
        <v>287</v>
      </c>
      <c r="E114" s="63"/>
      <c r="F114" s="209" t="s">
        <v>321</v>
      </c>
      <c r="G114" s="63"/>
      <c r="H114" s="63"/>
      <c r="I114" s="163"/>
      <c r="J114" s="63"/>
      <c r="K114" s="63"/>
      <c r="L114" s="61"/>
      <c r="M114" s="207"/>
      <c r="N114" s="42"/>
      <c r="O114" s="42"/>
      <c r="P114" s="42"/>
      <c r="Q114" s="42"/>
      <c r="R114" s="42"/>
      <c r="S114" s="42"/>
      <c r="T114" s="78"/>
      <c r="AT114" s="24" t="s">
        <v>287</v>
      </c>
      <c r="AU114" s="24" t="s">
        <v>83</v>
      </c>
    </row>
    <row r="115" spans="2:47" s="1" customFormat="1" ht="27">
      <c r="B115" s="41"/>
      <c r="C115" s="63"/>
      <c r="D115" s="205" t="s">
        <v>196</v>
      </c>
      <c r="E115" s="63"/>
      <c r="F115" s="206" t="s">
        <v>289</v>
      </c>
      <c r="G115" s="63"/>
      <c r="H115" s="63"/>
      <c r="I115" s="163"/>
      <c r="J115" s="63"/>
      <c r="K115" s="63"/>
      <c r="L115" s="61"/>
      <c r="M115" s="207"/>
      <c r="N115" s="42"/>
      <c r="O115" s="42"/>
      <c r="P115" s="42"/>
      <c r="Q115" s="42"/>
      <c r="R115" s="42"/>
      <c r="S115" s="42"/>
      <c r="T115" s="78"/>
      <c r="AT115" s="24" t="s">
        <v>196</v>
      </c>
      <c r="AU115" s="24" t="s">
        <v>83</v>
      </c>
    </row>
    <row r="116" spans="2:65" s="1" customFormat="1" ht="31.5" customHeight="1">
      <c r="B116" s="41"/>
      <c r="C116" s="193" t="s">
        <v>241</v>
      </c>
      <c r="D116" s="193" t="s">
        <v>189</v>
      </c>
      <c r="E116" s="194" t="s">
        <v>328</v>
      </c>
      <c r="F116" s="195" t="s">
        <v>329</v>
      </c>
      <c r="G116" s="196" t="s">
        <v>300</v>
      </c>
      <c r="H116" s="197">
        <v>2</v>
      </c>
      <c r="I116" s="198"/>
      <c r="J116" s="199">
        <f>ROUND(I116*H116,2)</f>
        <v>0</v>
      </c>
      <c r="K116" s="195" t="s">
        <v>193</v>
      </c>
      <c r="L116" s="61"/>
      <c r="M116" s="200" t="s">
        <v>23</v>
      </c>
      <c r="N116" s="201" t="s">
        <v>44</v>
      </c>
      <c r="O116" s="42"/>
      <c r="P116" s="202">
        <f>O116*H116</f>
        <v>0</v>
      </c>
      <c r="Q116" s="202">
        <v>9E-05</v>
      </c>
      <c r="R116" s="202">
        <f>Q116*H116</f>
        <v>0.00018</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330</v>
      </c>
    </row>
    <row r="117" spans="2:47" s="1" customFormat="1" ht="108">
      <c r="B117" s="41"/>
      <c r="C117" s="63"/>
      <c r="D117" s="208" t="s">
        <v>287</v>
      </c>
      <c r="E117" s="63"/>
      <c r="F117" s="209" t="s">
        <v>321</v>
      </c>
      <c r="G117" s="63"/>
      <c r="H117" s="63"/>
      <c r="I117" s="163"/>
      <c r="J117" s="63"/>
      <c r="K117" s="63"/>
      <c r="L117" s="61"/>
      <c r="M117" s="207"/>
      <c r="N117" s="42"/>
      <c r="O117" s="42"/>
      <c r="P117" s="42"/>
      <c r="Q117" s="42"/>
      <c r="R117" s="42"/>
      <c r="S117" s="42"/>
      <c r="T117" s="78"/>
      <c r="AT117" s="24" t="s">
        <v>287</v>
      </c>
      <c r="AU117" s="24" t="s">
        <v>83</v>
      </c>
    </row>
    <row r="118" spans="2:47" s="1" customFormat="1" ht="27">
      <c r="B118" s="41"/>
      <c r="C118" s="63"/>
      <c r="D118" s="208" t="s">
        <v>196</v>
      </c>
      <c r="E118" s="63"/>
      <c r="F118" s="209" t="s">
        <v>289</v>
      </c>
      <c r="G118" s="63"/>
      <c r="H118" s="63"/>
      <c r="I118" s="163"/>
      <c r="J118" s="63"/>
      <c r="K118" s="63"/>
      <c r="L118" s="61"/>
      <c r="M118" s="207"/>
      <c r="N118" s="42"/>
      <c r="O118" s="42"/>
      <c r="P118" s="42"/>
      <c r="Q118" s="42"/>
      <c r="R118" s="42"/>
      <c r="S118" s="42"/>
      <c r="T118" s="78"/>
      <c r="AT118" s="24" t="s">
        <v>196</v>
      </c>
      <c r="AU118" s="24" t="s">
        <v>83</v>
      </c>
    </row>
    <row r="119" spans="2:51" s="11" customFormat="1" ht="13.5">
      <c r="B119" s="214"/>
      <c r="C119" s="215"/>
      <c r="D119" s="205" t="s">
        <v>290</v>
      </c>
      <c r="E119" s="216" t="s">
        <v>23</v>
      </c>
      <c r="F119" s="217" t="s">
        <v>331</v>
      </c>
      <c r="G119" s="215"/>
      <c r="H119" s="218">
        <v>2</v>
      </c>
      <c r="I119" s="219"/>
      <c r="J119" s="215"/>
      <c r="K119" s="215"/>
      <c r="L119" s="220"/>
      <c r="M119" s="221"/>
      <c r="N119" s="222"/>
      <c r="O119" s="222"/>
      <c r="P119" s="222"/>
      <c r="Q119" s="222"/>
      <c r="R119" s="222"/>
      <c r="S119" s="222"/>
      <c r="T119" s="223"/>
      <c r="AT119" s="224" t="s">
        <v>290</v>
      </c>
      <c r="AU119" s="224" t="s">
        <v>83</v>
      </c>
      <c r="AV119" s="11" t="s">
        <v>83</v>
      </c>
      <c r="AW119" s="11" t="s">
        <v>36</v>
      </c>
      <c r="AX119" s="11" t="s">
        <v>81</v>
      </c>
      <c r="AY119" s="224" t="s">
        <v>186</v>
      </c>
    </row>
    <row r="120" spans="2:65" s="1" customFormat="1" ht="31.5" customHeight="1">
      <c r="B120" s="41"/>
      <c r="C120" s="193" t="s">
        <v>251</v>
      </c>
      <c r="D120" s="193" t="s">
        <v>189</v>
      </c>
      <c r="E120" s="194" t="s">
        <v>332</v>
      </c>
      <c r="F120" s="195" t="s">
        <v>333</v>
      </c>
      <c r="G120" s="196" t="s">
        <v>300</v>
      </c>
      <c r="H120" s="197">
        <v>58</v>
      </c>
      <c r="I120" s="198"/>
      <c r="J120" s="199">
        <f aca="true" t="shared" si="0" ref="J120:J134">ROUND(I120*H120,2)</f>
        <v>0</v>
      </c>
      <c r="K120" s="195" t="s">
        <v>23</v>
      </c>
      <c r="L120" s="61"/>
      <c r="M120" s="200" t="s">
        <v>23</v>
      </c>
      <c r="N120" s="201" t="s">
        <v>44</v>
      </c>
      <c r="O120" s="42"/>
      <c r="P120" s="202">
        <f aca="true" t="shared" si="1" ref="P120:P134">O120*H120</f>
        <v>0</v>
      </c>
      <c r="Q120" s="202">
        <v>0</v>
      </c>
      <c r="R120" s="202">
        <f aca="true" t="shared" si="2" ref="R120:R134">Q120*H120</f>
        <v>0</v>
      </c>
      <c r="S120" s="202">
        <v>0</v>
      </c>
      <c r="T120" s="203">
        <f aca="true" t="shared" si="3" ref="T120:T134">S120*H120</f>
        <v>0</v>
      </c>
      <c r="AR120" s="24" t="s">
        <v>206</v>
      </c>
      <c r="AT120" s="24" t="s">
        <v>189</v>
      </c>
      <c r="AU120" s="24" t="s">
        <v>83</v>
      </c>
      <c r="AY120" s="24" t="s">
        <v>186</v>
      </c>
      <c r="BE120" s="204">
        <f aca="true" t="shared" si="4" ref="BE120:BE134">IF(N120="základní",J120,0)</f>
        <v>0</v>
      </c>
      <c r="BF120" s="204">
        <f aca="true" t="shared" si="5" ref="BF120:BF134">IF(N120="snížená",J120,0)</f>
        <v>0</v>
      </c>
      <c r="BG120" s="204">
        <f aca="true" t="shared" si="6" ref="BG120:BG134">IF(N120="zákl. přenesená",J120,0)</f>
        <v>0</v>
      </c>
      <c r="BH120" s="204">
        <f aca="true" t="shared" si="7" ref="BH120:BH134">IF(N120="sníž. přenesená",J120,0)</f>
        <v>0</v>
      </c>
      <c r="BI120" s="204">
        <f aca="true" t="shared" si="8" ref="BI120:BI134">IF(N120="nulová",J120,0)</f>
        <v>0</v>
      </c>
      <c r="BJ120" s="24" t="s">
        <v>81</v>
      </c>
      <c r="BK120" s="204">
        <f aca="true" t="shared" si="9" ref="BK120:BK134">ROUND(I120*H120,2)</f>
        <v>0</v>
      </c>
      <c r="BL120" s="24" t="s">
        <v>206</v>
      </c>
      <c r="BM120" s="24" t="s">
        <v>334</v>
      </c>
    </row>
    <row r="121" spans="2:65" s="1" customFormat="1" ht="31.5" customHeight="1">
      <c r="B121" s="41"/>
      <c r="C121" s="193" t="s">
        <v>263</v>
      </c>
      <c r="D121" s="193" t="s">
        <v>189</v>
      </c>
      <c r="E121" s="194" t="s">
        <v>335</v>
      </c>
      <c r="F121" s="195" t="s">
        <v>336</v>
      </c>
      <c r="G121" s="196" t="s">
        <v>300</v>
      </c>
      <c r="H121" s="197">
        <v>18</v>
      </c>
      <c r="I121" s="198"/>
      <c r="J121" s="199">
        <f t="shared" si="0"/>
        <v>0</v>
      </c>
      <c r="K121" s="195" t="s">
        <v>23</v>
      </c>
      <c r="L121" s="61"/>
      <c r="M121" s="200" t="s">
        <v>23</v>
      </c>
      <c r="N121" s="201" t="s">
        <v>44</v>
      </c>
      <c r="O121" s="42"/>
      <c r="P121" s="202">
        <f t="shared" si="1"/>
        <v>0</v>
      </c>
      <c r="Q121" s="202">
        <v>0</v>
      </c>
      <c r="R121" s="202">
        <f t="shared" si="2"/>
        <v>0</v>
      </c>
      <c r="S121" s="202">
        <v>0</v>
      </c>
      <c r="T121" s="203">
        <f t="shared" si="3"/>
        <v>0</v>
      </c>
      <c r="AR121" s="24" t="s">
        <v>206</v>
      </c>
      <c r="AT121" s="24" t="s">
        <v>189</v>
      </c>
      <c r="AU121" s="24" t="s">
        <v>83</v>
      </c>
      <c r="AY121" s="24" t="s">
        <v>186</v>
      </c>
      <c r="BE121" s="204">
        <f t="shared" si="4"/>
        <v>0</v>
      </c>
      <c r="BF121" s="204">
        <f t="shared" si="5"/>
        <v>0</v>
      </c>
      <c r="BG121" s="204">
        <f t="shared" si="6"/>
        <v>0</v>
      </c>
      <c r="BH121" s="204">
        <f t="shared" si="7"/>
        <v>0</v>
      </c>
      <c r="BI121" s="204">
        <f t="shared" si="8"/>
        <v>0</v>
      </c>
      <c r="BJ121" s="24" t="s">
        <v>81</v>
      </c>
      <c r="BK121" s="204">
        <f t="shared" si="9"/>
        <v>0</v>
      </c>
      <c r="BL121" s="24" t="s">
        <v>206</v>
      </c>
      <c r="BM121" s="24" t="s">
        <v>337</v>
      </c>
    </row>
    <row r="122" spans="2:65" s="1" customFormat="1" ht="31.5" customHeight="1">
      <c r="B122" s="41"/>
      <c r="C122" s="193" t="s">
        <v>268</v>
      </c>
      <c r="D122" s="193" t="s">
        <v>189</v>
      </c>
      <c r="E122" s="194" t="s">
        <v>338</v>
      </c>
      <c r="F122" s="195" t="s">
        <v>339</v>
      </c>
      <c r="G122" s="196" t="s">
        <v>300</v>
      </c>
      <c r="H122" s="197">
        <v>9</v>
      </c>
      <c r="I122" s="198"/>
      <c r="J122" s="199">
        <f t="shared" si="0"/>
        <v>0</v>
      </c>
      <c r="K122" s="195" t="s">
        <v>23</v>
      </c>
      <c r="L122" s="61"/>
      <c r="M122" s="200" t="s">
        <v>23</v>
      </c>
      <c r="N122" s="201" t="s">
        <v>44</v>
      </c>
      <c r="O122" s="42"/>
      <c r="P122" s="202">
        <f t="shared" si="1"/>
        <v>0</v>
      </c>
      <c r="Q122" s="202">
        <v>0</v>
      </c>
      <c r="R122" s="202">
        <f t="shared" si="2"/>
        <v>0</v>
      </c>
      <c r="S122" s="202">
        <v>0</v>
      </c>
      <c r="T122" s="203">
        <f t="shared" si="3"/>
        <v>0</v>
      </c>
      <c r="AR122" s="24" t="s">
        <v>206</v>
      </c>
      <c r="AT122" s="24" t="s">
        <v>189</v>
      </c>
      <c r="AU122" s="24" t="s">
        <v>83</v>
      </c>
      <c r="AY122" s="24" t="s">
        <v>186</v>
      </c>
      <c r="BE122" s="204">
        <f t="shared" si="4"/>
        <v>0</v>
      </c>
      <c r="BF122" s="204">
        <f t="shared" si="5"/>
        <v>0</v>
      </c>
      <c r="BG122" s="204">
        <f t="shared" si="6"/>
        <v>0</v>
      </c>
      <c r="BH122" s="204">
        <f t="shared" si="7"/>
        <v>0</v>
      </c>
      <c r="BI122" s="204">
        <f t="shared" si="8"/>
        <v>0</v>
      </c>
      <c r="BJ122" s="24" t="s">
        <v>81</v>
      </c>
      <c r="BK122" s="204">
        <f t="shared" si="9"/>
        <v>0</v>
      </c>
      <c r="BL122" s="24" t="s">
        <v>206</v>
      </c>
      <c r="BM122" s="24" t="s">
        <v>340</v>
      </c>
    </row>
    <row r="123" spans="2:65" s="1" customFormat="1" ht="31.5" customHeight="1">
      <c r="B123" s="41"/>
      <c r="C123" s="193" t="s">
        <v>271</v>
      </c>
      <c r="D123" s="193" t="s">
        <v>189</v>
      </c>
      <c r="E123" s="194" t="s">
        <v>341</v>
      </c>
      <c r="F123" s="195" t="s">
        <v>342</v>
      </c>
      <c r="G123" s="196" t="s">
        <v>300</v>
      </c>
      <c r="H123" s="197">
        <v>1</v>
      </c>
      <c r="I123" s="198"/>
      <c r="J123" s="199">
        <f t="shared" si="0"/>
        <v>0</v>
      </c>
      <c r="K123" s="195" t="s">
        <v>23</v>
      </c>
      <c r="L123" s="61"/>
      <c r="M123" s="200" t="s">
        <v>23</v>
      </c>
      <c r="N123" s="201" t="s">
        <v>44</v>
      </c>
      <c r="O123" s="42"/>
      <c r="P123" s="202">
        <f t="shared" si="1"/>
        <v>0</v>
      </c>
      <c r="Q123" s="202">
        <v>0</v>
      </c>
      <c r="R123" s="202">
        <f t="shared" si="2"/>
        <v>0</v>
      </c>
      <c r="S123" s="202">
        <v>0</v>
      </c>
      <c r="T123" s="203">
        <f t="shared" si="3"/>
        <v>0</v>
      </c>
      <c r="AR123" s="24" t="s">
        <v>206</v>
      </c>
      <c r="AT123" s="24" t="s">
        <v>189</v>
      </c>
      <c r="AU123" s="24" t="s">
        <v>83</v>
      </c>
      <c r="AY123" s="24" t="s">
        <v>186</v>
      </c>
      <c r="BE123" s="204">
        <f t="shared" si="4"/>
        <v>0</v>
      </c>
      <c r="BF123" s="204">
        <f t="shared" si="5"/>
        <v>0</v>
      </c>
      <c r="BG123" s="204">
        <f t="shared" si="6"/>
        <v>0</v>
      </c>
      <c r="BH123" s="204">
        <f t="shared" si="7"/>
        <v>0</v>
      </c>
      <c r="BI123" s="204">
        <f t="shared" si="8"/>
        <v>0</v>
      </c>
      <c r="BJ123" s="24" t="s">
        <v>81</v>
      </c>
      <c r="BK123" s="204">
        <f t="shared" si="9"/>
        <v>0</v>
      </c>
      <c r="BL123" s="24" t="s">
        <v>206</v>
      </c>
      <c r="BM123" s="24" t="s">
        <v>343</v>
      </c>
    </row>
    <row r="124" spans="2:65" s="1" customFormat="1" ht="31.5" customHeight="1">
      <c r="B124" s="41"/>
      <c r="C124" s="193" t="s">
        <v>10</v>
      </c>
      <c r="D124" s="193" t="s">
        <v>189</v>
      </c>
      <c r="E124" s="194" t="s">
        <v>344</v>
      </c>
      <c r="F124" s="195" t="s">
        <v>345</v>
      </c>
      <c r="G124" s="196" t="s">
        <v>300</v>
      </c>
      <c r="H124" s="197">
        <v>1</v>
      </c>
      <c r="I124" s="198"/>
      <c r="J124" s="199">
        <f t="shared" si="0"/>
        <v>0</v>
      </c>
      <c r="K124" s="195" t="s">
        <v>23</v>
      </c>
      <c r="L124" s="61"/>
      <c r="M124" s="200" t="s">
        <v>23</v>
      </c>
      <c r="N124" s="201" t="s">
        <v>44</v>
      </c>
      <c r="O124" s="42"/>
      <c r="P124" s="202">
        <f t="shared" si="1"/>
        <v>0</v>
      </c>
      <c r="Q124" s="202">
        <v>0</v>
      </c>
      <c r="R124" s="202">
        <f t="shared" si="2"/>
        <v>0</v>
      </c>
      <c r="S124" s="202">
        <v>0</v>
      </c>
      <c r="T124" s="203">
        <f t="shared" si="3"/>
        <v>0</v>
      </c>
      <c r="AR124" s="24" t="s">
        <v>206</v>
      </c>
      <c r="AT124" s="24" t="s">
        <v>189</v>
      </c>
      <c r="AU124" s="24" t="s">
        <v>83</v>
      </c>
      <c r="AY124" s="24" t="s">
        <v>186</v>
      </c>
      <c r="BE124" s="204">
        <f t="shared" si="4"/>
        <v>0</v>
      </c>
      <c r="BF124" s="204">
        <f t="shared" si="5"/>
        <v>0</v>
      </c>
      <c r="BG124" s="204">
        <f t="shared" si="6"/>
        <v>0</v>
      </c>
      <c r="BH124" s="204">
        <f t="shared" si="7"/>
        <v>0</v>
      </c>
      <c r="BI124" s="204">
        <f t="shared" si="8"/>
        <v>0</v>
      </c>
      <c r="BJ124" s="24" t="s">
        <v>81</v>
      </c>
      <c r="BK124" s="204">
        <f t="shared" si="9"/>
        <v>0</v>
      </c>
      <c r="BL124" s="24" t="s">
        <v>206</v>
      </c>
      <c r="BM124" s="24" t="s">
        <v>346</v>
      </c>
    </row>
    <row r="125" spans="2:65" s="1" customFormat="1" ht="31.5" customHeight="1">
      <c r="B125" s="41"/>
      <c r="C125" s="193" t="s">
        <v>255</v>
      </c>
      <c r="D125" s="193" t="s">
        <v>189</v>
      </c>
      <c r="E125" s="194" t="s">
        <v>347</v>
      </c>
      <c r="F125" s="195" t="s">
        <v>348</v>
      </c>
      <c r="G125" s="196" t="s">
        <v>300</v>
      </c>
      <c r="H125" s="197">
        <v>58</v>
      </c>
      <c r="I125" s="198"/>
      <c r="J125" s="199">
        <f t="shared" si="0"/>
        <v>0</v>
      </c>
      <c r="K125" s="195" t="s">
        <v>23</v>
      </c>
      <c r="L125" s="61"/>
      <c r="M125" s="200" t="s">
        <v>23</v>
      </c>
      <c r="N125" s="201" t="s">
        <v>44</v>
      </c>
      <c r="O125" s="42"/>
      <c r="P125" s="202">
        <f t="shared" si="1"/>
        <v>0</v>
      </c>
      <c r="Q125" s="202">
        <v>0</v>
      </c>
      <c r="R125" s="202">
        <f t="shared" si="2"/>
        <v>0</v>
      </c>
      <c r="S125" s="202">
        <v>0</v>
      </c>
      <c r="T125" s="203">
        <f t="shared" si="3"/>
        <v>0</v>
      </c>
      <c r="AR125" s="24" t="s">
        <v>206</v>
      </c>
      <c r="AT125" s="24" t="s">
        <v>189</v>
      </c>
      <c r="AU125" s="24" t="s">
        <v>83</v>
      </c>
      <c r="AY125" s="24" t="s">
        <v>186</v>
      </c>
      <c r="BE125" s="204">
        <f t="shared" si="4"/>
        <v>0</v>
      </c>
      <c r="BF125" s="204">
        <f t="shared" si="5"/>
        <v>0</v>
      </c>
      <c r="BG125" s="204">
        <f t="shared" si="6"/>
        <v>0</v>
      </c>
      <c r="BH125" s="204">
        <f t="shared" si="7"/>
        <v>0</v>
      </c>
      <c r="BI125" s="204">
        <f t="shared" si="8"/>
        <v>0</v>
      </c>
      <c r="BJ125" s="24" t="s">
        <v>81</v>
      </c>
      <c r="BK125" s="204">
        <f t="shared" si="9"/>
        <v>0</v>
      </c>
      <c r="BL125" s="24" t="s">
        <v>206</v>
      </c>
      <c r="BM125" s="24" t="s">
        <v>349</v>
      </c>
    </row>
    <row r="126" spans="2:65" s="1" customFormat="1" ht="31.5" customHeight="1">
      <c r="B126" s="41"/>
      <c r="C126" s="193" t="s">
        <v>350</v>
      </c>
      <c r="D126" s="193" t="s">
        <v>189</v>
      </c>
      <c r="E126" s="194" t="s">
        <v>351</v>
      </c>
      <c r="F126" s="195" t="s">
        <v>352</v>
      </c>
      <c r="G126" s="196" t="s">
        <v>300</v>
      </c>
      <c r="H126" s="197">
        <v>18</v>
      </c>
      <c r="I126" s="198"/>
      <c r="J126" s="199">
        <f t="shared" si="0"/>
        <v>0</v>
      </c>
      <c r="K126" s="195" t="s">
        <v>23</v>
      </c>
      <c r="L126" s="61"/>
      <c r="M126" s="200" t="s">
        <v>23</v>
      </c>
      <c r="N126" s="201" t="s">
        <v>44</v>
      </c>
      <c r="O126" s="42"/>
      <c r="P126" s="202">
        <f t="shared" si="1"/>
        <v>0</v>
      </c>
      <c r="Q126" s="202">
        <v>0</v>
      </c>
      <c r="R126" s="202">
        <f t="shared" si="2"/>
        <v>0</v>
      </c>
      <c r="S126" s="202">
        <v>0</v>
      </c>
      <c r="T126" s="203">
        <f t="shared" si="3"/>
        <v>0</v>
      </c>
      <c r="AR126" s="24" t="s">
        <v>206</v>
      </c>
      <c r="AT126" s="24" t="s">
        <v>189</v>
      </c>
      <c r="AU126" s="24" t="s">
        <v>83</v>
      </c>
      <c r="AY126" s="24" t="s">
        <v>186</v>
      </c>
      <c r="BE126" s="204">
        <f t="shared" si="4"/>
        <v>0</v>
      </c>
      <c r="BF126" s="204">
        <f t="shared" si="5"/>
        <v>0</v>
      </c>
      <c r="BG126" s="204">
        <f t="shared" si="6"/>
        <v>0</v>
      </c>
      <c r="BH126" s="204">
        <f t="shared" si="7"/>
        <v>0</v>
      </c>
      <c r="BI126" s="204">
        <f t="shared" si="8"/>
        <v>0</v>
      </c>
      <c r="BJ126" s="24" t="s">
        <v>81</v>
      </c>
      <c r="BK126" s="204">
        <f t="shared" si="9"/>
        <v>0</v>
      </c>
      <c r="BL126" s="24" t="s">
        <v>206</v>
      </c>
      <c r="BM126" s="24" t="s">
        <v>353</v>
      </c>
    </row>
    <row r="127" spans="2:65" s="1" customFormat="1" ht="31.5" customHeight="1">
      <c r="B127" s="41"/>
      <c r="C127" s="193" t="s">
        <v>354</v>
      </c>
      <c r="D127" s="193" t="s">
        <v>189</v>
      </c>
      <c r="E127" s="194" t="s">
        <v>355</v>
      </c>
      <c r="F127" s="195" t="s">
        <v>356</v>
      </c>
      <c r="G127" s="196" t="s">
        <v>300</v>
      </c>
      <c r="H127" s="197">
        <v>9</v>
      </c>
      <c r="I127" s="198"/>
      <c r="J127" s="199">
        <f t="shared" si="0"/>
        <v>0</v>
      </c>
      <c r="K127" s="195" t="s">
        <v>23</v>
      </c>
      <c r="L127" s="61"/>
      <c r="M127" s="200" t="s">
        <v>23</v>
      </c>
      <c r="N127" s="201" t="s">
        <v>44</v>
      </c>
      <c r="O127" s="42"/>
      <c r="P127" s="202">
        <f t="shared" si="1"/>
        <v>0</v>
      </c>
      <c r="Q127" s="202">
        <v>0</v>
      </c>
      <c r="R127" s="202">
        <f t="shared" si="2"/>
        <v>0</v>
      </c>
      <c r="S127" s="202">
        <v>0</v>
      </c>
      <c r="T127" s="203">
        <f t="shared" si="3"/>
        <v>0</v>
      </c>
      <c r="AR127" s="24" t="s">
        <v>206</v>
      </c>
      <c r="AT127" s="24" t="s">
        <v>189</v>
      </c>
      <c r="AU127" s="24" t="s">
        <v>83</v>
      </c>
      <c r="AY127" s="24" t="s">
        <v>186</v>
      </c>
      <c r="BE127" s="204">
        <f t="shared" si="4"/>
        <v>0</v>
      </c>
      <c r="BF127" s="204">
        <f t="shared" si="5"/>
        <v>0</v>
      </c>
      <c r="BG127" s="204">
        <f t="shared" si="6"/>
        <v>0</v>
      </c>
      <c r="BH127" s="204">
        <f t="shared" si="7"/>
        <v>0</v>
      </c>
      <c r="BI127" s="204">
        <f t="shared" si="8"/>
        <v>0</v>
      </c>
      <c r="BJ127" s="24" t="s">
        <v>81</v>
      </c>
      <c r="BK127" s="204">
        <f t="shared" si="9"/>
        <v>0</v>
      </c>
      <c r="BL127" s="24" t="s">
        <v>206</v>
      </c>
      <c r="BM127" s="24" t="s">
        <v>357</v>
      </c>
    </row>
    <row r="128" spans="2:65" s="1" customFormat="1" ht="31.5" customHeight="1">
      <c r="B128" s="41"/>
      <c r="C128" s="193" t="s">
        <v>358</v>
      </c>
      <c r="D128" s="193" t="s">
        <v>189</v>
      </c>
      <c r="E128" s="194" t="s">
        <v>359</v>
      </c>
      <c r="F128" s="195" t="s">
        <v>360</v>
      </c>
      <c r="G128" s="196" t="s">
        <v>300</v>
      </c>
      <c r="H128" s="197">
        <v>1</v>
      </c>
      <c r="I128" s="198"/>
      <c r="J128" s="199">
        <f t="shared" si="0"/>
        <v>0</v>
      </c>
      <c r="K128" s="195" t="s">
        <v>23</v>
      </c>
      <c r="L128" s="61"/>
      <c r="M128" s="200" t="s">
        <v>23</v>
      </c>
      <c r="N128" s="201" t="s">
        <v>44</v>
      </c>
      <c r="O128" s="42"/>
      <c r="P128" s="202">
        <f t="shared" si="1"/>
        <v>0</v>
      </c>
      <c r="Q128" s="202">
        <v>0</v>
      </c>
      <c r="R128" s="202">
        <f t="shared" si="2"/>
        <v>0</v>
      </c>
      <c r="S128" s="202">
        <v>0</v>
      </c>
      <c r="T128" s="203">
        <f t="shared" si="3"/>
        <v>0</v>
      </c>
      <c r="AR128" s="24" t="s">
        <v>206</v>
      </c>
      <c r="AT128" s="24" t="s">
        <v>189</v>
      </c>
      <c r="AU128" s="24" t="s">
        <v>83</v>
      </c>
      <c r="AY128" s="24" t="s">
        <v>186</v>
      </c>
      <c r="BE128" s="204">
        <f t="shared" si="4"/>
        <v>0</v>
      </c>
      <c r="BF128" s="204">
        <f t="shared" si="5"/>
        <v>0</v>
      </c>
      <c r="BG128" s="204">
        <f t="shared" si="6"/>
        <v>0</v>
      </c>
      <c r="BH128" s="204">
        <f t="shared" si="7"/>
        <v>0</v>
      </c>
      <c r="BI128" s="204">
        <f t="shared" si="8"/>
        <v>0</v>
      </c>
      <c r="BJ128" s="24" t="s">
        <v>81</v>
      </c>
      <c r="BK128" s="204">
        <f t="shared" si="9"/>
        <v>0</v>
      </c>
      <c r="BL128" s="24" t="s">
        <v>206</v>
      </c>
      <c r="BM128" s="24" t="s">
        <v>361</v>
      </c>
    </row>
    <row r="129" spans="2:65" s="1" customFormat="1" ht="31.5" customHeight="1">
      <c r="B129" s="41"/>
      <c r="C129" s="193" t="s">
        <v>362</v>
      </c>
      <c r="D129" s="193" t="s">
        <v>189</v>
      </c>
      <c r="E129" s="194" t="s">
        <v>363</v>
      </c>
      <c r="F129" s="195" t="s">
        <v>364</v>
      </c>
      <c r="G129" s="196" t="s">
        <v>300</v>
      </c>
      <c r="H129" s="197">
        <v>1</v>
      </c>
      <c r="I129" s="198"/>
      <c r="J129" s="199">
        <f t="shared" si="0"/>
        <v>0</v>
      </c>
      <c r="K129" s="195" t="s">
        <v>23</v>
      </c>
      <c r="L129" s="61"/>
      <c r="M129" s="200" t="s">
        <v>23</v>
      </c>
      <c r="N129" s="201" t="s">
        <v>44</v>
      </c>
      <c r="O129" s="42"/>
      <c r="P129" s="202">
        <f t="shared" si="1"/>
        <v>0</v>
      </c>
      <c r="Q129" s="202">
        <v>0</v>
      </c>
      <c r="R129" s="202">
        <f t="shared" si="2"/>
        <v>0</v>
      </c>
      <c r="S129" s="202">
        <v>0</v>
      </c>
      <c r="T129" s="203">
        <f t="shared" si="3"/>
        <v>0</v>
      </c>
      <c r="AR129" s="24" t="s">
        <v>206</v>
      </c>
      <c r="AT129" s="24" t="s">
        <v>189</v>
      </c>
      <c r="AU129" s="24" t="s">
        <v>83</v>
      </c>
      <c r="AY129" s="24" t="s">
        <v>186</v>
      </c>
      <c r="BE129" s="204">
        <f t="shared" si="4"/>
        <v>0</v>
      </c>
      <c r="BF129" s="204">
        <f t="shared" si="5"/>
        <v>0</v>
      </c>
      <c r="BG129" s="204">
        <f t="shared" si="6"/>
        <v>0</v>
      </c>
      <c r="BH129" s="204">
        <f t="shared" si="7"/>
        <v>0</v>
      </c>
      <c r="BI129" s="204">
        <f t="shared" si="8"/>
        <v>0</v>
      </c>
      <c r="BJ129" s="24" t="s">
        <v>81</v>
      </c>
      <c r="BK129" s="204">
        <f t="shared" si="9"/>
        <v>0</v>
      </c>
      <c r="BL129" s="24" t="s">
        <v>206</v>
      </c>
      <c r="BM129" s="24" t="s">
        <v>365</v>
      </c>
    </row>
    <row r="130" spans="2:65" s="1" customFormat="1" ht="31.5" customHeight="1">
      <c r="B130" s="41"/>
      <c r="C130" s="193" t="s">
        <v>9</v>
      </c>
      <c r="D130" s="193" t="s">
        <v>189</v>
      </c>
      <c r="E130" s="194" t="s">
        <v>366</v>
      </c>
      <c r="F130" s="195" t="s">
        <v>367</v>
      </c>
      <c r="G130" s="196" t="s">
        <v>300</v>
      </c>
      <c r="H130" s="197">
        <v>58</v>
      </c>
      <c r="I130" s="198"/>
      <c r="J130" s="199">
        <f t="shared" si="0"/>
        <v>0</v>
      </c>
      <c r="K130" s="195" t="s">
        <v>23</v>
      </c>
      <c r="L130" s="61"/>
      <c r="M130" s="200" t="s">
        <v>23</v>
      </c>
      <c r="N130" s="201" t="s">
        <v>44</v>
      </c>
      <c r="O130" s="42"/>
      <c r="P130" s="202">
        <f t="shared" si="1"/>
        <v>0</v>
      </c>
      <c r="Q130" s="202">
        <v>0</v>
      </c>
      <c r="R130" s="202">
        <f t="shared" si="2"/>
        <v>0</v>
      </c>
      <c r="S130" s="202">
        <v>0</v>
      </c>
      <c r="T130" s="203">
        <f t="shared" si="3"/>
        <v>0</v>
      </c>
      <c r="AR130" s="24" t="s">
        <v>206</v>
      </c>
      <c r="AT130" s="24" t="s">
        <v>189</v>
      </c>
      <c r="AU130" s="24" t="s">
        <v>83</v>
      </c>
      <c r="AY130" s="24" t="s">
        <v>186</v>
      </c>
      <c r="BE130" s="204">
        <f t="shared" si="4"/>
        <v>0</v>
      </c>
      <c r="BF130" s="204">
        <f t="shared" si="5"/>
        <v>0</v>
      </c>
      <c r="BG130" s="204">
        <f t="shared" si="6"/>
        <v>0</v>
      </c>
      <c r="BH130" s="204">
        <f t="shared" si="7"/>
        <v>0</v>
      </c>
      <c r="BI130" s="204">
        <f t="shared" si="8"/>
        <v>0</v>
      </c>
      <c r="BJ130" s="24" t="s">
        <v>81</v>
      </c>
      <c r="BK130" s="204">
        <f t="shared" si="9"/>
        <v>0</v>
      </c>
      <c r="BL130" s="24" t="s">
        <v>206</v>
      </c>
      <c r="BM130" s="24" t="s">
        <v>368</v>
      </c>
    </row>
    <row r="131" spans="2:65" s="1" customFormat="1" ht="31.5" customHeight="1">
      <c r="B131" s="41"/>
      <c r="C131" s="193" t="s">
        <v>369</v>
      </c>
      <c r="D131" s="193" t="s">
        <v>189</v>
      </c>
      <c r="E131" s="194" t="s">
        <v>370</v>
      </c>
      <c r="F131" s="195" t="s">
        <v>371</v>
      </c>
      <c r="G131" s="196" t="s">
        <v>300</v>
      </c>
      <c r="H131" s="197">
        <v>18</v>
      </c>
      <c r="I131" s="198"/>
      <c r="J131" s="199">
        <f t="shared" si="0"/>
        <v>0</v>
      </c>
      <c r="K131" s="195" t="s">
        <v>23</v>
      </c>
      <c r="L131" s="61"/>
      <c r="M131" s="200" t="s">
        <v>23</v>
      </c>
      <c r="N131" s="201" t="s">
        <v>44</v>
      </c>
      <c r="O131" s="42"/>
      <c r="P131" s="202">
        <f t="shared" si="1"/>
        <v>0</v>
      </c>
      <c r="Q131" s="202">
        <v>0</v>
      </c>
      <c r="R131" s="202">
        <f t="shared" si="2"/>
        <v>0</v>
      </c>
      <c r="S131" s="202">
        <v>0</v>
      </c>
      <c r="T131" s="203">
        <f t="shared" si="3"/>
        <v>0</v>
      </c>
      <c r="AR131" s="24" t="s">
        <v>206</v>
      </c>
      <c r="AT131" s="24" t="s">
        <v>189</v>
      </c>
      <c r="AU131" s="24" t="s">
        <v>83</v>
      </c>
      <c r="AY131" s="24" t="s">
        <v>186</v>
      </c>
      <c r="BE131" s="204">
        <f t="shared" si="4"/>
        <v>0</v>
      </c>
      <c r="BF131" s="204">
        <f t="shared" si="5"/>
        <v>0</v>
      </c>
      <c r="BG131" s="204">
        <f t="shared" si="6"/>
        <v>0</v>
      </c>
      <c r="BH131" s="204">
        <f t="shared" si="7"/>
        <v>0</v>
      </c>
      <c r="BI131" s="204">
        <f t="shared" si="8"/>
        <v>0</v>
      </c>
      <c r="BJ131" s="24" t="s">
        <v>81</v>
      </c>
      <c r="BK131" s="204">
        <f t="shared" si="9"/>
        <v>0</v>
      </c>
      <c r="BL131" s="24" t="s">
        <v>206</v>
      </c>
      <c r="BM131" s="24" t="s">
        <v>372</v>
      </c>
    </row>
    <row r="132" spans="2:65" s="1" customFormat="1" ht="31.5" customHeight="1">
      <c r="B132" s="41"/>
      <c r="C132" s="193" t="s">
        <v>373</v>
      </c>
      <c r="D132" s="193" t="s">
        <v>189</v>
      </c>
      <c r="E132" s="194" t="s">
        <v>374</v>
      </c>
      <c r="F132" s="195" t="s">
        <v>375</v>
      </c>
      <c r="G132" s="196" t="s">
        <v>300</v>
      </c>
      <c r="H132" s="197">
        <v>7</v>
      </c>
      <c r="I132" s="198"/>
      <c r="J132" s="199">
        <f t="shared" si="0"/>
        <v>0</v>
      </c>
      <c r="K132" s="195" t="s">
        <v>23</v>
      </c>
      <c r="L132" s="61"/>
      <c r="M132" s="200" t="s">
        <v>23</v>
      </c>
      <c r="N132" s="201" t="s">
        <v>44</v>
      </c>
      <c r="O132" s="42"/>
      <c r="P132" s="202">
        <f t="shared" si="1"/>
        <v>0</v>
      </c>
      <c r="Q132" s="202">
        <v>0</v>
      </c>
      <c r="R132" s="202">
        <f t="shared" si="2"/>
        <v>0</v>
      </c>
      <c r="S132" s="202">
        <v>0</v>
      </c>
      <c r="T132" s="203">
        <f t="shared" si="3"/>
        <v>0</v>
      </c>
      <c r="AR132" s="24" t="s">
        <v>206</v>
      </c>
      <c r="AT132" s="24" t="s">
        <v>189</v>
      </c>
      <c r="AU132" s="24" t="s">
        <v>83</v>
      </c>
      <c r="AY132" s="24" t="s">
        <v>186</v>
      </c>
      <c r="BE132" s="204">
        <f t="shared" si="4"/>
        <v>0</v>
      </c>
      <c r="BF132" s="204">
        <f t="shared" si="5"/>
        <v>0</v>
      </c>
      <c r="BG132" s="204">
        <f t="shared" si="6"/>
        <v>0</v>
      </c>
      <c r="BH132" s="204">
        <f t="shared" si="7"/>
        <v>0</v>
      </c>
      <c r="BI132" s="204">
        <f t="shared" si="8"/>
        <v>0</v>
      </c>
      <c r="BJ132" s="24" t="s">
        <v>81</v>
      </c>
      <c r="BK132" s="204">
        <f t="shared" si="9"/>
        <v>0</v>
      </c>
      <c r="BL132" s="24" t="s">
        <v>206</v>
      </c>
      <c r="BM132" s="24" t="s">
        <v>376</v>
      </c>
    </row>
    <row r="133" spans="2:65" s="1" customFormat="1" ht="31.5" customHeight="1">
      <c r="B133" s="41"/>
      <c r="C133" s="193" t="s">
        <v>377</v>
      </c>
      <c r="D133" s="193" t="s">
        <v>189</v>
      </c>
      <c r="E133" s="194" t="s">
        <v>378</v>
      </c>
      <c r="F133" s="195" t="s">
        <v>379</v>
      </c>
      <c r="G133" s="196" t="s">
        <v>300</v>
      </c>
      <c r="H133" s="197">
        <v>2</v>
      </c>
      <c r="I133" s="198"/>
      <c r="J133" s="199">
        <f t="shared" si="0"/>
        <v>0</v>
      </c>
      <c r="K133" s="195" t="s">
        <v>23</v>
      </c>
      <c r="L133" s="61"/>
      <c r="M133" s="200" t="s">
        <v>23</v>
      </c>
      <c r="N133" s="201" t="s">
        <v>44</v>
      </c>
      <c r="O133" s="42"/>
      <c r="P133" s="202">
        <f t="shared" si="1"/>
        <v>0</v>
      </c>
      <c r="Q133" s="202">
        <v>0</v>
      </c>
      <c r="R133" s="202">
        <f t="shared" si="2"/>
        <v>0</v>
      </c>
      <c r="S133" s="202">
        <v>0</v>
      </c>
      <c r="T133" s="203">
        <f t="shared" si="3"/>
        <v>0</v>
      </c>
      <c r="AR133" s="24" t="s">
        <v>206</v>
      </c>
      <c r="AT133" s="24" t="s">
        <v>189</v>
      </c>
      <c r="AU133" s="24" t="s">
        <v>83</v>
      </c>
      <c r="AY133" s="24" t="s">
        <v>186</v>
      </c>
      <c r="BE133" s="204">
        <f t="shared" si="4"/>
        <v>0</v>
      </c>
      <c r="BF133" s="204">
        <f t="shared" si="5"/>
        <v>0</v>
      </c>
      <c r="BG133" s="204">
        <f t="shared" si="6"/>
        <v>0</v>
      </c>
      <c r="BH133" s="204">
        <f t="shared" si="7"/>
        <v>0</v>
      </c>
      <c r="BI133" s="204">
        <f t="shared" si="8"/>
        <v>0</v>
      </c>
      <c r="BJ133" s="24" t="s">
        <v>81</v>
      </c>
      <c r="BK133" s="204">
        <f t="shared" si="9"/>
        <v>0</v>
      </c>
      <c r="BL133" s="24" t="s">
        <v>206</v>
      </c>
      <c r="BM133" s="24" t="s">
        <v>380</v>
      </c>
    </row>
    <row r="134" spans="2:65" s="1" customFormat="1" ht="31.5" customHeight="1">
      <c r="B134" s="41"/>
      <c r="C134" s="193" t="s">
        <v>381</v>
      </c>
      <c r="D134" s="193" t="s">
        <v>189</v>
      </c>
      <c r="E134" s="194" t="s">
        <v>382</v>
      </c>
      <c r="F134" s="195" t="s">
        <v>383</v>
      </c>
      <c r="G134" s="196" t="s">
        <v>295</v>
      </c>
      <c r="H134" s="197">
        <v>2.46</v>
      </c>
      <c r="I134" s="198"/>
      <c r="J134" s="199">
        <f t="shared" si="0"/>
        <v>0</v>
      </c>
      <c r="K134" s="195" t="s">
        <v>193</v>
      </c>
      <c r="L134" s="61"/>
      <c r="M134" s="200" t="s">
        <v>23</v>
      </c>
      <c r="N134" s="201" t="s">
        <v>44</v>
      </c>
      <c r="O134" s="42"/>
      <c r="P134" s="202">
        <f t="shared" si="1"/>
        <v>0</v>
      </c>
      <c r="Q134" s="202">
        <v>0</v>
      </c>
      <c r="R134" s="202">
        <f t="shared" si="2"/>
        <v>0</v>
      </c>
      <c r="S134" s="202">
        <v>0</v>
      </c>
      <c r="T134" s="203">
        <f t="shared" si="3"/>
        <v>0</v>
      </c>
      <c r="AR134" s="24" t="s">
        <v>206</v>
      </c>
      <c r="AT134" s="24" t="s">
        <v>189</v>
      </c>
      <c r="AU134" s="24" t="s">
        <v>83</v>
      </c>
      <c r="AY134" s="24" t="s">
        <v>186</v>
      </c>
      <c r="BE134" s="204">
        <f t="shared" si="4"/>
        <v>0</v>
      </c>
      <c r="BF134" s="204">
        <f t="shared" si="5"/>
        <v>0</v>
      </c>
      <c r="BG134" s="204">
        <f t="shared" si="6"/>
        <v>0</v>
      </c>
      <c r="BH134" s="204">
        <f t="shared" si="7"/>
        <v>0</v>
      </c>
      <c r="BI134" s="204">
        <f t="shared" si="8"/>
        <v>0</v>
      </c>
      <c r="BJ134" s="24" t="s">
        <v>81</v>
      </c>
      <c r="BK134" s="204">
        <f t="shared" si="9"/>
        <v>0</v>
      </c>
      <c r="BL134" s="24" t="s">
        <v>206</v>
      </c>
      <c r="BM134" s="24" t="s">
        <v>384</v>
      </c>
    </row>
    <row r="135" spans="2:47" s="1" customFormat="1" ht="409.5">
      <c r="B135" s="41"/>
      <c r="C135" s="63"/>
      <c r="D135" s="208" t="s">
        <v>287</v>
      </c>
      <c r="E135" s="63"/>
      <c r="F135" s="209" t="s">
        <v>385</v>
      </c>
      <c r="G135" s="63"/>
      <c r="H135" s="63"/>
      <c r="I135" s="163"/>
      <c r="J135" s="63"/>
      <c r="K135" s="63"/>
      <c r="L135" s="61"/>
      <c r="M135" s="207"/>
      <c r="N135" s="42"/>
      <c r="O135" s="42"/>
      <c r="P135" s="42"/>
      <c r="Q135" s="42"/>
      <c r="R135" s="42"/>
      <c r="S135" s="42"/>
      <c r="T135" s="78"/>
      <c r="AT135" s="24" t="s">
        <v>287</v>
      </c>
      <c r="AU135" s="24" t="s">
        <v>83</v>
      </c>
    </row>
    <row r="136" spans="2:51" s="11" customFormat="1" ht="13.5">
      <c r="B136" s="214"/>
      <c r="C136" s="215"/>
      <c r="D136" s="205" t="s">
        <v>290</v>
      </c>
      <c r="E136" s="216" t="s">
        <v>23</v>
      </c>
      <c r="F136" s="217" t="s">
        <v>386</v>
      </c>
      <c r="G136" s="215"/>
      <c r="H136" s="218">
        <v>2.46</v>
      </c>
      <c r="I136" s="219"/>
      <c r="J136" s="215"/>
      <c r="K136" s="215"/>
      <c r="L136" s="220"/>
      <c r="M136" s="221"/>
      <c r="N136" s="222"/>
      <c r="O136" s="222"/>
      <c r="P136" s="222"/>
      <c r="Q136" s="222"/>
      <c r="R136" s="222"/>
      <c r="S136" s="222"/>
      <c r="T136" s="223"/>
      <c r="AT136" s="224" t="s">
        <v>290</v>
      </c>
      <c r="AU136" s="224" t="s">
        <v>83</v>
      </c>
      <c r="AV136" s="11" t="s">
        <v>83</v>
      </c>
      <c r="AW136" s="11" t="s">
        <v>36</v>
      </c>
      <c r="AX136" s="11" t="s">
        <v>81</v>
      </c>
      <c r="AY136" s="224" t="s">
        <v>186</v>
      </c>
    </row>
    <row r="137" spans="2:65" s="1" customFormat="1" ht="31.5" customHeight="1">
      <c r="B137" s="41"/>
      <c r="C137" s="193" t="s">
        <v>387</v>
      </c>
      <c r="D137" s="193" t="s">
        <v>189</v>
      </c>
      <c r="E137" s="194" t="s">
        <v>388</v>
      </c>
      <c r="F137" s="195" t="s">
        <v>389</v>
      </c>
      <c r="G137" s="196" t="s">
        <v>300</v>
      </c>
      <c r="H137" s="197">
        <v>1</v>
      </c>
      <c r="I137" s="198"/>
      <c r="J137" s="199">
        <f>ROUND(I137*H137,2)</f>
        <v>0</v>
      </c>
      <c r="K137" s="195" t="s">
        <v>193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390</v>
      </c>
    </row>
    <row r="138" spans="2:47" s="1" customFormat="1" ht="81">
      <c r="B138" s="41"/>
      <c r="C138" s="63"/>
      <c r="D138" s="208" t="s">
        <v>287</v>
      </c>
      <c r="E138" s="63"/>
      <c r="F138" s="209" t="s">
        <v>391</v>
      </c>
      <c r="G138" s="63"/>
      <c r="H138" s="63"/>
      <c r="I138" s="163"/>
      <c r="J138" s="63"/>
      <c r="K138" s="63"/>
      <c r="L138" s="61"/>
      <c r="M138" s="207"/>
      <c r="N138" s="42"/>
      <c r="O138" s="42"/>
      <c r="P138" s="42"/>
      <c r="Q138" s="42"/>
      <c r="R138" s="42"/>
      <c r="S138" s="42"/>
      <c r="T138" s="78"/>
      <c r="AT138" s="24" t="s">
        <v>287</v>
      </c>
      <c r="AU138" s="24" t="s">
        <v>83</v>
      </c>
    </row>
    <row r="139" spans="2:47" s="1" customFormat="1" ht="27">
      <c r="B139" s="41"/>
      <c r="C139" s="63"/>
      <c r="D139" s="205" t="s">
        <v>196</v>
      </c>
      <c r="E139" s="63"/>
      <c r="F139" s="206" t="s">
        <v>289</v>
      </c>
      <c r="G139" s="63"/>
      <c r="H139" s="63"/>
      <c r="I139" s="163"/>
      <c r="J139" s="63"/>
      <c r="K139" s="63"/>
      <c r="L139" s="61"/>
      <c r="M139" s="207"/>
      <c r="N139" s="42"/>
      <c r="O139" s="42"/>
      <c r="P139" s="42"/>
      <c r="Q139" s="42"/>
      <c r="R139" s="42"/>
      <c r="S139" s="42"/>
      <c r="T139" s="78"/>
      <c r="AT139" s="24" t="s">
        <v>196</v>
      </c>
      <c r="AU139" s="24" t="s">
        <v>83</v>
      </c>
    </row>
    <row r="140" spans="2:65" s="1" customFormat="1" ht="31.5" customHeight="1">
      <c r="B140" s="41"/>
      <c r="C140" s="193" t="s">
        <v>392</v>
      </c>
      <c r="D140" s="193" t="s">
        <v>189</v>
      </c>
      <c r="E140" s="194" t="s">
        <v>393</v>
      </c>
      <c r="F140" s="195" t="s">
        <v>394</v>
      </c>
      <c r="G140" s="196" t="s">
        <v>300</v>
      </c>
      <c r="H140" s="197">
        <v>3</v>
      </c>
      <c r="I140" s="198"/>
      <c r="J140" s="199">
        <f>ROUND(I140*H140,2)</f>
        <v>0</v>
      </c>
      <c r="K140" s="195" t="s">
        <v>193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395</v>
      </c>
    </row>
    <row r="141" spans="2:47" s="1" customFormat="1" ht="81">
      <c r="B141" s="41"/>
      <c r="C141" s="63"/>
      <c r="D141" s="208" t="s">
        <v>287</v>
      </c>
      <c r="E141" s="63"/>
      <c r="F141" s="209" t="s">
        <v>391</v>
      </c>
      <c r="G141" s="63"/>
      <c r="H141" s="63"/>
      <c r="I141" s="163"/>
      <c r="J141" s="63"/>
      <c r="K141" s="63"/>
      <c r="L141" s="61"/>
      <c r="M141" s="207"/>
      <c r="N141" s="42"/>
      <c r="O141" s="42"/>
      <c r="P141" s="42"/>
      <c r="Q141" s="42"/>
      <c r="R141" s="42"/>
      <c r="S141" s="42"/>
      <c r="T141" s="78"/>
      <c r="AT141" s="24" t="s">
        <v>287</v>
      </c>
      <c r="AU141" s="24" t="s">
        <v>83</v>
      </c>
    </row>
    <row r="142" spans="2:47" s="1" customFormat="1" ht="27">
      <c r="B142" s="41"/>
      <c r="C142" s="63"/>
      <c r="D142" s="208" t="s">
        <v>196</v>
      </c>
      <c r="E142" s="63"/>
      <c r="F142" s="209" t="s">
        <v>289</v>
      </c>
      <c r="G142" s="63"/>
      <c r="H142" s="63"/>
      <c r="I142" s="163"/>
      <c r="J142" s="63"/>
      <c r="K142" s="63"/>
      <c r="L142" s="61"/>
      <c r="M142" s="207"/>
      <c r="N142" s="42"/>
      <c r="O142" s="42"/>
      <c r="P142" s="42"/>
      <c r="Q142" s="42"/>
      <c r="R142" s="42"/>
      <c r="S142" s="42"/>
      <c r="T142" s="78"/>
      <c r="AT142" s="24" t="s">
        <v>196</v>
      </c>
      <c r="AU142" s="24" t="s">
        <v>83</v>
      </c>
    </row>
    <row r="143" spans="2:63" s="10" customFormat="1" ht="29.85" customHeight="1">
      <c r="B143" s="176"/>
      <c r="C143" s="177"/>
      <c r="D143" s="190" t="s">
        <v>72</v>
      </c>
      <c r="E143" s="191" t="s">
        <v>396</v>
      </c>
      <c r="F143" s="191" t="s">
        <v>397</v>
      </c>
      <c r="G143" s="177"/>
      <c r="H143" s="177"/>
      <c r="I143" s="180"/>
      <c r="J143" s="192">
        <f>BK143</f>
        <v>0</v>
      </c>
      <c r="K143" s="177"/>
      <c r="L143" s="182"/>
      <c r="M143" s="183"/>
      <c r="N143" s="184"/>
      <c r="O143" s="184"/>
      <c r="P143" s="185">
        <f>SUM(P144:P151)</f>
        <v>0</v>
      </c>
      <c r="Q143" s="184"/>
      <c r="R143" s="185">
        <f>SUM(R144:R151)</f>
        <v>0</v>
      </c>
      <c r="S143" s="184"/>
      <c r="T143" s="186">
        <f>SUM(T144:T151)</f>
        <v>0</v>
      </c>
      <c r="AR143" s="187" t="s">
        <v>81</v>
      </c>
      <c r="AT143" s="188" t="s">
        <v>72</v>
      </c>
      <c r="AU143" s="188" t="s">
        <v>81</v>
      </c>
      <c r="AY143" s="187" t="s">
        <v>186</v>
      </c>
      <c r="BK143" s="189">
        <f>SUM(BK144:BK151)</f>
        <v>0</v>
      </c>
    </row>
    <row r="144" spans="2:65" s="1" customFormat="1" ht="22.5" customHeight="1">
      <c r="B144" s="41"/>
      <c r="C144" s="193" t="s">
        <v>398</v>
      </c>
      <c r="D144" s="193" t="s">
        <v>189</v>
      </c>
      <c r="E144" s="194" t="s">
        <v>399</v>
      </c>
      <c r="F144" s="195" t="s">
        <v>400</v>
      </c>
      <c r="G144" s="196" t="s">
        <v>401</v>
      </c>
      <c r="H144" s="197">
        <v>2.312</v>
      </c>
      <c r="I144" s="198"/>
      <c r="J144" s="199">
        <f>ROUND(I144*H144,2)</f>
        <v>0</v>
      </c>
      <c r="K144" s="195" t="s">
        <v>23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402</v>
      </c>
    </row>
    <row r="145" spans="2:47" s="1" customFormat="1" ht="27">
      <c r="B145" s="41"/>
      <c r="C145" s="63"/>
      <c r="D145" s="208" t="s">
        <v>196</v>
      </c>
      <c r="E145" s="63"/>
      <c r="F145" s="209" t="s">
        <v>403</v>
      </c>
      <c r="G145" s="63"/>
      <c r="H145" s="63"/>
      <c r="I145" s="163"/>
      <c r="J145" s="63"/>
      <c r="K145" s="63"/>
      <c r="L145" s="61"/>
      <c r="M145" s="207"/>
      <c r="N145" s="42"/>
      <c r="O145" s="42"/>
      <c r="P145" s="42"/>
      <c r="Q145" s="42"/>
      <c r="R145" s="42"/>
      <c r="S145" s="42"/>
      <c r="T145" s="78"/>
      <c r="AT145" s="24" t="s">
        <v>196</v>
      </c>
      <c r="AU145" s="24" t="s">
        <v>83</v>
      </c>
    </row>
    <row r="146" spans="2:51" s="11" customFormat="1" ht="13.5">
      <c r="B146" s="214"/>
      <c r="C146" s="215"/>
      <c r="D146" s="205" t="s">
        <v>290</v>
      </c>
      <c r="E146" s="216" t="s">
        <v>23</v>
      </c>
      <c r="F146" s="217" t="s">
        <v>404</v>
      </c>
      <c r="G146" s="215"/>
      <c r="H146" s="218">
        <v>2.312</v>
      </c>
      <c r="I146" s="219"/>
      <c r="J146" s="215"/>
      <c r="K146" s="215"/>
      <c r="L146" s="220"/>
      <c r="M146" s="221"/>
      <c r="N146" s="222"/>
      <c r="O146" s="222"/>
      <c r="P146" s="222"/>
      <c r="Q146" s="222"/>
      <c r="R146" s="222"/>
      <c r="S146" s="222"/>
      <c r="T146" s="223"/>
      <c r="AT146" s="224" t="s">
        <v>290</v>
      </c>
      <c r="AU146" s="224" t="s">
        <v>83</v>
      </c>
      <c r="AV146" s="11" t="s">
        <v>83</v>
      </c>
      <c r="AW146" s="11" t="s">
        <v>36</v>
      </c>
      <c r="AX146" s="11" t="s">
        <v>81</v>
      </c>
      <c r="AY146" s="224" t="s">
        <v>186</v>
      </c>
    </row>
    <row r="147" spans="2:65" s="1" customFormat="1" ht="22.5" customHeight="1">
      <c r="B147" s="41"/>
      <c r="C147" s="193" t="s">
        <v>405</v>
      </c>
      <c r="D147" s="193" t="s">
        <v>189</v>
      </c>
      <c r="E147" s="194" t="s">
        <v>406</v>
      </c>
      <c r="F147" s="195" t="s">
        <v>407</v>
      </c>
      <c r="G147" s="196" t="s">
        <v>401</v>
      </c>
      <c r="H147" s="197">
        <v>96.27</v>
      </c>
      <c r="I147" s="198"/>
      <c r="J147" s="199">
        <f>ROUND(I147*H147,2)</f>
        <v>0</v>
      </c>
      <c r="K147" s="195" t="s">
        <v>23</v>
      </c>
      <c r="L147" s="61"/>
      <c r="M147" s="200" t="s">
        <v>23</v>
      </c>
      <c r="N147" s="201" t="s">
        <v>44</v>
      </c>
      <c r="O147" s="42"/>
      <c r="P147" s="202">
        <f>O147*H147</f>
        <v>0</v>
      </c>
      <c r="Q147" s="202">
        <v>0</v>
      </c>
      <c r="R147" s="202">
        <f>Q147*H147</f>
        <v>0</v>
      </c>
      <c r="S147" s="202">
        <v>0</v>
      </c>
      <c r="T147" s="203">
        <f>S147*H147</f>
        <v>0</v>
      </c>
      <c r="AR147" s="24" t="s">
        <v>206</v>
      </c>
      <c r="AT147" s="24" t="s">
        <v>189</v>
      </c>
      <c r="AU147" s="24" t="s">
        <v>83</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408</v>
      </c>
    </row>
    <row r="148" spans="2:47" s="1" customFormat="1" ht="27">
      <c r="B148" s="41"/>
      <c r="C148" s="63"/>
      <c r="D148" s="208" t="s">
        <v>196</v>
      </c>
      <c r="E148" s="63"/>
      <c r="F148" s="209" t="s">
        <v>409</v>
      </c>
      <c r="G148" s="63"/>
      <c r="H148" s="63"/>
      <c r="I148" s="163"/>
      <c r="J148" s="63"/>
      <c r="K148" s="63"/>
      <c r="L148" s="61"/>
      <c r="M148" s="207"/>
      <c r="N148" s="42"/>
      <c r="O148" s="42"/>
      <c r="P148" s="42"/>
      <c r="Q148" s="42"/>
      <c r="R148" s="42"/>
      <c r="S148" s="42"/>
      <c r="T148" s="78"/>
      <c r="AT148" s="24" t="s">
        <v>196</v>
      </c>
      <c r="AU148" s="24" t="s">
        <v>83</v>
      </c>
    </row>
    <row r="149" spans="2:51" s="11" customFormat="1" ht="13.5">
      <c r="B149" s="214"/>
      <c r="C149" s="215"/>
      <c r="D149" s="205" t="s">
        <v>290</v>
      </c>
      <c r="E149" s="216" t="s">
        <v>23</v>
      </c>
      <c r="F149" s="217" t="s">
        <v>410</v>
      </c>
      <c r="G149" s="215"/>
      <c r="H149" s="218">
        <v>96.27</v>
      </c>
      <c r="I149" s="219"/>
      <c r="J149" s="215"/>
      <c r="K149" s="215"/>
      <c r="L149" s="220"/>
      <c r="M149" s="221"/>
      <c r="N149" s="222"/>
      <c r="O149" s="222"/>
      <c r="P149" s="222"/>
      <c r="Q149" s="222"/>
      <c r="R149" s="222"/>
      <c r="S149" s="222"/>
      <c r="T149" s="223"/>
      <c r="AT149" s="224" t="s">
        <v>290</v>
      </c>
      <c r="AU149" s="224" t="s">
        <v>83</v>
      </c>
      <c r="AV149" s="11" t="s">
        <v>83</v>
      </c>
      <c r="AW149" s="11" t="s">
        <v>36</v>
      </c>
      <c r="AX149" s="11" t="s">
        <v>81</v>
      </c>
      <c r="AY149" s="224" t="s">
        <v>186</v>
      </c>
    </row>
    <row r="150" spans="2:65" s="1" customFormat="1" ht="22.5" customHeight="1">
      <c r="B150" s="41"/>
      <c r="C150" s="193" t="s">
        <v>411</v>
      </c>
      <c r="D150" s="193" t="s">
        <v>189</v>
      </c>
      <c r="E150" s="194" t="s">
        <v>412</v>
      </c>
      <c r="F150" s="195" t="s">
        <v>413</v>
      </c>
      <c r="G150" s="196" t="s">
        <v>401</v>
      </c>
      <c r="H150" s="197">
        <v>60.698</v>
      </c>
      <c r="I150" s="198"/>
      <c r="J150" s="199">
        <f>ROUND(I150*H150,2)</f>
        <v>0</v>
      </c>
      <c r="K150" s="195" t="s">
        <v>23</v>
      </c>
      <c r="L150" s="61"/>
      <c r="M150" s="200" t="s">
        <v>23</v>
      </c>
      <c r="N150" s="201" t="s">
        <v>44</v>
      </c>
      <c r="O150" s="42"/>
      <c r="P150" s="202">
        <f>O150*H150</f>
        <v>0</v>
      </c>
      <c r="Q150" s="202">
        <v>0</v>
      </c>
      <c r="R150" s="202">
        <f>Q150*H150</f>
        <v>0</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414</v>
      </c>
    </row>
    <row r="151" spans="2:51" s="11" customFormat="1" ht="27">
      <c r="B151" s="214"/>
      <c r="C151" s="215"/>
      <c r="D151" s="208" t="s">
        <v>290</v>
      </c>
      <c r="E151" s="225" t="s">
        <v>23</v>
      </c>
      <c r="F151" s="226" t="s">
        <v>415</v>
      </c>
      <c r="G151" s="215"/>
      <c r="H151" s="227">
        <v>60.698</v>
      </c>
      <c r="I151" s="219"/>
      <c r="J151" s="215"/>
      <c r="K151" s="215"/>
      <c r="L151" s="220"/>
      <c r="M151" s="221"/>
      <c r="N151" s="222"/>
      <c r="O151" s="222"/>
      <c r="P151" s="222"/>
      <c r="Q151" s="222"/>
      <c r="R151" s="222"/>
      <c r="S151" s="222"/>
      <c r="T151" s="223"/>
      <c r="AT151" s="224" t="s">
        <v>290</v>
      </c>
      <c r="AU151" s="224" t="s">
        <v>83</v>
      </c>
      <c r="AV151" s="11" t="s">
        <v>83</v>
      </c>
      <c r="AW151" s="11" t="s">
        <v>36</v>
      </c>
      <c r="AX151" s="11" t="s">
        <v>81</v>
      </c>
      <c r="AY151" s="224" t="s">
        <v>186</v>
      </c>
    </row>
    <row r="152" spans="2:63" s="10" customFormat="1" ht="29.85" customHeight="1">
      <c r="B152" s="176"/>
      <c r="C152" s="177"/>
      <c r="D152" s="190" t="s">
        <v>72</v>
      </c>
      <c r="E152" s="191" t="s">
        <v>416</v>
      </c>
      <c r="F152" s="191" t="s">
        <v>417</v>
      </c>
      <c r="G152" s="177"/>
      <c r="H152" s="177"/>
      <c r="I152" s="180"/>
      <c r="J152" s="192">
        <f>BK152</f>
        <v>0</v>
      </c>
      <c r="K152" s="177"/>
      <c r="L152" s="182"/>
      <c r="M152" s="183"/>
      <c r="N152" s="184"/>
      <c r="O152" s="184"/>
      <c r="P152" s="185">
        <f>SUM(P153:P154)</f>
        <v>0</v>
      </c>
      <c r="Q152" s="184"/>
      <c r="R152" s="185">
        <f>SUM(R153:R154)</f>
        <v>0</v>
      </c>
      <c r="S152" s="184"/>
      <c r="T152" s="186">
        <f>SUM(T153:T154)</f>
        <v>0</v>
      </c>
      <c r="AR152" s="187" t="s">
        <v>81</v>
      </c>
      <c r="AT152" s="188" t="s">
        <v>72</v>
      </c>
      <c r="AU152" s="188" t="s">
        <v>81</v>
      </c>
      <c r="AY152" s="187" t="s">
        <v>186</v>
      </c>
      <c r="BK152" s="189">
        <f>SUM(BK153:BK154)</f>
        <v>0</v>
      </c>
    </row>
    <row r="153" spans="2:65" s="1" customFormat="1" ht="31.5" customHeight="1">
      <c r="B153" s="41"/>
      <c r="C153" s="193" t="s">
        <v>418</v>
      </c>
      <c r="D153" s="193" t="s">
        <v>189</v>
      </c>
      <c r="E153" s="194" t="s">
        <v>419</v>
      </c>
      <c r="F153" s="195" t="s">
        <v>420</v>
      </c>
      <c r="G153" s="196" t="s">
        <v>401</v>
      </c>
      <c r="H153" s="197">
        <v>0.005</v>
      </c>
      <c r="I153" s="198"/>
      <c r="J153" s="199">
        <f>ROUND(I153*H153,2)</f>
        <v>0</v>
      </c>
      <c r="K153" s="195" t="s">
        <v>193</v>
      </c>
      <c r="L153" s="61"/>
      <c r="M153" s="200" t="s">
        <v>23</v>
      </c>
      <c r="N153" s="201" t="s">
        <v>44</v>
      </c>
      <c r="O153" s="42"/>
      <c r="P153" s="202">
        <f>O153*H153</f>
        <v>0</v>
      </c>
      <c r="Q153" s="202">
        <v>0</v>
      </c>
      <c r="R153" s="202">
        <f>Q153*H153</f>
        <v>0</v>
      </c>
      <c r="S153" s="202">
        <v>0</v>
      </c>
      <c r="T153" s="203">
        <f>S153*H153</f>
        <v>0</v>
      </c>
      <c r="AR153" s="24" t="s">
        <v>206</v>
      </c>
      <c r="AT153" s="24" t="s">
        <v>189</v>
      </c>
      <c r="AU153" s="24" t="s">
        <v>83</v>
      </c>
      <c r="AY153" s="24" t="s">
        <v>186</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206</v>
      </c>
      <c r="BM153" s="24" t="s">
        <v>421</v>
      </c>
    </row>
    <row r="154" spans="2:47" s="1" customFormat="1" ht="27">
      <c r="B154" s="41"/>
      <c r="C154" s="63"/>
      <c r="D154" s="208" t="s">
        <v>287</v>
      </c>
      <c r="E154" s="63"/>
      <c r="F154" s="209" t="s">
        <v>422</v>
      </c>
      <c r="G154" s="63"/>
      <c r="H154" s="63"/>
      <c r="I154" s="163"/>
      <c r="J154" s="63"/>
      <c r="K154" s="63"/>
      <c r="L154" s="61"/>
      <c r="M154" s="228"/>
      <c r="N154" s="211"/>
      <c r="O154" s="211"/>
      <c r="P154" s="211"/>
      <c r="Q154" s="211"/>
      <c r="R154" s="211"/>
      <c r="S154" s="211"/>
      <c r="T154" s="229"/>
      <c r="AT154" s="24" t="s">
        <v>287</v>
      </c>
      <c r="AU154" s="24" t="s">
        <v>83</v>
      </c>
    </row>
    <row r="155" spans="2:12" s="1" customFormat="1" ht="6.95" customHeight="1">
      <c r="B155" s="56"/>
      <c r="C155" s="57"/>
      <c r="D155" s="57"/>
      <c r="E155" s="57"/>
      <c r="F155" s="57"/>
      <c r="G155" s="57"/>
      <c r="H155" s="57"/>
      <c r="I155" s="139"/>
      <c r="J155" s="57"/>
      <c r="K155" s="57"/>
      <c r="L155" s="61"/>
    </row>
  </sheetData>
  <sheetProtection password="CC35" sheet="1" objects="1" scenarios="1" formatCells="0" formatColumns="0" formatRows="0" sort="0" autoFilter="0"/>
  <autoFilter ref="C79:K15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6"/>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89</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423</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ROUND(SUM(BE87:BE535),2)</f>
        <v>0</v>
      </c>
      <c r="G30" s="42"/>
      <c r="H30" s="42"/>
      <c r="I30" s="131">
        <v>0.21</v>
      </c>
      <c r="J30" s="130">
        <f>ROUND(ROUND((SUM(BE87:BE535)),2)*I30,2)</f>
        <v>0</v>
      </c>
      <c r="K30" s="45"/>
    </row>
    <row r="31" spans="2:11" s="1" customFormat="1" ht="14.45" customHeight="1">
      <c r="B31" s="41"/>
      <c r="C31" s="42"/>
      <c r="D31" s="42"/>
      <c r="E31" s="49" t="s">
        <v>45</v>
      </c>
      <c r="F31" s="130">
        <f>ROUND(SUM(BF87:BF535),2)</f>
        <v>0</v>
      </c>
      <c r="G31" s="42"/>
      <c r="H31" s="42"/>
      <c r="I31" s="131">
        <v>0.15</v>
      </c>
      <c r="J31" s="130">
        <f>ROUND(ROUND((SUM(BF87:BF535)),2)*I31,2)</f>
        <v>0</v>
      </c>
      <c r="K31" s="45"/>
    </row>
    <row r="32" spans="2:11" s="1" customFormat="1" ht="14.45" customHeight="1" hidden="1">
      <c r="B32" s="41"/>
      <c r="C32" s="42"/>
      <c r="D32" s="42"/>
      <c r="E32" s="49" t="s">
        <v>46</v>
      </c>
      <c r="F32" s="130">
        <f>ROUND(SUM(BG87:BG535),2)</f>
        <v>0</v>
      </c>
      <c r="G32" s="42"/>
      <c r="H32" s="42"/>
      <c r="I32" s="131">
        <v>0.21</v>
      </c>
      <c r="J32" s="130">
        <v>0</v>
      </c>
      <c r="K32" s="45"/>
    </row>
    <row r="33" spans="2:11" s="1" customFormat="1" ht="14.45" customHeight="1" hidden="1">
      <c r="B33" s="41"/>
      <c r="C33" s="42"/>
      <c r="D33" s="42"/>
      <c r="E33" s="49" t="s">
        <v>47</v>
      </c>
      <c r="F33" s="130">
        <f>ROUND(SUM(BH87:BH535),2)</f>
        <v>0</v>
      </c>
      <c r="G33" s="42"/>
      <c r="H33" s="42"/>
      <c r="I33" s="131">
        <v>0.15</v>
      </c>
      <c r="J33" s="130">
        <v>0</v>
      </c>
      <c r="K33" s="45"/>
    </row>
    <row r="34" spans="2:11" s="1" customFormat="1" ht="14.45" customHeight="1" hidden="1">
      <c r="B34" s="41"/>
      <c r="C34" s="42"/>
      <c r="D34" s="42"/>
      <c r="E34" s="49" t="s">
        <v>48</v>
      </c>
      <c r="F34" s="130">
        <f>ROUND(SUM(BI87:BI535),2)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101 - Hlavní trasa - obchvat III/117 24</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J87</f>
        <v>0</v>
      </c>
      <c r="K56" s="45"/>
      <c r="AU56" s="24" t="s">
        <v>163</v>
      </c>
    </row>
    <row r="57" spans="2:11" s="7" customFormat="1" ht="24.95" customHeight="1">
      <c r="B57" s="149"/>
      <c r="C57" s="150"/>
      <c r="D57" s="151" t="s">
        <v>276</v>
      </c>
      <c r="E57" s="152"/>
      <c r="F57" s="152"/>
      <c r="G57" s="152"/>
      <c r="H57" s="152"/>
      <c r="I57" s="153"/>
      <c r="J57" s="154">
        <f>J88</f>
        <v>0</v>
      </c>
      <c r="K57" s="155"/>
    </row>
    <row r="58" spans="2:11" s="8" customFormat="1" ht="19.9" customHeight="1">
      <c r="B58" s="156"/>
      <c r="C58" s="157"/>
      <c r="D58" s="158" t="s">
        <v>277</v>
      </c>
      <c r="E58" s="159"/>
      <c r="F58" s="159"/>
      <c r="G58" s="159"/>
      <c r="H58" s="159"/>
      <c r="I58" s="160"/>
      <c r="J58" s="161">
        <f>J89</f>
        <v>0</v>
      </c>
      <c r="K58" s="162"/>
    </row>
    <row r="59" spans="2:11" s="8" customFormat="1" ht="19.9" customHeight="1">
      <c r="B59" s="156"/>
      <c r="C59" s="157"/>
      <c r="D59" s="158" t="s">
        <v>424</v>
      </c>
      <c r="E59" s="159"/>
      <c r="F59" s="159"/>
      <c r="G59" s="159"/>
      <c r="H59" s="159"/>
      <c r="I59" s="160"/>
      <c r="J59" s="161">
        <f>J194</f>
        <v>0</v>
      </c>
      <c r="K59" s="162"/>
    </row>
    <row r="60" spans="2:11" s="8" customFormat="1" ht="19.9" customHeight="1">
      <c r="B60" s="156"/>
      <c r="C60" s="157"/>
      <c r="D60" s="158" t="s">
        <v>425</v>
      </c>
      <c r="E60" s="159"/>
      <c r="F60" s="159"/>
      <c r="G60" s="159"/>
      <c r="H60" s="159"/>
      <c r="I60" s="160"/>
      <c r="J60" s="161">
        <f>J214</f>
        <v>0</v>
      </c>
      <c r="K60" s="162"/>
    </row>
    <row r="61" spans="2:11" s="8" customFormat="1" ht="19.9" customHeight="1">
      <c r="B61" s="156"/>
      <c r="C61" s="157"/>
      <c r="D61" s="158" t="s">
        <v>426</v>
      </c>
      <c r="E61" s="159"/>
      <c r="F61" s="159"/>
      <c r="G61" s="159"/>
      <c r="H61" s="159"/>
      <c r="I61" s="160"/>
      <c r="J61" s="161">
        <f>J228</f>
        <v>0</v>
      </c>
      <c r="K61" s="162"/>
    </row>
    <row r="62" spans="2:11" s="8" customFormat="1" ht="19.9" customHeight="1">
      <c r="B62" s="156"/>
      <c r="C62" s="157"/>
      <c r="D62" s="158" t="s">
        <v>427</v>
      </c>
      <c r="E62" s="159"/>
      <c r="F62" s="159"/>
      <c r="G62" s="159"/>
      <c r="H62" s="159"/>
      <c r="I62" s="160"/>
      <c r="J62" s="161">
        <f>J245</f>
        <v>0</v>
      </c>
      <c r="K62" s="162"/>
    </row>
    <row r="63" spans="2:11" s="8" customFormat="1" ht="19.9" customHeight="1">
      <c r="B63" s="156"/>
      <c r="C63" s="157"/>
      <c r="D63" s="158" t="s">
        <v>428</v>
      </c>
      <c r="E63" s="159"/>
      <c r="F63" s="159"/>
      <c r="G63" s="159"/>
      <c r="H63" s="159"/>
      <c r="I63" s="160"/>
      <c r="J63" s="161">
        <f>J301</f>
        <v>0</v>
      </c>
      <c r="K63" s="162"/>
    </row>
    <row r="64" spans="2:11" s="8" customFormat="1" ht="19.9" customHeight="1">
      <c r="B64" s="156"/>
      <c r="C64" s="157"/>
      <c r="D64" s="158" t="s">
        <v>429</v>
      </c>
      <c r="E64" s="159"/>
      <c r="F64" s="159"/>
      <c r="G64" s="159"/>
      <c r="H64" s="159"/>
      <c r="I64" s="160"/>
      <c r="J64" s="161">
        <f>J333</f>
        <v>0</v>
      </c>
      <c r="K64" s="162"/>
    </row>
    <row r="65" spans="2:11" s="8" customFormat="1" ht="19.9" customHeight="1">
      <c r="B65" s="156"/>
      <c r="C65" s="157"/>
      <c r="D65" s="158" t="s">
        <v>278</v>
      </c>
      <c r="E65" s="159"/>
      <c r="F65" s="159"/>
      <c r="G65" s="159"/>
      <c r="H65" s="159"/>
      <c r="I65" s="160"/>
      <c r="J65" s="161">
        <f>J437</f>
        <v>0</v>
      </c>
      <c r="K65" s="162"/>
    </row>
    <row r="66" spans="2:11" s="8" customFormat="1" ht="19.9" customHeight="1">
      <c r="B66" s="156"/>
      <c r="C66" s="157"/>
      <c r="D66" s="158" t="s">
        <v>279</v>
      </c>
      <c r="E66" s="159"/>
      <c r="F66" s="159"/>
      <c r="G66" s="159"/>
      <c r="H66" s="159"/>
      <c r="I66" s="160"/>
      <c r="J66" s="161">
        <f>J454</f>
        <v>0</v>
      </c>
      <c r="K66" s="162"/>
    </row>
    <row r="67" spans="2:11" s="7" customFormat="1" ht="24.95" customHeight="1">
      <c r="B67" s="149"/>
      <c r="C67" s="150"/>
      <c r="D67" s="151" t="s">
        <v>430</v>
      </c>
      <c r="E67" s="152"/>
      <c r="F67" s="152"/>
      <c r="G67" s="152"/>
      <c r="H67" s="152"/>
      <c r="I67" s="153"/>
      <c r="J67" s="154">
        <f>J457</f>
        <v>0</v>
      </c>
      <c r="K67" s="155"/>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169</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22.5" customHeight="1">
      <c r="B77" s="41"/>
      <c r="C77" s="63"/>
      <c r="D77" s="63"/>
      <c r="E77" s="404" t="str">
        <f>E7</f>
        <v>III/117 24 Obchvat Rokycany - Hrádek, úsek 2, km 0,000 - 3,350</v>
      </c>
      <c r="F77" s="405"/>
      <c r="G77" s="405"/>
      <c r="H77" s="405"/>
      <c r="I77" s="163"/>
      <c r="J77" s="63"/>
      <c r="K77" s="63"/>
      <c r="L77" s="61"/>
    </row>
    <row r="78" spans="2:12" s="1" customFormat="1" ht="14.45" customHeight="1">
      <c r="B78" s="41"/>
      <c r="C78" s="65" t="s">
        <v>156</v>
      </c>
      <c r="D78" s="63"/>
      <c r="E78" s="63"/>
      <c r="F78" s="63"/>
      <c r="G78" s="63"/>
      <c r="H78" s="63"/>
      <c r="I78" s="163"/>
      <c r="J78" s="63"/>
      <c r="K78" s="63"/>
      <c r="L78" s="61"/>
    </row>
    <row r="79" spans="2:12" s="1" customFormat="1" ht="23.25" customHeight="1">
      <c r="B79" s="41"/>
      <c r="C79" s="63"/>
      <c r="D79" s="63"/>
      <c r="E79" s="376" t="str">
        <f>E9</f>
        <v>SO 101 - Hlavní trasa - obchvat III/117 24</v>
      </c>
      <c r="F79" s="406"/>
      <c r="G79" s="406"/>
      <c r="H79" s="406"/>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Hrádek, Kamenný Újezd</v>
      </c>
      <c r="G81" s="63"/>
      <c r="H81" s="63"/>
      <c r="I81" s="165" t="s">
        <v>26</v>
      </c>
      <c r="J81" s="73" t="str">
        <f>IF(J12="","",J12)</f>
        <v>8. 9. 2017</v>
      </c>
      <c r="K81" s="63"/>
      <c r="L81" s="61"/>
    </row>
    <row r="82" spans="2:12" s="1" customFormat="1" ht="6.95" customHeight="1">
      <c r="B82" s="41"/>
      <c r="C82" s="63"/>
      <c r="D82" s="63"/>
      <c r="E82" s="63"/>
      <c r="F82" s="63"/>
      <c r="G82" s="63"/>
      <c r="H82" s="63"/>
      <c r="I82" s="163"/>
      <c r="J82" s="63"/>
      <c r="K82" s="63"/>
      <c r="L82" s="61"/>
    </row>
    <row r="83" spans="2:12" s="1" customFormat="1" ht="15">
      <c r="B83" s="41"/>
      <c r="C83" s="65" t="s">
        <v>28</v>
      </c>
      <c r="D83" s="63"/>
      <c r="E83" s="63"/>
      <c r="F83" s="164" t="str">
        <f>E15</f>
        <v>Správa a údržba silnic PK</v>
      </c>
      <c r="G83" s="63"/>
      <c r="H83" s="63"/>
      <c r="I83" s="165" t="s">
        <v>34</v>
      </c>
      <c r="J83" s="164" t="str">
        <f>E21</f>
        <v>D PROJEKT PLZEŇ Nedvěd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170</v>
      </c>
      <c r="D86" s="168" t="s">
        <v>58</v>
      </c>
      <c r="E86" s="168" t="s">
        <v>54</v>
      </c>
      <c r="F86" s="168" t="s">
        <v>171</v>
      </c>
      <c r="G86" s="168" t="s">
        <v>172</v>
      </c>
      <c r="H86" s="168" t="s">
        <v>173</v>
      </c>
      <c r="I86" s="169" t="s">
        <v>174</v>
      </c>
      <c r="J86" s="168" t="s">
        <v>161</v>
      </c>
      <c r="K86" s="170" t="s">
        <v>175</v>
      </c>
      <c r="L86" s="171"/>
      <c r="M86" s="81" t="s">
        <v>176</v>
      </c>
      <c r="N86" s="82" t="s">
        <v>43</v>
      </c>
      <c r="O86" s="82" t="s">
        <v>177</v>
      </c>
      <c r="P86" s="82" t="s">
        <v>178</v>
      </c>
      <c r="Q86" s="82" t="s">
        <v>179</v>
      </c>
      <c r="R86" s="82" t="s">
        <v>180</v>
      </c>
      <c r="S86" s="82" t="s">
        <v>181</v>
      </c>
      <c r="T86" s="83" t="s">
        <v>182</v>
      </c>
    </row>
    <row r="87" spans="2:63" s="1" customFormat="1" ht="29.25" customHeight="1">
      <c r="B87" s="41"/>
      <c r="C87" s="87" t="s">
        <v>162</v>
      </c>
      <c r="D87" s="63"/>
      <c r="E87" s="63"/>
      <c r="F87" s="63"/>
      <c r="G87" s="63"/>
      <c r="H87" s="63"/>
      <c r="I87" s="163"/>
      <c r="J87" s="172">
        <f>BK87</f>
        <v>0</v>
      </c>
      <c r="K87" s="63"/>
      <c r="L87" s="61"/>
      <c r="M87" s="84"/>
      <c r="N87" s="85"/>
      <c r="O87" s="85"/>
      <c r="P87" s="173">
        <f>P88+P457</f>
        <v>0</v>
      </c>
      <c r="Q87" s="85"/>
      <c r="R87" s="173">
        <f>R88+R457</f>
        <v>5967.0435994300005</v>
      </c>
      <c r="S87" s="85"/>
      <c r="T87" s="174">
        <f>T88+T457</f>
        <v>2302.2755979999997</v>
      </c>
      <c r="AT87" s="24" t="s">
        <v>72</v>
      </c>
      <c r="AU87" s="24" t="s">
        <v>163</v>
      </c>
      <c r="BK87" s="175">
        <f>BK88+BK457</f>
        <v>0</v>
      </c>
    </row>
    <row r="88" spans="2:63" s="10" customFormat="1" ht="37.35" customHeight="1">
      <c r="B88" s="176"/>
      <c r="C88" s="177"/>
      <c r="D88" s="178" t="s">
        <v>72</v>
      </c>
      <c r="E88" s="179" t="s">
        <v>280</v>
      </c>
      <c r="F88" s="179" t="s">
        <v>281</v>
      </c>
      <c r="G88" s="177"/>
      <c r="H88" s="177"/>
      <c r="I88" s="180"/>
      <c r="J88" s="181">
        <f>BK88</f>
        <v>0</v>
      </c>
      <c r="K88" s="177"/>
      <c r="L88" s="182"/>
      <c r="M88" s="183"/>
      <c r="N88" s="184"/>
      <c r="O88" s="184"/>
      <c r="P88" s="185">
        <f>P89+P194+P214+P228+P245+P301+P333+P437+P454</f>
        <v>0</v>
      </c>
      <c r="Q88" s="184"/>
      <c r="R88" s="185">
        <f>R89+R194+R214+R228+R245+R301+R333+R437+R454</f>
        <v>4784.54091183</v>
      </c>
      <c r="S88" s="184"/>
      <c r="T88" s="186">
        <f>T89+T194+T214+T228+T245+T301+T333+T437+T454</f>
        <v>2302.2755979999997</v>
      </c>
      <c r="AR88" s="187" t="s">
        <v>81</v>
      </c>
      <c r="AT88" s="188" t="s">
        <v>72</v>
      </c>
      <c r="AU88" s="188" t="s">
        <v>73</v>
      </c>
      <c r="AY88" s="187" t="s">
        <v>186</v>
      </c>
      <c r="BK88" s="189">
        <f>BK89+BK194+BK214+BK228+BK245+BK301+BK333+BK437+BK454</f>
        <v>0</v>
      </c>
    </row>
    <row r="89" spans="2:63" s="10" customFormat="1" ht="19.9" customHeight="1">
      <c r="B89" s="176"/>
      <c r="C89" s="177"/>
      <c r="D89" s="190" t="s">
        <v>72</v>
      </c>
      <c r="E89" s="191" t="s">
        <v>81</v>
      </c>
      <c r="F89" s="191" t="s">
        <v>282</v>
      </c>
      <c r="G89" s="177"/>
      <c r="H89" s="177"/>
      <c r="I89" s="180"/>
      <c r="J89" s="192">
        <f>BK89</f>
        <v>0</v>
      </c>
      <c r="K89" s="177"/>
      <c r="L89" s="182"/>
      <c r="M89" s="183"/>
      <c r="N89" s="184"/>
      <c r="O89" s="184"/>
      <c r="P89" s="185">
        <f>SUM(P90:P193)</f>
        <v>0</v>
      </c>
      <c r="Q89" s="184"/>
      <c r="R89" s="185">
        <f>SUM(R90:R193)</f>
        <v>0.50389818</v>
      </c>
      <c r="S89" s="184"/>
      <c r="T89" s="186">
        <f>SUM(T90:T193)</f>
        <v>2296.635598</v>
      </c>
      <c r="AR89" s="187" t="s">
        <v>81</v>
      </c>
      <c r="AT89" s="188" t="s">
        <v>72</v>
      </c>
      <c r="AU89" s="188" t="s">
        <v>81</v>
      </c>
      <c r="AY89" s="187" t="s">
        <v>186</v>
      </c>
      <c r="BK89" s="189">
        <f>SUM(BK90:BK193)</f>
        <v>0</v>
      </c>
    </row>
    <row r="90" spans="2:65" s="1" customFormat="1" ht="31.5" customHeight="1">
      <c r="B90" s="41"/>
      <c r="C90" s="193" t="s">
        <v>431</v>
      </c>
      <c r="D90" s="193" t="s">
        <v>189</v>
      </c>
      <c r="E90" s="194" t="s">
        <v>432</v>
      </c>
      <c r="F90" s="195" t="s">
        <v>433</v>
      </c>
      <c r="G90" s="196" t="s">
        <v>295</v>
      </c>
      <c r="H90" s="197">
        <v>1243.82</v>
      </c>
      <c r="I90" s="198"/>
      <c r="J90" s="199">
        <f>ROUND(I90*H90,2)</f>
        <v>0</v>
      </c>
      <c r="K90" s="195" t="s">
        <v>23</v>
      </c>
      <c r="L90" s="61"/>
      <c r="M90" s="200" t="s">
        <v>23</v>
      </c>
      <c r="N90" s="201" t="s">
        <v>44</v>
      </c>
      <c r="O90" s="42"/>
      <c r="P90" s="202">
        <f>O90*H90</f>
        <v>0</v>
      </c>
      <c r="Q90" s="202">
        <v>0</v>
      </c>
      <c r="R90" s="202">
        <f>Q90*H90</f>
        <v>0</v>
      </c>
      <c r="S90" s="202">
        <v>0</v>
      </c>
      <c r="T90" s="203">
        <f>S90*H90</f>
        <v>0</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434</v>
      </c>
    </row>
    <row r="91" spans="2:51" s="11" customFormat="1" ht="13.5">
      <c r="B91" s="214"/>
      <c r="C91" s="215"/>
      <c r="D91" s="205" t="s">
        <v>290</v>
      </c>
      <c r="E91" s="216" t="s">
        <v>23</v>
      </c>
      <c r="F91" s="217" t="s">
        <v>435</v>
      </c>
      <c r="G91" s="215"/>
      <c r="H91" s="218">
        <v>1243.82</v>
      </c>
      <c r="I91" s="219"/>
      <c r="J91" s="215"/>
      <c r="K91" s="215"/>
      <c r="L91" s="220"/>
      <c r="M91" s="221"/>
      <c r="N91" s="222"/>
      <c r="O91" s="222"/>
      <c r="P91" s="222"/>
      <c r="Q91" s="222"/>
      <c r="R91" s="222"/>
      <c r="S91" s="222"/>
      <c r="T91" s="223"/>
      <c r="AT91" s="224" t="s">
        <v>290</v>
      </c>
      <c r="AU91" s="224" t="s">
        <v>83</v>
      </c>
      <c r="AV91" s="11" t="s">
        <v>83</v>
      </c>
      <c r="AW91" s="11" t="s">
        <v>36</v>
      </c>
      <c r="AX91" s="11" t="s">
        <v>81</v>
      </c>
      <c r="AY91" s="224" t="s">
        <v>186</v>
      </c>
    </row>
    <row r="92" spans="2:65" s="1" customFormat="1" ht="22.5" customHeight="1">
      <c r="B92" s="41"/>
      <c r="C92" s="193" t="s">
        <v>436</v>
      </c>
      <c r="D92" s="193" t="s">
        <v>189</v>
      </c>
      <c r="E92" s="194" t="s">
        <v>437</v>
      </c>
      <c r="F92" s="195" t="s">
        <v>438</v>
      </c>
      <c r="G92" s="196" t="s">
        <v>295</v>
      </c>
      <c r="H92" s="197">
        <v>4622.34</v>
      </c>
      <c r="I92" s="198"/>
      <c r="J92" s="199">
        <f>ROUND(I92*H92,2)</f>
        <v>0</v>
      </c>
      <c r="K92" s="195" t="s">
        <v>23</v>
      </c>
      <c r="L92" s="61"/>
      <c r="M92" s="200" t="s">
        <v>23</v>
      </c>
      <c r="N92" s="201" t="s">
        <v>44</v>
      </c>
      <c r="O92" s="42"/>
      <c r="P92" s="202">
        <f>O92*H92</f>
        <v>0</v>
      </c>
      <c r="Q92" s="202">
        <v>0</v>
      </c>
      <c r="R92" s="202">
        <f>Q92*H92</f>
        <v>0</v>
      </c>
      <c r="S92" s="202">
        <v>0</v>
      </c>
      <c r="T92" s="203">
        <f>S92*H92</f>
        <v>0</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439</v>
      </c>
    </row>
    <row r="93" spans="2:51" s="11" customFormat="1" ht="13.5">
      <c r="B93" s="214"/>
      <c r="C93" s="215"/>
      <c r="D93" s="205" t="s">
        <v>290</v>
      </c>
      <c r="E93" s="216" t="s">
        <v>23</v>
      </c>
      <c r="F93" s="217" t="s">
        <v>440</v>
      </c>
      <c r="G93" s="215"/>
      <c r="H93" s="218">
        <v>4622.34</v>
      </c>
      <c r="I93" s="219"/>
      <c r="J93" s="215"/>
      <c r="K93" s="215"/>
      <c r="L93" s="220"/>
      <c r="M93" s="221"/>
      <c r="N93" s="222"/>
      <c r="O93" s="222"/>
      <c r="P93" s="222"/>
      <c r="Q93" s="222"/>
      <c r="R93" s="222"/>
      <c r="S93" s="222"/>
      <c r="T93" s="223"/>
      <c r="AT93" s="224" t="s">
        <v>290</v>
      </c>
      <c r="AU93" s="224" t="s">
        <v>83</v>
      </c>
      <c r="AV93" s="11" t="s">
        <v>83</v>
      </c>
      <c r="AW93" s="11" t="s">
        <v>36</v>
      </c>
      <c r="AX93" s="11" t="s">
        <v>81</v>
      </c>
      <c r="AY93" s="224" t="s">
        <v>186</v>
      </c>
    </row>
    <row r="94" spans="2:65" s="1" customFormat="1" ht="31.5" customHeight="1">
      <c r="B94" s="41"/>
      <c r="C94" s="193" t="s">
        <v>441</v>
      </c>
      <c r="D94" s="193" t="s">
        <v>189</v>
      </c>
      <c r="E94" s="194" t="s">
        <v>442</v>
      </c>
      <c r="F94" s="195" t="s">
        <v>443</v>
      </c>
      <c r="G94" s="196" t="s">
        <v>444</v>
      </c>
      <c r="H94" s="197">
        <v>48.34</v>
      </c>
      <c r="I94" s="198"/>
      <c r="J94" s="199">
        <f>ROUND(I94*H94,2)</f>
        <v>0</v>
      </c>
      <c r="K94" s="195" t="s">
        <v>23</v>
      </c>
      <c r="L94" s="61"/>
      <c r="M94" s="200" t="s">
        <v>23</v>
      </c>
      <c r="N94" s="201" t="s">
        <v>44</v>
      </c>
      <c r="O94" s="42"/>
      <c r="P94" s="202">
        <f>O94*H94</f>
        <v>0</v>
      </c>
      <c r="Q94" s="202">
        <v>0</v>
      </c>
      <c r="R94" s="202">
        <f>Q94*H94</f>
        <v>0</v>
      </c>
      <c r="S94" s="202">
        <v>0</v>
      </c>
      <c r="T94" s="203">
        <f>S94*H94</f>
        <v>0</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445</v>
      </c>
    </row>
    <row r="95" spans="2:47" s="1" customFormat="1" ht="27">
      <c r="B95" s="41"/>
      <c r="C95" s="63"/>
      <c r="D95" s="205" t="s">
        <v>196</v>
      </c>
      <c r="E95" s="63"/>
      <c r="F95" s="206" t="s">
        <v>446</v>
      </c>
      <c r="G95" s="63"/>
      <c r="H95" s="63"/>
      <c r="I95" s="163"/>
      <c r="J95" s="63"/>
      <c r="K95" s="63"/>
      <c r="L95" s="61"/>
      <c r="M95" s="207"/>
      <c r="N95" s="42"/>
      <c r="O95" s="42"/>
      <c r="P95" s="42"/>
      <c r="Q95" s="42"/>
      <c r="R95" s="42"/>
      <c r="S95" s="42"/>
      <c r="T95" s="78"/>
      <c r="AT95" s="24" t="s">
        <v>196</v>
      </c>
      <c r="AU95" s="24" t="s">
        <v>83</v>
      </c>
    </row>
    <row r="96" spans="2:65" s="1" customFormat="1" ht="31.5" customHeight="1">
      <c r="B96" s="41"/>
      <c r="C96" s="193" t="s">
        <v>447</v>
      </c>
      <c r="D96" s="193" t="s">
        <v>189</v>
      </c>
      <c r="E96" s="194" t="s">
        <v>448</v>
      </c>
      <c r="F96" s="195" t="s">
        <v>449</v>
      </c>
      <c r="G96" s="196" t="s">
        <v>444</v>
      </c>
      <c r="H96" s="197">
        <v>48.34</v>
      </c>
      <c r="I96" s="198"/>
      <c r="J96" s="199">
        <f>ROUND(I96*H96,2)</f>
        <v>0</v>
      </c>
      <c r="K96" s="195" t="s">
        <v>23</v>
      </c>
      <c r="L96" s="61"/>
      <c r="M96" s="200" t="s">
        <v>23</v>
      </c>
      <c r="N96" s="201" t="s">
        <v>44</v>
      </c>
      <c r="O96" s="42"/>
      <c r="P96" s="202">
        <f>O96*H96</f>
        <v>0</v>
      </c>
      <c r="Q96" s="202">
        <v>0</v>
      </c>
      <c r="R96" s="202">
        <f>Q96*H96</f>
        <v>0</v>
      </c>
      <c r="S96" s="202">
        <v>0</v>
      </c>
      <c r="T96" s="203">
        <f>S96*H96</f>
        <v>0</v>
      </c>
      <c r="AR96" s="24" t="s">
        <v>206</v>
      </c>
      <c r="AT96" s="24" t="s">
        <v>189</v>
      </c>
      <c r="AU96" s="24" t="s">
        <v>83</v>
      </c>
      <c r="AY96" s="24" t="s">
        <v>186</v>
      </c>
      <c r="BE96" s="204">
        <f>IF(N96="základní",J96,0)</f>
        <v>0</v>
      </c>
      <c r="BF96" s="204">
        <f>IF(N96="snížená",J96,0)</f>
        <v>0</v>
      </c>
      <c r="BG96" s="204">
        <f>IF(N96="zákl. přenesená",J96,0)</f>
        <v>0</v>
      </c>
      <c r="BH96" s="204">
        <f>IF(N96="sníž. přenesená",J96,0)</f>
        <v>0</v>
      </c>
      <c r="BI96" s="204">
        <f>IF(N96="nulová",J96,0)</f>
        <v>0</v>
      </c>
      <c r="BJ96" s="24" t="s">
        <v>81</v>
      </c>
      <c r="BK96" s="204">
        <f>ROUND(I96*H96,2)</f>
        <v>0</v>
      </c>
      <c r="BL96" s="24" t="s">
        <v>206</v>
      </c>
      <c r="BM96" s="24" t="s">
        <v>450</v>
      </c>
    </row>
    <row r="97" spans="2:47" s="1" customFormat="1" ht="27">
      <c r="B97" s="41"/>
      <c r="C97" s="63"/>
      <c r="D97" s="205" t="s">
        <v>196</v>
      </c>
      <c r="E97" s="63"/>
      <c r="F97" s="206" t="s">
        <v>446</v>
      </c>
      <c r="G97" s="63"/>
      <c r="H97" s="63"/>
      <c r="I97" s="163"/>
      <c r="J97" s="63"/>
      <c r="K97" s="63"/>
      <c r="L97" s="61"/>
      <c r="M97" s="207"/>
      <c r="N97" s="42"/>
      <c r="O97" s="42"/>
      <c r="P97" s="42"/>
      <c r="Q97" s="42"/>
      <c r="R97" s="42"/>
      <c r="S97" s="42"/>
      <c r="T97" s="78"/>
      <c r="AT97" s="24" t="s">
        <v>196</v>
      </c>
      <c r="AU97" s="24" t="s">
        <v>83</v>
      </c>
    </row>
    <row r="98" spans="2:65" s="1" customFormat="1" ht="31.5" customHeight="1">
      <c r="B98" s="41"/>
      <c r="C98" s="193" t="s">
        <v>451</v>
      </c>
      <c r="D98" s="193" t="s">
        <v>189</v>
      </c>
      <c r="E98" s="194" t="s">
        <v>452</v>
      </c>
      <c r="F98" s="195" t="s">
        <v>453</v>
      </c>
      <c r="G98" s="196" t="s">
        <v>444</v>
      </c>
      <c r="H98" s="197">
        <v>48.34</v>
      </c>
      <c r="I98" s="198"/>
      <c r="J98" s="199">
        <f>ROUND(I98*H98,2)</f>
        <v>0</v>
      </c>
      <c r="K98" s="195" t="s">
        <v>23</v>
      </c>
      <c r="L98" s="61"/>
      <c r="M98" s="200" t="s">
        <v>23</v>
      </c>
      <c r="N98" s="201" t="s">
        <v>44</v>
      </c>
      <c r="O98" s="42"/>
      <c r="P98" s="202">
        <f>O98*H98</f>
        <v>0</v>
      </c>
      <c r="Q98" s="202">
        <v>0</v>
      </c>
      <c r="R98" s="202">
        <f>Q98*H98</f>
        <v>0</v>
      </c>
      <c r="S98" s="202">
        <v>0</v>
      </c>
      <c r="T98" s="203">
        <f>S98*H98</f>
        <v>0</v>
      </c>
      <c r="AR98" s="24" t="s">
        <v>206</v>
      </c>
      <c r="AT98" s="24" t="s">
        <v>189</v>
      </c>
      <c r="AU98" s="24" t="s">
        <v>83</v>
      </c>
      <c r="AY98" s="24" t="s">
        <v>186</v>
      </c>
      <c r="BE98" s="204">
        <f>IF(N98="základní",J98,0)</f>
        <v>0</v>
      </c>
      <c r="BF98" s="204">
        <f>IF(N98="snížená",J98,0)</f>
        <v>0</v>
      </c>
      <c r="BG98" s="204">
        <f>IF(N98="zákl. přenesená",J98,0)</f>
        <v>0</v>
      </c>
      <c r="BH98" s="204">
        <f>IF(N98="sníž. přenesená",J98,0)</f>
        <v>0</v>
      </c>
      <c r="BI98" s="204">
        <f>IF(N98="nulová",J98,0)</f>
        <v>0</v>
      </c>
      <c r="BJ98" s="24" t="s">
        <v>81</v>
      </c>
      <c r="BK98" s="204">
        <f>ROUND(I98*H98,2)</f>
        <v>0</v>
      </c>
      <c r="BL98" s="24" t="s">
        <v>206</v>
      </c>
      <c r="BM98" s="24" t="s">
        <v>454</v>
      </c>
    </row>
    <row r="99" spans="2:47" s="1" customFormat="1" ht="27">
      <c r="B99" s="41"/>
      <c r="C99" s="63"/>
      <c r="D99" s="205" t="s">
        <v>196</v>
      </c>
      <c r="E99" s="63"/>
      <c r="F99" s="206" t="s">
        <v>446</v>
      </c>
      <c r="G99" s="63"/>
      <c r="H99" s="63"/>
      <c r="I99" s="163"/>
      <c r="J99" s="63"/>
      <c r="K99" s="63"/>
      <c r="L99" s="61"/>
      <c r="M99" s="207"/>
      <c r="N99" s="42"/>
      <c r="O99" s="42"/>
      <c r="P99" s="42"/>
      <c r="Q99" s="42"/>
      <c r="R99" s="42"/>
      <c r="S99" s="42"/>
      <c r="T99" s="78"/>
      <c r="AT99" s="24" t="s">
        <v>196</v>
      </c>
      <c r="AU99" s="24" t="s">
        <v>83</v>
      </c>
    </row>
    <row r="100" spans="2:65" s="1" customFormat="1" ht="44.25" customHeight="1">
      <c r="B100" s="41"/>
      <c r="C100" s="193" t="s">
        <v>217</v>
      </c>
      <c r="D100" s="193" t="s">
        <v>189</v>
      </c>
      <c r="E100" s="194" t="s">
        <v>455</v>
      </c>
      <c r="F100" s="195" t="s">
        <v>456</v>
      </c>
      <c r="G100" s="196" t="s">
        <v>285</v>
      </c>
      <c r="H100" s="197">
        <v>1553.023</v>
      </c>
      <c r="I100" s="198"/>
      <c r="J100" s="199">
        <f>ROUND(I100*H100,2)</f>
        <v>0</v>
      </c>
      <c r="K100" s="195" t="s">
        <v>193</v>
      </c>
      <c r="L100" s="61"/>
      <c r="M100" s="200" t="s">
        <v>23</v>
      </c>
      <c r="N100" s="201" t="s">
        <v>44</v>
      </c>
      <c r="O100" s="42"/>
      <c r="P100" s="202">
        <f>O100*H100</f>
        <v>0</v>
      </c>
      <c r="Q100" s="202">
        <v>0</v>
      </c>
      <c r="R100" s="202">
        <f>Q100*H100</f>
        <v>0</v>
      </c>
      <c r="S100" s="202">
        <v>0.29</v>
      </c>
      <c r="T100" s="203">
        <f>S100*H100</f>
        <v>450.37666999999993</v>
      </c>
      <c r="AR100" s="24" t="s">
        <v>206</v>
      </c>
      <c r="AT100" s="24" t="s">
        <v>189</v>
      </c>
      <c r="AU100" s="24" t="s">
        <v>83</v>
      </c>
      <c r="AY100" s="24" t="s">
        <v>186</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206</v>
      </c>
      <c r="BM100" s="24" t="s">
        <v>457</v>
      </c>
    </row>
    <row r="101" spans="2:47" s="1" customFormat="1" ht="256.5">
      <c r="B101" s="41"/>
      <c r="C101" s="63"/>
      <c r="D101" s="208" t="s">
        <v>287</v>
      </c>
      <c r="E101" s="63"/>
      <c r="F101" s="209" t="s">
        <v>458</v>
      </c>
      <c r="G101" s="63"/>
      <c r="H101" s="63"/>
      <c r="I101" s="163"/>
      <c r="J101" s="63"/>
      <c r="K101" s="63"/>
      <c r="L101" s="61"/>
      <c r="M101" s="207"/>
      <c r="N101" s="42"/>
      <c r="O101" s="42"/>
      <c r="P101" s="42"/>
      <c r="Q101" s="42"/>
      <c r="R101" s="42"/>
      <c r="S101" s="42"/>
      <c r="T101" s="78"/>
      <c r="AT101" s="24" t="s">
        <v>287</v>
      </c>
      <c r="AU101" s="24" t="s">
        <v>83</v>
      </c>
    </row>
    <row r="102" spans="2:51" s="11" customFormat="1" ht="13.5">
      <c r="B102" s="214"/>
      <c r="C102" s="215"/>
      <c r="D102" s="205" t="s">
        <v>290</v>
      </c>
      <c r="E102" s="216" t="s">
        <v>23</v>
      </c>
      <c r="F102" s="217" t="s">
        <v>459</v>
      </c>
      <c r="G102" s="215"/>
      <c r="H102" s="218">
        <v>1553.023</v>
      </c>
      <c r="I102" s="219"/>
      <c r="J102" s="215"/>
      <c r="K102" s="215"/>
      <c r="L102" s="220"/>
      <c r="M102" s="221"/>
      <c r="N102" s="222"/>
      <c r="O102" s="222"/>
      <c r="P102" s="222"/>
      <c r="Q102" s="222"/>
      <c r="R102" s="222"/>
      <c r="S102" s="222"/>
      <c r="T102" s="223"/>
      <c r="AT102" s="224" t="s">
        <v>290</v>
      </c>
      <c r="AU102" s="224" t="s">
        <v>83</v>
      </c>
      <c r="AV102" s="11" t="s">
        <v>83</v>
      </c>
      <c r="AW102" s="11" t="s">
        <v>36</v>
      </c>
      <c r="AX102" s="11" t="s">
        <v>81</v>
      </c>
      <c r="AY102" s="224" t="s">
        <v>186</v>
      </c>
    </row>
    <row r="103" spans="2:65" s="1" customFormat="1" ht="44.25" customHeight="1">
      <c r="B103" s="41"/>
      <c r="C103" s="193" t="s">
        <v>222</v>
      </c>
      <c r="D103" s="193" t="s">
        <v>189</v>
      </c>
      <c r="E103" s="194" t="s">
        <v>460</v>
      </c>
      <c r="F103" s="195" t="s">
        <v>461</v>
      </c>
      <c r="G103" s="196" t="s">
        <v>285</v>
      </c>
      <c r="H103" s="197">
        <v>89.294</v>
      </c>
      <c r="I103" s="198"/>
      <c r="J103" s="199">
        <f>ROUND(I103*H103,2)</f>
        <v>0</v>
      </c>
      <c r="K103" s="195" t="s">
        <v>193</v>
      </c>
      <c r="L103" s="61"/>
      <c r="M103" s="200" t="s">
        <v>23</v>
      </c>
      <c r="N103" s="201" t="s">
        <v>44</v>
      </c>
      <c r="O103" s="42"/>
      <c r="P103" s="202">
        <f>O103*H103</f>
        <v>0</v>
      </c>
      <c r="Q103" s="202">
        <v>0</v>
      </c>
      <c r="R103" s="202">
        <f>Q103*H103</f>
        <v>0</v>
      </c>
      <c r="S103" s="202">
        <v>0.44</v>
      </c>
      <c r="T103" s="203">
        <f>S103*H103</f>
        <v>39.28936</v>
      </c>
      <c r="AR103" s="24" t="s">
        <v>206</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462</v>
      </c>
    </row>
    <row r="104" spans="2:47" s="1" customFormat="1" ht="256.5">
      <c r="B104" s="41"/>
      <c r="C104" s="63"/>
      <c r="D104" s="205" t="s">
        <v>287</v>
      </c>
      <c r="E104" s="63"/>
      <c r="F104" s="206" t="s">
        <v>458</v>
      </c>
      <c r="G104" s="63"/>
      <c r="H104" s="63"/>
      <c r="I104" s="163"/>
      <c r="J104" s="63"/>
      <c r="K104" s="63"/>
      <c r="L104" s="61"/>
      <c r="M104" s="207"/>
      <c r="N104" s="42"/>
      <c r="O104" s="42"/>
      <c r="P104" s="42"/>
      <c r="Q104" s="42"/>
      <c r="R104" s="42"/>
      <c r="S104" s="42"/>
      <c r="T104" s="78"/>
      <c r="AT104" s="24" t="s">
        <v>287</v>
      </c>
      <c r="AU104" s="24" t="s">
        <v>83</v>
      </c>
    </row>
    <row r="105" spans="2:65" s="1" customFormat="1" ht="44.25" customHeight="1">
      <c r="B105" s="41"/>
      <c r="C105" s="193" t="s">
        <v>227</v>
      </c>
      <c r="D105" s="193" t="s">
        <v>189</v>
      </c>
      <c r="E105" s="194" t="s">
        <v>463</v>
      </c>
      <c r="F105" s="195" t="s">
        <v>464</v>
      </c>
      <c r="G105" s="196" t="s">
        <v>285</v>
      </c>
      <c r="H105" s="197">
        <v>962.217</v>
      </c>
      <c r="I105" s="198"/>
      <c r="J105" s="199">
        <f>ROUND(I105*H105,2)</f>
        <v>0</v>
      </c>
      <c r="K105" s="195" t="s">
        <v>193</v>
      </c>
      <c r="L105" s="61"/>
      <c r="M105" s="200" t="s">
        <v>23</v>
      </c>
      <c r="N105" s="201" t="s">
        <v>44</v>
      </c>
      <c r="O105" s="42"/>
      <c r="P105" s="202">
        <f>O105*H105</f>
        <v>0</v>
      </c>
      <c r="Q105" s="202">
        <v>0</v>
      </c>
      <c r="R105" s="202">
        <f>Q105*H105</f>
        <v>0</v>
      </c>
      <c r="S105" s="202">
        <v>0.75</v>
      </c>
      <c r="T105" s="203">
        <f>S105*H105</f>
        <v>721.66275</v>
      </c>
      <c r="AR105" s="24" t="s">
        <v>206</v>
      </c>
      <c r="AT105" s="24" t="s">
        <v>189</v>
      </c>
      <c r="AU105" s="24" t="s">
        <v>83</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206</v>
      </c>
      <c r="BM105" s="24" t="s">
        <v>465</v>
      </c>
    </row>
    <row r="106" spans="2:47" s="1" customFormat="1" ht="256.5">
      <c r="B106" s="41"/>
      <c r="C106" s="63"/>
      <c r="D106" s="205" t="s">
        <v>287</v>
      </c>
      <c r="E106" s="63"/>
      <c r="F106" s="206" t="s">
        <v>458</v>
      </c>
      <c r="G106" s="63"/>
      <c r="H106" s="63"/>
      <c r="I106" s="163"/>
      <c r="J106" s="63"/>
      <c r="K106" s="63"/>
      <c r="L106" s="61"/>
      <c r="M106" s="207"/>
      <c r="N106" s="42"/>
      <c r="O106" s="42"/>
      <c r="P106" s="42"/>
      <c r="Q106" s="42"/>
      <c r="R106" s="42"/>
      <c r="S106" s="42"/>
      <c r="T106" s="78"/>
      <c r="AT106" s="24" t="s">
        <v>287</v>
      </c>
      <c r="AU106" s="24" t="s">
        <v>83</v>
      </c>
    </row>
    <row r="107" spans="2:65" s="1" customFormat="1" ht="31.5" customHeight="1">
      <c r="B107" s="41"/>
      <c r="C107" s="193" t="s">
        <v>202</v>
      </c>
      <c r="D107" s="193" t="s">
        <v>189</v>
      </c>
      <c r="E107" s="194" t="s">
        <v>466</v>
      </c>
      <c r="F107" s="195" t="s">
        <v>467</v>
      </c>
      <c r="G107" s="196" t="s">
        <v>285</v>
      </c>
      <c r="H107" s="197">
        <v>16.923</v>
      </c>
      <c r="I107" s="198"/>
      <c r="J107" s="199">
        <f>ROUND(I107*H107,2)</f>
        <v>0</v>
      </c>
      <c r="K107" s="195" t="s">
        <v>193</v>
      </c>
      <c r="L107" s="61"/>
      <c r="M107" s="200" t="s">
        <v>23</v>
      </c>
      <c r="N107" s="201" t="s">
        <v>44</v>
      </c>
      <c r="O107" s="42"/>
      <c r="P107" s="202">
        <f>O107*H107</f>
        <v>0</v>
      </c>
      <c r="Q107" s="202">
        <v>4E-05</v>
      </c>
      <c r="R107" s="202">
        <f>Q107*H107</f>
        <v>0.00067692</v>
      </c>
      <c r="S107" s="202">
        <v>0.128</v>
      </c>
      <c r="T107" s="203">
        <f>S107*H107</f>
        <v>2.1661439999999996</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468</v>
      </c>
    </row>
    <row r="108" spans="2:47" s="1" customFormat="1" ht="216">
      <c r="B108" s="41"/>
      <c r="C108" s="63"/>
      <c r="D108" s="208" t="s">
        <v>287</v>
      </c>
      <c r="E108" s="63"/>
      <c r="F108" s="209" t="s">
        <v>469</v>
      </c>
      <c r="G108" s="63"/>
      <c r="H108" s="63"/>
      <c r="I108" s="163"/>
      <c r="J108" s="63"/>
      <c r="K108" s="63"/>
      <c r="L108" s="61"/>
      <c r="M108" s="207"/>
      <c r="N108" s="42"/>
      <c r="O108" s="42"/>
      <c r="P108" s="42"/>
      <c r="Q108" s="42"/>
      <c r="R108" s="42"/>
      <c r="S108" s="42"/>
      <c r="T108" s="78"/>
      <c r="AT108" s="24" t="s">
        <v>287</v>
      </c>
      <c r="AU108" s="24" t="s">
        <v>83</v>
      </c>
    </row>
    <row r="109" spans="2:47" s="1" customFormat="1" ht="40.5">
      <c r="B109" s="41"/>
      <c r="C109" s="63"/>
      <c r="D109" s="208" t="s">
        <v>196</v>
      </c>
      <c r="E109" s="63"/>
      <c r="F109" s="209" t="s">
        <v>470</v>
      </c>
      <c r="G109" s="63"/>
      <c r="H109" s="63"/>
      <c r="I109" s="163"/>
      <c r="J109" s="63"/>
      <c r="K109" s="63"/>
      <c r="L109" s="61"/>
      <c r="M109" s="207"/>
      <c r="N109" s="42"/>
      <c r="O109" s="42"/>
      <c r="P109" s="42"/>
      <c r="Q109" s="42"/>
      <c r="R109" s="42"/>
      <c r="S109" s="42"/>
      <c r="T109" s="78"/>
      <c r="AT109" s="24" t="s">
        <v>196</v>
      </c>
      <c r="AU109" s="24" t="s">
        <v>83</v>
      </c>
    </row>
    <row r="110" spans="2:51" s="11" customFormat="1" ht="13.5">
      <c r="B110" s="214"/>
      <c r="C110" s="215"/>
      <c r="D110" s="205" t="s">
        <v>290</v>
      </c>
      <c r="E110" s="216" t="s">
        <v>23</v>
      </c>
      <c r="F110" s="217" t="s">
        <v>471</v>
      </c>
      <c r="G110" s="215"/>
      <c r="H110" s="218">
        <v>16.923</v>
      </c>
      <c r="I110" s="219"/>
      <c r="J110" s="215"/>
      <c r="K110" s="215"/>
      <c r="L110" s="220"/>
      <c r="M110" s="221"/>
      <c r="N110" s="222"/>
      <c r="O110" s="222"/>
      <c r="P110" s="222"/>
      <c r="Q110" s="222"/>
      <c r="R110" s="222"/>
      <c r="S110" s="222"/>
      <c r="T110" s="223"/>
      <c r="AT110" s="224" t="s">
        <v>290</v>
      </c>
      <c r="AU110" s="224" t="s">
        <v>83</v>
      </c>
      <c r="AV110" s="11" t="s">
        <v>83</v>
      </c>
      <c r="AW110" s="11" t="s">
        <v>36</v>
      </c>
      <c r="AX110" s="11" t="s">
        <v>81</v>
      </c>
      <c r="AY110" s="224" t="s">
        <v>186</v>
      </c>
    </row>
    <row r="111" spans="2:65" s="1" customFormat="1" ht="31.5" customHeight="1">
      <c r="B111" s="41"/>
      <c r="C111" s="193" t="s">
        <v>206</v>
      </c>
      <c r="D111" s="193" t="s">
        <v>189</v>
      </c>
      <c r="E111" s="194" t="s">
        <v>472</v>
      </c>
      <c r="F111" s="195" t="s">
        <v>473</v>
      </c>
      <c r="G111" s="196" t="s">
        <v>285</v>
      </c>
      <c r="H111" s="197">
        <v>89.294</v>
      </c>
      <c r="I111" s="198"/>
      <c r="J111" s="199">
        <f>ROUND(I111*H111,2)</f>
        <v>0</v>
      </c>
      <c r="K111" s="195" t="s">
        <v>193</v>
      </c>
      <c r="L111" s="61"/>
      <c r="M111" s="200" t="s">
        <v>23</v>
      </c>
      <c r="N111" s="201" t="s">
        <v>44</v>
      </c>
      <c r="O111" s="42"/>
      <c r="P111" s="202">
        <f>O111*H111</f>
        <v>0</v>
      </c>
      <c r="Q111" s="202">
        <v>9E-05</v>
      </c>
      <c r="R111" s="202">
        <f>Q111*H111</f>
        <v>0.00803646</v>
      </c>
      <c r="S111" s="202">
        <v>0.256</v>
      </c>
      <c r="T111" s="203">
        <f>S111*H111</f>
        <v>22.859264</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474</v>
      </c>
    </row>
    <row r="112" spans="2:47" s="1" customFormat="1" ht="216">
      <c r="B112" s="41"/>
      <c r="C112" s="63"/>
      <c r="D112" s="208" t="s">
        <v>287</v>
      </c>
      <c r="E112" s="63"/>
      <c r="F112" s="209" t="s">
        <v>469</v>
      </c>
      <c r="G112" s="63"/>
      <c r="H112" s="63"/>
      <c r="I112" s="163"/>
      <c r="J112" s="63"/>
      <c r="K112" s="63"/>
      <c r="L112" s="61"/>
      <c r="M112" s="207"/>
      <c r="N112" s="42"/>
      <c r="O112" s="42"/>
      <c r="P112" s="42"/>
      <c r="Q112" s="42"/>
      <c r="R112" s="42"/>
      <c r="S112" s="42"/>
      <c r="T112" s="78"/>
      <c r="AT112" s="24" t="s">
        <v>287</v>
      </c>
      <c r="AU112" s="24" t="s">
        <v>83</v>
      </c>
    </row>
    <row r="113" spans="2:47" s="1" customFormat="1" ht="40.5">
      <c r="B113" s="41"/>
      <c r="C113" s="63"/>
      <c r="D113" s="208" t="s">
        <v>196</v>
      </c>
      <c r="E113" s="63"/>
      <c r="F113" s="209" t="s">
        <v>470</v>
      </c>
      <c r="G113" s="63"/>
      <c r="H113" s="63"/>
      <c r="I113" s="163"/>
      <c r="J113" s="63"/>
      <c r="K113" s="63"/>
      <c r="L113" s="61"/>
      <c r="M113" s="207"/>
      <c r="N113" s="42"/>
      <c r="O113" s="42"/>
      <c r="P113" s="42"/>
      <c r="Q113" s="42"/>
      <c r="R113" s="42"/>
      <c r="S113" s="42"/>
      <c r="T113" s="78"/>
      <c r="AT113" s="24" t="s">
        <v>196</v>
      </c>
      <c r="AU113" s="24" t="s">
        <v>83</v>
      </c>
    </row>
    <row r="114" spans="2:51" s="11" customFormat="1" ht="13.5">
      <c r="B114" s="214"/>
      <c r="C114" s="215"/>
      <c r="D114" s="205" t="s">
        <v>290</v>
      </c>
      <c r="E114" s="216" t="s">
        <v>23</v>
      </c>
      <c r="F114" s="217" t="s">
        <v>475</v>
      </c>
      <c r="G114" s="215"/>
      <c r="H114" s="218">
        <v>89.294</v>
      </c>
      <c r="I114" s="219"/>
      <c r="J114" s="215"/>
      <c r="K114" s="215"/>
      <c r="L114" s="220"/>
      <c r="M114" s="221"/>
      <c r="N114" s="222"/>
      <c r="O114" s="222"/>
      <c r="P114" s="222"/>
      <c r="Q114" s="222"/>
      <c r="R114" s="222"/>
      <c r="S114" s="222"/>
      <c r="T114" s="223"/>
      <c r="AT114" s="224" t="s">
        <v>290</v>
      </c>
      <c r="AU114" s="224" t="s">
        <v>83</v>
      </c>
      <c r="AV114" s="11" t="s">
        <v>83</v>
      </c>
      <c r="AW114" s="11" t="s">
        <v>36</v>
      </c>
      <c r="AX114" s="11" t="s">
        <v>81</v>
      </c>
      <c r="AY114" s="224" t="s">
        <v>186</v>
      </c>
    </row>
    <row r="115" spans="2:65" s="1" customFormat="1" ht="44.25" customHeight="1">
      <c r="B115" s="41"/>
      <c r="C115" s="193" t="s">
        <v>185</v>
      </c>
      <c r="D115" s="193" t="s">
        <v>189</v>
      </c>
      <c r="E115" s="194" t="s">
        <v>476</v>
      </c>
      <c r="F115" s="195" t="s">
        <v>477</v>
      </c>
      <c r="G115" s="196" t="s">
        <v>285</v>
      </c>
      <c r="H115" s="197">
        <v>2063.27</v>
      </c>
      <c r="I115" s="198"/>
      <c r="J115" s="199">
        <f>ROUND(I115*H115,2)</f>
        <v>0</v>
      </c>
      <c r="K115" s="195" t="s">
        <v>193</v>
      </c>
      <c r="L115" s="61"/>
      <c r="M115" s="200" t="s">
        <v>23</v>
      </c>
      <c r="N115" s="201" t="s">
        <v>44</v>
      </c>
      <c r="O115" s="42"/>
      <c r="P115" s="202">
        <f>O115*H115</f>
        <v>0</v>
      </c>
      <c r="Q115" s="202">
        <v>0.00024</v>
      </c>
      <c r="R115" s="202">
        <f>Q115*H115</f>
        <v>0.4951848</v>
      </c>
      <c r="S115" s="202">
        <v>0.512</v>
      </c>
      <c r="T115" s="203">
        <f>S115*H115</f>
        <v>1056.39424</v>
      </c>
      <c r="AR115" s="24" t="s">
        <v>206</v>
      </c>
      <c r="AT115" s="24" t="s">
        <v>189</v>
      </c>
      <c r="AU115" s="24" t="s">
        <v>83</v>
      </c>
      <c r="AY115" s="24" t="s">
        <v>186</v>
      </c>
      <c r="BE115" s="204">
        <f>IF(N115="základní",J115,0)</f>
        <v>0</v>
      </c>
      <c r="BF115" s="204">
        <f>IF(N115="snížená",J115,0)</f>
        <v>0</v>
      </c>
      <c r="BG115" s="204">
        <f>IF(N115="zákl. přenesená",J115,0)</f>
        <v>0</v>
      </c>
      <c r="BH115" s="204">
        <f>IF(N115="sníž. přenesená",J115,0)</f>
        <v>0</v>
      </c>
      <c r="BI115" s="204">
        <f>IF(N115="nulová",J115,0)</f>
        <v>0</v>
      </c>
      <c r="BJ115" s="24" t="s">
        <v>81</v>
      </c>
      <c r="BK115" s="204">
        <f>ROUND(I115*H115,2)</f>
        <v>0</v>
      </c>
      <c r="BL115" s="24" t="s">
        <v>206</v>
      </c>
      <c r="BM115" s="24" t="s">
        <v>478</v>
      </c>
    </row>
    <row r="116" spans="2:47" s="1" customFormat="1" ht="216">
      <c r="B116" s="41"/>
      <c r="C116" s="63"/>
      <c r="D116" s="208" t="s">
        <v>287</v>
      </c>
      <c r="E116" s="63"/>
      <c r="F116" s="209" t="s">
        <v>469</v>
      </c>
      <c r="G116" s="63"/>
      <c r="H116" s="63"/>
      <c r="I116" s="163"/>
      <c r="J116" s="63"/>
      <c r="K116" s="63"/>
      <c r="L116" s="61"/>
      <c r="M116" s="207"/>
      <c r="N116" s="42"/>
      <c r="O116" s="42"/>
      <c r="P116" s="42"/>
      <c r="Q116" s="42"/>
      <c r="R116" s="42"/>
      <c r="S116" s="42"/>
      <c r="T116" s="78"/>
      <c r="AT116" s="24" t="s">
        <v>287</v>
      </c>
      <c r="AU116" s="24" t="s">
        <v>83</v>
      </c>
    </row>
    <row r="117" spans="2:47" s="1" customFormat="1" ht="40.5">
      <c r="B117" s="41"/>
      <c r="C117" s="63"/>
      <c r="D117" s="205" t="s">
        <v>196</v>
      </c>
      <c r="E117" s="63"/>
      <c r="F117" s="206" t="s">
        <v>470</v>
      </c>
      <c r="G117" s="63"/>
      <c r="H117" s="63"/>
      <c r="I117" s="163"/>
      <c r="J117" s="63"/>
      <c r="K117" s="63"/>
      <c r="L117" s="61"/>
      <c r="M117" s="207"/>
      <c r="N117" s="42"/>
      <c r="O117" s="42"/>
      <c r="P117" s="42"/>
      <c r="Q117" s="42"/>
      <c r="R117" s="42"/>
      <c r="S117" s="42"/>
      <c r="T117" s="78"/>
      <c r="AT117" s="24" t="s">
        <v>196</v>
      </c>
      <c r="AU117" s="24" t="s">
        <v>83</v>
      </c>
    </row>
    <row r="118" spans="2:65" s="1" customFormat="1" ht="31.5" customHeight="1">
      <c r="B118" s="41"/>
      <c r="C118" s="193" t="s">
        <v>241</v>
      </c>
      <c r="D118" s="193" t="s">
        <v>189</v>
      </c>
      <c r="E118" s="194" t="s">
        <v>479</v>
      </c>
      <c r="F118" s="195" t="s">
        <v>480</v>
      </c>
      <c r="G118" s="196" t="s">
        <v>444</v>
      </c>
      <c r="H118" s="197">
        <v>18.234</v>
      </c>
      <c r="I118" s="198"/>
      <c r="J118" s="199">
        <f>ROUND(I118*H118,2)</f>
        <v>0</v>
      </c>
      <c r="K118" s="195" t="s">
        <v>193</v>
      </c>
      <c r="L118" s="61"/>
      <c r="M118" s="200" t="s">
        <v>23</v>
      </c>
      <c r="N118" s="201" t="s">
        <v>44</v>
      </c>
      <c r="O118" s="42"/>
      <c r="P118" s="202">
        <f>O118*H118</f>
        <v>0</v>
      </c>
      <c r="Q118" s="202">
        <v>0</v>
      </c>
      <c r="R118" s="202">
        <f>Q118*H118</f>
        <v>0</v>
      </c>
      <c r="S118" s="202">
        <v>0.205</v>
      </c>
      <c r="T118" s="203">
        <f>S118*H118</f>
        <v>3.7379700000000002</v>
      </c>
      <c r="AR118" s="24" t="s">
        <v>206</v>
      </c>
      <c r="AT118" s="24" t="s">
        <v>189</v>
      </c>
      <c r="AU118" s="24" t="s">
        <v>83</v>
      </c>
      <c r="AY118" s="24" t="s">
        <v>186</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206</v>
      </c>
      <c r="BM118" s="24" t="s">
        <v>481</v>
      </c>
    </row>
    <row r="119" spans="2:47" s="1" customFormat="1" ht="148.5">
      <c r="B119" s="41"/>
      <c r="C119" s="63"/>
      <c r="D119" s="208" t="s">
        <v>287</v>
      </c>
      <c r="E119" s="63"/>
      <c r="F119" s="209" t="s">
        <v>482</v>
      </c>
      <c r="G119" s="63"/>
      <c r="H119" s="63"/>
      <c r="I119" s="163"/>
      <c r="J119" s="63"/>
      <c r="K119" s="63"/>
      <c r="L119" s="61"/>
      <c r="M119" s="207"/>
      <c r="N119" s="42"/>
      <c r="O119" s="42"/>
      <c r="P119" s="42"/>
      <c r="Q119" s="42"/>
      <c r="R119" s="42"/>
      <c r="S119" s="42"/>
      <c r="T119" s="78"/>
      <c r="AT119" s="24" t="s">
        <v>287</v>
      </c>
      <c r="AU119" s="24" t="s">
        <v>83</v>
      </c>
    </row>
    <row r="120" spans="2:47" s="1" customFormat="1" ht="27">
      <c r="B120" s="41"/>
      <c r="C120" s="63"/>
      <c r="D120" s="208" t="s">
        <v>196</v>
      </c>
      <c r="E120" s="63"/>
      <c r="F120" s="209" t="s">
        <v>446</v>
      </c>
      <c r="G120" s="63"/>
      <c r="H120" s="63"/>
      <c r="I120" s="163"/>
      <c r="J120" s="63"/>
      <c r="K120" s="63"/>
      <c r="L120" s="61"/>
      <c r="M120" s="207"/>
      <c r="N120" s="42"/>
      <c r="O120" s="42"/>
      <c r="P120" s="42"/>
      <c r="Q120" s="42"/>
      <c r="R120" s="42"/>
      <c r="S120" s="42"/>
      <c r="T120" s="78"/>
      <c r="AT120" s="24" t="s">
        <v>196</v>
      </c>
      <c r="AU120" s="24" t="s">
        <v>83</v>
      </c>
    </row>
    <row r="121" spans="2:51" s="11" customFormat="1" ht="13.5">
      <c r="B121" s="214"/>
      <c r="C121" s="215"/>
      <c r="D121" s="205" t="s">
        <v>290</v>
      </c>
      <c r="E121" s="216" t="s">
        <v>23</v>
      </c>
      <c r="F121" s="217" t="s">
        <v>483</v>
      </c>
      <c r="G121" s="215"/>
      <c r="H121" s="218">
        <v>18.234</v>
      </c>
      <c r="I121" s="219"/>
      <c r="J121" s="215"/>
      <c r="K121" s="215"/>
      <c r="L121" s="220"/>
      <c r="M121" s="221"/>
      <c r="N121" s="222"/>
      <c r="O121" s="222"/>
      <c r="P121" s="222"/>
      <c r="Q121" s="222"/>
      <c r="R121" s="222"/>
      <c r="S121" s="222"/>
      <c r="T121" s="223"/>
      <c r="AT121" s="224" t="s">
        <v>290</v>
      </c>
      <c r="AU121" s="224" t="s">
        <v>83</v>
      </c>
      <c r="AV121" s="11" t="s">
        <v>83</v>
      </c>
      <c r="AW121" s="11" t="s">
        <v>36</v>
      </c>
      <c r="AX121" s="11" t="s">
        <v>81</v>
      </c>
      <c r="AY121" s="224" t="s">
        <v>186</v>
      </c>
    </row>
    <row r="122" spans="2:65" s="1" customFormat="1" ht="31.5" customHeight="1">
      <c r="B122" s="41"/>
      <c r="C122" s="193" t="s">
        <v>246</v>
      </c>
      <c r="D122" s="193" t="s">
        <v>189</v>
      </c>
      <c r="E122" s="194" t="s">
        <v>484</v>
      </c>
      <c r="F122" s="195" t="s">
        <v>485</v>
      </c>
      <c r="G122" s="196" t="s">
        <v>444</v>
      </c>
      <c r="H122" s="197">
        <v>3.73</v>
      </c>
      <c r="I122" s="198"/>
      <c r="J122" s="199">
        <f>ROUND(I122*H122,2)</f>
        <v>0</v>
      </c>
      <c r="K122" s="195" t="s">
        <v>193</v>
      </c>
      <c r="L122" s="61"/>
      <c r="M122" s="200" t="s">
        <v>23</v>
      </c>
      <c r="N122" s="201" t="s">
        <v>44</v>
      </c>
      <c r="O122" s="42"/>
      <c r="P122" s="202">
        <f>O122*H122</f>
        <v>0</v>
      </c>
      <c r="Q122" s="202">
        <v>0</v>
      </c>
      <c r="R122" s="202">
        <f>Q122*H122</f>
        <v>0</v>
      </c>
      <c r="S122" s="202">
        <v>0.04</v>
      </c>
      <c r="T122" s="203">
        <f>S122*H122</f>
        <v>0.1492</v>
      </c>
      <c r="AR122" s="24" t="s">
        <v>206</v>
      </c>
      <c r="AT122" s="24" t="s">
        <v>189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486</v>
      </c>
    </row>
    <row r="123" spans="2:47" s="1" customFormat="1" ht="148.5">
      <c r="B123" s="41"/>
      <c r="C123" s="63"/>
      <c r="D123" s="208" t="s">
        <v>287</v>
      </c>
      <c r="E123" s="63"/>
      <c r="F123" s="209" t="s">
        <v>482</v>
      </c>
      <c r="G123" s="63"/>
      <c r="H123" s="63"/>
      <c r="I123" s="163"/>
      <c r="J123" s="63"/>
      <c r="K123" s="63"/>
      <c r="L123" s="61"/>
      <c r="M123" s="207"/>
      <c r="N123" s="42"/>
      <c r="O123" s="42"/>
      <c r="P123" s="42"/>
      <c r="Q123" s="42"/>
      <c r="R123" s="42"/>
      <c r="S123" s="42"/>
      <c r="T123" s="78"/>
      <c r="AT123" s="24" t="s">
        <v>287</v>
      </c>
      <c r="AU123" s="24" t="s">
        <v>83</v>
      </c>
    </row>
    <row r="124" spans="2:47" s="1" customFormat="1" ht="27">
      <c r="B124" s="41"/>
      <c r="C124" s="63"/>
      <c r="D124" s="205" t="s">
        <v>196</v>
      </c>
      <c r="E124" s="63"/>
      <c r="F124" s="206" t="s">
        <v>446</v>
      </c>
      <c r="G124" s="63"/>
      <c r="H124" s="63"/>
      <c r="I124" s="163"/>
      <c r="J124" s="63"/>
      <c r="K124" s="63"/>
      <c r="L124" s="61"/>
      <c r="M124" s="207"/>
      <c r="N124" s="42"/>
      <c r="O124" s="42"/>
      <c r="P124" s="42"/>
      <c r="Q124" s="42"/>
      <c r="R124" s="42"/>
      <c r="S124" s="42"/>
      <c r="T124" s="78"/>
      <c r="AT124" s="24" t="s">
        <v>196</v>
      </c>
      <c r="AU124" s="24" t="s">
        <v>83</v>
      </c>
    </row>
    <row r="125" spans="2:65" s="1" customFormat="1" ht="44.25" customHeight="1">
      <c r="B125" s="41"/>
      <c r="C125" s="193" t="s">
        <v>354</v>
      </c>
      <c r="D125" s="193" t="s">
        <v>189</v>
      </c>
      <c r="E125" s="194" t="s">
        <v>487</v>
      </c>
      <c r="F125" s="195" t="s">
        <v>488</v>
      </c>
      <c r="G125" s="196" t="s">
        <v>295</v>
      </c>
      <c r="H125" s="197">
        <v>48448.66</v>
      </c>
      <c r="I125" s="198"/>
      <c r="J125" s="199">
        <f>ROUND(I125*H125,2)</f>
        <v>0</v>
      </c>
      <c r="K125" s="195" t="s">
        <v>193</v>
      </c>
      <c r="L125" s="61"/>
      <c r="M125" s="200" t="s">
        <v>23</v>
      </c>
      <c r="N125" s="201" t="s">
        <v>44</v>
      </c>
      <c r="O125" s="42"/>
      <c r="P125" s="202">
        <f>O125*H125</f>
        <v>0</v>
      </c>
      <c r="Q125" s="202">
        <v>0</v>
      </c>
      <c r="R125" s="202">
        <f>Q125*H125</f>
        <v>0</v>
      </c>
      <c r="S125" s="202">
        <v>0</v>
      </c>
      <c r="T125" s="203">
        <f>S125*H125</f>
        <v>0</v>
      </c>
      <c r="AR125" s="24" t="s">
        <v>206</v>
      </c>
      <c r="AT125" s="24" t="s">
        <v>189</v>
      </c>
      <c r="AU125" s="24" t="s">
        <v>83</v>
      </c>
      <c r="AY125" s="24" t="s">
        <v>186</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206</v>
      </c>
      <c r="BM125" s="24" t="s">
        <v>489</v>
      </c>
    </row>
    <row r="126" spans="2:47" s="1" customFormat="1" ht="270">
      <c r="B126" s="41"/>
      <c r="C126" s="63"/>
      <c r="D126" s="208" t="s">
        <v>287</v>
      </c>
      <c r="E126" s="63"/>
      <c r="F126" s="209" t="s">
        <v>490</v>
      </c>
      <c r="G126" s="63"/>
      <c r="H126" s="63"/>
      <c r="I126" s="163"/>
      <c r="J126" s="63"/>
      <c r="K126" s="63"/>
      <c r="L126" s="61"/>
      <c r="M126" s="207"/>
      <c r="N126" s="42"/>
      <c r="O126" s="42"/>
      <c r="P126" s="42"/>
      <c r="Q126" s="42"/>
      <c r="R126" s="42"/>
      <c r="S126" s="42"/>
      <c r="T126" s="78"/>
      <c r="AT126" s="24" t="s">
        <v>287</v>
      </c>
      <c r="AU126" s="24" t="s">
        <v>83</v>
      </c>
    </row>
    <row r="127" spans="2:51" s="11" customFormat="1" ht="13.5">
      <c r="B127" s="214"/>
      <c r="C127" s="215"/>
      <c r="D127" s="205" t="s">
        <v>290</v>
      </c>
      <c r="E127" s="216" t="s">
        <v>23</v>
      </c>
      <c r="F127" s="217" t="s">
        <v>491</v>
      </c>
      <c r="G127" s="215"/>
      <c r="H127" s="218">
        <v>48448.66</v>
      </c>
      <c r="I127" s="219"/>
      <c r="J127" s="215"/>
      <c r="K127" s="215"/>
      <c r="L127" s="220"/>
      <c r="M127" s="221"/>
      <c r="N127" s="222"/>
      <c r="O127" s="222"/>
      <c r="P127" s="222"/>
      <c r="Q127" s="222"/>
      <c r="R127" s="222"/>
      <c r="S127" s="222"/>
      <c r="T127" s="223"/>
      <c r="AT127" s="224" t="s">
        <v>290</v>
      </c>
      <c r="AU127" s="224" t="s">
        <v>83</v>
      </c>
      <c r="AV127" s="11" t="s">
        <v>83</v>
      </c>
      <c r="AW127" s="11" t="s">
        <v>36</v>
      </c>
      <c r="AX127" s="11" t="s">
        <v>81</v>
      </c>
      <c r="AY127" s="224" t="s">
        <v>186</v>
      </c>
    </row>
    <row r="128" spans="2:65" s="1" customFormat="1" ht="44.25" customHeight="1">
      <c r="B128" s="41"/>
      <c r="C128" s="193" t="s">
        <v>358</v>
      </c>
      <c r="D128" s="193" t="s">
        <v>189</v>
      </c>
      <c r="E128" s="194" t="s">
        <v>492</v>
      </c>
      <c r="F128" s="195" t="s">
        <v>493</v>
      </c>
      <c r="G128" s="196" t="s">
        <v>295</v>
      </c>
      <c r="H128" s="197">
        <v>48448.66</v>
      </c>
      <c r="I128" s="198"/>
      <c r="J128" s="199">
        <f>ROUND(I128*H128,2)</f>
        <v>0</v>
      </c>
      <c r="K128" s="195" t="s">
        <v>193</v>
      </c>
      <c r="L128" s="61"/>
      <c r="M128" s="200" t="s">
        <v>23</v>
      </c>
      <c r="N128" s="201" t="s">
        <v>44</v>
      </c>
      <c r="O128" s="42"/>
      <c r="P128" s="202">
        <f>O128*H128</f>
        <v>0</v>
      </c>
      <c r="Q128" s="202">
        <v>0</v>
      </c>
      <c r="R128" s="202">
        <f>Q128*H128</f>
        <v>0</v>
      </c>
      <c r="S128" s="202">
        <v>0</v>
      </c>
      <c r="T128" s="203">
        <f>S128*H128</f>
        <v>0</v>
      </c>
      <c r="AR128" s="24" t="s">
        <v>206</v>
      </c>
      <c r="AT128" s="24" t="s">
        <v>189</v>
      </c>
      <c r="AU128" s="24" t="s">
        <v>83</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206</v>
      </c>
      <c r="BM128" s="24" t="s">
        <v>494</v>
      </c>
    </row>
    <row r="129" spans="2:47" s="1" customFormat="1" ht="270">
      <c r="B129" s="41"/>
      <c r="C129" s="63"/>
      <c r="D129" s="205" t="s">
        <v>287</v>
      </c>
      <c r="E129" s="63"/>
      <c r="F129" s="206" t="s">
        <v>490</v>
      </c>
      <c r="G129" s="63"/>
      <c r="H129" s="63"/>
      <c r="I129" s="163"/>
      <c r="J129" s="63"/>
      <c r="K129" s="63"/>
      <c r="L129" s="61"/>
      <c r="M129" s="207"/>
      <c r="N129" s="42"/>
      <c r="O129" s="42"/>
      <c r="P129" s="42"/>
      <c r="Q129" s="42"/>
      <c r="R129" s="42"/>
      <c r="S129" s="42"/>
      <c r="T129" s="78"/>
      <c r="AT129" s="24" t="s">
        <v>287</v>
      </c>
      <c r="AU129" s="24" t="s">
        <v>83</v>
      </c>
    </row>
    <row r="130" spans="2:65" s="1" customFormat="1" ht="31.5" customHeight="1">
      <c r="B130" s="41"/>
      <c r="C130" s="193" t="s">
        <v>362</v>
      </c>
      <c r="D130" s="193" t="s">
        <v>189</v>
      </c>
      <c r="E130" s="194" t="s">
        <v>495</v>
      </c>
      <c r="F130" s="195" t="s">
        <v>496</v>
      </c>
      <c r="G130" s="196" t="s">
        <v>295</v>
      </c>
      <c r="H130" s="197">
        <v>35.58</v>
      </c>
      <c r="I130" s="198"/>
      <c r="J130" s="199">
        <f>ROUND(I130*H130,2)</f>
        <v>0</v>
      </c>
      <c r="K130" s="195" t="s">
        <v>193</v>
      </c>
      <c r="L130" s="61"/>
      <c r="M130" s="200" t="s">
        <v>23</v>
      </c>
      <c r="N130" s="201" t="s">
        <v>44</v>
      </c>
      <c r="O130" s="42"/>
      <c r="P130" s="202">
        <f>O130*H130</f>
        <v>0</v>
      </c>
      <c r="Q130" s="202">
        <v>0</v>
      </c>
      <c r="R130" s="202">
        <f>Q130*H130</f>
        <v>0</v>
      </c>
      <c r="S130" s="202">
        <v>0</v>
      </c>
      <c r="T130" s="203">
        <f>S130*H130</f>
        <v>0</v>
      </c>
      <c r="AR130" s="24" t="s">
        <v>206</v>
      </c>
      <c r="AT130" s="24" t="s">
        <v>189</v>
      </c>
      <c r="AU130" s="24" t="s">
        <v>83</v>
      </c>
      <c r="AY130" s="24" t="s">
        <v>186</v>
      </c>
      <c r="BE130" s="204">
        <f>IF(N130="základní",J130,0)</f>
        <v>0</v>
      </c>
      <c r="BF130" s="204">
        <f>IF(N130="snížená",J130,0)</f>
        <v>0</v>
      </c>
      <c r="BG130" s="204">
        <f>IF(N130="zákl. přenesená",J130,0)</f>
        <v>0</v>
      </c>
      <c r="BH130" s="204">
        <f>IF(N130="sníž. přenesená",J130,0)</f>
        <v>0</v>
      </c>
      <c r="BI130" s="204">
        <f>IF(N130="nulová",J130,0)</f>
        <v>0</v>
      </c>
      <c r="BJ130" s="24" t="s">
        <v>81</v>
      </c>
      <c r="BK130" s="204">
        <f>ROUND(I130*H130,2)</f>
        <v>0</v>
      </c>
      <c r="BL130" s="24" t="s">
        <v>206</v>
      </c>
      <c r="BM130" s="24" t="s">
        <v>497</v>
      </c>
    </row>
    <row r="131" spans="2:47" s="1" customFormat="1" ht="202.5">
      <c r="B131" s="41"/>
      <c r="C131" s="63"/>
      <c r="D131" s="208" t="s">
        <v>287</v>
      </c>
      <c r="E131" s="63"/>
      <c r="F131" s="209" t="s">
        <v>498</v>
      </c>
      <c r="G131" s="63"/>
      <c r="H131" s="63"/>
      <c r="I131" s="163"/>
      <c r="J131" s="63"/>
      <c r="K131" s="63"/>
      <c r="L131" s="61"/>
      <c r="M131" s="207"/>
      <c r="N131" s="42"/>
      <c r="O131" s="42"/>
      <c r="P131" s="42"/>
      <c r="Q131" s="42"/>
      <c r="R131" s="42"/>
      <c r="S131" s="42"/>
      <c r="T131" s="78"/>
      <c r="AT131" s="24" t="s">
        <v>287</v>
      </c>
      <c r="AU131" s="24" t="s">
        <v>83</v>
      </c>
    </row>
    <row r="132" spans="2:51" s="11" customFormat="1" ht="13.5">
      <c r="B132" s="214"/>
      <c r="C132" s="215"/>
      <c r="D132" s="205" t="s">
        <v>290</v>
      </c>
      <c r="E132" s="216" t="s">
        <v>23</v>
      </c>
      <c r="F132" s="217" t="s">
        <v>499</v>
      </c>
      <c r="G132" s="215"/>
      <c r="H132" s="218">
        <v>35.58</v>
      </c>
      <c r="I132" s="219"/>
      <c r="J132" s="215"/>
      <c r="K132" s="215"/>
      <c r="L132" s="220"/>
      <c r="M132" s="221"/>
      <c r="N132" s="222"/>
      <c r="O132" s="222"/>
      <c r="P132" s="222"/>
      <c r="Q132" s="222"/>
      <c r="R132" s="222"/>
      <c r="S132" s="222"/>
      <c r="T132" s="223"/>
      <c r="AT132" s="224" t="s">
        <v>290</v>
      </c>
      <c r="AU132" s="224" t="s">
        <v>83</v>
      </c>
      <c r="AV132" s="11" t="s">
        <v>83</v>
      </c>
      <c r="AW132" s="11" t="s">
        <v>36</v>
      </c>
      <c r="AX132" s="11" t="s">
        <v>81</v>
      </c>
      <c r="AY132" s="224" t="s">
        <v>186</v>
      </c>
    </row>
    <row r="133" spans="2:65" s="1" customFormat="1" ht="31.5" customHeight="1">
      <c r="B133" s="41"/>
      <c r="C133" s="193" t="s">
        <v>500</v>
      </c>
      <c r="D133" s="193" t="s">
        <v>189</v>
      </c>
      <c r="E133" s="194" t="s">
        <v>501</v>
      </c>
      <c r="F133" s="195" t="s">
        <v>502</v>
      </c>
      <c r="G133" s="196" t="s">
        <v>295</v>
      </c>
      <c r="H133" s="197">
        <v>123.6</v>
      </c>
      <c r="I133" s="198"/>
      <c r="J133" s="199">
        <f>ROUND(I133*H133,2)</f>
        <v>0</v>
      </c>
      <c r="K133" s="195" t="s">
        <v>193</v>
      </c>
      <c r="L133" s="61"/>
      <c r="M133" s="200" t="s">
        <v>23</v>
      </c>
      <c r="N133" s="201" t="s">
        <v>44</v>
      </c>
      <c r="O133" s="42"/>
      <c r="P133" s="202">
        <f>O133*H133</f>
        <v>0</v>
      </c>
      <c r="Q133" s="202">
        <v>0</v>
      </c>
      <c r="R133" s="202">
        <f>Q133*H133</f>
        <v>0</v>
      </c>
      <c r="S133" s="202">
        <v>0</v>
      </c>
      <c r="T133" s="203">
        <f>S133*H133</f>
        <v>0</v>
      </c>
      <c r="AR133" s="24" t="s">
        <v>206</v>
      </c>
      <c r="AT133" s="24" t="s">
        <v>189</v>
      </c>
      <c r="AU133" s="24" t="s">
        <v>83</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503</v>
      </c>
    </row>
    <row r="134" spans="2:47" s="1" customFormat="1" ht="202.5">
      <c r="B134" s="41"/>
      <c r="C134" s="63"/>
      <c r="D134" s="208" t="s">
        <v>287</v>
      </c>
      <c r="E134" s="63"/>
      <c r="F134" s="209" t="s">
        <v>498</v>
      </c>
      <c r="G134" s="63"/>
      <c r="H134" s="63"/>
      <c r="I134" s="163"/>
      <c r="J134" s="63"/>
      <c r="K134" s="63"/>
      <c r="L134" s="61"/>
      <c r="M134" s="207"/>
      <c r="N134" s="42"/>
      <c r="O134" s="42"/>
      <c r="P134" s="42"/>
      <c r="Q134" s="42"/>
      <c r="R134" s="42"/>
      <c r="S134" s="42"/>
      <c r="T134" s="78"/>
      <c r="AT134" s="24" t="s">
        <v>287</v>
      </c>
      <c r="AU134" s="24" t="s">
        <v>83</v>
      </c>
    </row>
    <row r="135" spans="2:51" s="11" customFormat="1" ht="13.5">
      <c r="B135" s="214"/>
      <c r="C135" s="215"/>
      <c r="D135" s="205" t="s">
        <v>290</v>
      </c>
      <c r="E135" s="216" t="s">
        <v>23</v>
      </c>
      <c r="F135" s="217" t="s">
        <v>504</v>
      </c>
      <c r="G135" s="215"/>
      <c r="H135" s="218">
        <v>123.6</v>
      </c>
      <c r="I135" s="219"/>
      <c r="J135" s="215"/>
      <c r="K135" s="215"/>
      <c r="L135" s="220"/>
      <c r="M135" s="221"/>
      <c r="N135" s="222"/>
      <c r="O135" s="222"/>
      <c r="P135" s="222"/>
      <c r="Q135" s="222"/>
      <c r="R135" s="222"/>
      <c r="S135" s="222"/>
      <c r="T135" s="223"/>
      <c r="AT135" s="224" t="s">
        <v>290</v>
      </c>
      <c r="AU135" s="224" t="s">
        <v>83</v>
      </c>
      <c r="AV135" s="11" t="s">
        <v>83</v>
      </c>
      <c r="AW135" s="11" t="s">
        <v>36</v>
      </c>
      <c r="AX135" s="11" t="s">
        <v>81</v>
      </c>
      <c r="AY135" s="224" t="s">
        <v>186</v>
      </c>
    </row>
    <row r="136" spans="2:65" s="1" customFormat="1" ht="31.5" customHeight="1">
      <c r="B136" s="41"/>
      <c r="C136" s="193" t="s">
        <v>9</v>
      </c>
      <c r="D136" s="193" t="s">
        <v>189</v>
      </c>
      <c r="E136" s="194" t="s">
        <v>505</v>
      </c>
      <c r="F136" s="195" t="s">
        <v>506</v>
      </c>
      <c r="G136" s="196" t="s">
        <v>295</v>
      </c>
      <c r="H136" s="197">
        <v>35.58</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507</v>
      </c>
    </row>
    <row r="137" spans="2:47" s="1" customFormat="1" ht="202.5">
      <c r="B137" s="41"/>
      <c r="C137" s="63"/>
      <c r="D137" s="205" t="s">
        <v>287</v>
      </c>
      <c r="E137" s="63"/>
      <c r="F137" s="206" t="s">
        <v>498</v>
      </c>
      <c r="G137" s="63"/>
      <c r="H137" s="63"/>
      <c r="I137" s="163"/>
      <c r="J137" s="63"/>
      <c r="K137" s="63"/>
      <c r="L137" s="61"/>
      <c r="M137" s="207"/>
      <c r="N137" s="42"/>
      <c r="O137" s="42"/>
      <c r="P137" s="42"/>
      <c r="Q137" s="42"/>
      <c r="R137" s="42"/>
      <c r="S137" s="42"/>
      <c r="T137" s="78"/>
      <c r="AT137" s="24" t="s">
        <v>287</v>
      </c>
      <c r="AU137" s="24" t="s">
        <v>83</v>
      </c>
    </row>
    <row r="138" spans="2:65" s="1" customFormat="1" ht="31.5" customHeight="1">
      <c r="B138" s="41"/>
      <c r="C138" s="193" t="s">
        <v>508</v>
      </c>
      <c r="D138" s="193" t="s">
        <v>189</v>
      </c>
      <c r="E138" s="194" t="s">
        <v>505</v>
      </c>
      <c r="F138" s="195" t="s">
        <v>506</v>
      </c>
      <c r="G138" s="196" t="s">
        <v>295</v>
      </c>
      <c r="H138" s="197">
        <v>123.6</v>
      </c>
      <c r="I138" s="198"/>
      <c r="J138" s="199">
        <f>ROUND(I138*H138,2)</f>
        <v>0</v>
      </c>
      <c r="K138" s="195" t="s">
        <v>193</v>
      </c>
      <c r="L138" s="61"/>
      <c r="M138" s="200" t="s">
        <v>23</v>
      </c>
      <c r="N138" s="201" t="s">
        <v>44</v>
      </c>
      <c r="O138" s="42"/>
      <c r="P138" s="202">
        <f>O138*H138</f>
        <v>0</v>
      </c>
      <c r="Q138" s="202">
        <v>0</v>
      </c>
      <c r="R138" s="202">
        <f>Q138*H138</f>
        <v>0</v>
      </c>
      <c r="S138" s="202">
        <v>0</v>
      </c>
      <c r="T138" s="203">
        <f>S138*H138</f>
        <v>0</v>
      </c>
      <c r="AR138" s="24" t="s">
        <v>206</v>
      </c>
      <c r="AT138" s="24" t="s">
        <v>189</v>
      </c>
      <c r="AU138" s="24" t="s">
        <v>83</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206</v>
      </c>
      <c r="BM138" s="24" t="s">
        <v>509</v>
      </c>
    </row>
    <row r="139" spans="2:47" s="1" customFormat="1" ht="202.5">
      <c r="B139" s="41"/>
      <c r="C139" s="63"/>
      <c r="D139" s="205" t="s">
        <v>287</v>
      </c>
      <c r="E139" s="63"/>
      <c r="F139" s="206" t="s">
        <v>498</v>
      </c>
      <c r="G139" s="63"/>
      <c r="H139" s="63"/>
      <c r="I139" s="163"/>
      <c r="J139" s="63"/>
      <c r="K139" s="63"/>
      <c r="L139" s="61"/>
      <c r="M139" s="207"/>
      <c r="N139" s="42"/>
      <c r="O139" s="42"/>
      <c r="P139" s="42"/>
      <c r="Q139" s="42"/>
      <c r="R139" s="42"/>
      <c r="S139" s="42"/>
      <c r="T139" s="78"/>
      <c r="AT139" s="24" t="s">
        <v>287</v>
      </c>
      <c r="AU139" s="24" t="s">
        <v>83</v>
      </c>
    </row>
    <row r="140" spans="2:65" s="1" customFormat="1" ht="31.5" customHeight="1">
      <c r="B140" s="41"/>
      <c r="C140" s="193" t="s">
        <v>369</v>
      </c>
      <c r="D140" s="193" t="s">
        <v>189</v>
      </c>
      <c r="E140" s="194" t="s">
        <v>510</v>
      </c>
      <c r="F140" s="195" t="s">
        <v>511</v>
      </c>
      <c r="G140" s="196" t="s">
        <v>295</v>
      </c>
      <c r="H140" s="197">
        <v>1197.718</v>
      </c>
      <c r="I140" s="198"/>
      <c r="J140" s="199">
        <f>ROUND(I140*H140,2)</f>
        <v>0</v>
      </c>
      <c r="K140" s="195" t="s">
        <v>193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512</v>
      </c>
    </row>
    <row r="141" spans="2:47" s="1" customFormat="1" ht="94.5">
      <c r="B141" s="41"/>
      <c r="C141" s="63"/>
      <c r="D141" s="208" t="s">
        <v>287</v>
      </c>
      <c r="E141" s="63"/>
      <c r="F141" s="209" t="s">
        <v>513</v>
      </c>
      <c r="G141" s="63"/>
      <c r="H141" s="63"/>
      <c r="I141" s="163"/>
      <c r="J141" s="63"/>
      <c r="K141" s="63"/>
      <c r="L141" s="61"/>
      <c r="M141" s="207"/>
      <c r="N141" s="42"/>
      <c r="O141" s="42"/>
      <c r="P141" s="42"/>
      <c r="Q141" s="42"/>
      <c r="R141" s="42"/>
      <c r="S141" s="42"/>
      <c r="T141" s="78"/>
      <c r="AT141" s="24" t="s">
        <v>287</v>
      </c>
      <c r="AU141" s="24" t="s">
        <v>83</v>
      </c>
    </row>
    <row r="142" spans="2:51" s="11" customFormat="1" ht="13.5">
      <c r="B142" s="214"/>
      <c r="C142" s="215"/>
      <c r="D142" s="205" t="s">
        <v>290</v>
      </c>
      <c r="E142" s="216" t="s">
        <v>23</v>
      </c>
      <c r="F142" s="217" t="s">
        <v>514</v>
      </c>
      <c r="G142" s="215"/>
      <c r="H142" s="218">
        <v>1197.718</v>
      </c>
      <c r="I142" s="219"/>
      <c r="J142" s="215"/>
      <c r="K142" s="215"/>
      <c r="L142" s="220"/>
      <c r="M142" s="221"/>
      <c r="N142" s="222"/>
      <c r="O142" s="222"/>
      <c r="P142" s="222"/>
      <c r="Q142" s="222"/>
      <c r="R142" s="222"/>
      <c r="S142" s="222"/>
      <c r="T142" s="223"/>
      <c r="AT142" s="224" t="s">
        <v>290</v>
      </c>
      <c r="AU142" s="224" t="s">
        <v>83</v>
      </c>
      <c r="AV142" s="11" t="s">
        <v>83</v>
      </c>
      <c r="AW142" s="11" t="s">
        <v>36</v>
      </c>
      <c r="AX142" s="11" t="s">
        <v>81</v>
      </c>
      <c r="AY142" s="224" t="s">
        <v>186</v>
      </c>
    </row>
    <row r="143" spans="2:65" s="1" customFormat="1" ht="31.5" customHeight="1">
      <c r="B143" s="41"/>
      <c r="C143" s="193" t="s">
        <v>373</v>
      </c>
      <c r="D143" s="193" t="s">
        <v>189</v>
      </c>
      <c r="E143" s="194" t="s">
        <v>515</v>
      </c>
      <c r="F143" s="195" t="s">
        <v>516</v>
      </c>
      <c r="G143" s="196" t="s">
        <v>295</v>
      </c>
      <c r="H143" s="197">
        <v>1197.718</v>
      </c>
      <c r="I143" s="198"/>
      <c r="J143" s="199">
        <f>ROUND(I143*H143,2)</f>
        <v>0</v>
      </c>
      <c r="K143" s="195" t="s">
        <v>193</v>
      </c>
      <c r="L143" s="61"/>
      <c r="M143" s="200" t="s">
        <v>23</v>
      </c>
      <c r="N143" s="201" t="s">
        <v>44</v>
      </c>
      <c r="O143" s="42"/>
      <c r="P143" s="202">
        <f>O143*H143</f>
        <v>0</v>
      </c>
      <c r="Q143" s="202">
        <v>0</v>
      </c>
      <c r="R143" s="202">
        <f>Q143*H143</f>
        <v>0</v>
      </c>
      <c r="S143" s="202">
        <v>0</v>
      </c>
      <c r="T143" s="203">
        <f>S143*H143</f>
        <v>0</v>
      </c>
      <c r="AR143" s="24" t="s">
        <v>206</v>
      </c>
      <c r="AT143" s="24" t="s">
        <v>189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517</v>
      </c>
    </row>
    <row r="144" spans="2:47" s="1" customFormat="1" ht="94.5">
      <c r="B144" s="41"/>
      <c r="C144" s="63"/>
      <c r="D144" s="205" t="s">
        <v>287</v>
      </c>
      <c r="E144" s="63"/>
      <c r="F144" s="206" t="s">
        <v>513</v>
      </c>
      <c r="G144" s="63"/>
      <c r="H144" s="63"/>
      <c r="I144" s="163"/>
      <c r="J144" s="63"/>
      <c r="K144" s="63"/>
      <c r="L144" s="61"/>
      <c r="M144" s="207"/>
      <c r="N144" s="42"/>
      <c r="O144" s="42"/>
      <c r="P144" s="42"/>
      <c r="Q144" s="42"/>
      <c r="R144" s="42"/>
      <c r="S144" s="42"/>
      <c r="T144" s="78"/>
      <c r="AT144" s="24" t="s">
        <v>287</v>
      </c>
      <c r="AU144" s="24" t="s">
        <v>83</v>
      </c>
    </row>
    <row r="145" spans="2:65" s="1" customFormat="1" ht="31.5" customHeight="1">
      <c r="B145" s="41"/>
      <c r="C145" s="193" t="s">
        <v>377</v>
      </c>
      <c r="D145" s="193" t="s">
        <v>189</v>
      </c>
      <c r="E145" s="194" t="s">
        <v>518</v>
      </c>
      <c r="F145" s="195" t="s">
        <v>519</v>
      </c>
      <c r="G145" s="196" t="s">
        <v>295</v>
      </c>
      <c r="H145" s="197">
        <v>29.184</v>
      </c>
      <c r="I145" s="198"/>
      <c r="J145" s="199">
        <f>ROUND(I145*H145,2)</f>
        <v>0</v>
      </c>
      <c r="K145" s="195" t="s">
        <v>193</v>
      </c>
      <c r="L145" s="61"/>
      <c r="M145" s="200" t="s">
        <v>23</v>
      </c>
      <c r="N145" s="201" t="s">
        <v>44</v>
      </c>
      <c r="O145" s="42"/>
      <c r="P145" s="202">
        <f>O145*H145</f>
        <v>0</v>
      </c>
      <c r="Q145" s="202">
        <v>0</v>
      </c>
      <c r="R145" s="202">
        <f>Q145*H145</f>
        <v>0</v>
      </c>
      <c r="S145" s="202">
        <v>0</v>
      </c>
      <c r="T145" s="203">
        <f>S145*H145</f>
        <v>0</v>
      </c>
      <c r="AR145" s="24" t="s">
        <v>206</v>
      </c>
      <c r="AT145" s="24" t="s">
        <v>189</v>
      </c>
      <c r="AU145" s="24" t="s">
        <v>83</v>
      </c>
      <c r="AY145" s="24" t="s">
        <v>186</v>
      </c>
      <c r="BE145" s="204">
        <f>IF(N145="základní",J145,0)</f>
        <v>0</v>
      </c>
      <c r="BF145" s="204">
        <f>IF(N145="snížená",J145,0)</f>
        <v>0</v>
      </c>
      <c r="BG145" s="204">
        <f>IF(N145="zákl. přenesená",J145,0)</f>
        <v>0</v>
      </c>
      <c r="BH145" s="204">
        <f>IF(N145="sníž. přenesená",J145,0)</f>
        <v>0</v>
      </c>
      <c r="BI145" s="204">
        <f>IF(N145="nulová",J145,0)</f>
        <v>0</v>
      </c>
      <c r="BJ145" s="24" t="s">
        <v>81</v>
      </c>
      <c r="BK145" s="204">
        <f>ROUND(I145*H145,2)</f>
        <v>0</v>
      </c>
      <c r="BL145" s="24" t="s">
        <v>206</v>
      </c>
      <c r="BM145" s="24" t="s">
        <v>520</v>
      </c>
    </row>
    <row r="146" spans="2:47" s="1" customFormat="1" ht="202.5">
      <c r="B146" s="41"/>
      <c r="C146" s="63"/>
      <c r="D146" s="208" t="s">
        <v>287</v>
      </c>
      <c r="E146" s="63"/>
      <c r="F146" s="209" t="s">
        <v>521</v>
      </c>
      <c r="G146" s="63"/>
      <c r="H146" s="63"/>
      <c r="I146" s="163"/>
      <c r="J146" s="63"/>
      <c r="K146" s="63"/>
      <c r="L146" s="61"/>
      <c r="M146" s="207"/>
      <c r="N146" s="42"/>
      <c r="O146" s="42"/>
      <c r="P146" s="42"/>
      <c r="Q146" s="42"/>
      <c r="R146" s="42"/>
      <c r="S146" s="42"/>
      <c r="T146" s="78"/>
      <c r="AT146" s="24" t="s">
        <v>287</v>
      </c>
      <c r="AU146" s="24" t="s">
        <v>83</v>
      </c>
    </row>
    <row r="147" spans="2:51" s="11" customFormat="1" ht="13.5">
      <c r="B147" s="214"/>
      <c r="C147" s="215"/>
      <c r="D147" s="205" t="s">
        <v>290</v>
      </c>
      <c r="E147" s="216" t="s">
        <v>23</v>
      </c>
      <c r="F147" s="217" t="s">
        <v>522</v>
      </c>
      <c r="G147" s="215"/>
      <c r="H147" s="218">
        <v>29.184</v>
      </c>
      <c r="I147" s="219"/>
      <c r="J147" s="215"/>
      <c r="K147" s="215"/>
      <c r="L147" s="220"/>
      <c r="M147" s="221"/>
      <c r="N147" s="222"/>
      <c r="O147" s="222"/>
      <c r="P147" s="222"/>
      <c r="Q147" s="222"/>
      <c r="R147" s="222"/>
      <c r="S147" s="222"/>
      <c r="T147" s="223"/>
      <c r="AT147" s="224" t="s">
        <v>290</v>
      </c>
      <c r="AU147" s="224" t="s">
        <v>83</v>
      </c>
      <c r="AV147" s="11" t="s">
        <v>83</v>
      </c>
      <c r="AW147" s="11" t="s">
        <v>36</v>
      </c>
      <c r="AX147" s="11" t="s">
        <v>81</v>
      </c>
      <c r="AY147" s="224" t="s">
        <v>186</v>
      </c>
    </row>
    <row r="148" spans="2:65" s="1" customFormat="1" ht="31.5" customHeight="1">
      <c r="B148" s="41"/>
      <c r="C148" s="193" t="s">
        <v>292</v>
      </c>
      <c r="D148" s="193" t="s">
        <v>189</v>
      </c>
      <c r="E148" s="194" t="s">
        <v>523</v>
      </c>
      <c r="F148" s="195" t="s">
        <v>524</v>
      </c>
      <c r="G148" s="196" t="s">
        <v>295</v>
      </c>
      <c r="H148" s="197">
        <v>29.184</v>
      </c>
      <c r="I148" s="198"/>
      <c r="J148" s="199">
        <f>ROUND(I148*H148,2)</f>
        <v>0</v>
      </c>
      <c r="K148" s="195" t="s">
        <v>193</v>
      </c>
      <c r="L148" s="61"/>
      <c r="M148" s="200" t="s">
        <v>23</v>
      </c>
      <c r="N148" s="201" t="s">
        <v>44</v>
      </c>
      <c r="O148" s="42"/>
      <c r="P148" s="202">
        <f>O148*H148</f>
        <v>0</v>
      </c>
      <c r="Q148" s="202">
        <v>0</v>
      </c>
      <c r="R148" s="202">
        <f>Q148*H148</f>
        <v>0</v>
      </c>
      <c r="S148" s="202">
        <v>0</v>
      </c>
      <c r="T148" s="203">
        <f>S148*H148</f>
        <v>0</v>
      </c>
      <c r="AR148" s="24" t="s">
        <v>206</v>
      </c>
      <c r="AT148" s="24" t="s">
        <v>189</v>
      </c>
      <c r="AU148" s="24" t="s">
        <v>83</v>
      </c>
      <c r="AY148" s="24" t="s">
        <v>186</v>
      </c>
      <c r="BE148" s="204">
        <f>IF(N148="základní",J148,0)</f>
        <v>0</v>
      </c>
      <c r="BF148" s="204">
        <f>IF(N148="snížená",J148,0)</f>
        <v>0</v>
      </c>
      <c r="BG148" s="204">
        <f>IF(N148="zákl. přenesená",J148,0)</f>
        <v>0</v>
      </c>
      <c r="BH148" s="204">
        <f>IF(N148="sníž. přenesená",J148,0)</f>
        <v>0</v>
      </c>
      <c r="BI148" s="204">
        <f>IF(N148="nulová",J148,0)</f>
        <v>0</v>
      </c>
      <c r="BJ148" s="24" t="s">
        <v>81</v>
      </c>
      <c r="BK148" s="204">
        <f>ROUND(I148*H148,2)</f>
        <v>0</v>
      </c>
      <c r="BL148" s="24" t="s">
        <v>206</v>
      </c>
      <c r="BM148" s="24" t="s">
        <v>525</v>
      </c>
    </row>
    <row r="149" spans="2:47" s="1" customFormat="1" ht="202.5">
      <c r="B149" s="41"/>
      <c r="C149" s="63"/>
      <c r="D149" s="205" t="s">
        <v>287</v>
      </c>
      <c r="E149" s="63"/>
      <c r="F149" s="206" t="s">
        <v>521</v>
      </c>
      <c r="G149" s="63"/>
      <c r="H149" s="63"/>
      <c r="I149" s="163"/>
      <c r="J149" s="63"/>
      <c r="K149" s="63"/>
      <c r="L149" s="61"/>
      <c r="M149" s="207"/>
      <c r="N149" s="42"/>
      <c r="O149" s="42"/>
      <c r="P149" s="42"/>
      <c r="Q149" s="42"/>
      <c r="R149" s="42"/>
      <c r="S149" s="42"/>
      <c r="T149" s="78"/>
      <c r="AT149" s="24" t="s">
        <v>287</v>
      </c>
      <c r="AU149" s="24" t="s">
        <v>83</v>
      </c>
    </row>
    <row r="150" spans="2:65" s="1" customFormat="1" ht="44.25" customHeight="1">
      <c r="B150" s="41"/>
      <c r="C150" s="193" t="s">
        <v>526</v>
      </c>
      <c r="D150" s="193" t="s">
        <v>189</v>
      </c>
      <c r="E150" s="194" t="s">
        <v>527</v>
      </c>
      <c r="F150" s="195" t="s">
        <v>528</v>
      </c>
      <c r="G150" s="196" t="s">
        <v>295</v>
      </c>
      <c r="H150" s="197">
        <v>2142.78</v>
      </c>
      <c r="I150" s="198"/>
      <c r="J150" s="199">
        <f>ROUND(I150*H150,2)</f>
        <v>0</v>
      </c>
      <c r="K150" s="195" t="s">
        <v>193</v>
      </c>
      <c r="L150" s="61"/>
      <c r="M150" s="200" t="s">
        <v>23</v>
      </c>
      <c r="N150" s="201" t="s">
        <v>44</v>
      </c>
      <c r="O150" s="42"/>
      <c r="P150" s="202">
        <f>O150*H150</f>
        <v>0</v>
      </c>
      <c r="Q150" s="202">
        <v>0</v>
      </c>
      <c r="R150" s="202">
        <f>Q150*H150</f>
        <v>0</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529</v>
      </c>
    </row>
    <row r="151" spans="2:47" s="1" customFormat="1" ht="189">
      <c r="B151" s="41"/>
      <c r="C151" s="63"/>
      <c r="D151" s="208" t="s">
        <v>287</v>
      </c>
      <c r="E151" s="63"/>
      <c r="F151" s="209" t="s">
        <v>530</v>
      </c>
      <c r="G151" s="63"/>
      <c r="H151" s="63"/>
      <c r="I151" s="163"/>
      <c r="J151" s="63"/>
      <c r="K151" s="63"/>
      <c r="L151" s="61"/>
      <c r="M151" s="207"/>
      <c r="N151" s="42"/>
      <c r="O151" s="42"/>
      <c r="P151" s="42"/>
      <c r="Q151" s="42"/>
      <c r="R151" s="42"/>
      <c r="S151" s="42"/>
      <c r="T151" s="78"/>
      <c r="AT151" s="24" t="s">
        <v>287</v>
      </c>
      <c r="AU151" s="24" t="s">
        <v>83</v>
      </c>
    </row>
    <row r="152" spans="2:51" s="11" customFormat="1" ht="13.5">
      <c r="B152" s="214"/>
      <c r="C152" s="215"/>
      <c r="D152" s="205" t="s">
        <v>290</v>
      </c>
      <c r="E152" s="216" t="s">
        <v>23</v>
      </c>
      <c r="F152" s="217" t="s">
        <v>531</v>
      </c>
      <c r="G152" s="215"/>
      <c r="H152" s="218">
        <v>2142.78</v>
      </c>
      <c r="I152" s="219"/>
      <c r="J152" s="215"/>
      <c r="K152" s="215"/>
      <c r="L152" s="220"/>
      <c r="M152" s="221"/>
      <c r="N152" s="222"/>
      <c r="O152" s="222"/>
      <c r="P152" s="222"/>
      <c r="Q152" s="222"/>
      <c r="R152" s="222"/>
      <c r="S152" s="222"/>
      <c r="T152" s="223"/>
      <c r="AT152" s="224" t="s">
        <v>290</v>
      </c>
      <c r="AU152" s="224" t="s">
        <v>83</v>
      </c>
      <c r="AV152" s="11" t="s">
        <v>83</v>
      </c>
      <c r="AW152" s="11" t="s">
        <v>36</v>
      </c>
      <c r="AX152" s="11" t="s">
        <v>81</v>
      </c>
      <c r="AY152" s="224" t="s">
        <v>186</v>
      </c>
    </row>
    <row r="153" spans="2:65" s="1" customFormat="1" ht="44.25" customHeight="1">
      <c r="B153" s="41"/>
      <c r="C153" s="193" t="s">
        <v>532</v>
      </c>
      <c r="D153" s="193" t="s">
        <v>189</v>
      </c>
      <c r="E153" s="194" t="s">
        <v>527</v>
      </c>
      <c r="F153" s="195" t="s">
        <v>528</v>
      </c>
      <c r="G153" s="196" t="s">
        <v>295</v>
      </c>
      <c r="H153" s="197">
        <v>5025.825</v>
      </c>
      <c r="I153" s="198"/>
      <c r="J153" s="199">
        <f>ROUND(I153*H153,2)</f>
        <v>0</v>
      </c>
      <c r="K153" s="195" t="s">
        <v>193</v>
      </c>
      <c r="L153" s="61"/>
      <c r="M153" s="200" t="s">
        <v>23</v>
      </c>
      <c r="N153" s="201" t="s">
        <v>44</v>
      </c>
      <c r="O153" s="42"/>
      <c r="P153" s="202">
        <f>O153*H153</f>
        <v>0</v>
      </c>
      <c r="Q153" s="202">
        <v>0</v>
      </c>
      <c r="R153" s="202">
        <f>Q153*H153</f>
        <v>0</v>
      </c>
      <c r="S153" s="202">
        <v>0</v>
      </c>
      <c r="T153" s="203">
        <f>S153*H153</f>
        <v>0</v>
      </c>
      <c r="AR153" s="24" t="s">
        <v>206</v>
      </c>
      <c r="AT153" s="24" t="s">
        <v>189</v>
      </c>
      <c r="AU153" s="24" t="s">
        <v>83</v>
      </c>
      <c r="AY153" s="24" t="s">
        <v>186</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206</v>
      </c>
      <c r="BM153" s="24" t="s">
        <v>533</v>
      </c>
    </row>
    <row r="154" spans="2:47" s="1" customFormat="1" ht="189">
      <c r="B154" s="41"/>
      <c r="C154" s="63"/>
      <c r="D154" s="208" t="s">
        <v>287</v>
      </c>
      <c r="E154" s="63"/>
      <c r="F154" s="209" t="s">
        <v>530</v>
      </c>
      <c r="G154" s="63"/>
      <c r="H154" s="63"/>
      <c r="I154" s="163"/>
      <c r="J154" s="63"/>
      <c r="K154" s="63"/>
      <c r="L154" s="61"/>
      <c r="M154" s="207"/>
      <c r="N154" s="42"/>
      <c r="O154" s="42"/>
      <c r="P154" s="42"/>
      <c r="Q154" s="42"/>
      <c r="R154" s="42"/>
      <c r="S154" s="42"/>
      <c r="T154" s="78"/>
      <c r="AT154" s="24" t="s">
        <v>287</v>
      </c>
      <c r="AU154" s="24" t="s">
        <v>83</v>
      </c>
    </row>
    <row r="155" spans="2:47" s="1" customFormat="1" ht="27">
      <c r="B155" s="41"/>
      <c r="C155" s="63"/>
      <c r="D155" s="205" t="s">
        <v>196</v>
      </c>
      <c r="E155" s="63"/>
      <c r="F155" s="206" t="s">
        <v>534</v>
      </c>
      <c r="G155" s="63"/>
      <c r="H155" s="63"/>
      <c r="I155" s="163"/>
      <c r="J155" s="63"/>
      <c r="K155" s="63"/>
      <c r="L155" s="61"/>
      <c r="M155" s="207"/>
      <c r="N155" s="42"/>
      <c r="O155" s="42"/>
      <c r="P155" s="42"/>
      <c r="Q155" s="42"/>
      <c r="R155" s="42"/>
      <c r="S155" s="42"/>
      <c r="T155" s="78"/>
      <c r="AT155" s="24" t="s">
        <v>196</v>
      </c>
      <c r="AU155" s="24" t="s">
        <v>83</v>
      </c>
    </row>
    <row r="156" spans="2:65" s="1" customFormat="1" ht="31.5" customHeight="1">
      <c r="B156" s="41"/>
      <c r="C156" s="193" t="s">
        <v>535</v>
      </c>
      <c r="D156" s="193" t="s">
        <v>189</v>
      </c>
      <c r="E156" s="194" t="s">
        <v>536</v>
      </c>
      <c r="F156" s="195" t="s">
        <v>537</v>
      </c>
      <c r="G156" s="196" t="s">
        <v>295</v>
      </c>
      <c r="H156" s="197">
        <v>1071.39</v>
      </c>
      <c r="I156" s="198"/>
      <c r="J156" s="199">
        <f>ROUND(I156*H156,2)</f>
        <v>0</v>
      </c>
      <c r="K156" s="195" t="s">
        <v>193</v>
      </c>
      <c r="L156" s="61"/>
      <c r="M156" s="200" t="s">
        <v>23</v>
      </c>
      <c r="N156" s="201" t="s">
        <v>44</v>
      </c>
      <c r="O156" s="42"/>
      <c r="P156" s="202">
        <f>O156*H156</f>
        <v>0</v>
      </c>
      <c r="Q156" s="202">
        <v>0</v>
      </c>
      <c r="R156" s="202">
        <f>Q156*H156</f>
        <v>0</v>
      </c>
      <c r="S156" s="202">
        <v>0</v>
      </c>
      <c r="T156" s="203">
        <f>S156*H156</f>
        <v>0</v>
      </c>
      <c r="AR156" s="24" t="s">
        <v>206</v>
      </c>
      <c r="AT156" s="24" t="s">
        <v>189</v>
      </c>
      <c r="AU156" s="24" t="s">
        <v>83</v>
      </c>
      <c r="AY156" s="24" t="s">
        <v>186</v>
      </c>
      <c r="BE156" s="204">
        <f>IF(N156="základní",J156,0)</f>
        <v>0</v>
      </c>
      <c r="BF156" s="204">
        <f>IF(N156="snížená",J156,0)</f>
        <v>0</v>
      </c>
      <c r="BG156" s="204">
        <f>IF(N156="zákl. přenesená",J156,0)</f>
        <v>0</v>
      </c>
      <c r="BH156" s="204">
        <f>IF(N156="sníž. přenesená",J156,0)</f>
        <v>0</v>
      </c>
      <c r="BI156" s="204">
        <f>IF(N156="nulová",J156,0)</f>
        <v>0</v>
      </c>
      <c r="BJ156" s="24" t="s">
        <v>81</v>
      </c>
      <c r="BK156" s="204">
        <f>ROUND(I156*H156,2)</f>
        <v>0</v>
      </c>
      <c r="BL156" s="24" t="s">
        <v>206</v>
      </c>
      <c r="BM156" s="24" t="s">
        <v>538</v>
      </c>
    </row>
    <row r="157" spans="2:47" s="1" customFormat="1" ht="148.5">
      <c r="B157" s="41"/>
      <c r="C157" s="63"/>
      <c r="D157" s="208" t="s">
        <v>287</v>
      </c>
      <c r="E157" s="63"/>
      <c r="F157" s="209" t="s">
        <v>539</v>
      </c>
      <c r="G157" s="63"/>
      <c r="H157" s="63"/>
      <c r="I157" s="163"/>
      <c r="J157" s="63"/>
      <c r="K157" s="63"/>
      <c r="L157" s="61"/>
      <c r="M157" s="207"/>
      <c r="N157" s="42"/>
      <c r="O157" s="42"/>
      <c r="P157" s="42"/>
      <c r="Q157" s="42"/>
      <c r="R157" s="42"/>
      <c r="S157" s="42"/>
      <c r="T157" s="78"/>
      <c r="AT157" s="24" t="s">
        <v>287</v>
      </c>
      <c r="AU157" s="24" t="s">
        <v>83</v>
      </c>
    </row>
    <row r="158" spans="2:51" s="11" customFormat="1" ht="13.5">
      <c r="B158" s="214"/>
      <c r="C158" s="215"/>
      <c r="D158" s="205" t="s">
        <v>290</v>
      </c>
      <c r="E158" s="216" t="s">
        <v>23</v>
      </c>
      <c r="F158" s="217" t="s">
        <v>540</v>
      </c>
      <c r="G158" s="215"/>
      <c r="H158" s="218">
        <v>1071.39</v>
      </c>
      <c r="I158" s="219"/>
      <c r="J158" s="215"/>
      <c r="K158" s="215"/>
      <c r="L158" s="220"/>
      <c r="M158" s="221"/>
      <c r="N158" s="222"/>
      <c r="O158" s="222"/>
      <c r="P158" s="222"/>
      <c r="Q158" s="222"/>
      <c r="R158" s="222"/>
      <c r="S158" s="222"/>
      <c r="T158" s="223"/>
      <c r="AT158" s="224" t="s">
        <v>290</v>
      </c>
      <c r="AU158" s="224" t="s">
        <v>83</v>
      </c>
      <c r="AV158" s="11" t="s">
        <v>83</v>
      </c>
      <c r="AW158" s="11" t="s">
        <v>36</v>
      </c>
      <c r="AX158" s="11" t="s">
        <v>81</v>
      </c>
      <c r="AY158" s="224" t="s">
        <v>186</v>
      </c>
    </row>
    <row r="159" spans="2:65" s="1" customFormat="1" ht="31.5" customHeight="1">
      <c r="B159" s="41"/>
      <c r="C159" s="193" t="s">
        <v>541</v>
      </c>
      <c r="D159" s="193" t="s">
        <v>189</v>
      </c>
      <c r="E159" s="194" t="s">
        <v>536</v>
      </c>
      <c r="F159" s="195" t="s">
        <v>537</v>
      </c>
      <c r="G159" s="196" t="s">
        <v>295</v>
      </c>
      <c r="H159" s="197">
        <v>5025.825</v>
      </c>
      <c r="I159" s="198"/>
      <c r="J159" s="199">
        <f>ROUND(I159*H159,2)</f>
        <v>0</v>
      </c>
      <c r="K159" s="195" t="s">
        <v>193</v>
      </c>
      <c r="L159" s="61"/>
      <c r="M159" s="200" t="s">
        <v>23</v>
      </c>
      <c r="N159" s="201" t="s">
        <v>44</v>
      </c>
      <c r="O159" s="42"/>
      <c r="P159" s="202">
        <f>O159*H159</f>
        <v>0</v>
      </c>
      <c r="Q159" s="202">
        <v>0</v>
      </c>
      <c r="R159" s="202">
        <f>Q159*H159</f>
        <v>0</v>
      </c>
      <c r="S159" s="202">
        <v>0</v>
      </c>
      <c r="T159" s="203">
        <f>S159*H159</f>
        <v>0</v>
      </c>
      <c r="AR159" s="24" t="s">
        <v>206</v>
      </c>
      <c r="AT159" s="24" t="s">
        <v>189</v>
      </c>
      <c r="AU159" s="24" t="s">
        <v>83</v>
      </c>
      <c r="AY159" s="24" t="s">
        <v>186</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206</v>
      </c>
      <c r="BM159" s="24" t="s">
        <v>542</v>
      </c>
    </row>
    <row r="160" spans="2:47" s="1" customFormat="1" ht="148.5">
      <c r="B160" s="41"/>
      <c r="C160" s="63"/>
      <c r="D160" s="208" t="s">
        <v>287</v>
      </c>
      <c r="E160" s="63"/>
      <c r="F160" s="209" t="s">
        <v>539</v>
      </c>
      <c r="G160" s="63"/>
      <c r="H160" s="63"/>
      <c r="I160" s="163"/>
      <c r="J160" s="63"/>
      <c r="K160" s="63"/>
      <c r="L160" s="61"/>
      <c r="M160" s="207"/>
      <c r="N160" s="42"/>
      <c r="O160" s="42"/>
      <c r="P160" s="42"/>
      <c r="Q160" s="42"/>
      <c r="R160" s="42"/>
      <c r="S160" s="42"/>
      <c r="T160" s="78"/>
      <c r="AT160" s="24" t="s">
        <v>287</v>
      </c>
      <c r="AU160" s="24" t="s">
        <v>83</v>
      </c>
    </row>
    <row r="161" spans="2:47" s="1" customFormat="1" ht="27">
      <c r="B161" s="41"/>
      <c r="C161" s="63"/>
      <c r="D161" s="208" t="s">
        <v>196</v>
      </c>
      <c r="E161" s="63"/>
      <c r="F161" s="209" t="s">
        <v>534</v>
      </c>
      <c r="G161" s="63"/>
      <c r="H161" s="63"/>
      <c r="I161" s="163"/>
      <c r="J161" s="63"/>
      <c r="K161" s="63"/>
      <c r="L161" s="61"/>
      <c r="M161" s="207"/>
      <c r="N161" s="42"/>
      <c r="O161" s="42"/>
      <c r="P161" s="42"/>
      <c r="Q161" s="42"/>
      <c r="R161" s="42"/>
      <c r="S161" s="42"/>
      <c r="T161" s="78"/>
      <c r="AT161" s="24" t="s">
        <v>196</v>
      </c>
      <c r="AU161" s="24" t="s">
        <v>83</v>
      </c>
    </row>
    <row r="162" spans="2:51" s="11" customFormat="1" ht="13.5">
      <c r="B162" s="214"/>
      <c r="C162" s="215"/>
      <c r="D162" s="205" t="s">
        <v>290</v>
      </c>
      <c r="E162" s="216" t="s">
        <v>23</v>
      </c>
      <c r="F162" s="217" t="s">
        <v>543</v>
      </c>
      <c r="G162" s="215"/>
      <c r="H162" s="218">
        <v>5025.825</v>
      </c>
      <c r="I162" s="219"/>
      <c r="J162" s="215"/>
      <c r="K162" s="215"/>
      <c r="L162" s="220"/>
      <c r="M162" s="221"/>
      <c r="N162" s="222"/>
      <c r="O162" s="222"/>
      <c r="P162" s="222"/>
      <c r="Q162" s="222"/>
      <c r="R162" s="222"/>
      <c r="S162" s="222"/>
      <c r="T162" s="223"/>
      <c r="AT162" s="224" t="s">
        <v>290</v>
      </c>
      <c r="AU162" s="224" t="s">
        <v>83</v>
      </c>
      <c r="AV162" s="11" t="s">
        <v>83</v>
      </c>
      <c r="AW162" s="11" t="s">
        <v>36</v>
      </c>
      <c r="AX162" s="11" t="s">
        <v>81</v>
      </c>
      <c r="AY162" s="224" t="s">
        <v>186</v>
      </c>
    </row>
    <row r="163" spans="2:65" s="1" customFormat="1" ht="57" customHeight="1">
      <c r="B163" s="41"/>
      <c r="C163" s="193" t="s">
        <v>544</v>
      </c>
      <c r="D163" s="193" t="s">
        <v>189</v>
      </c>
      <c r="E163" s="194" t="s">
        <v>545</v>
      </c>
      <c r="F163" s="195" t="s">
        <v>546</v>
      </c>
      <c r="G163" s="196" t="s">
        <v>295</v>
      </c>
      <c r="H163" s="197">
        <v>5910.36</v>
      </c>
      <c r="I163" s="198"/>
      <c r="J163" s="199">
        <f>ROUND(I163*H163,2)</f>
        <v>0</v>
      </c>
      <c r="K163" s="195" t="s">
        <v>193</v>
      </c>
      <c r="L163" s="61"/>
      <c r="M163" s="200" t="s">
        <v>23</v>
      </c>
      <c r="N163" s="201" t="s">
        <v>44</v>
      </c>
      <c r="O163" s="42"/>
      <c r="P163" s="202">
        <f>O163*H163</f>
        <v>0</v>
      </c>
      <c r="Q163" s="202">
        <v>0</v>
      </c>
      <c r="R163" s="202">
        <f>Q163*H163</f>
        <v>0</v>
      </c>
      <c r="S163" s="202">
        <v>0</v>
      </c>
      <c r="T163" s="203">
        <f>S163*H163</f>
        <v>0</v>
      </c>
      <c r="AR163" s="24" t="s">
        <v>206</v>
      </c>
      <c r="AT163" s="24" t="s">
        <v>189</v>
      </c>
      <c r="AU163" s="24" t="s">
        <v>83</v>
      </c>
      <c r="AY163" s="24" t="s">
        <v>186</v>
      </c>
      <c r="BE163" s="204">
        <f>IF(N163="základní",J163,0)</f>
        <v>0</v>
      </c>
      <c r="BF163" s="204">
        <f>IF(N163="snížená",J163,0)</f>
        <v>0</v>
      </c>
      <c r="BG163" s="204">
        <f>IF(N163="zákl. přenesená",J163,0)</f>
        <v>0</v>
      </c>
      <c r="BH163" s="204">
        <f>IF(N163="sníž. přenesená",J163,0)</f>
        <v>0</v>
      </c>
      <c r="BI163" s="204">
        <f>IF(N163="nulová",J163,0)</f>
        <v>0</v>
      </c>
      <c r="BJ163" s="24" t="s">
        <v>81</v>
      </c>
      <c r="BK163" s="204">
        <f>ROUND(I163*H163,2)</f>
        <v>0</v>
      </c>
      <c r="BL163" s="24" t="s">
        <v>206</v>
      </c>
      <c r="BM163" s="24" t="s">
        <v>547</v>
      </c>
    </row>
    <row r="164" spans="2:47" s="1" customFormat="1" ht="409.5">
      <c r="B164" s="41"/>
      <c r="C164" s="63"/>
      <c r="D164" s="208" t="s">
        <v>287</v>
      </c>
      <c r="E164" s="63"/>
      <c r="F164" s="209" t="s">
        <v>548</v>
      </c>
      <c r="G164" s="63"/>
      <c r="H164" s="63"/>
      <c r="I164" s="163"/>
      <c r="J164" s="63"/>
      <c r="K164" s="63"/>
      <c r="L164" s="61"/>
      <c r="M164" s="207"/>
      <c r="N164" s="42"/>
      <c r="O164" s="42"/>
      <c r="P164" s="42"/>
      <c r="Q164" s="42"/>
      <c r="R164" s="42"/>
      <c r="S164" s="42"/>
      <c r="T164" s="78"/>
      <c r="AT164" s="24" t="s">
        <v>287</v>
      </c>
      <c r="AU164" s="24" t="s">
        <v>83</v>
      </c>
    </row>
    <row r="165" spans="2:51" s="11" customFormat="1" ht="13.5">
      <c r="B165" s="214"/>
      <c r="C165" s="215"/>
      <c r="D165" s="205" t="s">
        <v>290</v>
      </c>
      <c r="E165" s="216" t="s">
        <v>23</v>
      </c>
      <c r="F165" s="217" t="s">
        <v>549</v>
      </c>
      <c r="G165" s="215"/>
      <c r="H165" s="218">
        <v>5910.36</v>
      </c>
      <c r="I165" s="219"/>
      <c r="J165" s="215"/>
      <c r="K165" s="215"/>
      <c r="L165" s="220"/>
      <c r="M165" s="221"/>
      <c r="N165" s="222"/>
      <c r="O165" s="222"/>
      <c r="P165" s="222"/>
      <c r="Q165" s="222"/>
      <c r="R165" s="222"/>
      <c r="S165" s="222"/>
      <c r="T165" s="223"/>
      <c r="AT165" s="224" t="s">
        <v>290</v>
      </c>
      <c r="AU165" s="224" t="s">
        <v>83</v>
      </c>
      <c r="AV165" s="11" t="s">
        <v>83</v>
      </c>
      <c r="AW165" s="11" t="s">
        <v>36</v>
      </c>
      <c r="AX165" s="11" t="s">
        <v>81</v>
      </c>
      <c r="AY165" s="224" t="s">
        <v>186</v>
      </c>
    </row>
    <row r="166" spans="2:65" s="1" customFormat="1" ht="22.5" customHeight="1">
      <c r="B166" s="41"/>
      <c r="C166" s="193" t="s">
        <v>550</v>
      </c>
      <c r="D166" s="193" t="s">
        <v>189</v>
      </c>
      <c r="E166" s="194" t="s">
        <v>551</v>
      </c>
      <c r="F166" s="195" t="s">
        <v>552</v>
      </c>
      <c r="G166" s="196" t="s">
        <v>401</v>
      </c>
      <c r="H166" s="197">
        <v>92650.365</v>
      </c>
      <c r="I166" s="198"/>
      <c r="J166" s="199">
        <f>ROUND(I166*H166,2)</f>
        <v>0</v>
      </c>
      <c r="K166" s="195" t="s">
        <v>193</v>
      </c>
      <c r="L166" s="61"/>
      <c r="M166" s="200" t="s">
        <v>23</v>
      </c>
      <c r="N166" s="201" t="s">
        <v>44</v>
      </c>
      <c r="O166" s="42"/>
      <c r="P166" s="202">
        <f>O166*H166</f>
        <v>0</v>
      </c>
      <c r="Q166" s="202">
        <v>0</v>
      </c>
      <c r="R166" s="202">
        <f>Q166*H166</f>
        <v>0</v>
      </c>
      <c r="S166" s="202">
        <v>0</v>
      </c>
      <c r="T166" s="203">
        <f>S166*H166</f>
        <v>0</v>
      </c>
      <c r="AR166" s="24" t="s">
        <v>206</v>
      </c>
      <c r="AT166" s="24" t="s">
        <v>189</v>
      </c>
      <c r="AU166" s="24" t="s">
        <v>83</v>
      </c>
      <c r="AY166" s="24" t="s">
        <v>186</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206</v>
      </c>
      <c r="BM166" s="24" t="s">
        <v>553</v>
      </c>
    </row>
    <row r="167" spans="2:47" s="1" customFormat="1" ht="297">
      <c r="B167" s="41"/>
      <c r="C167" s="63"/>
      <c r="D167" s="208" t="s">
        <v>287</v>
      </c>
      <c r="E167" s="63"/>
      <c r="F167" s="209" t="s">
        <v>554</v>
      </c>
      <c r="G167" s="63"/>
      <c r="H167" s="63"/>
      <c r="I167" s="163"/>
      <c r="J167" s="63"/>
      <c r="K167" s="63"/>
      <c r="L167" s="61"/>
      <c r="M167" s="207"/>
      <c r="N167" s="42"/>
      <c r="O167" s="42"/>
      <c r="P167" s="42"/>
      <c r="Q167" s="42"/>
      <c r="R167" s="42"/>
      <c r="S167" s="42"/>
      <c r="T167" s="78"/>
      <c r="AT167" s="24" t="s">
        <v>287</v>
      </c>
      <c r="AU167" s="24" t="s">
        <v>83</v>
      </c>
    </row>
    <row r="168" spans="2:47" s="1" customFormat="1" ht="27">
      <c r="B168" s="41"/>
      <c r="C168" s="63"/>
      <c r="D168" s="205" t="s">
        <v>196</v>
      </c>
      <c r="E168" s="63"/>
      <c r="F168" s="206" t="s">
        <v>555</v>
      </c>
      <c r="G168" s="63"/>
      <c r="H168" s="63"/>
      <c r="I168" s="163"/>
      <c r="J168" s="63"/>
      <c r="K168" s="63"/>
      <c r="L168" s="61"/>
      <c r="M168" s="207"/>
      <c r="N168" s="42"/>
      <c r="O168" s="42"/>
      <c r="P168" s="42"/>
      <c r="Q168" s="42"/>
      <c r="R168" s="42"/>
      <c r="S168" s="42"/>
      <c r="T168" s="78"/>
      <c r="AT168" s="24" t="s">
        <v>196</v>
      </c>
      <c r="AU168" s="24" t="s">
        <v>83</v>
      </c>
    </row>
    <row r="169" spans="2:65" s="1" customFormat="1" ht="31.5" customHeight="1">
      <c r="B169" s="41"/>
      <c r="C169" s="193" t="s">
        <v>556</v>
      </c>
      <c r="D169" s="193" t="s">
        <v>189</v>
      </c>
      <c r="E169" s="194" t="s">
        <v>382</v>
      </c>
      <c r="F169" s="195" t="s">
        <v>383</v>
      </c>
      <c r="G169" s="196" t="s">
        <v>295</v>
      </c>
      <c r="H169" s="197">
        <v>32.087</v>
      </c>
      <c r="I169" s="198"/>
      <c r="J169" s="199">
        <f>ROUND(I169*H169,2)</f>
        <v>0</v>
      </c>
      <c r="K169" s="195" t="s">
        <v>193</v>
      </c>
      <c r="L169" s="61"/>
      <c r="M169" s="200" t="s">
        <v>23</v>
      </c>
      <c r="N169" s="201" t="s">
        <v>44</v>
      </c>
      <c r="O169" s="42"/>
      <c r="P169" s="202">
        <f>O169*H169</f>
        <v>0</v>
      </c>
      <c r="Q169" s="202">
        <v>0</v>
      </c>
      <c r="R169" s="202">
        <f>Q169*H169</f>
        <v>0</v>
      </c>
      <c r="S169" s="202">
        <v>0</v>
      </c>
      <c r="T169" s="203">
        <f>S169*H169</f>
        <v>0</v>
      </c>
      <c r="AR169" s="24" t="s">
        <v>206</v>
      </c>
      <c r="AT169" s="24" t="s">
        <v>189</v>
      </c>
      <c r="AU169" s="24" t="s">
        <v>83</v>
      </c>
      <c r="AY169" s="24" t="s">
        <v>186</v>
      </c>
      <c r="BE169" s="204">
        <f>IF(N169="základní",J169,0)</f>
        <v>0</v>
      </c>
      <c r="BF169" s="204">
        <f>IF(N169="snížená",J169,0)</f>
        <v>0</v>
      </c>
      <c r="BG169" s="204">
        <f>IF(N169="zákl. přenesená",J169,0)</f>
        <v>0</v>
      </c>
      <c r="BH169" s="204">
        <f>IF(N169="sníž. přenesená",J169,0)</f>
        <v>0</v>
      </c>
      <c r="BI169" s="204">
        <f>IF(N169="nulová",J169,0)</f>
        <v>0</v>
      </c>
      <c r="BJ169" s="24" t="s">
        <v>81</v>
      </c>
      <c r="BK169" s="204">
        <f>ROUND(I169*H169,2)</f>
        <v>0</v>
      </c>
      <c r="BL169" s="24" t="s">
        <v>206</v>
      </c>
      <c r="BM169" s="24" t="s">
        <v>557</v>
      </c>
    </row>
    <row r="170" spans="2:47" s="1" customFormat="1" ht="409.5">
      <c r="B170" s="41"/>
      <c r="C170" s="63"/>
      <c r="D170" s="208" t="s">
        <v>287</v>
      </c>
      <c r="E170" s="63"/>
      <c r="F170" s="209" t="s">
        <v>385</v>
      </c>
      <c r="G170" s="63"/>
      <c r="H170" s="63"/>
      <c r="I170" s="163"/>
      <c r="J170" s="63"/>
      <c r="K170" s="63"/>
      <c r="L170" s="61"/>
      <c r="M170" s="207"/>
      <c r="N170" s="42"/>
      <c r="O170" s="42"/>
      <c r="P170" s="42"/>
      <c r="Q170" s="42"/>
      <c r="R170" s="42"/>
      <c r="S170" s="42"/>
      <c r="T170" s="78"/>
      <c r="AT170" s="24" t="s">
        <v>287</v>
      </c>
      <c r="AU170" s="24" t="s">
        <v>83</v>
      </c>
    </row>
    <row r="171" spans="2:51" s="11" customFormat="1" ht="13.5">
      <c r="B171" s="214"/>
      <c r="C171" s="215"/>
      <c r="D171" s="205" t="s">
        <v>290</v>
      </c>
      <c r="E171" s="216" t="s">
        <v>23</v>
      </c>
      <c r="F171" s="217" t="s">
        <v>558</v>
      </c>
      <c r="G171" s="215"/>
      <c r="H171" s="218">
        <v>32.087</v>
      </c>
      <c r="I171" s="219"/>
      <c r="J171" s="215"/>
      <c r="K171" s="215"/>
      <c r="L171" s="220"/>
      <c r="M171" s="221"/>
      <c r="N171" s="222"/>
      <c r="O171" s="222"/>
      <c r="P171" s="222"/>
      <c r="Q171" s="222"/>
      <c r="R171" s="222"/>
      <c r="S171" s="222"/>
      <c r="T171" s="223"/>
      <c r="AT171" s="224" t="s">
        <v>290</v>
      </c>
      <c r="AU171" s="224" t="s">
        <v>83</v>
      </c>
      <c r="AV171" s="11" t="s">
        <v>83</v>
      </c>
      <c r="AW171" s="11" t="s">
        <v>36</v>
      </c>
      <c r="AX171" s="11" t="s">
        <v>81</v>
      </c>
      <c r="AY171" s="224" t="s">
        <v>186</v>
      </c>
    </row>
    <row r="172" spans="2:65" s="1" customFormat="1" ht="44.25" customHeight="1">
      <c r="B172" s="41"/>
      <c r="C172" s="193" t="s">
        <v>559</v>
      </c>
      <c r="D172" s="193" t="s">
        <v>189</v>
      </c>
      <c r="E172" s="194" t="s">
        <v>560</v>
      </c>
      <c r="F172" s="195" t="s">
        <v>561</v>
      </c>
      <c r="G172" s="196" t="s">
        <v>295</v>
      </c>
      <c r="H172" s="197">
        <v>0.852</v>
      </c>
      <c r="I172" s="198"/>
      <c r="J172" s="199">
        <f>ROUND(I172*H172,2)</f>
        <v>0</v>
      </c>
      <c r="K172" s="195" t="s">
        <v>193</v>
      </c>
      <c r="L172" s="61"/>
      <c r="M172" s="200" t="s">
        <v>23</v>
      </c>
      <c r="N172" s="201" t="s">
        <v>44</v>
      </c>
      <c r="O172" s="42"/>
      <c r="P172" s="202">
        <f>O172*H172</f>
        <v>0</v>
      </c>
      <c r="Q172" s="202">
        <v>0</v>
      </c>
      <c r="R172" s="202">
        <f>Q172*H172</f>
        <v>0</v>
      </c>
      <c r="S172" s="202">
        <v>0</v>
      </c>
      <c r="T172" s="203">
        <f>S172*H172</f>
        <v>0</v>
      </c>
      <c r="AR172" s="24" t="s">
        <v>206</v>
      </c>
      <c r="AT172" s="24" t="s">
        <v>189</v>
      </c>
      <c r="AU172" s="24" t="s">
        <v>83</v>
      </c>
      <c r="AY172" s="24" t="s">
        <v>186</v>
      </c>
      <c r="BE172" s="204">
        <f>IF(N172="základní",J172,0)</f>
        <v>0</v>
      </c>
      <c r="BF172" s="204">
        <f>IF(N172="snížená",J172,0)</f>
        <v>0</v>
      </c>
      <c r="BG172" s="204">
        <f>IF(N172="zákl. přenesená",J172,0)</f>
        <v>0</v>
      </c>
      <c r="BH172" s="204">
        <f>IF(N172="sníž. přenesená",J172,0)</f>
        <v>0</v>
      </c>
      <c r="BI172" s="204">
        <f>IF(N172="nulová",J172,0)</f>
        <v>0</v>
      </c>
      <c r="BJ172" s="24" t="s">
        <v>81</v>
      </c>
      <c r="BK172" s="204">
        <f>ROUND(I172*H172,2)</f>
        <v>0</v>
      </c>
      <c r="BL172" s="24" t="s">
        <v>206</v>
      </c>
      <c r="BM172" s="24" t="s">
        <v>562</v>
      </c>
    </row>
    <row r="173" spans="2:47" s="1" customFormat="1" ht="108">
      <c r="B173" s="41"/>
      <c r="C173" s="63"/>
      <c r="D173" s="208" t="s">
        <v>287</v>
      </c>
      <c r="E173" s="63"/>
      <c r="F173" s="209" t="s">
        <v>563</v>
      </c>
      <c r="G173" s="63"/>
      <c r="H173" s="63"/>
      <c r="I173" s="163"/>
      <c r="J173" s="63"/>
      <c r="K173" s="63"/>
      <c r="L173" s="61"/>
      <c r="M173" s="207"/>
      <c r="N173" s="42"/>
      <c r="O173" s="42"/>
      <c r="P173" s="42"/>
      <c r="Q173" s="42"/>
      <c r="R173" s="42"/>
      <c r="S173" s="42"/>
      <c r="T173" s="78"/>
      <c r="AT173" s="24" t="s">
        <v>287</v>
      </c>
      <c r="AU173" s="24" t="s">
        <v>83</v>
      </c>
    </row>
    <row r="174" spans="2:51" s="11" customFormat="1" ht="13.5">
      <c r="B174" s="214"/>
      <c r="C174" s="215"/>
      <c r="D174" s="205" t="s">
        <v>290</v>
      </c>
      <c r="E174" s="216" t="s">
        <v>23</v>
      </c>
      <c r="F174" s="217" t="s">
        <v>564</v>
      </c>
      <c r="G174" s="215"/>
      <c r="H174" s="218">
        <v>0.852</v>
      </c>
      <c r="I174" s="219"/>
      <c r="J174" s="215"/>
      <c r="K174" s="215"/>
      <c r="L174" s="220"/>
      <c r="M174" s="221"/>
      <c r="N174" s="222"/>
      <c r="O174" s="222"/>
      <c r="P174" s="222"/>
      <c r="Q174" s="222"/>
      <c r="R174" s="222"/>
      <c r="S174" s="222"/>
      <c r="T174" s="223"/>
      <c r="AT174" s="224" t="s">
        <v>290</v>
      </c>
      <c r="AU174" s="224" t="s">
        <v>83</v>
      </c>
      <c r="AV174" s="11" t="s">
        <v>83</v>
      </c>
      <c r="AW174" s="11" t="s">
        <v>36</v>
      </c>
      <c r="AX174" s="11" t="s">
        <v>81</v>
      </c>
      <c r="AY174" s="224" t="s">
        <v>186</v>
      </c>
    </row>
    <row r="175" spans="2:65" s="1" customFormat="1" ht="31.5" customHeight="1">
      <c r="B175" s="41"/>
      <c r="C175" s="193" t="s">
        <v>565</v>
      </c>
      <c r="D175" s="193" t="s">
        <v>189</v>
      </c>
      <c r="E175" s="194" t="s">
        <v>566</v>
      </c>
      <c r="F175" s="195" t="s">
        <v>567</v>
      </c>
      <c r="G175" s="196" t="s">
        <v>285</v>
      </c>
      <c r="H175" s="197">
        <v>1036.17</v>
      </c>
      <c r="I175" s="198"/>
      <c r="J175" s="199">
        <f>ROUND(I175*H175,2)</f>
        <v>0</v>
      </c>
      <c r="K175" s="195" t="s">
        <v>193</v>
      </c>
      <c r="L175" s="61"/>
      <c r="M175" s="200" t="s">
        <v>23</v>
      </c>
      <c r="N175" s="201" t="s">
        <v>44</v>
      </c>
      <c r="O175" s="42"/>
      <c r="P175" s="202">
        <f>O175*H175</f>
        <v>0</v>
      </c>
      <c r="Q175" s="202">
        <v>0</v>
      </c>
      <c r="R175" s="202">
        <f>Q175*H175</f>
        <v>0</v>
      </c>
      <c r="S175" s="202">
        <v>0</v>
      </c>
      <c r="T175" s="203">
        <f>S175*H175</f>
        <v>0</v>
      </c>
      <c r="AR175" s="24" t="s">
        <v>206</v>
      </c>
      <c r="AT175" s="24" t="s">
        <v>189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568</v>
      </c>
    </row>
    <row r="176" spans="2:47" s="1" customFormat="1" ht="121.5">
      <c r="B176" s="41"/>
      <c r="C176" s="63"/>
      <c r="D176" s="208" t="s">
        <v>287</v>
      </c>
      <c r="E176" s="63"/>
      <c r="F176" s="209" t="s">
        <v>569</v>
      </c>
      <c r="G176" s="63"/>
      <c r="H176" s="63"/>
      <c r="I176" s="163"/>
      <c r="J176" s="63"/>
      <c r="K176" s="63"/>
      <c r="L176" s="61"/>
      <c r="M176" s="207"/>
      <c r="N176" s="42"/>
      <c r="O176" s="42"/>
      <c r="P176" s="42"/>
      <c r="Q176" s="42"/>
      <c r="R176" s="42"/>
      <c r="S176" s="42"/>
      <c r="T176" s="78"/>
      <c r="AT176" s="24" t="s">
        <v>287</v>
      </c>
      <c r="AU176" s="24" t="s">
        <v>83</v>
      </c>
    </row>
    <row r="177" spans="2:47" s="1" customFormat="1" ht="27">
      <c r="B177" s="41"/>
      <c r="C177" s="63"/>
      <c r="D177" s="205" t="s">
        <v>196</v>
      </c>
      <c r="E177" s="63"/>
      <c r="F177" s="206" t="s">
        <v>446</v>
      </c>
      <c r="G177" s="63"/>
      <c r="H177" s="63"/>
      <c r="I177" s="163"/>
      <c r="J177" s="63"/>
      <c r="K177" s="63"/>
      <c r="L177" s="61"/>
      <c r="M177" s="207"/>
      <c r="N177" s="42"/>
      <c r="O177" s="42"/>
      <c r="P177" s="42"/>
      <c r="Q177" s="42"/>
      <c r="R177" s="42"/>
      <c r="S177" s="42"/>
      <c r="T177" s="78"/>
      <c r="AT177" s="24" t="s">
        <v>196</v>
      </c>
      <c r="AU177" s="24" t="s">
        <v>83</v>
      </c>
    </row>
    <row r="178" spans="2:65" s="1" customFormat="1" ht="31.5" customHeight="1">
      <c r="B178" s="41"/>
      <c r="C178" s="193" t="s">
        <v>570</v>
      </c>
      <c r="D178" s="193" t="s">
        <v>189</v>
      </c>
      <c r="E178" s="194" t="s">
        <v>571</v>
      </c>
      <c r="F178" s="195" t="s">
        <v>572</v>
      </c>
      <c r="G178" s="196" t="s">
        <v>285</v>
      </c>
      <c r="H178" s="197">
        <v>1036.17</v>
      </c>
      <c r="I178" s="198"/>
      <c r="J178" s="199">
        <f>ROUND(I178*H178,2)</f>
        <v>0</v>
      </c>
      <c r="K178" s="195" t="s">
        <v>193</v>
      </c>
      <c r="L178" s="61"/>
      <c r="M178" s="200" t="s">
        <v>23</v>
      </c>
      <c r="N178" s="201" t="s">
        <v>44</v>
      </c>
      <c r="O178" s="42"/>
      <c r="P178" s="202">
        <f>O178*H178</f>
        <v>0</v>
      </c>
      <c r="Q178" s="202">
        <v>0</v>
      </c>
      <c r="R178" s="202">
        <f>Q178*H178</f>
        <v>0</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573</v>
      </c>
    </row>
    <row r="179" spans="2:47" s="1" customFormat="1" ht="121.5">
      <c r="B179" s="41"/>
      <c r="C179" s="63"/>
      <c r="D179" s="205" t="s">
        <v>287</v>
      </c>
      <c r="E179" s="63"/>
      <c r="F179" s="206" t="s">
        <v>574</v>
      </c>
      <c r="G179" s="63"/>
      <c r="H179" s="63"/>
      <c r="I179" s="163"/>
      <c r="J179" s="63"/>
      <c r="K179" s="63"/>
      <c r="L179" s="61"/>
      <c r="M179" s="207"/>
      <c r="N179" s="42"/>
      <c r="O179" s="42"/>
      <c r="P179" s="42"/>
      <c r="Q179" s="42"/>
      <c r="R179" s="42"/>
      <c r="S179" s="42"/>
      <c r="T179" s="78"/>
      <c r="AT179" s="24" t="s">
        <v>287</v>
      </c>
      <c r="AU179" s="24" t="s">
        <v>83</v>
      </c>
    </row>
    <row r="180" spans="2:65" s="1" customFormat="1" ht="31.5" customHeight="1">
      <c r="B180" s="41"/>
      <c r="C180" s="193" t="s">
        <v>575</v>
      </c>
      <c r="D180" s="193" t="s">
        <v>189</v>
      </c>
      <c r="E180" s="194" t="s">
        <v>576</v>
      </c>
      <c r="F180" s="195" t="s">
        <v>577</v>
      </c>
      <c r="G180" s="196" t="s">
        <v>285</v>
      </c>
      <c r="H180" s="197">
        <v>32469.33</v>
      </c>
      <c r="I180" s="198"/>
      <c r="J180" s="199">
        <f>ROUND(I180*H180,2)</f>
        <v>0</v>
      </c>
      <c r="K180" s="195" t="s">
        <v>193</v>
      </c>
      <c r="L180" s="61"/>
      <c r="M180" s="200" t="s">
        <v>23</v>
      </c>
      <c r="N180" s="201" t="s">
        <v>44</v>
      </c>
      <c r="O180" s="42"/>
      <c r="P180" s="202">
        <f>O180*H180</f>
        <v>0</v>
      </c>
      <c r="Q180" s="202">
        <v>0</v>
      </c>
      <c r="R180" s="202">
        <f>Q180*H180</f>
        <v>0</v>
      </c>
      <c r="S180" s="202">
        <v>0</v>
      </c>
      <c r="T180" s="203">
        <f>S180*H180</f>
        <v>0</v>
      </c>
      <c r="AR180" s="24" t="s">
        <v>206</v>
      </c>
      <c r="AT180" s="24" t="s">
        <v>189</v>
      </c>
      <c r="AU180" s="24" t="s">
        <v>83</v>
      </c>
      <c r="AY180" s="24" t="s">
        <v>186</v>
      </c>
      <c r="BE180" s="204">
        <f>IF(N180="základní",J180,0)</f>
        <v>0</v>
      </c>
      <c r="BF180" s="204">
        <f>IF(N180="snížená",J180,0)</f>
        <v>0</v>
      </c>
      <c r="BG180" s="204">
        <f>IF(N180="zákl. přenesená",J180,0)</f>
        <v>0</v>
      </c>
      <c r="BH180" s="204">
        <f>IF(N180="sníž. přenesená",J180,0)</f>
        <v>0</v>
      </c>
      <c r="BI180" s="204">
        <f>IF(N180="nulová",J180,0)</f>
        <v>0</v>
      </c>
      <c r="BJ180" s="24" t="s">
        <v>81</v>
      </c>
      <c r="BK180" s="204">
        <f>ROUND(I180*H180,2)</f>
        <v>0</v>
      </c>
      <c r="BL180" s="24" t="s">
        <v>206</v>
      </c>
      <c r="BM180" s="24" t="s">
        <v>578</v>
      </c>
    </row>
    <row r="181" spans="2:47" s="1" customFormat="1" ht="121.5">
      <c r="B181" s="41"/>
      <c r="C181" s="63"/>
      <c r="D181" s="205" t="s">
        <v>287</v>
      </c>
      <c r="E181" s="63"/>
      <c r="F181" s="206" t="s">
        <v>574</v>
      </c>
      <c r="G181" s="63"/>
      <c r="H181" s="63"/>
      <c r="I181" s="163"/>
      <c r="J181" s="63"/>
      <c r="K181" s="63"/>
      <c r="L181" s="61"/>
      <c r="M181" s="207"/>
      <c r="N181" s="42"/>
      <c r="O181" s="42"/>
      <c r="P181" s="42"/>
      <c r="Q181" s="42"/>
      <c r="R181" s="42"/>
      <c r="S181" s="42"/>
      <c r="T181" s="78"/>
      <c r="AT181" s="24" t="s">
        <v>287</v>
      </c>
      <c r="AU181" s="24" t="s">
        <v>83</v>
      </c>
    </row>
    <row r="182" spans="2:65" s="1" customFormat="1" ht="22.5" customHeight="1">
      <c r="B182" s="41"/>
      <c r="C182" s="193" t="s">
        <v>579</v>
      </c>
      <c r="D182" s="193" t="s">
        <v>189</v>
      </c>
      <c r="E182" s="194" t="s">
        <v>580</v>
      </c>
      <c r="F182" s="195" t="s">
        <v>581</v>
      </c>
      <c r="G182" s="196" t="s">
        <v>285</v>
      </c>
      <c r="H182" s="197">
        <v>42473.91</v>
      </c>
      <c r="I182" s="198"/>
      <c r="J182" s="199">
        <f>ROUND(I182*H182,2)</f>
        <v>0</v>
      </c>
      <c r="K182" s="195" t="s">
        <v>193</v>
      </c>
      <c r="L182" s="61"/>
      <c r="M182" s="200" t="s">
        <v>23</v>
      </c>
      <c r="N182" s="201" t="s">
        <v>44</v>
      </c>
      <c r="O182" s="42"/>
      <c r="P182" s="202">
        <f>O182*H182</f>
        <v>0</v>
      </c>
      <c r="Q182" s="202">
        <v>0</v>
      </c>
      <c r="R182" s="202">
        <f>Q182*H182</f>
        <v>0</v>
      </c>
      <c r="S182" s="202">
        <v>0</v>
      </c>
      <c r="T182" s="203">
        <f>S182*H182</f>
        <v>0</v>
      </c>
      <c r="AR182" s="24" t="s">
        <v>206</v>
      </c>
      <c r="AT182" s="24" t="s">
        <v>189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582</v>
      </c>
    </row>
    <row r="183" spans="2:47" s="1" customFormat="1" ht="162">
      <c r="B183" s="41"/>
      <c r="C183" s="63"/>
      <c r="D183" s="208" t="s">
        <v>287</v>
      </c>
      <c r="E183" s="63"/>
      <c r="F183" s="209" t="s">
        <v>583</v>
      </c>
      <c r="G183" s="63"/>
      <c r="H183" s="63"/>
      <c r="I183" s="163"/>
      <c r="J183" s="63"/>
      <c r="K183" s="63"/>
      <c r="L183" s="61"/>
      <c r="M183" s="207"/>
      <c r="N183" s="42"/>
      <c r="O183" s="42"/>
      <c r="P183" s="42"/>
      <c r="Q183" s="42"/>
      <c r="R183" s="42"/>
      <c r="S183" s="42"/>
      <c r="T183" s="78"/>
      <c r="AT183" s="24" t="s">
        <v>287</v>
      </c>
      <c r="AU183" s="24" t="s">
        <v>83</v>
      </c>
    </row>
    <row r="184" spans="2:51" s="11" customFormat="1" ht="27">
      <c r="B184" s="214"/>
      <c r="C184" s="215"/>
      <c r="D184" s="205" t="s">
        <v>290</v>
      </c>
      <c r="E184" s="216" t="s">
        <v>23</v>
      </c>
      <c r="F184" s="217" t="s">
        <v>584</v>
      </c>
      <c r="G184" s="215"/>
      <c r="H184" s="218">
        <v>42473.91</v>
      </c>
      <c r="I184" s="219"/>
      <c r="J184" s="215"/>
      <c r="K184" s="215"/>
      <c r="L184" s="220"/>
      <c r="M184" s="221"/>
      <c r="N184" s="222"/>
      <c r="O184" s="222"/>
      <c r="P184" s="222"/>
      <c r="Q184" s="222"/>
      <c r="R184" s="222"/>
      <c r="S184" s="222"/>
      <c r="T184" s="223"/>
      <c r="AT184" s="224" t="s">
        <v>290</v>
      </c>
      <c r="AU184" s="224" t="s">
        <v>83</v>
      </c>
      <c r="AV184" s="11" t="s">
        <v>83</v>
      </c>
      <c r="AW184" s="11" t="s">
        <v>36</v>
      </c>
      <c r="AX184" s="11" t="s">
        <v>81</v>
      </c>
      <c r="AY184" s="224" t="s">
        <v>186</v>
      </c>
    </row>
    <row r="185" spans="2:65" s="1" customFormat="1" ht="31.5" customHeight="1">
      <c r="B185" s="41"/>
      <c r="C185" s="193" t="s">
        <v>585</v>
      </c>
      <c r="D185" s="193" t="s">
        <v>189</v>
      </c>
      <c r="E185" s="194" t="s">
        <v>586</v>
      </c>
      <c r="F185" s="195" t="s">
        <v>587</v>
      </c>
      <c r="G185" s="196" t="s">
        <v>285</v>
      </c>
      <c r="H185" s="197">
        <v>10602.28</v>
      </c>
      <c r="I185" s="198"/>
      <c r="J185" s="199">
        <f>ROUND(I185*H185,2)</f>
        <v>0</v>
      </c>
      <c r="K185" s="195" t="s">
        <v>193</v>
      </c>
      <c r="L185" s="61"/>
      <c r="M185" s="200" t="s">
        <v>23</v>
      </c>
      <c r="N185" s="201" t="s">
        <v>44</v>
      </c>
      <c r="O185" s="42"/>
      <c r="P185" s="202">
        <f>O185*H185</f>
        <v>0</v>
      </c>
      <c r="Q185" s="202">
        <v>0</v>
      </c>
      <c r="R185" s="202">
        <f>Q185*H185</f>
        <v>0</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588</v>
      </c>
    </row>
    <row r="186" spans="2:47" s="1" customFormat="1" ht="121.5">
      <c r="B186" s="41"/>
      <c r="C186" s="63"/>
      <c r="D186" s="208" t="s">
        <v>287</v>
      </c>
      <c r="E186" s="63"/>
      <c r="F186" s="209" t="s">
        <v>589</v>
      </c>
      <c r="G186" s="63"/>
      <c r="H186" s="63"/>
      <c r="I186" s="163"/>
      <c r="J186" s="63"/>
      <c r="K186" s="63"/>
      <c r="L186" s="61"/>
      <c r="M186" s="207"/>
      <c r="N186" s="42"/>
      <c r="O186" s="42"/>
      <c r="P186" s="42"/>
      <c r="Q186" s="42"/>
      <c r="R186" s="42"/>
      <c r="S186" s="42"/>
      <c r="T186" s="78"/>
      <c r="AT186" s="24" t="s">
        <v>287</v>
      </c>
      <c r="AU186" s="24" t="s">
        <v>83</v>
      </c>
    </row>
    <row r="187" spans="2:51" s="11" customFormat="1" ht="27">
      <c r="B187" s="214"/>
      <c r="C187" s="215"/>
      <c r="D187" s="205" t="s">
        <v>290</v>
      </c>
      <c r="E187" s="216" t="s">
        <v>23</v>
      </c>
      <c r="F187" s="217" t="s">
        <v>590</v>
      </c>
      <c r="G187" s="215"/>
      <c r="H187" s="218">
        <v>10602.28</v>
      </c>
      <c r="I187" s="219"/>
      <c r="J187" s="215"/>
      <c r="K187" s="215"/>
      <c r="L187" s="220"/>
      <c r="M187" s="221"/>
      <c r="N187" s="222"/>
      <c r="O187" s="222"/>
      <c r="P187" s="222"/>
      <c r="Q187" s="222"/>
      <c r="R187" s="222"/>
      <c r="S187" s="222"/>
      <c r="T187" s="223"/>
      <c r="AT187" s="224" t="s">
        <v>290</v>
      </c>
      <c r="AU187" s="224" t="s">
        <v>83</v>
      </c>
      <c r="AV187" s="11" t="s">
        <v>83</v>
      </c>
      <c r="AW187" s="11" t="s">
        <v>36</v>
      </c>
      <c r="AX187" s="11" t="s">
        <v>81</v>
      </c>
      <c r="AY187" s="224" t="s">
        <v>186</v>
      </c>
    </row>
    <row r="188" spans="2:65" s="1" customFormat="1" ht="31.5" customHeight="1">
      <c r="B188" s="41"/>
      <c r="C188" s="193" t="s">
        <v>591</v>
      </c>
      <c r="D188" s="193" t="s">
        <v>189</v>
      </c>
      <c r="E188" s="194" t="s">
        <v>592</v>
      </c>
      <c r="F188" s="195" t="s">
        <v>593</v>
      </c>
      <c r="G188" s="196" t="s">
        <v>285</v>
      </c>
      <c r="H188" s="197">
        <v>21866.98</v>
      </c>
      <c r="I188" s="198"/>
      <c r="J188" s="199">
        <f>ROUND(I188*H188,2)</f>
        <v>0</v>
      </c>
      <c r="K188" s="195" t="s">
        <v>193</v>
      </c>
      <c r="L188" s="61"/>
      <c r="M188" s="200" t="s">
        <v>23</v>
      </c>
      <c r="N188" s="201" t="s">
        <v>44</v>
      </c>
      <c r="O188" s="42"/>
      <c r="P188" s="202">
        <f>O188*H188</f>
        <v>0</v>
      </c>
      <c r="Q188" s="202">
        <v>0</v>
      </c>
      <c r="R188" s="202">
        <f>Q188*H188</f>
        <v>0</v>
      </c>
      <c r="S188" s="202">
        <v>0</v>
      </c>
      <c r="T188" s="203">
        <f>S188*H188</f>
        <v>0</v>
      </c>
      <c r="AR188" s="24" t="s">
        <v>206</v>
      </c>
      <c r="AT188" s="24" t="s">
        <v>189</v>
      </c>
      <c r="AU188" s="24" t="s">
        <v>83</v>
      </c>
      <c r="AY188" s="24" t="s">
        <v>186</v>
      </c>
      <c r="BE188" s="204">
        <f>IF(N188="základní",J188,0)</f>
        <v>0</v>
      </c>
      <c r="BF188" s="204">
        <f>IF(N188="snížená",J188,0)</f>
        <v>0</v>
      </c>
      <c r="BG188" s="204">
        <f>IF(N188="zákl. přenesená",J188,0)</f>
        <v>0</v>
      </c>
      <c r="BH188" s="204">
        <f>IF(N188="sníž. přenesená",J188,0)</f>
        <v>0</v>
      </c>
      <c r="BI188" s="204">
        <f>IF(N188="nulová",J188,0)</f>
        <v>0</v>
      </c>
      <c r="BJ188" s="24" t="s">
        <v>81</v>
      </c>
      <c r="BK188" s="204">
        <f>ROUND(I188*H188,2)</f>
        <v>0</v>
      </c>
      <c r="BL188" s="24" t="s">
        <v>206</v>
      </c>
      <c r="BM188" s="24" t="s">
        <v>594</v>
      </c>
    </row>
    <row r="189" spans="2:47" s="1" customFormat="1" ht="121.5">
      <c r="B189" s="41"/>
      <c r="C189" s="63"/>
      <c r="D189" s="208" t="s">
        <v>287</v>
      </c>
      <c r="E189" s="63"/>
      <c r="F189" s="209" t="s">
        <v>589</v>
      </c>
      <c r="G189" s="63"/>
      <c r="H189" s="63"/>
      <c r="I189" s="163"/>
      <c r="J189" s="63"/>
      <c r="K189" s="63"/>
      <c r="L189" s="61"/>
      <c r="M189" s="207"/>
      <c r="N189" s="42"/>
      <c r="O189" s="42"/>
      <c r="P189" s="42"/>
      <c r="Q189" s="42"/>
      <c r="R189" s="42"/>
      <c r="S189" s="42"/>
      <c r="T189" s="78"/>
      <c r="AT189" s="24" t="s">
        <v>287</v>
      </c>
      <c r="AU189" s="24" t="s">
        <v>83</v>
      </c>
    </row>
    <row r="190" spans="2:51" s="11" customFormat="1" ht="27">
      <c r="B190" s="214"/>
      <c r="C190" s="215"/>
      <c r="D190" s="205" t="s">
        <v>290</v>
      </c>
      <c r="E190" s="216" t="s">
        <v>23</v>
      </c>
      <c r="F190" s="217" t="s">
        <v>595</v>
      </c>
      <c r="G190" s="215"/>
      <c r="H190" s="218">
        <v>21866.98</v>
      </c>
      <c r="I190" s="219"/>
      <c r="J190" s="215"/>
      <c r="K190" s="215"/>
      <c r="L190" s="220"/>
      <c r="M190" s="221"/>
      <c r="N190" s="222"/>
      <c r="O190" s="222"/>
      <c r="P190" s="222"/>
      <c r="Q190" s="222"/>
      <c r="R190" s="222"/>
      <c r="S190" s="222"/>
      <c r="T190" s="223"/>
      <c r="AT190" s="224" t="s">
        <v>290</v>
      </c>
      <c r="AU190" s="224" t="s">
        <v>83</v>
      </c>
      <c r="AV190" s="11" t="s">
        <v>83</v>
      </c>
      <c r="AW190" s="11" t="s">
        <v>36</v>
      </c>
      <c r="AX190" s="11" t="s">
        <v>81</v>
      </c>
      <c r="AY190" s="224" t="s">
        <v>186</v>
      </c>
    </row>
    <row r="191" spans="2:65" s="1" customFormat="1" ht="31.5" customHeight="1">
      <c r="B191" s="41"/>
      <c r="C191" s="193" t="s">
        <v>596</v>
      </c>
      <c r="D191" s="193" t="s">
        <v>189</v>
      </c>
      <c r="E191" s="194" t="s">
        <v>597</v>
      </c>
      <c r="F191" s="195" t="s">
        <v>598</v>
      </c>
      <c r="G191" s="196" t="s">
        <v>285</v>
      </c>
      <c r="H191" s="197">
        <v>32469.33</v>
      </c>
      <c r="I191" s="198"/>
      <c r="J191" s="199">
        <f>ROUND(I191*H191,2)</f>
        <v>0</v>
      </c>
      <c r="K191" s="195" t="s">
        <v>193</v>
      </c>
      <c r="L191" s="61"/>
      <c r="M191" s="200" t="s">
        <v>23</v>
      </c>
      <c r="N191" s="201" t="s">
        <v>44</v>
      </c>
      <c r="O191" s="42"/>
      <c r="P191" s="202">
        <f>O191*H191</f>
        <v>0</v>
      </c>
      <c r="Q191" s="202">
        <v>0</v>
      </c>
      <c r="R191" s="202">
        <f>Q191*H191</f>
        <v>0</v>
      </c>
      <c r="S191" s="202">
        <v>0</v>
      </c>
      <c r="T191" s="203">
        <f>S191*H191</f>
        <v>0</v>
      </c>
      <c r="AR191" s="24" t="s">
        <v>206</v>
      </c>
      <c r="AT191" s="24" t="s">
        <v>189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599</v>
      </c>
    </row>
    <row r="192" spans="2:47" s="1" customFormat="1" ht="121.5">
      <c r="B192" s="41"/>
      <c r="C192" s="63"/>
      <c r="D192" s="208" t="s">
        <v>287</v>
      </c>
      <c r="E192" s="63"/>
      <c r="F192" s="209" t="s">
        <v>600</v>
      </c>
      <c r="G192" s="63"/>
      <c r="H192" s="63"/>
      <c r="I192" s="163"/>
      <c r="J192" s="63"/>
      <c r="K192" s="63"/>
      <c r="L192" s="61"/>
      <c r="M192" s="207"/>
      <c r="N192" s="42"/>
      <c r="O192" s="42"/>
      <c r="P192" s="42"/>
      <c r="Q192" s="42"/>
      <c r="R192" s="42"/>
      <c r="S192" s="42"/>
      <c r="T192" s="78"/>
      <c r="AT192" s="24" t="s">
        <v>287</v>
      </c>
      <c r="AU192" s="24" t="s">
        <v>83</v>
      </c>
    </row>
    <row r="193" spans="2:47" s="1" customFormat="1" ht="27">
      <c r="B193" s="41"/>
      <c r="C193" s="63"/>
      <c r="D193" s="208" t="s">
        <v>196</v>
      </c>
      <c r="E193" s="63"/>
      <c r="F193" s="209" t="s">
        <v>446</v>
      </c>
      <c r="G193" s="63"/>
      <c r="H193" s="63"/>
      <c r="I193" s="163"/>
      <c r="J193" s="63"/>
      <c r="K193" s="63"/>
      <c r="L193" s="61"/>
      <c r="M193" s="207"/>
      <c r="N193" s="42"/>
      <c r="O193" s="42"/>
      <c r="P193" s="42"/>
      <c r="Q193" s="42"/>
      <c r="R193" s="42"/>
      <c r="S193" s="42"/>
      <c r="T193" s="78"/>
      <c r="AT193" s="24" t="s">
        <v>196</v>
      </c>
      <c r="AU193" s="24" t="s">
        <v>83</v>
      </c>
    </row>
    <row r="194" spans="2:63" s="10" customFormat="1" ht="29.85" customHeight="1">
      <c r="B194" s="176"/>
      <c r="C194" s="177"/>
      <c r="D194" s="190" t="s">
        <v>72</v>
      </c>
      <c r="E194" s="191" t="s">
        <v>83</v>
      </c>
      <c r="F194" s="191" t="s">
        <v>601</v>
      </c>
      <c r="G194" s="177"/>
      <c r="H194" s="177"/>
      <c r="I194" s="180"/>
      <c r="J194" s="192">
        <f>BK194</f>
        <v>0</v>
      </c>
      <c r="K194" s="177"/>
      <c r="L194" s="182"/>
      <c r="M194" s="183"/>
      <c r="N194" s="184"/>
      <c r="O194" s="184"/>
      <c r="P194" s="185">
        <f>SUM(P195:P213)</f>
        <v>0</v>
      </c>
      <c r="Q194" s="184"/>
      <c r="R194" s="185">
        <f>SUM(R195:R213)</f>
        <v>1506.1652895599998</v>
      </c>
      <c r="S194" s="184"/>
      <c r="T194" s="186">
        <f>SUM(T195:T213)</f>
        <v>0</v>
      </c>
      <c r="AR194" s="187" t="s">
        <v>81</v>
      </c>
      <c r="AT194" s="188" t="s">
        <v>72</v>
      </c>
      <c r="AU194" s="188" t="s">
        <v>81</v>
      </c>
      <c r="AY194" s="187" t="s">
        <v>186</v>
      </c>
      <c r="BK194" s="189">
        <f>SUM(BK195:BK213)</f>
        <v>0</v>
      </c>
    </row>
    <row r="195" spans="2:65" s="1" customFormat="1" ht="31.5" customHeight="1">
      <c r="B195" s="41"/>
      <c r="C195" s="193" t="s">
        <v>602</v>
      </c>
      <c r="D195" s="193" t="s">
        <v>189</v>
      </c>
      <c r="E195" s="194" t="s">
        <v>603</v>
      </c>
      <c r="F195" s="195" t="s">
        <v>604</v>
      </c>
      <c r="G195" s="196" t="s">
        <v>295</v>
      </c>
      <c r="H195" s="197">
        <v>398.421</v>
      </c>
      <c r="I195" s="198"/>
      <c r="J195" s="199">
        <f>ROUND(I195*H195,2)</f>
        <v>0</v>
      </c>
      <c r="K195" s="195" t="s">
        <v>193</v>
      </c>
      <c r="L195" s="61"/>
      <c r="M195" s="200" t="s">
        <v>23</v>
      </c>
      <c r="N195" s="201" t="s">
        <v>44</v>
      </c>
      <c r="O195" s="42"/>
      <c r="P195" s="202">
        <f>O195*H195</f>
        <v>0</v>
      </c>
      <c r="Q195" s="202">
        <v>0</v>
      </c>
      <c r="R195" s="202">
        <f>Q195*H195</f>
        <v>0</v>
      </c>
      <c r="S195" s="202">
        <v>0</v>
      </c>
      <c r="T195" s="203">
        <f>S195*H195</f>
        <v>0</v>
      </c>
      <c r="AR195" s="24" t="s">
        <v>206</v>
      </c>
      <c r="AT195" s="24" t="s">
        <v>189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206</v>
      </c>
      <c r="BM195" s="24" t="s">
        <v>605</v>
      </c>
    </row>
    <row r="196" spans="2:47" s="1" customFormat="1" ht="81">
      <c r="B196" s="41"/>
      <c r="C196" s="63"/>
      <c r="D196" s="208" t="s">
        <v>287</v>
      </c>
      <c r="E196" s="63"/>
      <c r="F196" s="209" t="s">
        <v>606</v>
      </c>
      <c r="G196" s="63"/>
      <c r="H196" s="63"/>
      <c r="I196" s="163"/>
      <c r="J196" s="63"/>
      <c r="K196" s="63"/>
      <c r="L196" s="61"/>
      <c r="M196" s="207"/>
      <c r="N196" s="42"/>
      <c r="O196" s="42"/>
      <c r="P196" s="42"/>
      <c r="Q196" s="42"/>
      <c r="R196" s="42"/>
      <c r="S196" s="42"/>
      <c r="T196" s="78"/>
      <c r="AT196" s="24" t="s">
        <v>287</v>
      </c>
      <c r="AU196" s="24" t="s">
        <v>83</v>
      </c>
    </row>
    <row r="197" spans="2:51" s="11" customFormat="1" ht="13.5">
      <c r="B197" s="214"/>
      <c r="C197" s="215"/>
      <c r="D197" s="205" t="s">
        <v>290</v>
      </c>
      <c r="E197" s="216" t="s">
        <v>23</v>
      </c>
      <c r="F197" s="217" t="s">
        <v>607</v>
      </c>
      <c r="G197" s="215"/>
      <c r="H197" s="218">
        <v>398.421</v>
      </c>
      <c r="I197" s="219"/>
      <c r="J197" s="215"/>
      <c r="K197" s="215"/>
      <c r="L197" s="220"/>
      <c r="M197" s="221"/>
      <c r="N197" s="222"/>
      <c r="O197" s="222"/>
      <c r="P197" s="222"/>
      <c r="Q197" s="222"/>
      <c r="R197" s="222"/>
      <c r="S197" s="222"/>
      <c r="T197" s="223"/>
      <c r="AT197" s="224" t="s">
        <v>290</v>
      </c>
      <c r="AU197" s="224" t="s">
        <v>83</v>
      </c>
      <c r="AV197" s="11" t="s">
        <v>83</v>
      </c>
      <c r="AW197" s="11" t="s">
        <v>36</v>
      </c>
      <c r="AX197" s="11" t="s">
        <v>81</v>
      </c>
      <c r="AY197" s="224" t="s">
        <v>186</v>
      </c>
    </row>
    <row r="198" spans="2:65" s="1" customFormat="1" ht="44.25" customHeight="1">
      <c r="B198" s="41"/>
      <c r="C198" s="193" t="s">
        <v>608</v>
      </c>
      <c r="D198" s="193" t="s">
        <v>189</v>
      </c>
      <c r="E198" s="194" t="s">
        <v>609</v>
      </c>
      <c r="F198" s="195" t="s">
        <v>610</v>
      </c>
      <c r="G198" s="196" t="s">
        <v>285</v>
      </c>
      <c r="H198" s="197">
        <v>11153.813</v>
      </c>
      <c r="I198" s="198"/>
      <c r="J198" s="199">
        <f>ROUND(I198*H198,2)</f>
        <v>0</v>
      </c>
      <c r="K198" s="195" t="s">
        <v>193</v>
      </c>
      <c r="L198" s="61"/>
      <c r="M198" s="200" t="s">
        <v>23</v>
      </c>
      <c r="N198" s="201" t="s">
        <v>44</v>
      </c>
      <c r="O198" s="42"/>
      <c r="P198" s="202">
        <f>O198*H198</f>
        <v>0</v>
      </c>
      <c r="Q198" s="202">
        <v>0.00027</v>
      </c>
      <c r="R198" s="202">
        <f>Q198*H198</f>
        <v>3.01152951</v>
      </c>
      <c r="S198" s="202">
        <v>0</v>
      </c>
      <c r="T198" s="203">
        <f>S198*H198</f>
        <v>0</v>
      </c>
      <c r="AR198" s="24" t="s">
        <v>206</v>
      </c>
      <c r="AT198" s="24" t="s">
        <v>189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611</v>
      </c>
    </row>
    <row r="199" spans="2:47" s="1" customFormat="1" ht="189">
      <c r="B199" s="41"/>
      <c r="C199" s="63"/>
      <c r="D199" s="208" t="s">
        <v>287</v>
      </c>
      <c r="E199" s="63"/>
      <c r="F199" s="209" t="s">
        <v>612</v>
      </c>
      <c r="G199" s="63"/>
      <c r="H199" s="63"/>
      <c r="I199" s="163"/>
      <c r="J199" s="63"/>
      <c r="K199" s="63"/>
      <c r="L199" s="61"/>
      <c r="M199" s="207"/>
      <c r="N199" s="42"/>
      <c r="O199" s="42"/>
      <c r="P199" s="42"/>
      <c r="Q199" s="42"/>
      <c r="R199" s="42"/>
      <c r="S199" s="42"/>
      <c r="T199" s="78"/>
      <c r="AT199" s="24" t="s">
        <v>287</v>
      </c>
      <c r="AU199" s="24" t="s">
        <v>83</v>
      </c>
    </row>
    <row r="200" spans="2:51" s="11" customFormat="1" ht="13.5">
      <c r="B200" s="214"/>
      <c r="C200" s="215"/>
      <c r="D200" s="205" t="s">
        <v>290</v>
      </c>
      <c r="E200" s="216" t="s">
        <v>23</v>
      </c>
      <c r="F200" s="217" t="s">
        <v>613</v>
      </c>
      <c r="G200" s="215"/>
      <c r="H200" s="218">
        <v>11153.813</v>
      </c>
      <c r="I200" s="219"/>
      <c r="J200" s="215"/>
      <c r="K200" s="215"/>
      <c r="L200" s="220"/>
      <c r="M200" s="221"/>
      <c r="N200" s="222"/>
      <c r="O200" s="222"/>
      <c r="P200" s="222"/>
      <c r="Q200" s="222"/>
      <c r="R200" s="222"/>
      <c r="S200" s="222"/>
      <c r="T200" s="223"/>
      <c r="AT200" s="224" t="s">
        <v>290</v>
      </c>
      <c r="AU200" s="224" t="s">
        <v>83</v>
      </c>
      <c r="AV200" s="11" t="s">
        <v>83</v>
      </c>
      <c r="AW200" s="11" t="s">
        <v>36</v>
      </c>
      <c r="AX200" s="11" t="s">
        <v>81</v>
      </c>
      <c r="AY200" s="224" t="s">
        <v>186</v>
      </c>
    </row>
    <row r="201" spans="2:65" s="1" customFormat="1" ht="44.25" customHeight="1">
      <c r="B201" s="41"/>
      <c r="C201" s="193" t="s">
        <v>614</v>
      </c>
      <c r="D201" s="193" t="s">
        <v>189</v>
      </c>
      <c r="E201" s="194" t="s">
        <v>615</v>
      </c>
      <c r="F201" s="195" t="s">
        <v>616</v>
      </c>
      <c r="G201" s="196" t="s">
        <v>444</v>
      </c>
      <c r="H201" s="197">
        <v>3765.46</v>
      </c>
      <c r="I201" s="198"/>
      <c r="J201" s="199">
        <f>ROUND(I201*H201,2)</f>
        <v>0</v>
      </c>
      <c r="K201" s="195" t="s">
        <v>193</v>
      </c>
      <c r="L201" s="61"/>
      <c r="M201" s="200" t="s">
        <v>23</v>
      </c>
      <c r="N201" s="201" t="s">
        <v>44</v>
      </c>
      <c r="O201" s="42"/>
      <c r="P201" s="202">
        <f>O201*H201</f>
        <v>0</v>
      </c>
      <c r="Q201" s="202">
        <v>0.23058</v>
      </c>
      <c r="R201" s="202">
        <f>Q201*H201</f>
        <v>868.2397668</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617</v>
      </c>
    </row>
    <row r="202" spans="2:51" s="11" customFormat="1" ht="13.5">
      <c r="B202" s="214"/>
      <c r="C202" s="215"/>
      <c r="D202" s="205" t="s">
        <v>290</v>
      </c>
      <c r="E202" s="216" t="s">
        <v>23</v>
      </c>
      <c r="F202" s="217" t="s">
        <v>618</v>
      </c>
      <c r="G202" s="215"/>
      <c r="H202" s="218">
        <v>3765.46</v>
      </c>
      <c r="I202" s="219"/>
      <c r="J202" s="215"/>
      <c r="K202" s="215"/>
      <c r="L202" s="220"/>
      <c r="M202" s="221"/>
      <c r="N202" s="222"/>
      <c r="O202" s="222"/>
      <c r="P202" s="222"/>
      <c r="Q202" s="222"/>
      <c r="R202" s="222"/>
      <c r="S202" s="222"/>
      <c r="T202" s="223"/>
      <c r="AT202" s="224" t="s">
        <v>290</v>
      </c>
      <c r="AU202" s="224" t="s">
        <v>83</v>
      </c>
      <c r="AV202" s="11" t="s">
        <v>83</v>
      </c>
      <c r="AW202" s="11" t="s">
        <v>36</v>
      </c>
      <c r="AX202" s="11" t="s">
        <v>81</v>
      </c>
      <c r="AY202" s="224" t="s">
        <v>186</v>
      </c>
    </row>
    <row r="203" spans="2:65" s="1" customFormat="1" ht="44.25" customHeight="1">
      <c r="B203" s="41"/>
      <c r="C203" s="193" t="s">
        <v>619</v>
      </c>
      <c r="D203" s="193" t="s">
        <v>189</v>
      </c>
      <c r="E203" s="194" t="s">
        <v>620</v>
      </c>
      <c r="F203" s="195" t="s">
        <v>621</v>
      </c>
      <c r="G203" s="196" t="s">
        <v>444</v>
      </c>
      <c r="H203" s="197">
        <v>2631.1</v>
      </c>
      <c r="I203" s="198"/>
      <c r="J203" s="199">
        <f>ROUND(I203*H203,2)</f>
        <v>0</v>
      </c>
      <c r="K203" s="195" t="s">
        <v>193</v>
      </c>
      <c r="L203" s="61"/>
      <c r="M203" s="200" t="s">
        <v>23</v>
      </c>
      <c r="N203" s="201" t="s">
        <v>44</v>
      </c>
      <c r="O203" s="42"/>
      <c r="P203" s="202">
        <f>O203*H203</f>
        <v>0</v>
      </c>
      <c r="Q203" s="202">
        <v>0.23801</v>
      </c>
      <c r="R203" s="202">
        <f>Q203*H203</f>
        <v>626.228111</v>
      </c>
      <c r="S203" s="202">
        <v>0</v>
      </c>
      <c r="T203" s="203">
        <f>S203*H203</f>
        <v>0</v>
      </c>
      <c r="AR203" s="24" t="s">
        <v>206</v>
      </c>
      <c r="AT203" s="24" t="s">
        <v>189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622</v>
      </c>
    </row>
    <row r="204" spans="2:51" s="11" customFormat="1" ht="13.5">
      <c r="B204" s="214"/>
      <c r="C204" s="215"/>
      <c r="D204" s="205" t="s">
        <v>290</v>
      </c>
      <c r="E204" s="216" t="s">
        <v>23</v>
      </c>
      <c r="F204" s="217" t="s">
        <v>623</v>
      </c>
      <c r="G204" s="215"/>
      <c r="H204" s="218">
        <v>2631.1</v>
      </c>
      <c r="I204" s="219"/>
      <c r="J204" s="215"/>
      <c r="K204" s="215"/>
      <c r="L204" s="220"/>
      <c r="M204" s="221"/>
      <c r="N204" s="222"/>
      <c r="O204" s="222"/>
      <c r="P204" s="222"/>
      <c r="Q204" s="222"/>
      <c r="R204" s="222"/>
      <c r="S204" s="222"/>
      <c r="T204" s="223"/>
      <c r="AT204" s="224" t="s">
        <v>290</v>
      </c>
      <c r="AU204" s="224" t="s">
        <v>83</v>
      </c>
      <c r="AV204" s="11" t="s">
        <v>83</v>
      </c>
      <c r="AW204" s="11" t="s">
        <v>36</v>
      </c>
      <c r="AX204" s="11" t="s">
        <v>81</v>
      </c>
      <c r="AY204" s="224" t="s">
        <v>186</v>
      </c>
    </row>
    <row r="205" spans="2:65" s="1" customFormat="1" ht="31.5" customHeight="1">
      <c r="B205" s="41"/>
      <c r="C205" s="193" t="s">
        <v>624</v>
      </c>
      <c r="D205" s="193" t="s">
        <v>189</v>
      </c>
      <c r="E205" s="194" t="s">
        <v>625</v>
      </c>
      <c r="F205" s="195" t="s">
        <v>626</v>
      </c>
      <c r="G205" s="196" t="s">
        <v>295</v>
      </c>
      <c r="H205" s="197">
        <v>0.563</v>
      </c>
      <c r="I205" s="198"/>
      <c r="J205" s="199">
        <f>ROUND(I205*H205,2)</f>
        <v>0</v>
      </c>
      <c r="K205" s="195" t="s">
        <v>193</v>
      </c>
      <c r="L205" s="61"/>
      <c r="M205" s="200" t="s">
        <v>23</v>
      </c>
      <c r="N205" s="201" t="s">
        <v>44</v>
      </c>
      <c r="O205" s="42"/>
      <c r="P205" s="202">
        <f>O205*H205</f>
        <v>0</v>
      </c>
      <c r="Q205" s="202">
        <v>2.45329</v>
      </c>
      <c r="R205" s="202">
        <f>Q205*H205</f>
        <v>1.38120227</v>
      </c>
      <c r="S205" s="202">
        <v>0</v>
      </c>
      <c r="T205" s="203">
        <f>S205*H205</f>
        <v>0</v>
      </c>
      <c r="AR205" s="24" t="s">
        <v>206</v>
      </c>
      <c r="AT205" s="24" t="s">
        <v>189</v>
      </c>
      <c r="AU205" s="24" t="s">
        <v>83</v>
      </c>
      <c r="AY205" s="24" t="s">
        <v>186</v>
      </c>
      <c r="BE205" s="204">
        <f>IF(N205="základní",J205,0)</f>
        <v>0</v>
      </c>
      <c r="BF205" s="204">
        <f>IF(N205="snížená",J205,0)</f>
        <v>0</v>
      </c>
      <c r="BG205" s="204">
        <f>IF(N205="zákl. přenesená",J205,0)</f>
        <v>0</v>
      </c>
      <c r="BH205" s="204">
        <f>IF(N205="sníž. přenesená",J205,0)</f>
        <v>0</v>
      </c>
      <c r="BI205" s="204">
        <f>IF(N205="nulová",J205,0)</f>
        <v>0</v>
      </c>
      <c r="BJ205" s="24" t="s">
        <v>81</v>
      </c>
      <c r="BK205" s="204">
        <f>ROUND(I205*H205,2)</f>
        <v>0</v>
      </c>
      <c r="BL205" s="24" t="s">
        <v>206</v>
      </c>
      <c r="BM205" s="24" t="s">
        <v>627</v>
      </c>
    </row>
    <row r="206" spans="2:47" s="1" customFormat="1" ht="94.5">
      <c r="B206" s="41"/>
      <c r="C206" s="63"/>
      <c r="D206" s="208" t="s">
        <v>287</v>
      </c>
      <c r="E206" s="63"/>
      <c r="F206" s="209" t="s">
        <v>628</v>
      </c>
      <c r="G206" s="63"/>
      <c r="H206" s="63"/>
      <c r="I206" s="163"/>
      <c r="J206" s="63"/>
      <c r="K206" s="63"/>
      <c r="L206" s="61"/>
      <c r="M206" s="207"/>
      <c r="N206" s="42"/>
      <c r="O206" s="42"/>
      <c r="P206" s="42"/>
      <c r="Q206" s="42"/>
      <c r="R206" s="42"/>
      <c r="S206" s="42"/>
      <c r="T206" s="78"/>
      <c r="AT206" s="24" t="s">
        <v>287</v>
      </c>
      <c r="AU206" s="24" t="s">
        <v>83</v>
      </c>
    </row>
    <row r="207" spans="2:51" s="11" customFormat="1" ht="13.5">
      <c r="B207" s="214"/>
      <c r="C207" s="215"/>
      <c r="D207" s="205" t="s">
        <v>290</v>
      </c>
      <c r="E207" s="216" t="s">
        <v>23</v>
      </c>
      <c r="F207" s="217" t="s">
        <v>629</v>
      </c>
      <c r="G207" s="215"/>
      <c r="H207" s="218">
        <v>0.563</v>
      </c>
      <c r="I207" s="219"/>
      <c r="J207" s="215"/>
      <c r="K207" s="215"/>
      <c r="L207" s="220"/>
      <c r="M207" s="221"/>
      <c r="N207" s="222"/>
      <c r="O207" s="222"/>
      <c r="P207" s="222"/>
      <c r="Q207" s="222"/>
      <c r="R207" s="222"/>
      <c r="S207" s="222"/>
      <c r="T207" s="223"/>
      <c r="AT207" s="224" t="s">
        <v>290</v>
      </c>
      <c r="AU207" s="224" t="s">
        <v>83</v>
      </c>
      <c r="AV207" s="11" t="s">
        <v>83</v>
      </c>
      <c r="AW207" s="11" t="s">
        <v>36</v>
      </c>
      <c r="AX207" s="11" t="s">
        <v>81</v>
      </c>
      <c r="AY207" s="224" t="s">
        <v>186</v>
      </c>
    </row>
    <row r="208" spans="2:65" s="1" customFormat="1" ht="22.5" customHeight="1">
      <c r="B208" s="41"/>
      <c r="C208" s="193" t="s">
        <v>630</v>
      </c>
      <c r="D208" s="193" t="s">
        <v>189</v>
      </c>
      <c r="E208" s="194" t="s">
        <v>631</v>
      </c>
      <c r="F208" s="195" t="s">
        <v>632</v>
      </c>
      <c r="G208" s="196" t="s">
        <v>401</v>
      </c>
      <c r="H208" s="197">
        <v>0.048</v>
      </c>
      <c r="I208" s="198"/>
      <c r="J208" s="199">
        <f>ROUND(I208*H208,2)</f>
        <v>0</v>
      </c>
      <c r="K208" s="195" t="s">
        <v>193</v>
      </c>
      <c r="L208" s="61"/>
      <c r="M208" s="200" t="s">
        <v>23</v>
      </c>
      <c r="N208" s="201" t="s">
        <v>44</v>
      </c>
      <c r="O208" s="42"/>
      <c r="P208" s="202">
        <f>O208*H208</f>
        <v>0</v>
      </c>
      <c r="Q208" s="202">
        <v>1.05306</v>
      </c>
      <c r="R208" s="202">
        <f>Q208*H208</f>
        <v>0.05054688000000001</v>
      </c>
      <c r="S208" s="202">
        <v>0</v>
      </c>
      <c r="T208" s="203">
        <f>S208*H208</f>
        <v>0</v>
      </c>
      <c r="AR208" s="24" t="s">
        <v>206</v>
      </c>
      <c r="AT208" s="24" t="s">
        <v>189</v>
      </c>
      <c r="AU208" s="24" t="s">
        <v>83</v>
      </c>
      <c r="AY208" s="24" t="s">
        <v>186</v>
      </c>
      <c r="BE208" s="204">
        <f>IF(N208="základní",J208,0)</f>
        <v>0</v>
      </c>
      <c r="BF208" s="204">
        <f>IF(N208="snížená",J208,0)</f>
        <v>0</v>
      </c>
      <c r="BG208" s="204">
        <f>IF(N208="zákl. přenesená",J208,0)</f>
        <v>0</v>
      </c>
      <c r="BH208" s="204">
        <f>IF(N208="sníž. přenesená",J208,0)</f>
        <v>0</v>
      </c>
      <c r="BI208" s="204">
        <f>IF(N208="nulová",J208,0)</f>
        <v>0</v>
      </c>
      <c r="BJ208" s="24" t="s">
        <v>81</v>
      </c>
      <c r="BK208" s="204">
        <f>ROUND(I208*H208,2)</f>
        <v>0</v>
      </c>
      <c r="BL208" s="24" t="s">
        <v>206</v>
      </c>
      <c r="BM208" s="24" t="s">
        <v>633</v>
      </c>
    </row>
    <row r="209" spans="2:47" s="1" customFormat="1" ht="27">
      <c r="B209" s="41"/>
      <c r="C209" s="63"/>
      <c r="D209" s="208" t="s">
        <v>287</v>
      </c>
      <c r="E209" s="63"/>
      <c r="F209" s="209" t="s">
        <v>634</v>
      </c>
      <c r="G209" s="63"/>
      <c r="H209" s="63"/>
      <c r="I209" s="163"/>
      <c r="J209" s="63"/>
      <c r="K209" s="63"/>
      <c r="L209" s="61"/>
      <c r="M209" s="207"/>
      <c r="N209" s="42"/>
      <c r="O209" s="42"/>
      <c r="P209" s="42"/>
      <c r="Q209" s="42"/>
      <c r="R209" s="42"/>
      <c r="S209" s="42"/>
      <c r="T209" s="78"/>
      <c r="AT209" s="24" t="s">
        <v>287</v>
      </c>
      <c r="AU209" s="24" t="s">
        <v>83</v>
      </c>
    </row>
    <row r="210" spans="2:51" s="11" customFormat="1" ht="13.5">
      <c r="B210" s="214"/>
      <c r="C210" s="215"/>
      <c r="D210" s="205" t="s">
        <v>290</v>
      </c>
      <c r="E210" s="216" t="s">
        <v>23</v>
      </c>
      <c r="F210" s="217" t="s">
        <v>635</v>
      </c>
      <c r="G210" s="215"/>
      <c r="H210" s="218">
        <v>0.048</v>
      </c>
      <c r="I210" s="219"/>
      <c r="J210" s="215"/>
      <c r="K210" s="215"/>
      <c r="L210" s="220"/>
      <c r="M210" s="221"/>
      <c r="N210" s="222"/>
      <c r="O210" s="222"/>
      <c r="P210" s="222"/>
      <c r="Q210" s="222"/>
      <c r="R210" s="222"/>
      <c r="S210" s="222"/>
      <c r="T210" s="223"/>
      <c r="AT210" s="224" t="s">
        <v>290</v>
      </c>
      <c r="AU210" s="224" t="s">
        <v>83</v>
      </c>
      <c r="AV210" s="11" t="s">
        <v>83</v>
      </c>
      <c r="AW210" s="11" t="s">
        <v>36</v>
      </c>
      <c r="AX210" s="11" t="s">
        <v>81</v>
      </c>
      <c r="AY210" s="224" t="s">
        <v>186</v>
      </c>
    </row>
    <row r="211" spans="2:65" s="1" customFormat="1" ht="22.5" customHeight="1">
      <c r="B211" s="41"/>
      <c r="C211" s="193" t="s">
        <v>636</v>
      </c>
      <c r="D211" s="193" t="s">
        <v>189</v>
      </c>
      <c r="E211" s="194" t="s">
        <v>637</v>
      </c>
      <c r="F211" s="195" t="s">
        <v>638</v>
      </c>
      <c r="G211" s="196" t="s">
        <v>295</v>
      </c>
      <c r="H211" s="197">
        <v>3.215</v>
      </c>
      <c r="I211" s="198"/>
      <c r="J211" s="199">
        <f>ROUND(I211*H211,2)</f>
        <v>0</v>
      </c>
      <c r="K211" s="195" t="s">
        <v>193</v>
      </c>
      <c r="L211" s="61"/>
      <c r="M211" s="200" t="s">
        <v>23</v>
      </c>
      <c r="N211" s="201" t="s">
        <v>44</v>
      </c>
      <c r="O211" s="42"/>
      <c r="P211" s="202">
        <f>O211*H211</f>
        <v>0</v>
      </c>
      <c r="Q211" s="202">
        <v>2.25634</v>
      </c>
      <c r="R211" s="202">
        <f>Q211*H211</f>
        <v>7.254133099999999</v>
      </c>
      <c r="S211" s="202">
        <v>0</v>
      </c>
      <c r="T211" s="203">
        <f>S211*H211</f>
        <v>0</v>
      </c>
      <c r="AR211" s="24" t="s">
        <v>206</v>
      </c>
      <c r="AT211" s="24" t="s">
        <v>189</v>
      </c>
      <c r="AU211" s="24" t="s">
        <v>83</v>
      </c>
      <c r="AY211" s="24" t="s">
        <v>186</v>
      </c>
      <c r="BE211" s="204">
        <f>IF(N211="základní",J211,0)</f>
        <v>0</v>
      </c>
      <c r="BF211" s="204">
        <f>IF(N211="snížená",J211,0)</f>
        <v>0</v>
      </c>
      <c r="BG211" s="204">
        <f>IF(N211="zákl. přenesená",J211,0)</f>
        <v>0</v>
      </c>
      <c r="BH211" s="204">
        <f>IF(N211="sníž. přenesená",J211,0)</f>
        <v>0</v>
      </c>
      <c r="BI211" s="204">
        <f>IF(N211="nulová",J211,0)</f>
        <v>0</v>
      </c>
      <c r="BJ211" s="24" t="s">
        <v>81</v>
      </c>
      <c r="BK211" s="204">
        <f>ROUND(I211*H211,2)</f>
        <v>0</v>
      </c>
      <c r="BL211" s="24" t="s">
        <v>206</v>
      </c>
      <c r="BM211" s="24" t="s">
        <v>639</v>
      </c>
    </row>
    <row r="212" spans="2:47" s="1" customFormat="1" ht="81">
      <c r="B212" s="41"/>
      <c r="C212" s="63"/>
      <c r="D212" s="208" t="s">
        <v>287</v>
      </c>
      <c r="E212" s="63"/>
      <c r="F212" s="209" t="s">
        <v>640</v>
      </c>
      <c r="G212" s="63"/>
      <c r="H212" s="63"/>
      <c r="I212" s="163"/>
      <c r="J212" s="63"/>
      <c r="K212" s="63"/>
      <c r="L212" s="61"/>
      <c r="M212" s="207"/>
      <c r="N212" s="42"/>
      <c r="O212" s="42"/>
      <c r="P212" s="42"/>
      <c r="Q212" s="42"/>
      <c r="R212" s="42"/>
      <c r="S212" s="42"/>
      <c r="T212" s="78"/>
      <c r="AT212" s="24" t="s">
        <v>287</v>
      </c>
      <c r="AU212" s="24" t="s">
        <v>83</v>
      </c>
    </row>
    <row r="213" spans="2:51" s="11" customFormat="1" ht="13.5">
      <c r="B213" s="214"/>
      <c r="C213" s="215"/>
      <c r="D213" s="208" t="s">
        <v>290</v>
      </c>
      <c r="E213" s="225" t="s">
        <v>23</v>
      </c>
      <c r="F213" s="226" t="s">
        <v>641</v>
      </c>
      <c r="G213" s="215"/>
      <c r="H213" s="227">
        <v>3.215</v>
      </c>
      <c r="I213" s="219"/>
      <c r="J213" s="215"/>
      <c r="K213" s="215"/>
      <c r="L213" s="220"/>
      <c r="M213" s="221"/>
      <c r="N213" s="222"/>
      <c r="O213" s="222"/>
      <c r="P213" s="222"/>
      <c r="Q213" s="222"/>
      <c r="R213" s="222"/>
      <c r="S213" s="222"/>
      <c r="T213" s="223"/>
      <c r="AT213" s="224" t="s">
        <v>290</v>
      </c>
      <c r="AU213" s="224" t="s">
        <v>83</v>
      </c>
      <c r="AV213" s="11" t="s">
        <v>83</v>
      </c>
      <c r="AW213" s="11" t="s">
        <v>36</v>
      </c>
      <c r="AX213" s="11" t="s">
        <v>81</v>
      </c>
      <c r="AY213" s="224" t="s">
        <v>186</v>
      </c>
    </row>
    <row r="214" spans="2:63" s="10" customFormat="1" ht="29.85" customHeight="1">
      <c r="B214" s="176"/>
      <c r="C214" s="177"/>
      <c r="D214" s="190" t="s">
        <v>72</v>
      </c>
      <c r="E214" s="191" t="s">
        <v>202</v>
      </c>
      <c r="F214" s="191" t="s">
        <v>642</v>
      </c>
      <c r="G214" s="177"/>
      <c r="H214" s="177"/>
      <c r="I214" s="180"/>
      <c r="J214" s="192">
        <f>BK214</f>
        <v>0</v>
      </c>
      <c r="K214" s="177"/>
      <c r="L214" s="182"/>
      <c r="M214" s="183"/>
      <c r="N214" s="184"/>
      <c r="O214" s="184"/>
      <c r="P214" s="185">
        <f>SUM(P215:P227)</f>
        <v>0</v>
      </c>
      <c r="Q214" s="184"/>
      <c r="R214" s="185">
        <f>SUM(R215:R227)</f>
        <v>144.23993943999997</v>
      </c>
      <c r="S214" s="184"/>
      <c r="T214" s="186">
        <f>SUM(T215:T227)</f>
        <v>0</v>
      </c>
      <c r="AR214" s="187" t="s">
        <v>81</v>
      </c>
      <c r="AT214" s="188" t="s">
        <v>72</v>
      </c>
      <c r="AU214" s="188" t="s">
        <v>81</v>
      </c>
      <c r="AY214" s="187" t="s">
        <v>186</v>
      </c>
      <c r="BK214" s="189">
        <f>SUM(BK215:BK227)</f>
        <v>0</v>
      </c>
    </row>
    <row r="215" spans="2:65" s="1" customFormat="1" ht="31.5" customHeight="1">
      <c r="B215" s="41"/>
      <c r="C215" s="193" t="s">
        <v>643</v>
      </c>
      <c r="D215" s="193" t="s">
        <v>189</v>
      </c>
      <c r="E215" s="194" t="s">
        <v>644</v>
      </c>
      <c r="F215" s="195" t="s">
        <v>645</v>
      </c>
      <c r="G215" s="196" t="s">
        <v>300</v>
      </c>
      <c r="H215" s="197">
        <v>824</v>
      </c>
      <c r="I215" s="198"/>
      <c r="J215" s="199">
        <f>ROUND(I215*H215,2)</f>
        <v>0</v>
      </c>
      <c r="K215" s="195" t="s">
        <v>193</v>
      </c>
      <c r="L215" s="61"/>
      <c r="M215" s="200" t="s">
        <v>23</v>
      </c>
      <c r="N215" s="201" t="s">
        <v>44</v>
      </c>
      <c r="O215" s="42"/>
      <c r="P215" s="202">
        <f>O215*H215</f>
        <v>0</v>
      </c>
      <c r="Q215" s="202">
        <v>0.17489</v>
      </c>
      <c r="R215" s="202">
        <f>Q215*H215</f>
        <v>144.10935999999998</v>
      </c>
      <c r="S215" s="202">
        <v>0</v>
      </c>
      <c r="T215" s="203">
        <f>S215*H215</f>
        <v>0</v>
      </c>
      <c r="AR215" s="24" t="s">
        <v>206</v>
      </c>
      <c r="AT215" s="24" t="s">
        <v>189</v>
      </c>
      <c r="AU215" s="24" t="s">
        <v>83</v>
      </c>
      <c r="AY215" s="24" t="s">
        <v>186</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206</v>
      </c>
      <c r="BM215" s="24" t="s">
        <v>646</v>
      </c>
    </row>
    <row r="216" spans="2:47" s="1" customFormat="1" ht="67.5">
      <c r="B216" s="41"/>
      <c r="C216" s="63"/>
      <c r="D216" s="208" t="s">
        <v>287</v>
      </c>
      <c r="E216" s="63"/>
      <c r="F216" s="209" t="s">
        <v>647</v>
      </c>
      <c r="G216" s="63"/>
      <c r="H216" s="63"/>
      <c r="I216" s="163"/>
      <c r="J216" s="63"/>
      <c r="K216" s="63"/>
      <c r="L216" s="61"/>
      <c r="M216" s="207"/>
      <c r="N216" s="42"/>
      <c r="O216" s="42"/>
      <c r="P216" s="42"/>
      <c r="Q216" s="42"/>
      <c r="R216" s="42"/>
      <c r="S216" s="42"/>
      <c r="T216" s="78"/>
      <c r="AT216" s="24" t="s">
        <v>287</v>
      </c>
      <c r="AU216" s="24" t="s">
        <v>83</v>
      </c>
    </row>
    <row r="217" spans="2:51" s="11" customFormat="1" ht="13.5">
      <c r="B217" s="214"/>
      <c r="C217" s="215"/>
      <c r="D217" s="208" t="s">
        <v>290</v>
      </c>
      <c r="E217" s="225" t="s">
        <v>23</v>
      </c>
      <c r="F217" s="226" t="s">
        <v>648</v>
      </c>
      <c r="G217" s="215"/>
      <c r="H217" s="227">
        <v>677</v>
      </c>
      <c r="I217" s="219"/>
      <c r="J217" s="215"/>
      <c r="K217" s="215"/>
      <c r="L217" s="220"/>
      <c r="M217" s="221"/>
      <c r="N217" s="222"/>
      <c r="O217" s="222"/>
      <c r="P217" s="222"/>
      <c r="Q217" s="222"/>
      <c r="R217" s="222"/>
      <c r="S217" s="222"/>
      <c r="T217" s="223"/>
      <c r="AT217" s="224" t="s">
        <v>290</v>
      </c>
      <c r="AU217" s="224" t="s">
        <v>83</v>
      </c>
      <c r="AV217" s="11" t="s">
        <v>83</v>
      </c>
      <c r="AW217" s="11" t="s">
        <v>36</v>
      </c>
      <c r="AX217" s="11" t="s">
        <v>73</v>
      </c>
      <c r="AY217" s="224" t="s">
        <v>186</v>
      </c>
    </row>
    <row r="218" spans="2:51" s="11" customFormat="1" ht="13.5">
      <c r="B218" s="214"/>
      <c r="C218" s="215"/>
      <c r="D218" s="208" t="s">
        <v>290</v>
      </c>
      <c r="E218" s="225" t="s">
        <v>23</v>
      </c>
      <c r="F218" s="226" t="s">
        <v>649</v>
      </c>
      <c r="G218" s="215"/>
      <c r="H218" s="227">
        <v>147</v>
      </c>
      <c r="I218" s="219"/>
      <c r="J218" s="215"/>
      <c r="K218" s="215"/>
      <c r="L218" s="220"/>
      <c r="M218" s="221"/>
      <c r="N218" s="222"/>
      <c r="O218" s="222"/>
      <c r="P218" s="222"/>
      <c r="Q218" s="222"/>
      <c r="R218" s="222"/>
      <c r="S218" s="222"/>
      <c r="T218" s="223"/>
      <c r="AT218" s="224" t="s">
        <v>290</v>
      </c>
      <c r="AU218" s="224" t="s">
        <v>83</v>
      </c>
      <c r="AV218" s="11" t="s">
        <v>83</v>
      </c>
      <c r="AW218" s="11" t="s">
        <v>36</v>
      </c>
      <c r="AX218" s="11" t="s">
        <v>73</v>
      </c>
      <c r="AY218" s="224" t="s">
        <v>186</v>
      </c>
    </row>
    <row r="219" spans="2:51" s="12" customFormat="1" ht="13.5">
      <c r="B219" s="230"/>
      <c r="C219" s="231"/>
      <c r="D219" s="205" t="s">
        <v>290</v>
      </c>
      <c r="E219" s="232" t="s">
        <v>23</v>
      </c>
      <c r="F219" s="233" t="s">
        <v>650</v>
      </c>
      <c r="G219" s="231"/>
      <c r="H219" s="234">
        <v>824</v>
      </c>
      <c r="I219" s="235"/>
      <c r="J219" s="231"/>
      <c r="K219" s="231"/>
      <c r="L219" s="236"/>
      <c r="M219" s="237"/>
      <c r="N219" s="238"/>
      <c r="O219" s="238"/>
      <c r="P219" s="238"/>
      <c r="Q219" s="238"/>
      <c r="R219" s="238"/>
      <c r="S219" s="238"/>
      <c r="T219" s="239"/>
      <c r="AT219" s="240" t="s">
        <v>290</v>
      </c>
      <c r="AU219" s="240" t="s">
        <v>83</v>
      </c>
      <c r="AV219" s="12" t="s">
        <v>206</v>
      </c>
      <c r="AW219" s="12" t="s">
        <v>36</v>
      </c>
      <c r="AX219" s="12" t="s">
        <v>81</v>
      </c>
      <c r="AY219" s="240" t="s">
        <v>186</v>
      </c>
    </row>
    <row r="220" spans="2:65" s="1" customFormat="1" ht="31.5" customHeight="1">
      <c r="B220" s="41"/>
      <c r="C220" s="193" t="s">
        <v>651</v>
      </c>
      <c r="D220" s="193" t="s">
        <v>189</v>
      </c>
      <c r="E220" s="194" t="s">
        <v>652</v>
      </c>
      <c r="F220" s="195" t="s">
        <v>653</v>
      </c>
      <c r="G220" s="196" t="s">
        <v>401</v>
      </c>
      <c r="H220" s="197">
        <v>0.124</v>
      </c>
      <c r="I220" s="198"/>
      <c r="J220" s="199">
        <f>ROUND(I220*H220,2)</f>
        <v>0</v>
      </c>
      <c r="K220" s="195" t="s">
        <v>193</v>
      </c>
      <c r="L220" s="61"/>
      <c r="M220" s="200" t="s">
        <v>23</v>
      </c>
      <c r="N220" s="201" t="s">
        <v>44</v>
      </c>
      <c r="O220" s="42"/>
      <c r="P220" s="202">
        <f>O220*H220</f>
        <v>0</v>
      </c>
      <c r="Q220" s="202">
        <v>1.05306</v>
      </c>
      <c r="R220" s="202">
        <f>Q220*H220</f>
        <v>0.13057944000000002</v>
      </c>
      <c r="S220" s="202">
        <v>0</v>
      </c>
      <c r="T220" s="203">
        <f>S220*H220</f>
        <v>0</v>
      </c>
      <c r="AR220" s="24" t="s">
        <v>206</v>
      </c>
      <c r="AT220" s="24" t="s">
        <v>189</v>
      </c>
      <c r="AU220" s="24" t="s">
        <v>83</v>
      </c>
      <c r="AY220" s="24" t="s">
        <v>186</v>
      </c>
      <c r="BE220" s="204">
        <f>IF(N220="základní",J220,0)</f>
        <v>0</v>
      </c>
      <c r="BF220" s="204">
        <f>IF(N220="snížená",J220,0)</f>
        <v>0</v>
      </c>
      <c r="BG220" s="204">
        <f>IF(N220="zákl. přenesená",J220,0)</f>
        <v>0</v>
      </c>
      <c r="BH220" s="204">
        <f>IF(N220="sníž. přenesená",J220,0)</f>
        <v>0</v>
      </c>
      <c r="BI220" s="204">
        <f>IF(N220="nulová",J220,0)</f>
        <v>0</v>
      </c>
      <c r="BJ220" s="24" t="s">
        <v>81</v>
      </c>
      <c r="BK220" s="204">
        <f>ROUND(I220*H220,2)</f>
        <v>0</v>
      </c>
      <c r="BL220" s="24" t="s">
        <v>206</v>
      </c>
      <c r="BM220" s="24" t="s">
        <v>654</v>
      </c>
    </row>
    <row r="221" spans="2:51" s="11" customFormat="1" ht="13.5">
      <c r="B221" s="214"/>
      <c r="C221" s="215"/>
      <c r="D221" s="205" t="s">
        <v>290</v>
      </c>
      <c r="E221" s="216" t="s">
        <v>23</v>
      </c>
      <c r="F221" s="217" t="s">
        <v>655</v>
      </c>
      <c r="G221" s="215"/>
      <c r="H221" s="218">
        <v>0.124</v>
      </c>
      <c r="I221" s="219"/>
      <c r="J221" s="215"/>
      <c r="K221" s="215"/>
      <c r="L221" s="220"/>
      <c r="M221" s="221"/>
      <c r="N221" s="222"/>
      <c r="O221" s="222"/>
      <c r="P221" s="222"/>
      <c r="Q221" s="222"/>
      <c r="R221" s="222"/>
      <c r="S221" s="222"/>
      <c r="T221" s="223"/>
      <c r="AT221" s="224" t="s">
        <v>290</v>
      </c>
      <c r="AU221" s="224" t="s">
        <v>83</v>
      </c>
      <c r="AV221" s="11" t="s">
        <v>83</v>
      </c>
      <c r="AW221" s="11" t="s">
        <v>36</v>
      </c>
      <c r="AX221" s="11" t="s">
        <v>81</v>
      </c>
      <c r="AY221" s="224" t="s">
        <v>186</v>
      </c>
    </row>
    <row r="222" spans="2:65" s="1" customFormat="1" ht="22.5" customHeight="1">
      <c r="B222" s="41"/>
      <c r="C222" s="193" t="s">
        <v>656</v>
      </c>
      <c r="D222" s="193" t="s">
        <v>189</v>
      </c>
      <c r="E222" s="194" t="s">
        <v>657</v>
      </c>
      <c r="F222" s="195" t="s">
        <v>658</v>
      </c>
      <c r="G222" s="196" t="s">
        <v>300</v>
      </c>
      <c r="H222" s="197">
        <v>6</v>
      </c>
      <c r="I222" s="198"/>
      <c r="J222" s="199">
        <f>ROUND(I222*H222,2)</f>
        <v>0</v>
      </c>
      <c r="K222" s="195" t="s">
        <v>193</v>
      </c>
      <c r="L222" s="61"/>
      <c r="M222" s="200" t="s">
        <v>23</v>
      </c>
      <c r="N222" s="201" t="s">
        <v>44</v>
      </c>
      <c r="O222" s="42"/>
      <c r="P222" s="202">
        <f>O222*H222</f>
        <v>0</v>
      </c>
      <c r="Q222" s="202">
        <v>0</v>
      </c>
      <c r="R222" s="202">
        <f>Q222*H222</f>
        <v>0</v>
      </c>
      <c r="S222" s="202">
        <v>0</v>
      </c>
      <c r="T222" s="203">
        <f>S222*H222</f>
        <v>0</v>
      </c>
      <c r="AR222" s="24" t="s">
        <v>206</v>
      </c>
      <c r="AT222" s="24" t="s">
        <v>189</v>
      </c>
      <c r="AU222" s="24" t="s">
        <v>83</v>
      </c>
      <c r="AY222" s="24" t="s">
        <v>186</v>
      </c>
      <c r="BE222" s="204">
        <f>IF(N222="základní",J222,0)</f>
        <v>0</v>
      </c>
      <c r="BF222" s="204">
        <f>IF(N222="snížená",J222,0)</f>
        <v>0</v>
      </c>
      <c r="BG222" s="204">
        <f>IF(N222="zákl. přenesená",J222,0)</f>
        <v>0</v>
      </c>
      <c r="BH222" s="204">
        <f>IF(N222="sníž. přenesená",J222,0)</f>
        <v>0</v>
      </c>
      <c r="BI222" s="204">
        <f>IF(N222="nulová",J222,0)</f>
        <v>0</v>
      </c>
      <c r="BJ222" s="24" t="s">
        <v>81</v>
      </c>
      <c r="BK222" s="204">
        <f>ROUND(I222*H222,2)</f>
        <v>0</v>
      </c>
      <c r="BL222" s="24" t="s">
        <v>206</v>
      </c>
      <c r="BM222" s="24" t="s">
        <v>659</v>
      </c>
    </row>
    <row r="223" spans="2:47" s="1" customFormat="1" ht="27">
      <c r="B223" s="41"/>
      <c r="C223" s="63"/>
      <c r="D223" s="208" t="s">
        <v>287</v>
      </c>
      <c r="E223" s="63"/>
      <c r="F223" s="209" t="s">
        <v>660</v>
      </c>
      <c r="G223" s="63"/>
      <c r="H223" s="63"/>
      <c r="I223" s="163"/>
      <c r="J223" s="63"/>
      <c r="K223" s="63"/>
      <c r="L223" s="61"/>
      <c r="M223" s="207"/>
      <c r="N223" s="42"/>
      <c r="O223" s="42"/>
      <c r="P223" s="42"/>
      <c r="Q223" s="42"/>
      <c r="R223" s="42"/>
      <c r="S223" s="42"/>
      <c r="T223" s="78"/>
      <c r="AT223" s="24" t="s">
        <v>287</v>
      </c>
      <c r="AU223" s="24" t="s">
        <v>83</v>
      </c>
    </row>
    <row r="224" spans="2:51" s="11" customFormat="1" ht="13.5">
      <c r="B224" s="214"/>
      <c r="C224" s="215"/>
      <c r="D224" s="205" t="s">
        <v>290</v>
      </c>
      <c r="E224" s="216" t="s">
        <v>23</v>
      </c>
      <c r="F224" s="217" t="s">
        <v>661</v>
      </c>
      <c r="G224" s="215"/>
      <c r="H224" s="218">
        <v>6</v>
      </c>
      <c r="I224" s="219"/>
      <c r="J224" s="215"/>
      <c r="K224" s="215"/>
      <c r="L224" s="220"/>
      <c r="M224" s="221"/>
      <c r="N224" s="222"/>
      <c r="O224" s="222"/>
      <c r="P224" s="222"/>
      <c r="Q224" s="222"/>
      <c r="R224" s="222"/>
      <c r="S224" s="222"/>
      <c r="T224" s="223"/>
      <c r="AT224" s="224" t="s">
        <v>290</v>
      </c>
      <c r="AU224" s="224" t="s">
        <v>83</v>
      </c>
      <c r="AV224" s="11" t="s">
        <v>83</v>
      </c>
      <c r="AW224" s="11" t="s">
        <v>36</v>
      </c>
      <c r="AX224" s="11" t="s">
        <v>81</v>
      </c>
      <c r="AY224" s="224" t="s">
        <v>186</v>
      </c>
    </row>
    <row r="225" spans="2:65" s="1" customFormat="1" ht="31.5" customHeight="1">
      <c r="B225" s="41"/>
      <c r="C225" s="193" t="s">
        <v>662</v>
      </c>
      <c r="D225" s="193" t="s">
        <v>189</v>
      </c>
      <c r="E225" s="194" t="s">
        <v>663</v>
      </c>
      <c r="F225" s="195" t="s">
        <v>664</v>
      </c>
      <c r="G225" s="196" t="s">
        <v>444</v>
      </c>
      <c r="H225" s="197">
        <v>1993</v>
      </c>
      <c r="I225" s="198"/>
      <c r="J225" s="199">
        <f>ROUND(I225*H225,2)</f>
        <v>0</v>
      </c>
      <c r="K225" s="195" t="s">
        <v>193</v>
      </c>
      <c r="L225" s="61"/>
      <c r="M225" s="200" t="s">
        <v>23</v>
      </c>
      <c r="N225" s="201" t="s">
        <v>44</v>
      </c>
      <c r="O225" s="42"/>
      <c r="P225" s="202">
        <f>O225*H225</f>
        <v>0</v>
      </c>
      <c r="Q225" s="202">
        <v>0</v>
      </c>
      <c r="R225" s="202">
        <f>Q225*H225</f>
        <v>0</v>
      </c>
      <c r="S225" s="202">
        <v>0</v>
      </c>
      <c r="T225" s="203">
        <f>S225*H225</f>
        <v>0</v>
      </c>
      <c r="AR225" s="24" t="s">
        <v>206</v>
      </c>
      <c r="AT225" s="24" t="s">
        <v>189</v>
      </c>
      <c r="AU225" s="24" t="s">
        <v>83</v>
      </c>
      <c r="AY225" s="24" t="s">
        <v>186</v>
      </c>
      <c r="BE225" s="204">
        <f>IF(N225="základní",J225,0)</f>
        <v>0</v>
      </c>
      <c r="BF225" s="204">
        <f>IF(N225="snížená",J225,0)</f>
        <v>0</v>
      </c>
      <c r="BG225" s="204">
        <f>IF(N225="zákl. přenesená",J225,0)</f>
        <v>0</v>
      </c>
      <c r="BH225" s="204">
        <f>IF(N225="sníž. přenesená",J225,0)</f>
        <v>0</v>
      </c>
      <c r="BI225" s="204">
        <f>IF(N225="nulová",J225,0)</f>
        <v>0</v>
      </c>
      <c r="BJ225" s="24" t="s">
        <v>81</v>
      </c>
      <c r="BK225" s="204">
        <f>ROUND(I225*H225,2)</f>
        <v>0</v>
      </c>
      <c r="BL225" s="24" t="s">
        <v>206</v>
      </c>
      <c r="BM225" s="24" t="s">
        <v>665</v>
      </c>
    </row>
    <row r="226" spans="2:47" s="1" customFormat="1" ht="27">
      <c r="B226" s="41"/>
      <c r="C226" s="63"/>
      <c r="D226" s="208" t="s">
        <v>287</v>
      </c>
      <c r="E226" s="63"/>
      <c r="F226" s="209" t="s">
        <v>666</v>
      </c>
      <c r="G226" s="63"/>
      <c r="H226" s="63"/>
      <c r="I226" s="163"/>
      <c r="J226" s="63"/>
      <c r="K226" s="63"/>
      <c r="L226" s="61"/>
      <c r="M226" s="207"/>
      <c r="N226" s="42"/>
      <c r="O226" s="42"/>
      <c r="P226" s="42"/>
      <c r="Q226" s="42"/>
      <c r="R226" s="42"/>
      <c r="S226" s="42"/>
      <c r="T226" s="78"/>
      <c r="AT226" s="24" t="s">
        <v>287</v>
      </c>
      <c r="AU226" s="24" t="s">
        <v>83</v>
      </c>
    </row>
    <row r="227" spans="2:51" s="11" customFormat="1" ht="13.5">
      <c r="B227" s="214"/>
      <c r="C227" s="215"/>
      <c r="D227" s="208" t="s">
        <v>290</v>
      </c>
      <c r="E227" s="225" t="s">
        <v>23</v>
      </c>
      <c r="F227" s="226" t="s">
        <v>667</v>
      </c>
      <c r="G227" s="215"/>
      <c r="H227" s="227">
        <v>1993</v>
      </c>
      <c r="I227" s="219"/>
      <c r="J227" s="215"/>
      <c r="K227" s="215"/>
      <c r="L227" s="220"/>
      <c r="M227" s="221"/>
      <c r="N227" s="222"/>
      <c r="O227" s="222"/>
      <c r="P227" s="222"/>
      <c r="Q227" s="222"/>
      <c r="R227" s="222"/>
      <c r="S227" s="222"/>
      <c r="T227" s="223"/>
      <c r="AT227" s="224" t="s">
        <v>290</v>
      </c>
      <c r="AU227" s="224" t="s">
        <v>83</v>
      </c>
      <c r="AV227" s="11" t="s">
        <v>83</v>
      </c>
      <c r="AW227" s="11" t="s">
        <v>36</v>
      </c>
      <c r="AX227" s="11" t="s">
        <v>81</v>
      </c>
      <c r="AY227" s="224" t="s">
        <v>186</v>
      </c>
    </row>
    <row r="228" spans="2:63" s="10" customFormat="1" ht="29.85" customHeight="1">
      <c r="B228" s="176"/>
      <c r="C228" s="177"/>
      <c r="D228" s="190" t="s">
        <v>72</v>
      </c>
      <c r="E228" s="191" t="s">
        <v>206</v>
      </c>
      <c r="F228" s="191" t="s">
        <v>668</v>
      </c>
      <c r="G228" s="177"/>
      <c r="H228" s="177"/>
      <c r="I228" s="180"/>
      <c r="J228" s="192">
        <f>BK228</f>
        <v>0</v>
      </c>
      <c r="K228" s="177"/>
      <c r="L228" s="182"/>
      <c r="M228" s="183"/>
      <c r="N228" s="184"/>
      <c r="O228" s="184"/>
      <c r="P228" s="185">
        <f>SUM(P229:P244)</f>
        <v>0</v>
      </c>
      <c r="Q228" s="184"/>
      <c r="R228" s="185">
        <f>SUM(R229:R244)</f>
        <v>0</v>
      </c>
      <c r="S228" s="184"/>
      <c r="T228" s="186">
        <f>SUM(T229:T244)</f>
        <v>0</v>
      </c>
      <c r="AR228" s="187" t="s">
        <v>81</v>
      </c>
      <c r="AT228" s="188" t="s">
        <v>72</v>
      </c>
      <c r="AU228" s="188" t="s">
        <v>81</v>
      </c>
      <c r="AY228" s="187" t="s">
        <v>186</v>
      </c>
      <c r="BK228" s="189">
        <f>SUM(BK229:BK244)</f>
        <v>0</v>
      </c>
    </row>
    <row r="229" spans="2:65" s="1" customFormat="1" ht="31.5" customHeight="1">
      <c r="B229" s="41"/>
      <c r="C229" s="193" t="s">
        <v>669</v>
      </c>
      <c r="D229" s="193" t="s">
        <v>189</v>
      </c>
      <c r="E229" s="194" t="s">
        <v>670</v>
      </c>
      <c r="F229" s="195" t="s">
        <v>671</v>
      </c>
      <c r="G229" s="196" t="s">
        <v>285</v>
      </c>
      <c r="H229" s="197">
        <v>82.743</v>
      </c>
      <c r="I229" s="198"/>
      <c r="J229" s="199">
        <f>ROUND(I229*H229,2)</f>
        <v>0</v>
      </c>
      <c r="K229" s="195" t="s">
        <v>193</v>
      </c>
      <c r="L229" s="61"/>
      <c r="M229" s="200" t="s">
        <v>23</v>
      </c>
      <c r="N229" s="201" t="s">
        <v>44</v>
      </c>
      <c r="O229" s="42"/>
      <c r="P229" s="202">
        <f>O229*H229</f>
        <v>0</v>
      </c>
      <c r="Q229" s="202">
        <v>0</v>
      </c>
      <c r="R229" s="202">
        <f>Q229*H229</f>
        <v>0</v>
      </c>
      <c r="S229" s="202">
        <v>0</v>
      </c>
      <c r="T229" s="203">
        <f>S229*H229</f>
        <v>0</v>
      </c>
      <c r="AR229" s="24" t="s">
        <v>206</v>
      </c>
      <c r="AT229" s="24" t="s">
        <v>189</v>
      </c>
      <c r="AU229" s="24" t="s">
        <v>83</v>
      </c>
      <c r="AY229" s="24" t="s">
        <v>186</v>
      </c>
      <c r="BE229" s="204">
        <f>IF(N229="základní",J229,0)</f>
        <v>0</v>
      </c>
      <c r="BF229" s="204">
        <f>IF(N229="snížená",J229,0)</f>
        <v>0</v>
      </c>
      <c r="BG229" s="204">
        <f>IF(N229="zákl. přenesená",J229,0)</f>
        <v>0</v>
      </c>
      <c r="BH229" s="204">
        <f>IF(N229="sníž. přenesená",J229,0)</f>
        <v>0</v>
      </c>
      <c r="BI229" s="204">
        <f>IF(N229="nulová",J229,0)</f>
        <v>0</v>
      </c>
      <c r="BJ229" s="24" t="s">
        <v>81</v>
      </c>
      <c r="BK229" s="204">
        <f>ROUND(I229*H229,2)</f>
        <v>0</v>
      </c>
      <c r="BL229" s="24" t="s">
        <v>206</v>
      </c>
      <c r="BM229" s="24" t="s">
        <v>672</v>
      </c>
    </row>
    <row r="230" spans="2:47" s="1" customFormat="1" ht="189">
      <c r="B230" s="41"/>
      <c r="C230" s="63"/>
      <c r="D230" s="205" t="s">
        <v>287</v>
      </c>
      <c r="E230" s="63"/>
      <c r="F230" s="206" t="s">
        <v>673</v>
      </c>
      <c r="G230" s="63"/>
      <c r="H230" s="63"/>
      <c r="I230" s="163"/>
      <c r="J230" s="63"/>
      <c r="K230" s="63"/>
      <c r="L230" s="61"/>
      <c r="M230" s="207"/>
      <c r="N230" s="42"/>
      <c r="O230" s="42"/>
      <c r="P230" s="42"/>
      <c r="Q230" s="42"/>
      <c r="R230" s="42"/>
      <c r="S230" s="42"/>
      <c r="T230" s="78"/>
      <c r="AT230" s="24" t="s">
        <v>287</v>
      </c>
      <c r="AU230" s="24" t="s">
        <v>83</v>
      </c>
    </row>
    <row r="231" spans="2:65" s="1" customFormat="1" ht="31.5" customHeight="1">
      <c r="B231" s="41"/>
      <c r="C231" s="193" t="s">
        <v>674</v>
      </c>
      <c r="D231" s="193" t="s">
        <v>189</v>
      </c>
      <c r="E231" s="194" t="s">
        <v>675</v>
      </c>
      <c r="F231" s="195" t="s">
        <v>676</v>
      </c>
      <c r="G231" s="196" t="s">
        <v>285</v>
      </c>
      <c r="H231" s="197">
        <v>82.743</v>
      </c>
      <c r="I231" s="198"/>
      <c r="J231" s="199">
        <f>ROUND(I231*H231,2)</f>
        <v>0</v>
      </c>
      <c r="K231" s="195" t="s">
        <v>193</v>
      </c>
      <c r="L231" s="61"/>
      <c r="M231" s="200" t="s">
        <v>23</v>
      </c>
      <c r="N231" s="201" t="s">
        <v>44</v>
      </c>
      <c r="O231" s="42"/>
      <c r="P231" s="202">
        <f>O231*H231</f>
        <v>0</v>
      </c>
      <c r="Q231" s="202">
        <v>0</v>
      </c>
      <c r="R231" s="202">
        <f>Q231*H231</f>
        <v>0</v>
      </c>
      <c r="S231" s="202">
        <v>0</v>
      </c>
      <c r="T231" s="203">
        <f>S231*H231</f>
        <v>0</v>
      </c>
      <c r="AR231" s="24" t="s">
        <v>206</v>
      </c>
      <c r="AT231" s="24" t="s">
        <v>189</v>
      </c>
      <c r="AU231" s="24" t="s">
        <v>83</v>
      </c>
      <c r="AY231" s="24" t="s">
        <v>186</v>
      </c>
      <c r="BE231" s="204">
        <f>IF(N231="základní",J231,0)</f>
        <v>0</v>
      </c>
      <c r="BF231" s="204">
        <f>IF(N231="snížená",J231,0)</f>
        <v>0</v>
      </c>
      <c r="BG231" s="204">
        <f>IF(N231="zákl. přenesená",J231,0)</f>
        <v>0</v>
      </c>
      <c r="BH231" s="204">
        <f>IF(N231="sníž. přenesená",J231,0)</f>
        <v>0</v>
      </c>
      <c r="BI231" s="204">
        <f>IF(N231="nulová",J231,0)</f>
        <v>0</v>
      </c>
      <c r="BJ231" s="24" t="s">
        <v>81</v>
      </c>
      <c r="BK231" s="204">
        <f>ROUND(I231*H231,2)</f>
        <v>0</v>
      </c>
      <c r="BL231" s="24" t="s">
        <v>206</v>
      </c>
      <c r="BM231" s="24" t="s">
        <v>677</v>
      </c>
    </row>
    <row r="232" spans="2:47" s="1" customFormat="1" ht="189">
      <c r="B232" s="41"/>
      <c r="C232" s="63"/>
      <c r="D232" s="205" t="s">
        <v>287</v>
      </c>
      <c r="E232" s="63"/>
      <c r="F232" s="206" t="s">
        <v>673</v>
      </c>
      <c r="G232" s="63"/>
      <c r="H232" s="63"/>
      <c r="I232" s="163"/>
      <c r="J232" s="63"/>
      <c r="K232" s="63"/>
      <c r="L232" s="61"/>
      <c r="M232" s="207"/>
      <c r="N232" s="42"/>
      <c r="O232" s="42"/>
      <c r="P232" s="42"/>
      <c r="Q232" s="42"/>
      <c r="R232" s="42"/>
      <c r="S232" s="42"/>
      <c r="T232" s="78"/>
      <c r="AT232" s="24" t="s">
        <v>287</v>
      </c>
      <c r="AU232" s="24" t="s">
        <v>83</v>
      </c>
    </row>
    <row r="233" spans="2:65" s="1" customFormat="1" ht="22.5" customHeight="1">
      <c r="B233" s="41"/>
      <c r="C233" s="193" t="s">
        <v>678</v>
      </c>
      <c r="D233" s="193" t="s">
        <v>189</v>
      </c>
      <c r="E233" s="194" t="s">
        <v>679</v>
      </c>
      <c r="F233" s="195" t="s">
        <v>680</v>
      </c>
      <c r="G233" s="196" t="s">
        <v>295</v>
      </c>
      <c r="H233" s="197">
        <v>0.072</v>
      </c>
      <c r="I233" s="198"/>
      <c r="J233" s="199">
        <f>ROUND(I233*H233,2)</f>
        <v>0</v>
      </c>
      <c r="K233" s="195" t="s">
        <v>193</v>
      </c>
      <c r="L233" s="61"/>
      <c r="M233" s="200" t="s">
        <v>23</v>
      </c>
      <c r="N233" s="201" t="s">
        <v>44</v>
      </c>
      <c r="O233" s="42"/>
      <c r="P233" s="202">
        <f>O233*H233</f>
        <v>0</v>
      </c>
      <c r="Q233" s="202">
        <v>0</v>
      </c>
      <c r="R233" s="202">
        <f>Q233*H233</f>
        <v>0</v>
      </c>
      <c r="S233" s="202">
        <v>0</v>
      </c>
      <c r="T233" s="203">
        <f>S233*H233</f>
        <v>0</v>
      </c>
      <c r="AR233" s="24" t="s">
        <v>206</v>
      </c>
      <c r="AT233" s="24" t="s">
        <v>189</v>
      </c>
      <c r="AU233" s="24" t="s">
        <v>83</v>
      </c>
      <c r="AY233" s="24" t="s">
        <v>186</v>
      </c>
      <c r="BE233" s="204">
        <f>IF(N233="základní",J233,0)</f>
        <v>0</v>
      </c>
      <c r="BF233" s="204">
        <f>IF(N233="snížená",J233,0)</f>
        <v>0</v>
      </c>
      <c r="BG233" s="204">
        <f>IF(N233="zákl. přenesená",J233,0)</f>
        <v>0</v>
      </c>
      <c r="BH233" s="204">
        <f>IF(N233="sníž. přenesená",J233,0)</f>
        <v>0</v>
      </c>
      <c r="BI233" s="204">
        <f>IF(N233="nulová",J233,0)</f>
        <v>0</v>
      </c>
      <c r="BJ233" s="24" t="s">
        <v>81</v>
      </c>
      <c r="BK233" s="204">
        <f>ROUND(I233*H233,2)</f>
        <v>0</v>
      </c>
      <c r="BL233" s="24" t="s">
        <v>206</v>
      </c>
      <c r="BM233" s="24" t="s">
        <v>681</v>
      </c>
    </row>
    <row r="234" spans="2:47" s="1" customFormat="1" ht="54">
      <c r="B234" s="41"/>
      <c r="C234" s="63"/>
      <c r="D234" s="208" t="s">
        <v>287</v>
      </c>
      <c r="E234" s="63"/>
      <c r="F234" s="209" t="s">
        <v>682</v>
      </c>
      <c r="G234" s="63"/>
      <c r="H234" s="63"/>
      <c r="I234" s="163"/>
      <c r="J234" s="63"/>
      <c r="K234" s="63"/>
      <c r="L234" s="61"/>
      <c r="M234" s="207"/>
      <c r="N234" s="42"/>
      <c r="O234" s="42"/>
      <c r="P234" s="42"/>
      <c r="Q234" s="42"/>
      <c r="R234" s="42"/>
      <c r="S234" s="42"/>
      <c r="T234" s="78"/>
      <c r="AT234" s="24" t="s">
        <v>287</v>
      </c>
      <c r="AU234" s="24" t="s">
        <v>83</v>
      </c>
    </row>
    <row r="235" spans="2:51" s="11" customFormat="1" ht="13.5">
      <c r="B235" s="214"/>
      <c r="C235" s="215"/>
      <c r="D235" s="205" t="s">
        <v>290</v>
      </c>
      <c r="E235" s="216" t="s">
        <v>23</v>
      </c>
      <c r="F235" s="217" t="s">
        <v>683</v>
      </c>
      <c r="G235" s="215"/>
      <c r="H235" s="218">
        <v>0.072</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5" s="1" customFormat="1" ht="31.5" customHeight="1">
      <c r="B236" s="41"/>
      <c r="C236" s="193" t="s">
        <v>684</v>
      </c>
      <c r="D236" s="193" t="s">
        <v>189</v>
      </c>
      <c r="E236" s="194" t="s">
        <v>685</v>
      </c>
      <c r="F236" s="195" t="s">
        <v>686</v>
      </c>
      <c r="G236" s="196" t="s">
        <v>295</v>
      </c>
      <c r="H236" s="197">
        <v>0.17</v>
      </c>
      <c r="I236" s="198"/>
      <c r="J236" s="199">
        <f>ROUND(I236*H236,2)</f>
        <v>0</v>
      </c>
      <c r="K236" s="195" t="s">
        <v>193</v>
      </c>
      <c r="L236" s="61"/>
      <c r="M236" s="200" t="s">
        <v>23</v>
      </c>
      <c r="N236" s="201" t="s">
        <v>44</v>
      </c>
      <c r="O236" s="42"/>
      <c r="P236" s="202">
        <f>O236*H236</f>
        <v>0</v>
      </c>
      <c r="Q236" s="202">
        <v>0</v>
      </c>
      <c r="R236" s="202">
        <f>Q236*H236</f>
        <v>0</v>
      </c>
      <c r="S236" s="202">
        <v>0</v>
      </c>
      <c r="T236" s="203">
        <f>S236*H236</f>
        <v>0</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687</v>
      </c>
    </row>
    <row r="237" spans="2:47" s="1" customFormat="1" ht="54">
      <c r="B237" s="41"/>
      <c r="C237" s="63"/>
      <c r="D237" s="208" t="s">
        <v>287</v>
      </c>
      <c r="E237" s="63"/>
      <c r="F237" s="209" t="s">
        <v>682</v>
      </c>
      <c r="G237" s="63"/>
      <c r="H237" s="63"/>
      <c r="I237" s="163"/>
      <c r="J237" s="63"/>
      <c r="K237" s="63"/>
      <c r="L237" s="61"/>
      <c r="M237" s="207"/>
      <c r="N237" s="42"/>
      <c r="O237" s="42"/>
      <c r="P237" s="42"/>
      <c r="Q237" s="42"/>
      <c r="R237" s="42"/>
      <c r="S237" s="42"/>
      <c r="T237" s="78"/>
      <c r="AT237" s="24" t="s">
        <v>287</v>
      </c>
      <c r="AU237" s="24" t="s">
        <v>83</v>
      </c>
    </row>
    <row r="238" spans="2:51" s="11" customFormat="1" ht="13.5">
      <c r="B238" s="214"/>
      <c r="C238" s="215"/>
      <c r="D238" s="205" t="s">
        <v>290</v>
      </c>
      <c r="E238" s="216" t="s">
        <v>23</v>
      </c>
      <c r="F238" s="217" t="s">
        <v>688</v>
      </c>
      <c r="G238" s="215"/>
      <c r="H238" s="218">
        <v>0.17</v>
      </c>
      <c r="I238" s="219"/>
      <c r="J238" s="215"/>
      <c r="K238" s="215"/>
      <c r="L238" s="220"/>
      <c r="M238" s="221"/>
      <c r="N238" s="222"/>
      <c r="O238" s="222"/>
      <c r="P238" s="222"/>
      <c r="Q238" s="222"/>
      <c r="R238" s="222"/>
      <c r="S238" s="222"/>
      <c r="T238" s="223"/>
      <c r="AT238" s="224" t="s">
        <v>290</v>
      </c>
      <c r="AU238" s="224" t="s">
        <v>83</v>
      </c>
      <c r="AV238" s="11" t="s">
        <v>83</v>
      </c>
      <c r="AW238" s="11" t="s">
        <v>36</v>
      </c>
      <c r="AX238" s="11" t="s">
        <v>81</v>
      </c>
      <c r="AY238" s="224" t="s">
        <v>186</v>
      </c>
    </row>
    <row r="239" spans="2:65" s="1" customFormat="1" ht="31.5" customHeight="1">
      <c r="B239" s="41"/>
      <c r="C239" s="193" t="s">
        <v>689</v>
      </c>
      <c r="D239" s="193" t="s">
        <v>189</v>
      </c>
      <c r="E239" s="194" t="s">
        <v>685</v>
      </c>
      <c r="F239" s="195" t="s">
        <v>686</v>
      </c>
      <c r="G239" s="196" t="s">
        <v>295</v>
      </c>
      <c r="H239" s="197">
        <v>11.4</v>
      </c>
      <c r="I239" s="198"/>
      <c r="J239" s="199">
        <f>ROUND(I239*H239,2)</f>
        <v>0</v>
      </c>
      <c r="K239" s="195" t="s">
        <v>193</v>
      </c>
      <c r="L239" s="61"/>
      <c r="M239" s="200" t="s">
        <v>23</v>
      </c>
      <c r="N239" s="201" t="s">
        <v>44</v>
      </c>
      <c r="O239" s="42"/>
      <c r="P239" s="202">
        <f>O239*H239</f>
        <v>0</v>
      </c>
      <c r="Q239" s="202">
        <v>0</v>
      </c>
      <c r="R239" s="202">
        <f>Q239*H239</f>
        <v>0</v>
      </c>
      <c r="S239" s="202">
        <v>0</v>
      </c>
      <c r="T239" s="203">
        <f>S239*H239</f>
        <v>0</v>
      </c>
      <c r="AR239" s="24" t="s">
        <v>206</v>
      </c>
      <c r="AT239" s="24" t="s">
        <v>189</v>
      </c>
      <c r="AU239" s="24" t="s">
        <v>83</v>
      </c>
      <c r="AY239" s="24" t="s">
        <v>186</v>
      </c>
      <c r="BE239" s="204">
        <f>IF(N239="základní",J239,0)</f>
        <v>0</v>
      </c>
      <c r="BF239" s="204">
        <f>IF(N239="snížená",J239,0)</f>
        <v>0</v>
      </c>
      <c r="BG239" s="204">
        <f>IF(N239="zákl. přenesená",J239,0)</f>
        <v>0</v>
      </c>
      <c r="BH239" s="204">
        <f>IF(N239="sníž. přenesená",J239,0)</f>
        <v>0</v>
      </c>
      <c r="BI239" s="204">
        <f>IF(N239="nulová",J239,0)</f>
        <v>0</v>
      </c>
      <c r="BJ239" s="24" t="s">
        <v>81</v>
      </c>
      <c r="BK239" s="204">
        <f>ROUND(I239*H239,2)</f>
        <v>0</v>
      </c>
      <c r="BL239" s="24" t="s">
        <v>206</v>
      </c>
      <c r="BM239" s="24" t="s">
        <v>690</v>
      </c>
    </row>
    <row r="240" spans="2:47" s="1" customFormat="1" ht="54">
      <c r="B240" s="41"/>
      <c r="C240" s="63"/>
      <c r="D240" s="208" t="s">
        <v>287</v>
      </c>
      <c r="E240" s="63"/>
      <c r="F240" s="209" t="s">
        <v>682</v>
      </c>
      <c r="G240" s="63"/>
      <c r="H240" s="63"/>
      <c r="I240" s="163"/>
      <c r="J240" s="63"/>
      <c r="K240" s="63"/>
      <c r="L240" s="61"/>
      <c r="M240" s="207"/>
      <c r="N240" s="42"/>
      <c r="O240" s="42"/>
      <c r="P240" s="42"/>
      <c r="Q240" s="42"/>
      <c r="R240" s="42"/>
      <c r="S240" s="42"/>
      <c r="T240" s="78"/>
      <c r="AT240" s="24" t="s">
        <v>287</v>
      </c>
      <c r="AU240" s="24" t="s">
        <v>83</v>
      </c>
    </row>
    <row r="241" spans="2:51" s="11" customFormat="1" ht="13.5">
      <c r="B241" s="214"/>
      <c r="C241" s="215"/>
      <c r="D241" s="205" t="s">
        <v>290</v>
      </c>
      <c r="E241" s="216" t="s">
        <v>23</v>
      </c>
      <c r="F241" s="217" t="s">
        <v>691</v>
      </c>
      <c r="G241" s="215"/>
      <c r="H241" s="218">
        <v>11.4</v>
      </c>
      <c r="I241" s="219"/>
      <c r="J241" s="215"/>
      <c r="K241" s="215"/>
      <c r="L241" s="220"/>
      <c r="M241" s="221"/>
      <c r="N241" s="222"/>
      <c r="O241" s="222"/>
      <c r="P241" s="222"/>
      <c r="Q241" s="222"/>
      <c r="R241" s="222"/>
      <c r="S241" s="222"/>
      <c r="T241" s="223"/>
      <c r="AT241" s="224" t="s">
        <v>290</v>
      </c>
      <c r="AU241" s="224" t="s">
        <v>83</v>
      </c>
      <c r="AV241" s="11" t="s">
        <v>83</v>
      </c>
      <c r="AW241" s="11" t="s">
        <v>36</v>
      </c>
      <c r="AX241" s="11" t="s">
        <v>81</v>
      </c>
      <c r="AY241" s="224" t="s">
        <v>186</v>
      </c>
    </row>
    <row r="242" spans="2:65" s="1" customFormat="1" ht="31.5" customHeight="1">
      <c r="B242" s="41"/>
      <c r="C242" s="193" t="s">
        <v>692</v>
      </c>
      <c r="D242" s="193" t="s">
        <v>189</v>
      </c>
      <c r="E242" s="194" t="s">
        <v>693</v>
      </c>
      <c r="F242" s="195" t="s">
        <v>694</v>
      </c>
      <c r="G242" s="196" t="s">
        <v>295</v>
      </c>
      <c r="H242" s="197">
        <v>0.072</v>
      </c>
      <c r="I242" s="198"/>
      <c r="J242" s="199">
        <f>ROUND(I242*H242,2)</f>
        <v>0</v>
      </c>
      <c r="K242" s="195" t="s">
        <v>193</v>
      </c>
      <c r="L242" s="61"/>
      <c r="M242" s="200" t="s">
        <v>23</v>
      </c>
      <c r="N242" s="201" t="s">
        <v>44</v>
      </c>
      <c r="O242" s="42"/>
      <c r="P242" s="202">
        <f>O242*H242</f>
        <v>0</v>
      </c>
      <c r="Q242" s="202">
        <v>0</v>
      </c>
      <c r="R242" s="202">
        <f>Q242*H242</f>
        <v>0</v>
      </c>
      <c r="S242" s="202">
        <v>0</v>
      </c>
      <c r="T242" s="203">
        <f>S242*H242</f>
        <v>0</v>
      </c>
      <c r="AR242" s="24" t="s">
        <v>206</v>
      </c>
      <c r="AT242" s="24" t="s">
        <v>189</v>
      </c>
      <c r="AU242" s="24" t="s">
        <v>83</v>
      </c>
      <c r="AY242" s="24" t="s">
        <v>186</v>
      </c>
      <c r="BE242" s="204">
        <f>IF(N242="základní",J242,0)</f>
        <v>0</v>
      </c>
      <c r="BF242" s="204">
        <f>IF(N242="snížená",J242,0)</f>
        <v>0</v>
      </c>
      <c r="BG242" s="204">
        <f>IF(N242="zákl. přenesená",J242,0)</f>
        <v>0</v>
      </c>
      <c r="BH242" s="204">
        <f>IF(N242="sníž. přenesená",J242,0)</f>
        <v>0</v>
      </c>
      <c r="BI242" s="204">
        <f>IF(N242="nulová",J242,0)</f>
        <v>0</v>
      </c>
      <c r="BJ242" s="24" t="s">
        <v>81</v>
      </c>
      <c r="BK242" s="204">
        <f>ROUND(I242*H242,2)</f>
        <v>0</v>
      </c>
      <c r="BL242" s="24" t="s">
        <v>206</v>
      </c>
      <c r="BM242" s="24" t="s">
        <v>695</v>
      </c>
    </row>
    <row r="243" spans="2:47" s="1" customFormat="1" ht="40.5">
      <c r="B243" s="41"/>
      <c r="C243" s="63"/>
      <c r="D243" s="208" t="s">
        <v>287</v>
      </c>
      <c r="E243" s="63"/>
      <c r="F243" s="209" t="s">
        <v>696</v>
      </c>
      <c r="G243" s="63"/>
      <c r="H243" s="63"/>
      <c r="I243" s="163"/>
      <c r="J243" s="63"/>
      <c r="K243" s="63"/>
      <c r="L243" s="61"/>
      <c r="M243" s="207"/>
      <c r="N243" s="42"/>
      <c r="O243" s="42"/>
      <c r="P243" s="42"/>
      <c r="Q243" s="42"/>
      <c r="R243" s="42"/>
      <c r="S243" s="42"/>
      <c r="T243" s="78"/>
      <c r="AT243" s="24" t="s">
        <v>287</v>
      </c>
      <c r="AU243" s="24" t="s">
        <v>83</v>
      </c>
    </row>
    <row r="244" spans="2:51" s="11" customFormat="1" ht="13.5">
      <c r="B244" s="214"/>
      <c r="C244" s="215"/>
      <c r="D244" s="208" t="s">
        <v>290</v>
      </c>
      <c r="E244" s="225" t="s">
        <v>23</v>
      </c>
      <c r="F244" s="226" t="s">
        <v>683</v>
      </c>
      <c r="G244" s="215"/>
      <c r="H244" s="227">
        <v>0.072</v>
      </c>
      <c r="I244" s="219"/>
      <c r="J244" s="215"/>
      <c r="K244" s="215"/>
      <c r="L244" s="220"/>
      <c r="M244" s="221"/>
      <c r="N244" s="222"/>
      <c r="O244" s="222"/>
      <c r="P244" s="222"/>
      <c r="Q244" s="222"/>
      <c r="R244" s="222"/>
      <c r="S244" s="222"/>
      <c r="T244" s="223"/>
      <c r="AT244" s="224" t="s">
        <v>290</v>
      </c>
      <c r="AU244" s="224" t="s">
        <v>83</v>
      </c>
      <c r="AV244" s="11" t="s">
        <v>83</v>
      </c>
      <c r="AW244" s="11" t="s">
        <v>36</v>
      </c>
      <c r="AX244" s="11" t="s">
        <v>81</v>
      </c>
      <c r="AY244" s="224" t="s">
        <v>186</v>
      </c>
    </row>
    <row r="245" spans="2:63" s="10" customFormat="1" ht="29.85" customHeight="1">
      <c r="B245" s="176"/>
      <c r="C245" s="177"/>
      <c r="D245" s="190" t="s">
        <v>72</v>
      </c>
      <c r="E245" s="191" t="s">
        <v>185</v>
      </c>
      <c r="F245" s="191" t="s">
        <v>697</v>
      </c>
      <c r="G245" s="177"/>
      <c r="H245" s="177"/>
      <c r="I245" s="180"/>
      <c r="J245" s="192">
        <f>BK245</f>
        <v>0</v>
      </c>
      <c r="K245" s="177"/>
      <c r="L245" s="182"/>
      <c r="M245" s="183"/>
      <c r="N245" s="184"/>
      <c r="O245" s="184"/>
      <c r="P245" s="185">
        <f>SUM(P246:P300)</f>
        <v>0</v>
      </c>
      <c r="Q245" s="184"/>
      <c r="R245" s="185">
        <f>SUM(R246:R300)</f>
        <v>1442.9685020200002</v>
      </c>
      <c r="S245" s="184"/>
      <c r="T245" s="186">
        <f>SUM(T246:T300)</f>
        <v>0</v>
      </c>
      <c r="AR245" s="187" t="s">
        <v>81</v>
      </c>
      <c r="AT245" s="188" t="s">
        <v>72</v>
      </c>
      <c r="AU245" s="188" t="s">
        <v>81</v>
      </c>
      <c r="AY245" s="187" t="s">
        <v>186</v>
      </c>
      <c r="BK245" s="189">
        <f>SUM(BK246:BK300)</f>
        <v>0</v>
      </c>
    </row>
    <row r="246" spans="2:65" s="1" customFormat="1" ht="22.5" customHeight="1">
      <c r="B246" s="41"/>
      <c r="C246" s="193" t="s">
        <v>698</v>
      </c>
      <c r="D246" s="193" t="s">
        <v>189</v>
      </c>
      <c r="E246" s="194" t="s">
        <v>699</v>
      </c>
      <c r="F246" s="195" t="s">
        <v>700</v>
      </c>
      <c r="G246" s="196" t="s">
        <v>444</v>
      </c>
      <c r="H246" s="197">
        <v>60.96</v>
      </c>
      <c r="I246" s="198"/>
      <c r="J246" s="199">
        <f>ROUND(I246*H246,2)</f>
        <v>0</v>
      </c>
      <c r="K246" s="195" t="s">
        <v>23</v>
      </c>
      <c r="L246" s="61"/>
      <c r="M246" s="200" t="s">
        <v>23</v>
      </c>
      <c r="N246" s="201" t="s">
        <v>44</v>
      </c>
      <c r="O246" s="42"/>
      <c r="P246" s="202">
        <f>O246*H246</f>
        <v>0</v>
      </c>
      <c r="Q246" s="202">
        <v>0</v>
      </c>
      <c r="R246" s="202">
        <f>Q246*H246</f>
        <v>0</v>
      </c>
      <c r="S246" s="202">
        <v>0</v>
      </c>
      <c r="T246" s="203">
        <f>S246*H246</f>
        <v>0</v>
      </c>
      <c r="AR246" s="24" t="s">
        <v>206</v>
      </c>
      <c r="AT246" s="24" t="s">
        <v>189</v>
      </c>
      <c r="AU246" s="24" t="s">
        <v>83</v>
      </c>
      <c r="AY246" s="24" t="s">
        <v>186</v>
      </c>
      <c r="BE246" s="204">
        <f>IF(N246="základní",J246,0)</f>
        <v>0</v>
      </c>
      <c r="BF246" s="204">
        <f>IF(N246="snížená",J246,0)</f>
        <v>0</v>
      </c>
      <c r="BG246" s="204">
        <f>IF(N246="zákl. přenesená",J246,0)</f>
        <v>0</v>
      </c>
      <c r="BH246" s="204">
        <f>IF(N246="sníž. přenesená",J246,0)</f>
        <v>0</v>
      </c>
      <c r="BI246" s="204">
        <f>IF(N246="nulová",J246,0)</f>
        <v>0</v>
      </c>
      <c r="BJ246" s="24" t="s">
        <v>81</v>
      </c>
      <c r="BK246" s="204">
        <f>ROUND(I246*H246,2)</f>
        <v>0</v>
      </c>
      <c r="BL246" s="24" t="s">
        <v>206</v>
      </c>
      <c r="BM246" s="24" t="s">
        <v>701</v>
      </c>
    </row>
    <row r="247" spans="2:47" s="1" customFormat="1" ht="27">
      <c r="B247" s="41"/>
      <c r="C247" s="63"/>
      <c r="D247" s="208" t="s">
        <v>196</v>
      </c>
      <c r="E247" s="63"/>
      <c r="F247" s="209" t="s">
        <v>446</v>
      </c>
      <c r="G247" s="63"/>
      <c r="H247" s="63"/>
      <c r="I247" s="163"/>
      <c r="J247" s="63"/>
      <c r="K247" s="63"/>
      <c r="L247" s="61"/>
      <c r="M247" s="207"/>
      <c r="N247" s="42"/>
      <c r="O247" s="42"/>
      <c r="P247" s="42"/>
      <c r="Q247" s="42"/>
      <c r="R247" s="42"/>
      <c r="S247" s="42"/>
      <c r="T247" s="78"/>
      <c r="AT247" s="24" t="s">
        <v>196</v>
      </c>
      <c r="AU247" s="24" t="s">
        <v>83</v>
      </c>
    </row>
    <row r="248" spans="2:51" s="11" customFormat="1" ht="13.5">
      <c r="B248" s="214"/>
      <c r="C248" s="215"/>
      <c r="D248" s="205" t="s">
        <v>290</v>
      </c>
      <c r="E248" s="216" t="s">
        <v>23</v>
      </c>
      <c r="F248" s="217" t="s">
        <v>702</v>
      </c>
      <c r="G248" s="215"/>
      <c r="H248" s="218">
        <v>60.96</v>
      </c>
      <c r="I248" s="219"/>
      <c r="J248" s="215"/>
      <c r="K248" s="215"/>
      <c r="L248" s="220"/>
      <c r="M248" s="221"/>
      <c r="N248" s="222"/>
      <c r="O248" s="222"/>
      <c r="P248" s="222"/>
      <c r="Q248" s="222"/>
      <c r="R248" s="222"/>
      <c r="S248" s="222"/>
      <c r="T248" s="223"/>
      <c r="AT248" s="224" t="s">
        <v>290</v>
      </c>
      <c r="AU248" s="224" t="s">
        <v>83</v>
      </c>
      <c r="AV248" s="11" t="s">
        <v>83</v>
      </c>
      <c r="AW248" s="11" t="s">
        <v>36</v>
      </c>
      <c r="AX248" s="11" t="s">
        <v>81</v>
      </c>
      <c r="AY248" s="224" t="s">
        <v>186</v>
      </c>
    </row>
    <row r="249" spans="2:65" s="1" customFormat="1" ht="22.5" customHeight="1">
      <c r="B249" s="41"/>
      <c r="C249" s="193" t="s">
        <v>703</v>
      </c>
      <c r="D249" s="193" t="s">
        <v>189</v>
      </c>
      <c r="E249" s="194" t="s">
        <v>704</v>
      </c>
      <c r="F249" s="195" t="s">
        <v>705</v>
      </c>
      <c r="G249" s="196" t="s">
        <v>285</v>
      </c>
      <c r="H249" s="197">
        <v>78070.39</v>
      </c>
      <c r="I249" s="198"/>
      <c r="J249" s="199">
        <f>ROUND(I249*H249,2)</f>
        <v>0</v>
      </c>
      <c r="K249" s="195" t="s">
        <v>23</v>
      </c>
      <c r="L249" s="61"/>
      <c r="M249" s="200" t="s">
        <v>23</v>
      </c>
      <c r="N249" s="201" t="s">
        <v>44</v>
      </c>
      <c r="O249" s="42"/>
      <c r="P249" s="202">
        <f>O249*H249</f>
        <v>0</v>
      </c>
      <c r="Q249" s="202">
        <v>0</v>
      </c>
      <c r="R249" s="202">
        <f>Q249*H249</f>
        <v>0</v>
      </c>
      <c r="S249" s="202">
        <v>0</v>
      </c>
      <c r="T249" s="203">
        <f>S249*H249</f>
        <v>0</v>
      </c>
      <c r="AR249" s="24" t="s">
        <v>206</v>
      </c>
      <c r="AT249" s="24" t="s">
        <v>189</v>
      </c>
      <c r="AU249" s="24" t="s">
        <v>83</v>
      </c>
      <c r="AY249" s="24" t="s">
        <v>186</v>
      </c>
      <c r="BE249" s="204">
        <f>IF(N249="základní",J249,0)</f>
        <v>0</v>
      </c>
      <c r="BF249" s="204">
        <f>IF(N249="snížená",J249,0)</f>
        <v>0</v>
      </c>
      <c r="BG249" s="204">
        <f>IF(N249="zákl. přenesená",J249,0)</f>
        <v>0</v>
      </c>
      <c r="BH249" s="204">
        <f>IF(N249="sníž. přenesená",J249,0)</f>
        <v>0</v>
      </c>
      <c r="BI249" s="204">
        <f>IF(N249="nulová",J249,0)</f>
        <v>0</v>
      </c>
      <c r="BJ249" s="24" t="s">
        <v>81</v>
      </c>
      <c r="BK249" s="204">
        <f>ROUND(I249*H249,2)</f>
        <v>0</v>
      </c>
      <c r="BL249" s="24" t="s">
        <v>206</v>
      </c>
      <c r="BM249" s="24" t="s">
        <v>706</v>
      </c>
    </row>
    <row r="250" spans="2:51" s="11" customFormat="1" ht="13.5">
      <c r="B250" s="214"/>
      <c r="C250" s="215"/>
      <c r="D250" s="205" t="s">
        <v>290</v>
      </c>
      <c r="E250" s="216" t="s">
        <v>23</v>
      </c>
      <c r="F250" s="217" t="s">
        <v>707</v>
      </c>
      <c r="G250" s="215"/>
      <c r="H250" s="218">
        <v>78070.39</v>
      </c>
      <c r="I250" s="219"/>
      <c r="J250" s="215"/>
      <c r="K250" s="215"/>
      <c r="L250" s="220"/>
      <c r="M250" s="221"/>
      <c r="N250" s="222"/>
      <c r="O250" s="222"/>
      <c r="P250" s="222"/>
      <c r="Q250" s="222"/>
      <c r="R250" s="222"/>
      <c r="S250" s="222"/>
      <c r="T250" s="223"/>
      <c r="AT250" s="224" t="s">
        <v>290</v>
      </c>
      <c r="AU250" s="224" t="s">
        <v>83</v>
      </c>
      <c r="AV250" s="11" t="s">
        <v>83</v>
      </c>
      <c r="AW250" s="11" t="s">
        <v>36</v>
      </c>
      <c r="AX250" s="11" t="s">
        <v>81</v>
      </c>
      <c r="AY250" s="224" t="s">
        <v>186</v>
      </c>
    </row>
    <row r="251" spans="2:65" s="1" customFormat="1" ht="22.5" customHeight="1">
      <c r="B251" s="41"/>
      <c r="C251" s="193" t="s">
        <v>708</v>
      </c>
      <c r="D251" s="193" t="s">
        <v>189</v>
      </c>
      <c r="E251" s="194" t="s">
        <v>709</v>
      </c>
      <c r="F251" s="195" t="s">
        <v>710</v>
      </c>
      <c r="G251" s="196" t="s">
        <v>285</v>
      </c>
      <c r="H251" s="197">
        <v>5060.7</v>
      </c>
      <c r="I251" s="198"/>
      <c r="J251" s="199">
        <f>ROUND(I251*H251,2)</f>
        <v>0</v>
      </c>
      <c r="K251" s="195" t="s">
        <v>23</v>
      </c>
      <c r="L251" s="61"/>
      <c r="M251" s="200" t="s">
        <v>23</v>
      </c>
      <c r="N251" s="201" t="s">
        <v>44</v>
      </c>
      <c r="O251" s="42"/>
      <c r="P251" s="202">
        <f>O251*H251</f>
        <v>0</v>
      </c>
      <c r="Q251" s="202">
        <v>0</v>
      </c>
      <c r="R251" s="202">
        <f>Q251*H251</f>
        <v>0</v>
      </c>
      <c r="S251" s="202">
        <v>0</v>
      </c>
      <c r="T251" s="203">
        <f>S251*H251</f>
        <v>0</v>
      </c>
      <c r="AR251" s="24" t="s">
        <v>206</v>
      </c>
      <c r="AT251" s="24" t="s">
        <v>189</v>
      </c>
      <c r="AU251" s="24" t="s">
        <v>83</v>
      </c>
      <c r="AY251" s="24" t="s">
        <v>186</v>
      </c>
      <c r="BE251" s="204">
        <f>IF(N251="základní",J251,0)</f>
        <v>0</v>
      </c>
      <c r="BF251" s="204">
        <f>IF(N251="snížená",J251,0)</f>
        <v>0</v>
      </c>
      <c r="BG251" s="204">
        <f>IF(N251="zákl. přenesená",J251,0)</f>
        <v>0</v>
      </c>
      <c r="BH251" s="204">
        <f>IF(N251="sníž. přenesená",J251,0)</f>
        <v>0</v>
      </c>
      <c r="BI251" s="204">
        <f>IF(N251="nulová",J251,0)</f>
        <v>0</v>
      </c>
      <c r="BJ251" s="24" t="s">
        <v>81</v>
      </c>
      <c r="BK251" s="204">
        <f>ROUND(I251*H251,2)</f>
        <v>0</v>
      </c>
      <c r="BL251" s="24" t="s">
        <v>206</v>
      </c>
      <c r="BM251" s="24" t="s">
        <v>711</v>
      </c>
    </row>
    <row r="252" spans="2:51" s="11" customFormat="1" ht="13.5">
      <c r="B252" s="214"/>
      <c r="C252" s="215"/>
      <c r="D252" s="208" t="s">
        <v>290</v>
      </c>
      <c r="E252" s="225" t="s">
        <v>23</v>
      </c>
      <c r="F252" s="226" t="s">
        <v>712</v>
      </c>
      <c r="G252" s="215"/>
      <c r="H252" s="227">
        <v>4075.18</v>
      </c>
      <c r="I252" s="219"/>
      <c r="J252" s="215"/>
      <c r="K252" s="215"/>
      <c r="L252" s="220"/>
      <c r="M252" s="221"/>
      <c r="N252" s="222"/>
      <c r="O252" s="222"/>
      <c r="P252" s="222"/>
      <c r="Q252" s="222"/>
      <c r="R252" s="222"/>
      <c r="S252" s="222"/>
      <c r="T252" s="223"/>
      <c r="AT252" s="224" t="s">
        <v>290</v>
      </c>
      <c r="AU252" s="224" t="s">
        <v>83</v>
      </c>
      <c r="AV252" s="11" t="s">
        <v>83</v>
      </c>
      <c r="AW252" s="11" t="s">
        <v>36</v>
      </c>
      <c r="AX252" s="11" t="s">
        <v>73</v>
      </c>
      <c r="AY252" s="224" t="s">
        <v>186</v>
      </c>
    </row>
    <row r="253" spans="2:51" s="11" customFormat="1" ht="13.5">
      <c r="B253" s="214"/>
      <c r="C253" s="215"/>
      <c r="D253" s="208" t="s">
        <v>290</v>
      </c>
      <c r="E253" s="225" t="s">
        <v>23</v>
      </c>
      <c r="F253" s="226" t="s">
        <v>713</v>
      </c>
      <c r="G253" s="215"/>
      <c r="H253" s="227">
        <v>985.52</v>
      </c>
      <c r="I253" s="219"/>
      <c r="J253" s="215"/>
      <c r="K253" s="215"/>
      <c r="L253" s="220"/>
      <c r="M253" s="221"/>
      <c r="N253" s="222"/>
      <c r="O253" s="222"/>
      <c r="P253" s="222"/>
      <c r="Q253" s="222"/>
      <c r="R253" s="222"/>
      <c r="S253" s="222"/>
      <c r="T253" s="223"/>
      <c r="AT253" s="224" t="s">
        <v>290</v>
      </c>
      <c r="AU253" s="224" t="s">
        <v>83</v>
      </c>
      <c r="AV253" s="11" t="s">
        <v>83</v>
      </c>
      <c r="AW253" s="11" t="s">
        <v>36</v>
      </c>
      <c r="AX253" s="11" t="s">
        <v>73</v>
      </c>
      <c r="AY253" s="224" t="s">
        <v>186</v>
      </c>
    </row>
    <row r="254" spans="2:51" s="12" customFormat="1" ht="13.5">
      <c r="B254" s="230"/>
      <c r="C254" s="231"/>
      <c r="D254" s="205" t="s">
        <v>290</v>
      </c>
      <c r="E254" s="232" t="s">
        <v>23</v>
      </c>
      <c r="F254" s="233" t="s">
        <v>650</v>
      </c>
      <c r="G254" s="231"/>
      <c r="H254" s="234">
        <v>5060.7</v>
      </c>
      <c r="I254" s="235"/>
      <c r="J254" s="231"/>
      <c r="K254" s="231"/>
      <c r="L254" s="236"/>
      <c r="M254" s="237"/>
      <c r="N254" s="238"/>
      <c r="O254" s="238"/>
      <c r="P254" s="238"/>
      <c r="Q254" s="238"/>
      <c r="R254" s="238"/>
      <c r="S254" s="238"/>
      <c r="T254" s="239"/>
      <c r="AT254" s="240" t="s">
        <v>290</v>
      </c>
      <c r="AU254" s="240" t="s">
        <v>83</v>
      </c>
      <c r="AV254" s="12" t="s">
        <v>206</v>
      </c>
      <c r="AW254" s="12" t="s">
        <v>36</v>
      </c>
      <c r="AX254" s="12" t="s">
        <v>81</v>
      </c>
      <c r="AY254" s="240" t="s">
        <v>186</v>
      </c>
    </row>
    <row r="255" spans="2:65" s="1" customFormat="1" ht="22.5" customHeight="1">
      <c r="B255" s="41"/>
      <c r="C255" s="193" t="s">
        <v>714</v>
      </c>
      <c r="D255" s="193" t="s">
        <v>189</v>
      </c>
      <c r="E255" s="194" t="s">
        <v>715</v>
      </c>
      <c r="F255" s="195" t="s">
        <v>716</v>
      </c>
      <c r="G255" s="196" t="s">
        <v>285</v>
      </c>
      <c r="H255" s="197">
        <v>91.023</v>
      </c>
      <c r="I255" s="198"/>
      <c r="J255" s="199">
        <f>ROUND(I255*H255,2)</f>
        <v>0</v>
      </c>
      <c r="K255" s="195" t="s">
        <v>193</v>
      </c>
      <c r="L255" s="61"/>
      <c r="M255" s="200" t="s">
        <v>23</v>
      </c>
      <c r="N255" s="201" t="s">
        <v>44</v>
      </c>
      <c r="O255" s="42"/>
      <c r="P255" s="202">
        <f>O255*H255</f>
        <v>0</v>
      </c>
      <c r="Q255" s="202">
        <v>0</v>
      </c>
      <c r="R255" s="202">
        <f>Q255*H255</f>
        <v>0</v>
      </c>
      <c r="S255" s="202">
        <v>0</v>
      </c>
      <c r="T255" s="203">
        <f>S255*H255</f>
        <v>0</v>
      </c>
      <c r="AR255" s="24" t="s">
        <v>206</v>
      </c>
      <c r="AT255" s="24" t="s">
        <v>189</v>
      </c>
      <c r="AU255" s="24" t="s">
        <v>83</v>
      </c>
      <c r="AY255" s="24" t="s">
        <v>186</v>
      </c>
      <c r="BE255" s="204">
        <f>IF(N255="základní",J255,0)</f>
        <v>0</v>
      </c>
      <c r="BF255" s="204">
        <f>IF(N255="snížená",J255,0)</f>
        <v>0</v>
      </c>
      <c r="BG255" s="204">
        <f>IF(N255="zákl. přenesená",J255,0)</f>
        <v>0</v>
      </c>
      <c r="BH255" s="204">
        <f>IF(N255="sníž. přenesená",J255,0)</f>
        <v>0</v>
      </c>
      <c r="BI255" s="204">
        <f>IF(N255="nulová",J255,0)</f>
        <v>0</v>
      </c>
      <c r="BJ255" s="24" t="s">
        <v>81</v>
      </c>
      <c r="BK255" s="204">
        <f>ROUND(I255*H255,2)</f>
        <v>0</v>
      </c>
      <c r="BL255" s="24" t="s">
        <v>206</v>
      </c>
      <c r="BM255" s="24" t="s">
        <v>717</v>
      </c>
    </row>
    <row r="256" spans="2:51" s="11" customFormat="1" ht="13.5">
      <c r="B256" s="214"/>
      <c r="C256" s="215"/>
      <c r="D256" s="205" t="s">
        <v>290</v>
      </c>
      <c r="E256" s="216" t="s">
        <v>23</v>
      </c>
      <c r="F256" s="217" t="s">
        <v>718</v>
      </c>
      <c r="G256" s="215"/>
      <c r="H256" s="218">
        <v>91.023</v>
      </c>
      <c r="I256" s="219"/>
      <c r="J256" s="215"/>
      <c r="K256" s="215"/>
      <c r="L256" s="220"/>
      <c r="M256" s="221"/>
      <c r="N256" s="222"/>
      <c r="O256" s="222"/>
      <c r="P256" s="222"/>
      <c r="Q256" s="222"/>
      <c r="R256" s="222"/>
      <c r="S256" s="222"/>
      <c r="T256" s="223"/>
      <c r="AT256" s="224" t="s">
        <v>290</v>
      </c>
      <c r="AU256" s="224" t="s">
        <v>83</v>
      </c>
      <c r="AV256" s="11" t="s">
        <v>83</v>
      </c>
      <c r="AW256" s="11" t="s">
        <v>36</v>
      </c>
      <c r="AX256" s="11" t="s">
        <v>81</v>
      </c>
      <c r="AY256" s="224" t="s">
        <v>186</v>
      </c>
    </row>
    <row r="257" spans="2:65" s="1" customFormat="1" ht="22.5" customHeight="1">
      <c r="B257" s="41"/>
      <c r="C257" s="193" t="s">
        <v>719</v>
      </c>
      <c r="D257" s="193" t="s">
        <v>189</v>
      </c>
      <c r="E257" s="194" t="s">
        <v>720</v>
      </c>
      <c r="F257" s="195" t="s">
        <v>721</v>
      </c>
      <c r="G257" s="196" t="s">
        <v>285</v>
      </c>
      <c r="H257" s="197">
        <v>4</v>
      </c>
      <c r="I257" s="198"/>
      <c r="J257" s="199">
        <f>ROUND(I257*H257,2)</f>
        <v>0</v>
      </c>
      <c r="K257" s="195" t="s">
        <v>193</v>
      </c>
      <c r="L257" s="61"/>
      <c r="M257" s="200" t="s">
        <v>23</v>
      </c>
      <c r="N257" s="201" t="s">
        <v>44</v>
      </c>
      <c r="O257" s="42"/>
      <c r="P257" s="202">
        <f>O257*H257</f>
        <v>0</v>
      </c>
      <c r="Q257" s="202">
        <v>0</v>
      </c>
      <c r="R257" s="202">
        <f>Q257*H257</f>
        <v>0</v>
      </c>
      <c r="S257" s="202">
        <v>0</v>
      </c>
      <c r="T257" s="203">
        <f>S257*H257</f>
        <v>0</v>
      </c>
      <c r="AR257" s="24" t="s">
        <v>206</v>
      </c>
      <c r="AT257" s="24" t="s">
        <v>189</v>
      </c>
      <c r="AU257" s="24" t="s">
        <v>83</v>
      </c>
      <c r="AY257" s="24" t="s">
        <v>186</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206</v>
      </c>
      <c r="BM257" s="24" t="s">
        <v>722</v>
      </c>
    </row>
    <row r="258" spans="2:51" s="11" customFormat="1" ht="13.5">
      <c r="B258" s="214"/>
      <c r="C258" s="215"/>
      <c r="D258" s="205" t="s">
        <v>290</v>
      </c>
      <c r="E258" s="216" t="s">
        <v>23</v>
      </c>
      <c r="F258" s="217" t="s">
        <v>723</v>
      </c>
      <c r="G258" s="215"/>
      <c r="H258" s="218">
        <v>4</v>
      </c>
      <c r="I258" s="219"/>
      <c r="J258" s="215"/>
      <c r="K258" s="215"/>
      <c r="L258" s="220"/>
      <c r="M258" s="221"/>
      <c r="N258" s="222"/>
      <c r="O258" s="222"/>
      <c r="P258" s="222"/>
      <c r="Q258" s="222"/>
      <c r="R258" s="222"/>
      <c r="S258" s="222"/>
      <c r="T258" s="223"/>
      <c r="AT258" s="224" t="s">
        <v>290</v>
      </c>
      <c r="AU258" s="224" t="s">
        <v>83</v>
      </c>
      <c r="AV258" s="11" t="s">
        <v>83</v>
      </c>
      <c r="AW258" s="11" t="s">
        <v>36</v>
      </c>
      <c r="AX258" s="11" t="s">
        <v>81</v>
      </c>
      <c r="AY258" s="224" t="s">
        <v>186</v>
      </c>
    </row>
    <row r="259" spans="2:65" s="1" customFormat="1" ht="22.5" customHeight="1">
      <c r="B259" s="41"/>
      <c r="C259" s="193" t="s">
        <v>724</v>
      </c>
      <c r="D259" s="193" t="s">
        <v>189</v>
      </c>
      <c r="E259" s="194" t="s">
        <v>725</v>
      </c>
      <c r="F259" s="195" t="s">
        <v>726</v>
      </c>
      <c r="G259" s="196" t="s">
        <v>285</v>
      </c>
      <c r="H259" s="197">
        <v>11.21</v>
      </c>
      <c r="I259" s="198"/>
      <c r="J259" s="199">
        <f>ROUND(I259*H259,2)</f>
        <v>0</v>
      </c>
      <c r="K259" s="195" t="s">
        <v>193</v>
      </c>
      <c r="L259" s="61"/>
      <c r="M259" s="200" t="s">
        <v>23</v>
      </c>
      <c r="N259" s="201" t="s">
        <v>44</v>
      </c>
      <c r="O259" s="42"/>
      <c r="P259" s="202">
        <f>O259*H259</f>
        <v>0</v>
      </c>
      <c r="Q259" s="202">
        <v>0</v>
      </c>
      <c r="R259" s="202">
        <f>Q259*H259</f>
        <v>0</v>
      </c>
      <c r="S259" s="202">
        <v>0</v>
      </c>
      <c r="T259" s="203">
        <f>S259*H259</f>
        <v>0</v>
      </c>
      <c r="AR259" s="24" t="s">
        <v>206</v>
      </c>
      <c r="AT259" s="24" t="s">
        <v>189</v>
      </c>
      <c r="AU259" s="24" t="s">
        <v>83</v>
      </c>
      <c r="AY259" s="24" t="s">
        <v>186</v>
      </c>
      <c r="BE259" s="204">
        <f>IF(N259="základní",J259,0)</f>
        <v>0</v>
      </c>
      <c r="BF259" s="204">
        <f>IF(N259="snížená",J259,0)</f>
        <v>0</v>
      </c>
      <c r="BG259" s="204">
        <f>IF(N259="zákl. přenesená",J259,0)</f>
        <v>0</v>
      </c>
      <c r="BH259" s="204">
        <f>IF(N259="sníž. přenesená",J259,0)</f>
        <v>0</v>
      </c>
      <c r="BI259" s="204">
        <f>IF(N259="nulová",J259,0)</f>
        <v>0</v>
      </c>
      <c r="BJ259" s="24" t="s">
        <v>81</v>
      </c>
      <c r="BK259" s="204">
        <f>ROUND(I259*H259,2)</f>
        <v>0</v>
      </c>
      <c r="BL259" s="24" t="s">
        <v>206</v>
      </c>
      <c r="BM259" s="24" t="s">
        <v>727</v>
      </c>
    </row>
    <row r="260" spans="2:65" s="1" customFormat="1" ht="22.5" customHeight="1">
      <c r="B260" s="41"/>
      <c r="C260" s="193" t="s">
        <v>728</v>
      </c>
      <c r="D260" s="193" t="s">
        <v>189</v>
      </c>
      <c r="E260" s="194" t="s">
        <v>729</v>
      </c>
      <c r="F260" s="195" t="s">
        <v>730</v>
      </c>
      <c r="G260" s="196" t="s">
        <v>285</v>
      </c>
      <c r="H260" s="197">
        <v>37992.88</v>
      </c>
      <c r="I260" s="198"/>
      <c r="J260" s="199">
        <f>ROUND(I260*H260,2)</f>
        <v>0</v>
      </c>
      <c r="K260" s="195" t="s">
        <v>193</v>
      </c>
      <c r="L260" s="61"/>
      <c r="M260" s="200" t="s">
        <v>23</v>
      </c>
      <c r="N260" s="201" t="s">
        <v>44</v>
      </c>
      <c r="O260" s="42"/>
      <c r="P260" s="202">
        <f>O260*H260</f>
        <v>0</v>
      </c>
      <c r="Q260" s="202">
        <v>0</v>
      </c>
      <c r="R260" s="202">
        <f>Q260*H260</f>
        <v>0</v>
      </c>
      <c r="S260" s="202">
        <v>0</v>
      </c>
      <c r="T260" s="203">
        <f>S260*H260</f>
        <v>0</v>
      </c>
      <c r="AR260" s="24" t="s">
        <v>206</v>
      </c>
      <c r="AT260" s="24" t="s">
        <v>189</v>
      </c>
      <c r="AU260" s="24" t="s">
        <v>83</v>
      </c>
      <c r="AY260" s="24" t="s">
        <v>186</v>
      </c>
      <c r="BE260" s="204">
        <f>IF(N260="základní",J260,0)</f>
        <v>0</v>
      </c>
      <c r="BF260" s="204">
        <f>IF(N260="snížená",J260,0)</f>
        <v>0</v>
      </c>
      <c r="BG260" s="204">
        <f>IF(N260="zákl. přenesená",J260,0)</f>
        <v>0</v>
      </c>
      <c r="BH260" s="204">
        <f>IF(N260="sníž. přenesená",J260,0)</f>
        <v>0</v>
      </c>
      <c r="BI260" s="204">
        <f>IF(N260="nulová",J260,0)</f>
        <v>0</v>
      </c>
      <c r="BJ260" s="24" t="s">
        <v>81</v>
      </c>
      <c r="BK260" s="204">
        <f>ROUND(I260*H260,2)</f>
        <v>0</v>
      </c>
      <c r="BL260" s="24" t="s">
        <v>206</v>
      </c>
      <c r="BM260" s="24" t="s">
        <v>731</v>
      </c>
    </row>
    <row r="261" spans="2:51" s="11" customFormat="1" ht="13.5">
      <c r="B261" s="214"/>
      <c r="C261" s="215"/>
      <c r="D261" s="208" t="s">
        <v>290</v>
      </c>
      <c r="E261" s="225" t="s">
        <v>23</v>
      </c>
      <c r="F261" s="226" t="s">
        <v>732</v>
      </c>
      <c r="G261" s="215"/>
      <c r="H261" s="227">
        <v>36273.48</v>
      </c>
      <c r="I261" s="219"/>
      <c r="J261" s="215"/>
      <c r="K261" s="215"/>
      <c r="L261" s="220"/>
      <c r="M261" s="221"/>
      <c r="N261" s="222"/>
      <c r="O261" s="222"/>
      <c r="P261" s="222"/>
      <c r="Q261" s="222"/>
      <c r="R261" s="222"/>
      <c r="S261" s="222"/>
      <c r="T261" s="223"/>
      <c r="AT261" s="224" t="s">
        <v>290</v>
      </c>
      <c r="AU261" s="224" t="s">
        <v>83</v>
      </c>
      <c r="AV261" s="11" t="s">
        <v>83</v>
      </c>
      <c r="AW261" s="11" t="s">
        <v>36</v>
      </c>
      <c r="AX261" s="11" t="s">
        <v>73</v>
      </c>
      <c r="AY261" s="224" t="s">
        <v>186</v>
      </c>
    </row>
    <row r="262" spans="2:51" s="13" customFormat="1" ht="13.5">
      <c r="B262" s="241"/>
      <c r="C262" s="242"/>
      <c r="D262" s="208" t="s">
        <v>290</v>
      </c>
      <c r="E262" s="243" t="s">
        <v>23</v>
      </c>
      <c r="F262" s="244" t="s">
        <v>733</v>
      </c>
      <c r="G262" s="242"/>
      <c r="H262" s="245" t="s">
        <v>23</v>
      </c>
      <c r="I262" s="246"/>
      <c r="J262" s="242"/>
      <c r="K262" s="242"/>
      <c r="L262" s="247"/>
      <c r="M262" s="248"/>
      <c r="N262" s="249"/>
      <c r="O262" s="249"/>
      <c r="P262" s="249"/>
      <c r="Q262" s="249"/>
      <c r="R262" s="249"/>
      <c r="S262" s="249"/>
      <c r="T262" s="250"/>
      <c r="AT262" s="251" t="s">
        <v>290</v>
      </c>
      <c r="AU262" s="251" t="s">
        <v>83</v>
      </c>
      <c r="AV262" s="13" t="s">
        <v>81</v>
      </c>
      <c r="AW262" s="13" t="s">
        <v>36</v>
      </c>
      <c r="AX262" s="13" t="s">
        <v>73</v>
      </c>
      <c r="AY262" s="251" t="s">
        <v>186</v>
      </c>
    </row>
    <row r="263" spans="2:51" s="11" customFormat="1" ht="13.5">
      <c r="B263" s="214"/>
      <c r="C263" s="215"/>
      <c r="D263" s="208" t="s">
        <v>290</v>
      </c>
      <c r="E263" s="225" t="s">
        <v>23</v>
      </c>
      <c r="F263" s="226" t="s">
        <v>734</v>
      </c>
      <c r="G263" s="215"/>
      <c r="H263" s="227">
        <v>1719.4</v>
      </c>
      <c r="I263" s="219"/>
      <c r="J263" s="215"/>
      <c r="K263" s="215"/>
      <c r="L263" s="220"/>
      <c r="M263" s="221"/>
      <c r="N263" s="222"/>
      <c r="O263" s="222"/>
      <c r="P263" s="222"/>
      <c r="Q263" s="222"/>
      <c r="R263" s="222"/>
      <c r="S263" s="222"/>
      <c r="T263" s="223"/>
      <c r="AT263" s="224" t="s">
        <v>290</v>
      </c>
      <c r="AU263" s="224" t="s">
        <v>83</v>
      </c>
      <c r="AV263" s="11" t="s">
        <v>83</v>
      </c>
      <c r="AW263" s="11" t="s">
        <v>36</v>
      </c>
      <c r="AX263" s="11" t="s">
        <v>73</v>
      </c>
      <c r="AY263" s="224" t="s">
        <v>186</v>
      </c>
    </row>
    <row r="264" spans="2:51" s="13" customFormat="1" ht="13.5">
      <c r="B264" s="241"/>
      <c r="C264" s="242"/>
      <c r="D264" s="208" t="s">
        <v>290</v>
      </c>
      <c r="E264" s="243" t="s">
        <v>23</v>
      </c>
      <c r="F264" s="244" t="s">
        <v>735</v>
      </c>
      <c r="G264" s="242"/>
      <c r="H264" s="245" t="s">
        <v>23</v>
      </c>
      <c r="I264" s="246"/>
      <c r="J264" s="242"/>
      <c r="K264" s="242"/>
      <c r="L264" s="247"/>
      <c r="M264" s="248"/>
      <c r="N264" s="249"/>
      <c r="O264" s="249"/>
      <c r="P264" s="249"/>
      <c r="Q264" s="249"/>
      <c r="R264" s="249"/>
      <c r="S264" s="249"/>
      <c r="T264" s="250"/>
      <c r="AT264" s="251" t="s">
        <v>290</v>
      </c>
      <c r="AU264" s="251" t="s">
        <v>83</v>
      </c>
      <c r="AV264" s="13" t="s">
        <v>81</v>
      </c>
      <c r="AW264" s="13" t="s">
        <v>36</v>
      </c>
      <c r="AX264" s="13" t="s">
        <v>73</v>
      </c>
      <c r="AY264" s="251" t="s">
        <v>186</v>
      </c>
    </row>
    <row r="265" spans="2:51" s="12" customFormat="1" ht="13.5">
      <c r="B265" s="230"/>
      <c r="C265" s="231"/>
      <c r="D265" s="205" t="s">
        <v>290</v>
      </c>
      <c r="E265" s="232" t="s">
        <v>23</v>
      </c>
      <c r="F265" s="233" t="s">
        <v>650</v>
      </c>
      <c r="G265" s="231"/>
      <c r="H265" s="234">
        <v>37992.88</v>
      </c>
      <c r="I265" s="235"/>
      <c r="J265" s="231"/>
      <c r="K265" s="231"/>
      <c r="L265" s="236"/>
      <c r="M265" s="237"/>
      <c r="N265" s="238"/>
      <c r="O265" s="238"/>
      <c r="P265" s="238"/>
      <c r="Q265" s="238"/>
      <c r="R265" s="238"/>
      <c r="S265" s="238"/>
      <c r="T265" s="239"/>
      <c r="AT265" s="240" t="s">
        <v>290</v>
      </c>
      <c r="AU265" s="240" t="s">
        <v>83</v>
      </c>
      <c r="AV265" s="12" t="s">
        <v>206</v>
      </c>
      <c r="AW265" s="12" t="s">
        <v>36</v>
      </c>
      <c r="AX265" s="12" t="s">
        <v>81</v>
      </c>
      <c r="AY265" s="240" t="s">
        <v>186</v>
      </c>
    </row>
    <row r="266" spans="2:65" s="1" customFormat="1" ht="31.5" customHeight="1">
      <c r="B266" s="41"/>
      <c r="C266" s="193" t="s">
        <v>736</v>
      </c>
      <c r="D266" s="193" t="s">
        <v>189</v>
      </c>
      <c r="E266" s="194" t="s">
        <v>737</v>
      </c>
      <c r="F266" s="195" t="s">
        <v>738</v>
      </c>
      <c r="G266" s="196" t="s">
        <v>285</v>
      </c>
      <c r="H266" s="197">
        <v>26218.3</v>
      </c>
      <c r="I266" s="198"/>
      <c r="J266" s="199">
        <f>ROUND(I266*H266,2)</f>
        <v>0</v>
      </c>
      <c r="K266" s="195" t="s">
        <v>193</v>
      </c>
      <c r="L266" s="61"/>
      <c r="M266" s="200" t="s">
        <v>23</v>
      </c>
      <c r="N266" s="201" t="s">
        <v>44</v>
      </c>
      <c r="O266" s="42"/>
      <c r="P266" s="202">
        <f>O266*H266</f>
        <v>0</v>
      </c>
      <c r="Q266" s="202">
        <v>0</v>
      </c>
      <c r="R266" s="202">
        <f>Q266*H266</f>
        <v>0</v>
      </c>
      <c r="S266" s="202">
        <v>0</v>
      </c>
      <c r="T266" s="203">
        <f>S266*H266</f>
        <v>0</v>
      </c>
      <c r="AR266" s="24" t="s">
        <v>206</v>
      </c>
      <c r="AT266" s="24" t="s">
        <v>189</v>
      </c>
      <c r="AU266" s="24" t="s">
        <v>83</v>
      </c>
      <c r="AY266" s="24" t="s">
        <v>186</v>
      </c>
      <c r="BE266" s="204">
        <f>IF(N266="základní",J266,0)</f>
        <v>0</v>
      </c>
      <c r="BF266" s="204">
        <f>IF(N266="snížená",J266,0)</f>
        <v>0</v>
      </c>
      <c r="BG266" s="204">
        <f>IF(N266="zákl. přenesená",J266,0)</f>
        <v>0</v>
      </c>
      <c r="BH266" s="204">
        <f>IF(N266="sníž. přenesená",J266,0)</f>
        <v>0</v>
      </c>
      <c r="BI266" s="204">
        <f>IF(N266="nulová",J266,0)</f>
        <v>0</v>
      </c>
      <c r="BJ266" s="24" t="s">
        <v>81</v>
      </c>
      <c r="BK266" s="204">
        <f>ROUND(I266*H266,2)</f>
        <v>0</v>
      </c>
      <c r="BL266" s="24" t="s">
        <v>206</v>
      </c>
      <c r="BM266" s="24" t="s">
        <v>739</v>
      </c>
    </row>
    <row r="267" spans="2:47" s="1" customFormat="1" ht="67.5">
      <c r="B267" s="41"/>
      <c r="C267" s="63"/>
      <c r="D267" s="205" t="s">
        <v>287</v>
      </c>
      <c r="E267" s="63"/>
      <c r="F267" s="206" t="s">
        <v>740</v>
      </c>
      <c r="G267" s="63"/>
      <c r="H267" s="63"/>
      <c r="I267" s="163"/>
      <c r="J267" s="63"/>
      <c r="K267" s="63"/>
      <c r="L267" s="61"/>
      <c r="M267" s="207"/>
      <c r="N267" s="42"/>
      <c r="O267" s="42"/>
      <c r="P267" s="42"/>
      <c r="Q267" s="42"/>
      <c r="R267" s="42"/>
      <c r="S267" s="42"/>
      <c r="T267" s="78"/>
      <c r="AT267" s="24" t="s">
        <v>287</v>
      </c>
      <c r="AU267" s="24" t="s">
        <v>83</v>
      </c>
    </row>
    <row r="268" spans="2:65" s="1" customFormat="1" ht="31.5" customHeight="1">
      <c r="B268" s="41"/>
      <c r="C268" s="193" t="s">
        <v>741</v>
      </c>
      <c r="D268" s="193" t="s">
        <v>189</v>
      </c>
      <c r="E268" s="194" t="s">
        <v>742</v>
      </c>
      <c r="F268" s="195" t="s">
        <v>743</v>
      </c>
      <c r="G268" s="196" t="s">
        <v>285</v>
      </c>
      <c r="H268" s="197">
        <v>25142.34</v>
      </c>
      <c r="I268" s="198"/>
      <c r="J268" s="199">
        <f>ROUND(I268*H268,2)</f>
        <v>0</v>
      </c>
      <c r="K268" s="195" t="s">
        <v>193</v>
      </c>
      <c r="L268" s="61"/>
      <c r="M268" s="200" t="s">
        <v>23</v>
      </c>
      <c r="N268" s="201" t="s">
        <v>44</v>
      </c>
      <c r="O268" s="42"/>
      <c r="P268" s="202">
        <f>O268*H268</f>
        <v>0</v>
      </c>
      <c r="Q268" s="202">
        <v>0</v>
      </c>
      <c r="R268" s="202">
        <f>Q268*H268</f>
        <v>0</v>
      </c>
      <c r="S268" s="202">
        <v>0</v>
      </c>
      <c r="T268" s="203">
        <f>S268*H268</f>
        <v>0</v>
      </c>
      <c r="AR268" s="24" t="s">
        <v>206</v>
      </c>
      <c r="AT268" s="24" t="s">
        <v>189</v>
      </c>
      <c r="AU268" s="24" t="s">
        <v>83</v>
      </c>
      <c r="AY268" s="24" t="s">
        <v>186</v>
      </c>
      <c r="BE268" s="204">
        <f>IF(N268="základní",J268,0)</f>
        <v>0</v>
      </c>
      <c r="BF268" s="204">
        <f>IF(N268="snížená",J268,0)</f>
        <v>0</v>
      </c>
      <c r="BG268" s="204">
        <f>IF(N268="zákl. přenesená",J268,0)</f>
        <v>0</v>
      </c>
      <c r="BH268" s="204">
        <f>IF(N268="sníž. přenesená",J268,0)</f>
        <v>0</v>
      </c>
      <c r="BI268" s="204">
        <f>IF(N268="nulová",J268,0)</f>
        <v>0</v>
      </c>
      <c r="BJ268" s="24" t="s">
        <v>81</v>
      </c>
      <c r="BK268" s="204">
        <f>ROUND(I268*H268,2)</f>
        <v>0</v>
      </c>
      <c r="BL268" s="24" t="s">
        <v>206</v>
      </c>
      <c r="BM268" s="24" t="s">
        <v>744</v>
      </c>
    </row>
    <row r="269" spans="2:47" s="1" customFormat="1" ht="27">
      <c r="B269" s="41"/>
      <c r="C269" s="63"/>
      <c r="D269" s="205" t="s">
        <v>287</v>
      </c>
      <c r="E269" s="63"/>
      <c r="F269" s="206" t="s">
        <v>745</v>
      </c>
      <c r="G269" s="63"/>
      <c r="H269" s="63"/>
      <c r="I269" s="163"/>
      <c r="J269" s="63"/>
      <c r="K269" s="63"/>
      <c r="L269" s="61"/>
      <c r="M269" s="207"/>
      <c r="N269" s="42"/>
      <c r="O269" s="42"/>
      <c r="P269" s="42"/>
      <c r="Q269" s="42"/>
      <c r="R269" s="42"/>
      <c r="S269" s="42"/>
      <c r="T269" s="78"/>
      <c r="AT269" s="24" t="s">
        <v>287</v>
      </c>
      <c r="AU269" s="24" t="s">
        <v>83</v>
      </c>
    </row>
    <row r="270" spans="2:65" s="1" customFormat="1" ht="31.5" customHeight="1">
      <c r="B270" s="41"/>
      <c r="C270" s="193" t="s">
        <v>746</v>
      </c>
      <c r="D270" s="193" t="s">
        <v>189</v>
      </c>
      <c r="E270" s="194" t="s">
        <v>747</v>
      </c>
      <c r="F270" s="195" t="s">
        <v>748</v>
      </c>
      <c r="G270" s="196" t="s">
        <v>285</v>
      </c>
      <c r="H270" s="197">
        <v>4959.29</v>
      </c>
      <c r="I270" s="198"/>
      <c r="J270" s="199">
        <f>ROUND(I270*H270,2)</f>
        <v>0</v>
      </c>
      <c r="K270" s="195" t="s">
        <v>193</v>
      </c>
      <c r="L270" s="61"/>
      <c r="M270" s="200" t="s">
        <v>23</v>
      </c>
      <c r="N270" s="201" t="s">
        <v>44</v>
      </c>
      <c r="O270" s="42"/>
      <c r="P270" s="202">
        <f>O270*H270</f>
        <v>0</v>
      </c>
      <c r="Q270" s="202">
        <v>0.27799</v>
      </c>
      <c r="R270" s="202">
        <f>Q270*H270</f>
        <v>1378.6330271000002</v>
      </c>
      <c r="S270" s="202">
        <v>0</v>
      </c>
      <c r="T270" s="203">
        <f>S270*H270</f>
        <v>0</v>
      </c>
      <c r="AR270" s="24" t="s">
        <v>206</v>
      </c>
      <c r="AT270" s="24" t="s">
        <v>189</v>
      </c>
      <c r="AU270" s="24" t="s">
        <v>83</v>
      </c>
      <c r="AY270" s="24" t="s">
        <v>186</v>
      </c>
      <c r="BE270" s="204">
        <f>IF(N270="základní",J270,0)</f>
        <v>0</v>
      </c>
      <c r="BF270" s="204">
        <f>IF(N270="snížená",J270,0)</f>
        <v>0</v>
      </c>
      <c r="BG270" s="204">
        <f>IF(N270="zákl. přenesená",J270,0)</f>
        <v>0</v>
      </c>
      <c r="BH270" s="204">
        <f>IF(N270="sníž. přenesená",J270,0)</f>
        <v>0</v>
      </c>
      <c r="BI270" s="204">
        <f>IF(N270="nulová",J270,0)</f>
        <v>0</v>
      </c>
      <c r="BJ270" s="24" t="s">
        <v>81</v>
      </c>
      <c r="BK270" s="204">
        <f>ROUND(I270*H270,2)</f>
        <v>0</v>
      </c>
      <c r="BL270" s="24" t="s">
        <v>206</v>
      </c>
      <c r="BM270" s="24" t="s">
        <v>749</v>
      </c>
    </row>
    <row r="271" spans="2:47" s="1" customFormat="1" ht="67.5">
      <c r="B271" s="41"/>
      <c r="C271" s="63"/>
      <c r="D271" s="208" t="s">
        <v>287</v>
      </c>
      <c r="E271" s="63"/>
      <c r="F271" s="209" t="s">
        <v>750</v>
      </c>
      <c r="G271" s="63"/>
      <c r="H271" s="63"/>
      <c r="I271" s="163"/>
      <c r="J271" s="63"/>
      <c r="K271" s="63"/>
      <c r="L271" s="61"/>
      <c r="M271" s="207"/>
      <c r="N271" s="42"/>
      <c r="O271" s="42"/>
      <c r="P271" s="42"/>
      <c r="Q271" s="42"/>
      <c r="R271" s="42"/>
      <c r="S271" s="42"/>
      <c r="T271" s="78"/>
      <c r="AT271" s="24" t="s">
        <v>287</v>
      </c>
      <c r="AU271" s="24" t="s">
        <v>83</v>
      </c>
    </row>
    <row r="272" spans="2:47" s="1" customFormat="1" ht="27">
      <c r="B272" s="41"/>
      <c r="C272" s="63"/>
      <c r="D272" s="208" t="s">
        <v>196</v>
      </c>
      <c r="E272" s="63"/>
      <c r="F272" s="209" t="s">
        <v>446</v>
      </c>
      <c r="G272" s="63"/>
      <c r="H272" s="63"/>
      <c r="I272" s="163"/>
      <c r="J272" s="63"/>
      <c r="K272" s="63"/>
      <c r="L272" s="61"/>
      <c r="M272" s="207"/>
      <c r="N272" s="42"/>
      <c r="O272" s="42"/>
      <c r="P272" s="42"/>
      <c r="Q272" s="42"/>
      <c r="R272" s="42"/>
      <c r="S272" s="42"/>
      <c r="T272" s="78"/>
      <c r="AT272" s="24" t="s">
        <v>196</v>
      </c>
      <c r="AU272" s="24" t="s">
        <v>83</v>
      </c>
    </row>
    <row r="273" spans="2:51" s="11" customFormat="1" ht="27">
      <c r="B273" s="214"/>
      <c r="C273" s="215"/>
      <c r="D273" s="205" t="s">
        <v>290</v>
      </c>
      <c r="E273" s="216" t="s">
        <v>23</v>
      </c>
      <c r="F273" s="217" t="s">
        <v>751</v>
      </c>
      <c r="G273" s="215"/>
      <c r="H273" s="218">
        <v>4959.29</v>
      </c>
      <c r="I273" s="219"/>
      <c r="J273" s="215"/>
      <c r="K273" s="215"/>
      <c r="L273" s="220"/>
      <c r="M273" s="221"/>
      <c r="N273" s="222"/>
      <c r="O273" s="222"/>
      <c r="P273" s="222"/>
      <c r="Q273" s="222"/>
      <c r="R273" s="222"/>
      <c r="S273" s="222"/>
      <c r="T273" s="223"/>
      <c r="AT273" s="224" t="s">
        <v>290</v>
      </c>
      <c r="AU273" s="224" t="s">
        <v>83</v>
      </c>
      <c r="AV273" s="11" t="s">
        <v>83</v>
      </c>
      <c r="AW273" s="11" t="s">
        <v>36</v>
      </c>
      <c r="AX273" s="11" t="s">
        <v>81</v>
      </c>
      <c r="AY273" s="224" t="s">
        <v>186</v>
      </c>
    </row>
    <row r="274" spans="2:65" s="1" customFormat="1" ht="22.5" customHeight="1">
      <c r="B274" s="41"/>
      <c r="C274" s="193" t="s">
        <v>752</v>
      </c>
      <c r="D274" s="193" t="s">
        <v>189</v>
      </c>
      <c r="E274" s="194" t="s">
        <v>753</v>
      </c>
      <c r="F274" s="195" t="s">
        <v>754</v>
      </c>
      <c r="G274" s="196" t="s">
        <v>295</v>
      </c>
      <c r="H274" s="197">
        <v>1042.18</v>
      </c>
      <c r="I274" s="198"/>
      <c r="J274" s="199">
        <f>ROUND(I274*H274,2)</f>
        <v>0</v>
      </c>
      <c r="K274" s="195" t="s">
        <v>193</v>
      </c>
      <c r="L274" s="61"/>
      <c r="M274" s="200" t="s">
        <v>23</v>
      </c>
      <c r="N274" s="201" t="s">
        <v>44</v>
      </c>
      <c r="O274" s="42"/>
      <c r="P274" s="202">
        <f>O274*H274</f>
        <v>0</v>
      </c>
      <c r="Q274" s="202">
        <v>0</v>
      </c>
      <c r="R274" s="202">
        <f>Q274*H274</f>
        <v>0</v>
      </c>
      <c r="S274" s="202">
        <v>0</v>
      </c>
      <c r="T274" s="203">
        <f>S274*H274</f>
        <v>0</v>
      </c>
      <c r="AR274" s="24" t="s">
        <v>206</v>
      </c>
      <c r="AT274" s="24" t="s">
        <v>189</v>
      </c>
      <c r="AU274" s="24" t="s">
        <v>83</v>
      </c>
      <c r="AY274" s="24" t="s">
        <v>186</v>
      </c>
      <c r="BE274" s="204">
        <f>IF(N274="základní",J274,0)</f>
        <v>0</v>
      </c>
      <c r="BF274" s="204">
        <f>IF(N274="snížená",J274,0)</f>
        <v>0</v>
      </c>
      <c r="BG274" s="204">
        <f>IF(N274="zákl. přenesená",J274,0)</f>
        <v>0</v>
      </c>
      <c r="BH274" s="204">
        <f>IF(N274="sníž. přenesená",J274,0)</f>
        <v>0</v>
      </c>
      <c r="BI274" s="204">
        <f>IF(N274="nulová",J274,0)</f>
        <v>0</v>
      </c>
      <c r="BJ274" s="24" t="s">
        <v>81</v>
      </c>
      <c r="BK274" s="204">
        <f>ROUND(I274*H274,2)</f>
        <v>0</v>
      </c>
      <c r="BL274" s="24" t="s">
        <v>206</v>
      </c>
      <c r="BM274" s="24" t="s">
        <v>755</v>
      </c>
    </row>
    <row r="275" spans="2:47" s="1" customFormat="1" ht="54">
      <c r="B275" s="41"/>
      <c r="C275" s="63"/>
      <c r="D275" s="208" t="s">
        <v>287</v>
      </c>
      <c r="E275" s="63"/>
      <c r="F275" s="209" t="s">
        <v>756</v>
      </c>
      <c r="G275" s="63"/>
      <c r="H275" s="63"/>
      <c r="I275" s="163"/>
      <c r="J275" s="63"/>
      <c r="K275" s="63"/>
      <c r="L275" s="61"/>
      <c r="M275" s="207"/>
      <c r="N275" s="42"/>
      <c r="O275" s="42"/>
      <c r="P275" s="42"/>
      <c r="Q275" s="42"/>
      <c r="R275" s="42"/>
      <c r="S275" s="42"/>
      <c r="T275" s="78"/>
      <c r="AT275" s="24" t="s">
        <v>287</v>
      </c>
      <c r="AU275" s="24" t="s">
        <v>83</v>
      </c>
    </row>
    <row r="276" spans="2:51" s="11" customFormat="1" ht="13.5">
      <c r="B276" s="214"/>
      <c r="C276" s="215"/>
      <c r="D276" s="205" t="s">
        <v>290</v>
      </c>
      <c r="E276" s="216" t="s">
        <v>23</v>
      </c>
      <c r="F276" s="217" t="s">
        <v>757</v>
      </c>
      <c r="G276" s="215"/>
      <c r="H276" s="218">
        <v>1042.18</v>
      </c>
      <c r="I276" s="219"/>
      <c r="J276" s="215"/>
      <c r="K276" s="215"/>
      <c r="L276" s="220"/>
      <c r="M276" s="221"/>
      <c r="N276" s="222"/>
      <c r="O276" s="222"/>
      <c r="P276" s="222"/>
      <c r="Q276" s="222"/>
      <c r="R276" s="222"/>
      <c r="S276" s="222"/>
      <c r="T276" s="223"/>
      <c r="AT276" s="224" t="s">
        <v>290</v>
      </c>
      <c r="AU276" s="224" t="s">
        <v>83</v>
      </c>
      <c r="AV276" s="11" t="s">
        <v>83</v>
      </c>
      <c r="AW276" s="11" t="s">
        <v>36</v>
      </c>
      <c r="AX276" s="11" t="s">
        <v>81</v>
      </c>
      <c r="AY276" s="224" t="s">
        <v>186</v>
      </c>
    </row>
    <row r="277" spans="2:65" s="1" customFormat="1" ht="22.5" customHeight="1">
      <c r="B277" s="41"/>
      <c r="C277" s="193" t="s">
        <v>758</v>
      </c>
      <c r="D277" s="193" t="s">
        <v>189</v>
      </c>
      <c r="E277" s="194" t="s">
        <v>759</v>
      </c>
      <c r="F277" s="195" t="s">
        <v>760</v>
      </c>
      <c r="G277" s="196" t="s">
        <v>285</v>
      </c>
      <c r="H277" s="197">
        <v>49767</v>
      </c>
      <c r="I277" s="198"/>
      <c r="J277" s="199">
        <f>ROUND(I277*H277,2)</f>
        <v>0</v>
      </c>
      <c r="K277" s="195" t="s">
        <v>193</v>
      </c>
      <c r="L277" s="61"/>
      <c r="M277" s="200" t="s">
        <v>23</v>
      </c>
      <c r="N277" s="201" t="s">
        <v>44</v>
      </c>
      <c r="O277" s="42"/>
      <c r="P277" s="202">
        <f>O277*H277</f>
        <v>0</v>
      </c>
      <c r="Q277" s="202">
        <v>0</v>
      </c>
      <c r="R277" s="202">
        <f>Q277*H277</f>
        <v>0</v>
      </c>
      <c r="S277" s="202">
        <v>0</v>
      </c>
      <c r="T277" s="203">
        <f>S277*H277</f>
        <v>0</v>
      </c>
      <c r="AR277" s="24" t="s">
        <v>206</v>
      </c>
      <c r="AT277" s="24" t="s">
        <v>189</v>
      </c>
      <c r="AU277" s="24" t="s">
        <v>83</v>
      </c>
      <c r="AY277" s="24" t="s">
        <v>186</v>
      </c>
      <c r="BE277" s="204">
        <f>IF(N277="základní",J277,0)</f>
        <v>0</v>
      </c>
      <c r="BF277" s="204">
        <f>IF(N277="snížená",J277,0)</f>
        <v>0</v>
      </c>
      <c r="BG277" s="204">
        <f>IF(N277="zákl. přenesená",J277,0)</f>
        <v>0</v>
      </c>
      <c r="BH277" s="204">
        <f>IF(N277="sníž. přenesená",J277,0)</f>
        <v>0</v>
      </c>
      <c r="BI277" s="204">
        <f>IF(N277="nulová",J277,0)</f>
        <v>0</v>
      </c>
      <c r="BJ277" s="24" t="s">
        <v>81</v>
      </c>
      <c r="BK277" s="204">
        <f>ROUND(I277*H277,2)</f>
        <v>0</v>
      </c>
      <c r="BL277" s="24" t="s">
        <v>206</v>
      </c>
      <c r="BM277" s="24" t="s">
        <v>761</v>
      </c>
    </row>
    <row r="278" spans="2:47" s="1" customFormat="1" ht="27">
      <c r="B278" s="41"/>
      <c r="C278" s="63"/>
      <c r="D278" s="208" t="s">
        <v>196</v>
      </c>
      <c r="E278" s="63"/>
      <c r="F278" s="209" t="s">
        <v>762</v>
      </c>
      <c r="G278" s="63"/>
      <c r="H278" s="63"/>
      <c r="I278" s="163"/>
      <c r="J278" s="63"/>
      <c r="K278" s="63"/>
      <c r="L278" s="61"/>
      <c r="M278" s="207"/>
      <c r="N278" s="42"/>
      <c r="O278" s="42"/>
      <c r="P278" s="42"/>
      <c r="Q278" s="42"/>
      <c r="R278" s="42"/>
      <c r="S278" s="42"/>
      <c r="T278" s="78"/>
      <c r="AT278" s="24" t="s">
        <v>196</v>
      </c>
      <c r="AU278" s="24" t="s">
        <v>83</v>
      </c>
    </row>
    <row r="279" spans="2:51" s="11" customFormat="1" ht="13.5">
      <c r="B279" s="214"/>
      <c r="C279" s="215"/>
      <c r="D279" s="205" t="s">
        <v>290</v>
      </c>
      <c r="E279" s="216" t="s">
        <v>23</v>
      </c>
      <c r="F279" s="217" t="s">
        <v>763</v>
      </c>
      <c r="G279" s="215"/>
      <c r="H279" s="218">
        <v>49767</v>
      </c>
      <c r="I279" s="219"/>
      <c r="J279" s="215"/>
      <c r="K279" s="215"/>
      <c r="L279" s="220"/>
      <c r="M279" s="221"/>
      <c r="N279" s="222"/>
      <c r="O279" s="222"/>
      <c r="P279" s="222"/>
      <c r="Q279" s="222"/>
      <c r="R279" s="222"/>
      <c r="S279" s="222"/>
      <c r="T279" s="223"/>
      <c r="AT279" s="224" t="s">
        <v>290</v>
      </c>
      <c r="AU279" s="224" t="s">
        <v>83</v>
      </c>
      <c r="AV279" s="11" t="s">
        <v>83</v>
      </c>
      <c r="AW279" s="11" t="s">
        <v>36</v>
      </c>
      <c r="AX279" s="11" t="s">
        <v>81</v>
      </c>
      <c r="AY279" s="224" t="s">
        <v>186</v>
      </c>
    </row>
    <row r="280" spans="2:65" s="1" customFormat="1" ht="31.5" customHeight="1">
      <c r="B280" s="41"/>
      <c r="C280" s="193" t="s">
        <v>764</v>
      </c>
      <c r="D280" s="193" t="s">
        <v>189</v>
      </c>
      <c r="E280" s="194" t="s">
        <v>765</v>
      </c>
      <c r="F280" s="195" t="s">
        <v>766</v>
      </c>
      <c r="G280" s="196" t="s">
        <v>285</v>
      </c>
      <c r="H280" s="197">
        <v>23886.94</v>
      </c>
      <c r="I280" s="198"/>
      <c r="J280" s="199">
        <f>ROUND(I280*H280,2)</f>
        <v>0</v>
      </c>
      <c r="K280" s="195" t="s">
        <v>193</v>
      </c>
      <c r="L280" s="61"/>
      <c r="M280" s="200" t="s">
        <v>23</v>
      </c>
      <c r="N280" s="201" t="s">
        <v>44</v>
      </c>
      <c r="O280" s="42"/>
      <c r="P280" s="202">
        <f>O280*H280</f>
        <v>0</v>
      </c>
      <c r="Q280" s="202">
        <v>0</v>
      </c>
      <c r="R280" s="202">
        <f>Q280*H280</f>
        <v>0</v>
      </c>
      <c r="S280" s="202">
        <v>0</v>
      </c>
      <c r="T280" s="203">
        <f>S280*H280</f>
        <v>0</v>
      </c>
      <c r="AR280" s="24" t="s">
        <v>206</v>
      </c>
      <c r="AT280" s="24" t="s">
        <v>189</v>
      </c>
      <c r="AU280" s="24" t="s">
        <v>83</v>
      </c>
      <c r="AY280" s="24" t="s">
        <v>186</v>
      </c>
      <c r="BE280" s="204">
        <f>IF(N280="základní",J280,0)</f>
        <v>0</v>
      </c>
      <c r="BF280" s="204">
        <f>IF(N280="snížená",J280,0)</f>
        <v>0</v>
      </c>
      <c r="BG280" s="204">
        <f>IF(N280="zákl. přenesená",J280,0)</f>
        <v>0</v>
      </c>
      <c r="BH280" s="204">
        <f>IF(N280="sníž. přenesená",J280,0)</f>
        <v>0</v>
      </c>
      <c r="BI280" s="204">
        <f>IF(N280="nulová",J280,0)</f>
        <v>0</v>
      </c>
      <c r="BJ280" s="24" t="s">
        <v>81</v>
      </c>
      <c r="BK280" s="204">
        <f>ROUND(I280*H280,2)</f>
        <v>0</v>
      </c>
      <c r="BL280" s="24" t="s">
        <v>206</v>
      </c>
      <c r="BM280" s="24" t="s">
        <v>767</v>
      </c>
    </row>
    <row r="281" spans="2:47" s="1" customFormat="1" ht="27">
      <c r="B281" s="41"/>
      <c r="C281" s="63"/>
      <c r="D281" s="208" t="s">
        <v>287</v>
      </c>
      <c r="E281" s="63"/>
      <c r="F281" s="209" t="s">
        <v>768</v>
      </c>
      <c r="G281" s="63"/>
      <c r="H281" s="63"/>
      <c r="I281" s="163"/>
      <c r="J281" s="63"/>
      <c r="K281" s="63"/>
      <c r="L281" s="61"/>
      <c r="M281" s="207"/>
      <c r="N281" s="42"/>
      <c r="O281" s="42"/>
      <c r="P281" s="42"/>
      <c r="Q281" s="42"/>
      <c r="R281" s="42"/>
      <c r="S281" s="42"/>
      <c r="T281" s="78"/>
      <c r="AT281" s="24" t="s">
        <v>287</v>
      </c>
      <c r="AU281" s="24" t="s">
        <v>83</v>
      </c>
    </row>
    <row r="282" spans="2:47" s="1" customFormat="1" ht="27">
      <c r="B282" s="41"/>
      <c r="C282" s="63"/>
      <c r="D282" s="205" t="s">
        <v>196</v>
      </c>
      <c r="E282" s="63"/>
      <c r="F282" s="206" t="s">
        <v>446</v>
      </c>
      <c r="G282" s="63"/>
      <c r="H282" s="63"/>
      <c r="I282" s="163"/>
      <c r="J282" s="63"/>
      <c r="K282" s="63"/>
      <c r="L282" s="61"/>
      <c r="M282" s="207"/>
      <c r="N282" s="42"/>
      <c r="O282" s="42"/>
      <c r="P282" s="42"/>
      <c r="Q282" s="42"/>
      <c r="R282" s="42"/>
      <c r="S282" s="42"/>
      <c r="T282" s="78"/>
      <c r="AT282" s="24" t="s">
        <v>196</v>
      </c>
      <c r="AU282" s="24" t="s">
        <v>83</v>
      </c>
    </row>
    <row r="283" spans="2:65" s="1" customFormat="1" ht="31.5" customHeight="1">
      <c r="B283" s="41"/>
      <c r="C283" s="193" t="s">
        <v>769</v>
      </c>
      <c r="D283" s="193" t="s">
        <v>189</v>
      </c>
      <c r="E283" s="194" t="s">
        <v>770</v>
      </c>
      <c r="F283" s="195" t="s">
        <v>771</v>
      </c>
      <c r="G283" s="196" t="s">
        <v>285</v>
      </c>
      <c r="H283" s="197">
        <v>7.74</v>
      </c>
      <c r="I283" s="198"/>
      <c r="J283" s="199">
        <f>ROUND(I283*H283,2)</f>
        <v>0</v>
      </c>
      <c r="K283" s="195" t="s">
        <v>193</v>
      </c>
      <c r="L283" s="61"/>
      <c r="M283" s="200" t="s">
        <v>23</v>
      </c>
      <c r="N283" s="201" t="s">
        <v>44</v>
      </c>
      <c r="O283" s="42"/>
      <c r="P283" s="202">
        <f>O283*H283</f>
        <v>0</v>
      </c>
      <c r="Q283" s="202">
        <v>0</v>
      </c>
      <c r="R283" s="202">
        <f>Q283*H283</f>
        <v>0</v>
      </c>
      <c r="S283" s="202">
        <v>0</v>
      </c>
      <c r="T283" s="203">
        <f>S283*H283</f>
        <v>0</v>
      </c>
      <c r="AR283" s="24" t="s">
        <v>206</v>
      </c>
      <c r="AT283" s="24" t="s">
        <v>189</v>
      </c>
      <c r="AU283" s="24" t="s">
        <v>83</v>
      </c>
      <c r="AY283" s="24" t="s">
        <v>186</v>
      </c>
      <c r="BE283" s="204">
        <f>IF(N283="základní",J283,0)</f>
        <v>0</v>
      </c>
      <c r="BF283" s="204">
        <f>IF(N283="snížená",J283,0)</f>
        <v>0</v>
      </c>
      <c r="BG283" s="204">
        <f>IF(N283="zákl. přenesená",J283,0)</f>
        <v>0</v>
      </c>
      <c r="BH283" s="204">
        <f>IF(N283="sníž. přenesená",J283,0)</f>
        <v>0</v>
      </c>
      <c r="BI283" s="204">
        <f>IF(N283="nulová",J283,0)</f>
        <v>0</v>
      </c>
      <c r="BJ283" s="24" t="s">
        <v>81</v>
      </c>
      <c r="BK283" s="204">
        <f>ROUND(I283*H283,2)</f>
        <v>0</v>
      </c>
      <c r="BL283" s="24" t="s">
        <v>206</v>
      </c>
      <c r="BM283" s="24" t="s">
        <v>772</v>
      </c>
    </row>
    <row r="284" spans="2:47" s="1" customFormat="1" ht="27">
      <c r="B284" s="41"/>
      <c r="C284" s="63"/>
      <c r="D284" s="205" t="s">
        <v>196</v>
      </c>
      <c r="E284" s="63"/>
      <c r="F284" s="206" t="s">
        <v>446</v>
      </c>
      <c r="G284" s="63"/>
      <c r="H284" s="63"/>
      <c r="I284" s="163"/>
      <c r="J284" s="63"/>
      <c r="K284" s="63"/>
      <c r="L284" s="61"/>
      <c r="M284" s="207"/>
      <c r="N284" s="42"/>
      <c r="O284" s="42"/>
      <c r="P284" s="42"/>
      <c r="Q284" s="42"/>
      <c r="R284" s="42"/>
      <c r="S284" s="42"/>
      <c r="T284" s="78"/>
      <c r="AT284" s="24" t="s">
        <v>196</v>
      </c>
      <c r="AU284" s="24" t="s">
        <v>83</v>
      </c>
    </row>
    <row r="285" spans="2:65" s="1" customFormat="1" ht="31.5" customHeight="1">
      <c r="B285" s="41"/>
      <c r="C285" s="193" t="s">
        <v>773</v>
      </c>
      <c r="D285" s="193" t="s">
        <v>189</v>
      </c>
      <c r="E285" s="194" t="s">
        <v>774</v>
      </c>
      <c r="F285" s="195" t="s">
        <v>775</v>
      </c>
      <c r="G285" s="196" t="s">
        <v>285</v>
      </c>
      <c r="H285" s="197">
        <v>24624.66</v>
      </c>
      <c r="I285" s="198"/>
      <c r="J285" s="199">
        <f>ROUND(I285*H285,2)</f>
        <v>0</v>
      </c>
      <c r="K285" s="195" t="s">
        <v>193</v>
      </c>
      <c r="L285" s="61"/>
      <c r="M285" s="200" t="s">
        <v>23</v>
      </c>
      <c r="N285" s="201" t="s">
        <v>44</v>
      </c>
      <c r="O285" s="42"/>
      <c r="P285" s="202">
        <f>O285*H285</f>
        <v>0</v>
      </c>
      <c r="Q285" s="202">
        <v>0</v>
      </c>
      <c r="R285" s="202">
        <f>Q285*H285</f>
        <v>0</v>
      </c>
      <c r="S285" s="202">
        <v>0</v>
      </c>
      <c r="T285" s="203">
        <f>S285*H285</f>
        <v>0</v>
      </c>
      <c r="AR285" s="24" t="s">
        <v>206</v>
      </c>
      <c r="AT285" s="24" t="s">
        <v>189</v>
      </c>
      <c r="AU285" s="24" t="s">
        <v>83</v>
      </c>
      <c r="AY285" s="24" t="s">
        <v>186</v>
      </c>
      <c r="BE285" s="204">
        <f>IF(N285="základní",J285,0)</f>
        <v>0</v>
      </c>
      <c r="BF285" s="204">
        <f>IF(N285="snížená",J285,0)</f>
        <v>0</v>
      </c>
      <c r="BG285" s="204">
        <f>IF(N285="zákl. přenesená",J285,0)</f>
        <v>0</v>
      </c>
      <c r="BH285" s="204">
        <f>IF(N285="sníž. přenesená",J285,0)</f>
        <v>0</v>
      </c>
      <c r="BI285" s="204">
        <f>IF(N285="nulová",J285,0)</f>
        <v>0</v>
      </c>
      <c r="BJ285" s="24" t="s">
        <v>81</v>
      </c>
      <c r="BK285" s="204">
        <f>ROUND(I285*H285,2)</f>
        <v>0</v>
      </c>
      <c r="BL285" s="24" t="s">
        <v>206</v>
      </c>
      <c r="BM285" s="24" t="s">
        <v>776</v>
      </c>
    </row>
    <row r="286" spans="2:47" s="1" customFormat="1" ht="27">
      <c r="B286" s="41"/>
      <c r="C286" s="63"/>
      <c r="D286" s="205" t="s">
        <v>287</v>
      </c>
      <c r="E286" s="63"/>
      <c r="F286" s="206" t="s">
        <v>777</v>
      </c>
      <c r="G286" s="63"/>
      <c r="H286" s="63"/>
      <c r="I286" s="163"/>
      <c r="J286" s="63"/>
      <c r="K286" s="63"/>
      <c r="L286" s="61"/>
      <c r="M286" s="207"/>
      <c r="N286" s="42"/>
      <c r="O286" s="42"/>
      <c r="P286" s="42"/>
      <c r="Q286" s="42"/>
      <c r="R286" s="42"/>
      <c r="S286" s="42"/>
      <c r="T286" s="78"/>
      <c r="AT286" s="24" t="s">
        <v>287</v>
      </c>
      <c r="AU286" s="24" t="s">
        <v>83</v>
      </c>
    </row>
    <row r="287" spans="2:65" s="1" customFormat="1" ht="44.25" customHeight="1">
      <c r="B287" s="41"/>
      <c r="C287" s="193" t="s">
        <v>778</v>
      </c>
      <c r="D287" s="193" t="s">
        <v>189</v>
      </c>
      <c r="E287" s="194" t="s">
        <v>779</v>
      </c>
      <c r="F287" s="195" t="s">
        <v>780</v>
      </c>
      <c r="G287" s="196" t="s">
        <v>285</v>
      </c>
      <c r="H287" s="197">
        <v>82.743</v>
      </c>
      <c r="I287" s="198"/>
      <c r="J287" s="199">
        <f>ROUND(I287*H287,2)</f>
        <v>0</v>
      </c>
      <c r="K287" s="195" t="s">
        <v>193</v>
      </c>
      <c r="L287" s="61"/>
      <c r="M287" s="200" t="s">
        <v>23</v>
      </c>
      <c r="N287" s="201" t="s">
        <v>44</v>
      </c>
      <c r="O287" s="42"/>
      <c r="P287" s="202">
        <f>O287*H287</f>
        <v>0</v>
      </c>
      <c r="Q287" s="202">
        <v>0.61404</v>
      </c>
      <c r="R287" s="202">
        <f>Q287*H287</f>
        <v>50.80751172</v>
      </c>
      <c r="S287" s="202">
        <v>0</v>
      </c>
      <c r="T287" s="203">
        <f>S287*H287</f>
        <v>0</v>
      </c>
      <c r="AR287" s="24" t="s">
        <v>206</v>
      </c>
      <c r="AT287" s="24" t="s">
        <v>189</v>
      </c>
      <c r="AU287" s="24" t="s">
        <v>83</v>
      </c>
      <c r="AY287" s="24" t="s">
        <v>186</v>
      </c>
      <c r="BE287" s="204">
        <f>IF(N287="základní",J287,0)</f>
        <v>0</v>
      </c>
      <c r="BF287" s="204">
        <f>IF(N287="snížená",J287,0)</f>
        <v>0</v>
      </c>
      <c r="BG287" s="204">
        <f>IF(N287="zákl. přenesená",J287,0)</f>
        <v>0</v>
      </c>
      <c r="BH287" s="204">
        <f>IF(N287="sníž. přenesená",J287,0)</f>
        <v>0</v>
      </c>
      <c r="BI287" s="204">
        <f>IF(N287="nulová",J287,0)</f>
        <v>0</v>
      </c>
      <c r="BJ287" s="24" t="s">
        <v>81</v>
      </c>
      <c r="BK287" s="204">
        <f>ROUND(I287*H287,2)</f>
        <v>0</v>
      </c>
      <c r="BL287" s="24" t="s">
        <v>206</v>
      </c>
      <c r="BM287" s="24" t="s">
        <v>781</v>
      </c>
    </row>
    <row r="288" spans="2:47" s="1" customFormat="1" ht="189">
      <c r="B288" s="41"/>
      <c r="C288" s="63"/>
      <c r="D288" s="208" t="s">
        <v>287</v>
      </c>
      <c r="E288" s="63"/>
      <c r="F288" s="209" t="s">
        <v>782</v>
      </c>
      <c r="G288" s="63"/>
      <c r="H288" s="63"/>
      <c r="I288" s="163"/>
      <c r="J288" s="63"/>
      <c r="K288" s="63"/>
      <c r="L288" s="61"/>
      <c r="M288" s="207"/>
      <c r="N288" s="42"/>
      <c r="O288" s="42"/>
      <c r="P288" s="42"/>
      <c r="Q288" s="42"/>
      <c r="R288" s="42"/>
      <c r="S288" s="42"/>
      <c r="T288" s="78"/>
      <c r="AT288" s="24" t="s">
        <v>287</v>
      </c>
      <c r="AU288" s="24" t="s">
        <v>83</v>
      </c>
    </row>
    <row r="289" spans="2:47" s="1" customFormat="1" ht="27">
      <c r="B289" s="41"/>
      <c r="C289" s="63"/>
      <c r="D289" s="208" t="s">
        <v>196</v>
      </c>
      <c r="E289" s="63"/>
      <c r="F289" s="209" t="s">
        <v>446</v>
      </c>
      <c r="G289" s="63"/>
      <c r="H289" s="63"/>
      <c r="I289" s="163"/>
      <c r="J289" s="63"/>
      <c r="K289" s="63"/>
      <c r="L289" s="61"/>
      <c r="M289" s="207"/>
      <c r="N289" s="42"/>
      <c r="O289" s="42"/>
      <c r="P289" s="42"/>
      <c r="Q289" s="42"/>
      <c r="R289" s="42"/>
      <c r="S289" s="42"/>
      <c r="T289" s="78"/>
      <c r="AT289" s="24" t="s">
        <v>196</v>
      </c>
      <c r="AU289" s="24" t="s">
        <v>83</v>
      </c>
    </row>
    <row r="290" spans="2:51" s="11" customFormat="1" ht="13.5">
      <c r="B290" s="214"/>
      <c r="C290" s="215"/>
      <c r="D290" s="205" t="s">
        <v>290</v>
      </c>
      <c r="E290" s="216" t="s">
        <v>23</v>
      </c>
      <c r="F290" s="217" t="s">
        <v>783</v>
      </c>
      <c r="G290" s="215"/>
      <c r="H290" s="218">
        <v>82.743</v>
      </c>
      <c r="I290" s="219"/>
      <c r="J290" s="215"/>
      <c r="K290" s="215"/>
      <c r="L290" s="220"/>
      <c r="M290" s="221"/>
      <c r="N290" s="222"/>
      <c r="O290" s="222"/>
      <c r="P290" s="222"/>
      <c r="Q290" s="222"/>
      <c r="R290" s="222"/>
      <c r="S290" s="222"/>
      <c r="T290" s="223"/>
      <c r="AT290" s="224" t="s">
        <v>290</v>
      </c>
      <c r="AU290" s="224" t="s">
        <v>83</v>
      </c>
      <c r="AV290" s="11" t="s">
        <v>83</v>
      </c>
      <c r="AW290" s="11" t="s">
        <v>36</v>
      </c>
      <c r="AX290" s="11" t="s">
        <v>81</v>
      </c>
      <c r="AY290" s="224" t="s">
        <v>186</v>
      </c>
    </row>
    <row r="291" spans="2:65" s="1" customFormat="1" ht="57" customHeight="1">
      <c r="B291" s="41"/>
      <c r="C291" s="193" t="s">
        <v>784</v>
      </c>
      <c r="D291" s="193" t="s">
        <v>189</v>
      </c>
      <c r="E291" s="194" t="s">
        <v>785</v>
      </c>
      <c r="F291" s="195" t="s">
        <v>786</v>
      </c>
      <c r="G291" s="196" t="s">
        <v>285</v>
      </c>
      <c r="H291" s="197">
        <v>3.47</v>
      </c>
      <c r="I291" s="198"/>
      <c r="J291" s="199">
        <f>ROUND(I291*H291,2)</f>
        <v>0</v>
      </c>
      <c r="K291" s="195" t="s">
        <v>193</v>
      </c>
      <c r="L291" s="61"/>
      <c r="M291" s="200" t="s">
        <v>23</v>
      </c>
      <c r="N291" s="201" t="s">
        <v>44</v>
      </c>
      <c r="O291" s="42"/>
      <c r="P291" s="202">
        <f>O291*H291</f>
        <v>0</v>
      </c>
      <c r="Q291" s="202">
        <v>0.08425</v>
      </c>
      <c r="R291" s="202">
        <f>Q291*H291</f>
        <v>0.29234750000000004</v>
      </c>
      <c r="S291" s="202">
        <v>0</v>
      </c>
      <c r="T291" s="203">
        <f>S291*H291</f>
        <v>0</v>
      </c>
      <c r="AR291" s="24" t="s">
        <v>206</v>
      </c>
      <c r="AT291" s="24" t="s">
        <v>189</v>
      </c>
      <c r="AU291" s="24" t="s">
        <v>83</v>
      </c>
      <c r="AY291" s="24" t="s">
        <v>186</v>
      </c>
      <c r="BE291" s="204">
        <f>IF(N291="základní",J291,0)</f>
        <v>0</v>
      </c>
      <c r="BF291" s="204">
        <f>IF(N291="snížená",J291,0)</f>
        <v>0</v>
      </c>
      <c r="BG291" s="204">
        <f>IF(N291="zákl. přenesená",J291,0)</f>
        <v>0</v>
      </c>
      <c r="BH291" s="204">
        <f>IF(N291="sníž. přenesená",J291,0)</f>
        <v>0</v>
      </c>
      <c r="BI291" s="204">
        <f>IF(N291="nulová",J291,0)</f>
        <v>0</v>
      </c>
      <c r="BJ291" s="24" t="s">
        <v>81</v>
      </c>
      <c r="BK291" s="204">
        <f>ROUND(I291*H291,2)</f>
        <v>0</v>
      </c>
      <c r="BL291" s="24" t="s">
        <v>206</v>
      </c>
      <c r="BM291" s="24" t="s">
        <v>787</v>
      </c>
    </row>
    <row r="292" spans="2:47" s="1" customFormat="1" ht="121.5">
      <c r="B292" s="41"/>
      <c r="C292" s="63"/>
      <c r="D292" s="208" t="s">
        <v>287</v>
      </c>
      <c r="E292" s="63"/>
      <c r="F292" s="209" t="s">
        <v>788</v>
      </c>
      <c r="G292" s="63"/>
      <c r="H292" s="63"/>
      <c r="I292" s="163"/>
      <c r="J292" s="63"/>
      <c r="K292" s="63"/>
      <c r="L292" s="61"/>
      <c r="M292" s="207"/>
      <c r="N292" s="42"/>
      <c r="O292" s="42"/>
      <c r="P292" s="42"/>
      <c r="Q292" s="42"/>
      <c r="R292" s="42"/>
      <c r="S292" s="42"/>
      <c r="T292" s="78"/>
      <c r="AT292" s="24" t="s">
        <v>287</v>
      </c>
      <c r="AU292" s="24" t="s">
        <v>83</v>
      </c>
    </row>
    <row r="293" spans="2:47" s="1" customFormat="1" ht="27">
      <c r="B293" s="41"/>
      <c r="C293" s="63"/>
      <c r="D293" s="208" t="s">
        <v>196</v>
      </c>
      <c r="E293" s="63"/>
      <c r="F293" s="209" t="s">
        <v>446</v>
      </c>
      <c r="G293" s="63"/>
      <c r="H293" s="63"/>
      <c r="I293" s="163"/>
      <c r="J293" s="63"/>
      <c r="K293" s="63"/>
      <c r="L293" s="61"/>
      <c r="M293" s="207"/>
      <c r="N293" s="42"/>
      <c r="O293" s="42"/>
      <c r="P293" s="42"/>
      <c r="Q293" s="42"/>
      <c r="R293" s="42"/>
      <c r="S293" s="42"/>
      <c r="T293" s="78"/>
      <c r="AT293" s="24" t="s">
        <v>196</v>
      </c>
      <c r="AU293" s="24" t="s">
        <v>83</v>
      </c>
    </row>
    <row r="294" spans="2:51" s="11" customFormat="1" ht="13.5">
      <c r="B294" s="214"/>
      <c r="C294" s="215"/>
      <c r="D294" s="205" t="s">
        <v>290</v>
      </c>
      <c r="E294" s="216" t="s">
        <v>23</v>
      </c>
      <c r="F294" s="217" t="s">
        <v>789</v>
      </c>
      <c r="G294" s="215"/>
      <c r="H294" s="218">
        <v>3.47</v>
      </c>
      <c r="I294" s="219"/>
      <c r="J294" s="215"/>
      <c r="K294" s="215"/>
      <c r="L294" s="220"/>
      <c r="M294" s="221"/>
      <c r="N294" s="222"/>
      <c r="O294" s="222"/>
      <c r="P294" s="222"/>
      <c r="Q294" s="222"/>
      <c r="R294" s="222"/>
      <c r="S294" s="222"/>
      <c r="T294" s="223"/>
      <c r="AT294" s="224" t="s">
        <v>290</v>
      </c>
      <c r="AU294" s="224" t="s">
        <v>83</v>
      </c>
      <c r="AV294" s="11" t="s">
        <v>83</v>
      </c>
      <c r="AW294" s="11" t="s">
        <v>36</v>
      </c>
      <c r="AX294" s="11" t="s">
        <v>81</v>
      </c>
      <c r="AY294" s="224" t="s">
        <v>186</v>
      </c>
    </row>
    <row r="295" spans="2:65" s="1" customFormat="1" ht="57" customHeight="1">
      <c r="B295" s="41"/>
      <c r="C295" s="193" t="s">
        <v>790</v>
      </c>
      <c r="D295" s="193" t="s">
        <v>189</v>
      </c>
      <c r="E295" s="194" t="s">
        <v>791</v>
      </c>
      <c r="F295" s="195" t="s">
        <v>792</v>
      </c>
      <c r="G295" s="196" t="s">
        <v>285</v>
      </c>
      <c r="H295" s="197">
        <v>8.27</v>
      </c>
      <c r="I295" s="198"/>
      <c r="J295" s="199">
        <f>ROUND(I295*H295,2)</f>
        <v>0</v>
      </c>
      <c r="K295" s="195" t="s">
        <v>193</v>
      </c>
      <c r="L295" s="61"/>
      <c r="M295" s="200" t="s">
        <v>23</v>
      </c>
      <c r="N295" s="201" t="s">
        <v>44</v>
      </c>
      <c r="O295" s="42"/>
      <c r="P295" s="202">
        <f>O295*H295</f>
        <v>0</v>
      </c>
      <c r="Q295" s="202">
        <v>0.08565</v>
      </c>
      <c r="R295" s="202">
        <f>Q295*H295</f>
        <v>0.7083254999999999</v>
      </c>
      <c r="S295" s="202">
        <v>0</v>
      </c>
      <c r="T295" s="203">
        <f>S295*H295</f>
        <v>0</v>
      </c>
      <c r="AR295" s="24" t="s">
        <v>206</v>
      </c>
      <c r="AT295" s="24" t="s">
        <v>189</v>
      </c>
      <c r="AU295" s="24" t="s">
        <v>83</v>
      </c>
      <c r="AY295" s="24" t="s">
        <v>186</v>
      </c>
      <c r="BE295" s="204">
        <f>IF(N295="základní",J295,0)</f>
        <v>0</v>
      </c>
      <c r="BF295" s="204">
        <f>IF(N295="snížená",J295,0)</f>
        <v>0</v>
      </c>
      <c r="BG295" s="204">
        <f>IF(N295="zákl. přenesená",J295,0)</f>
        <v>0</v>
      </c>
      <c r="BH295" s="204">
        <f>IF(N295="sníž. přenesená",J295,0)</f>
        <v>0</v>
      </c>
      <c r="BI295" s="204">
        <f>IF(N295="nulová",J295,0)</f>
        <v>0</v>
      </c>
      <c r="BJ295" s="24" t="s">
        <v>81</v>
      </c>
      <c r="BK295" s="204">
        <f>ROUND(I295*H295,2)</f>
        <v>0</v>
      </c>
      <c r="BL295" s="24" t="s">
        <v>206</v>
      </c>
      <c r="BM295" s="24" t="s">
        <v>793</v>
      </c>
    </row>
    <row r="296" spans="2:47" s="1" customFormat="1" ht="121.5">
      <c r="B296" s="41"/>
      <c r="C296" s="63"/>
      <c r="D296" s="208" t="s">
        <v>287</v>
      </c>
      <c r="E296" s="63"/>
      <c r="F296" s="209" t="s">
        <v>788</v>
      </c>
      <c r="G296" s="63"/>
      <c r="H296" s="63"/>
      <c r="I296" s="163"/>
      <c r="J296" s="63"/>
      <c r="K296" s="63"/>
      <c r="L296" s="61"/>
      <c r="M296" s="207"/>
      <c r="N296" s="42"/>
      <c r="O296" s="42"/>
      <c r="P296" s="42"/>
      <c r="Q296" s="42"/>
      <c r="R296" s="42"/>
      <c r="S296" s="42"/>
      <c r="T296" s="78"/>
      <c r="AT296" s="24" t="s">
        <v>287</v>
      </c>
      <c r="AU296" s="24" t="s">
        <v>83</v>
      </c>
    </row>
    <row r="297" spans="2:47" s="1" customFormat="1" ht="27">
      <c r="B297" s="41"/>
      <c r="C297" s="63"/>
      <c r="D297" s="208" t="s">
        <v>196</v>
      </c>
      <c r="E297" s="63"/>
      <c r="F297" s="209" t="s">
        <v>446</v>
      </c>
      <c r="G297" s="63"/>
      <c r="H297" s="63"/>
      <c r="I297" s="163"/>
      <c r="J297" s="63"/>
      <c r="K297" s="63"/>
      <c r="L297" s="61"/>
      <c r="M297" s="207"/>
      <c r="N297" s="42"/>
      <c r="O297" s="42"/>
      <c r="P297" s="42"/>
      <c r="Q297" s="42"/>
      <c r="R297" s="42"/>
      <c r="S297" s="42"/>
      <c r="T297" s="78"/>
      <c r="AT297" s="24" t="s">
        <v>196</v>
      </c>
      <c r="AU297" s="24" t="s">
        <v>83</v>
      </c>
    </row>
    <row r="298" spans="2:51" s="11" customFormat="1" ht="13.5">
      <c r="B298" s="214"/>
      <c r="C298" s="215"/>
      <c r="D298" s="205" t="s">
        <v>290</v>
      </c>
      <c r="E298" s="216" t="s">
        <v>23</v>
      </c>
      <c r="F298" s="217" t="s">
        <v>794</v>
      </c>
      <c r="G298" s="215"/>
      <c r="H298" s="218">
        <v>8.27</v>
      </c>
      <c r="I298" s="219"/>
      <c r="J298" s="215"/>
      <c r="K298" s="215"/>
      <c r="L298" s="220"/>
      <c r="M298" s="221"/>
      <c r="N298" s="222"/>
      <c r="O298" s="222"/>
      <c r="P298" s="222"/>
      <c r="Q298" s="222"/>
      <c r="R298" s="222"/>
      <c r="S298" s="222"/>
      <c r="T298" s="223"/>
      <c r="AT298" s="224" t="s">
        <v>290</v>
      </c>
      <c r="AU298" s="224" t="s">
        <v>83</v>
      </c>
      <c r="AV298" s="11" t="s">
        <v>83</v>
      </c>
      <c r="AW298" s="11" t="s">
        <v>36</v>
      </c>
      <c r="AX298" s="11" t="s">
        <v>81</v>
      </c>
      <c r="AY298" s="224" t="s">
        <v>186</v>
      </c>
    </row>
    <row r="299" spans="2:65" s="1" customFormat="1" ht="31.5" customHeight="1">
      <c r="B299" s="41"/>
      <c r="C299" s="193" t="s">
        <v>795</v>
      </c>
      <c r="D299" s="193" t="s">
        <v>189</v>
      </c>
      <c r="E299" s="194" t="s">
        <v>796</v>
      </c>
      <c r="F299" s="195" t="s">
        <v>797</v>
      </c>
      <c r="G299" s="196" t="s">
        <v>285</v>
      </c>
      <c r="H299" s="197">
        <v>82.743</v>
      </c>
      <c r="I299" s="198"/>
      <c r="J299" s="199">
        <f>ROUND(I299*H299,2)</f>
        <v>0</v>
      </c>
      <c r="K299" s="195" t="s">
        <v>193</v>
      </c>
      <c r="L299" s="61"/>
      <c r="M299" s="200" t="s">
        <v>23</v>
      </c>
      <c r="N299" s="201" t="s">
        <v>44</v>
      </c>
      <c r="O299" s="42"/>
      <c r="P299" s="202">
        <f>O299*H299</f>
        <v>0</v>
      </c>
      <c r="Q299" s="202">
        <v>0.1514</v>
      </c>
      <c r="R299" s="202">
        <f>Q299*H299</f>
        <v>12.5272902</v>
      </c>
      <c r="S299" s="202">
        <v>0</v>
      </c>
      <c r="T299" s="203">
        <f>S299*H299</f>
        <v>0</v>
      </c>
      <c r="AR299" s="24" t="s">
        <v>206</v>
      </c>
      <c r="AT299" s="24" t="s">
        <v>189</v>
      </c>
      <c r="AU299" s="24" t="s">
        <v>83</v>
      </c>
      <c r="AY299" s="24" t="s">
        <v>186</v>
      </c>
      <c r="BE299" s="204">
        <f>IF(N299="základní",J299,0)</f>
        <v>0</v>
      </c>
      <c r="BF299" s="204">
        <f>IF(N299="snížená",J299,0)</f>
        <v>0</v>
      </c>
      <c r="BG299" s="204">
        <f>IF(N299="zákl. přenesená",J299,0)</f>
        <v>0</v>
      </c>
      <c r="BH299" s="204">
        <f>IF(N299="sníž. přenesená",J299,0)</f>
        <v>0</v>
      </c>
      <c r="BI299" s="204">
        <f>IF(N299="nulová",J299,0)</f>
        <v>0</v>
      </c>
      <c r="BJ299" s="24" t="s">
        <v>81</v>
      </c>
      <c r="BK299" s="204">
        <f>ROUND(I299*H299,2)</f>
        <v>0</v>
      </c>
      <c r="BL299" s="24" t="s">
        <v>206</v>
      </c>
      <c r="BM299" s="24" t="s">
        <v>798</v>
      </c>
    </row>
    <row r="300" spans="2:47" s="1" customFormat="1" ht="27">
      <c r="B300" s="41"/>
      <c r="C300" s="63"/>
      <c r="D300" s="208" t="s">
        <v>287</v>
      </c>
      <c r="E300" s="63"/>
      <c r="F300" s="209" t="s">
        <v>799</v>
      </c>
      <c r="G300" s="63"/>
      <c r="H300" s="63"/>
      <c r="I300" s="163"/>
      <c r="J300" s="63"/>
      <c r="K300" s="63"/>
      <c r="L300" s="61"/>
      <c r="M300" s="207"/>
      <c r="N300" s="42"/>
      <c r="O300" s="42"/>
      <c r="P300" s="42"/>
      <c r="Q300" s="42"/>
      <c r="R300" s="42"/>
      <c r="S300" s="42"/>
      <c r="T300" s="78"/>
      <c r="AT300" s="24" t="s">
        <v>287</v>
      </c>
      <c r="AU300" s="24" t="s">
        <v>83</v>
      </c>
    </row>
    <row r="301" spans="2:63" s="10" customFormat="1" ht="29.85" customHeight="1">
      <c r="B301" s="176"/>
      <c r="C301" s="177"/>
      <c r="D301" s="190" t="s">
        <v>72</v>
      </c>
      <c r="E301" s="191" t="s">
        <v>227</v>
      </c>
      <c r="F301" s="191" t="s">
        <v>800</v>
      </c>
      <c r="G301" s="177"/>
      <c r="H301" s="177"/>
      <c r="I301" s="180"/>
      <c r="J301" s="192">
        <f>BK301</f>
        <v>0</v>
      </c>
      <c r="K301" s="177"/>
      <c r="L301" s="182"/>
      <c r="M301" s="183"/>
      <c r="N301" s="184"/>
      <c r="O301" s="184"/>
      <c r="P301" s="185">
        <f>SUM(P302:P332)</f>
        <v>0</v>
      </c>
      <c r="Q301" s="184"/>
      <c r="R301" s="185">
        <f>SUM(R302:R332)</f>
        <v>6.868478799999999</v>
      </c>
      <c r="S301" s="184"/>
      <c r="T301" s="186">
        <f>SUM(T302:T332)</f>
        <v>0</v>
      </c>
      <c r="AR301" s="187" t="s">
        <v>81</v>
      </c>
      <c r="AT301" s="188" t="s">
        <v>72</v>
      </c>
      <c r="AU301" s="188" t="s">
        <v>81</v>
      </c>
      <c r="AY301" s="187" t="s">
        <v>186</v>
      </c>
      <c r="BK301" s="189">
        <f>SUM(BK302:BK332)</f>
        <v>0</v>
      </c>
    </row>
    <row r="302" spans="2:65" s="1" customFormat="1" ht="31.5" customHeight="1">
      <c r="B302" s="41"/>
      <c r="C302" s="193" t="s">
        <v>801</v>
      </c>
      <c r="D302" s="193" t="s">
        <v>189</v>
      </c>
      <c r="E302" s="194" t="s">
        <v>802</v>
      </c>
      <c r="F302" s="195" t="s">
        <v>803</v>
      </c>
      <c r="G302" s="196" t="s">
        <v>444</v>
      </c>
      <c r="H302" s="197">
        <v>9.38</v>
      </c>
      <c r="I302" s="198"/>
      <c r="J302" s="199">
        <f>ROUND(I302*H302,2)</f>
        <v>0</v>
      </c>
      <c r="K302" s="195" t="s">
        <v>193</v>
      </c>
      <c r="L302" s="61"/>
      <c r="M302" s="200" t="s">
        <v>23</v>
      </c>
      <c r="N302" s="201" t="s">
        <v>44</v>
      </c>
      <c r="O302" s="42"/>
      <c r="P302" s="202">
        <f>O302*H302</f>
        <v>0</v>
      </c>
      <c r="Q302" s="202">
        <v>1E-05</v>
      </c>
      <c r="R302" s="202">
        <f>Q302*H302</f>
        <v>9.380000000000002E-05</v>
      </c>
      <c r="S302" s="202">
        <v>0</v>
      </c>
      <c r="T302" s="203">
        <f>S302*H302</f>
        <v>0</v>
      </c>
      <c r="AR302" s="24" t="s">
        <v>206</v>
      </c>
      <c r="AT302" s="24" t="s">
        <v>189</v>
      </c>
      <c r="AU302" s="24" t="s">
        <v>83</v>
      </c>
      <c r="AY302" s="24" t="s">
        <v>186</v>
      </c>
      <c r="BE302" s="204">
        <f>IF(N302="základní",J302,0)</f>
        <v>0</v>
      </c>
      <c r="BF302" s="204">
        <f>IF(N302="snížená",J302,0)</f>
        <v>0</v>
      </c>
      <c r="BG302" s="204">
        <f>IF(N302="zákl. přenesená",J302,0)</f>
        <v>0</v>
      </c>
      <c r="BH302" s="204">
        <f>IF(N302="sníž. přenesená",J302,0)</f>
        <v>0</v>
      </c>
      <c r="BI302" s="204">
        <f>IF(N302="nulová",J302,0)</f>
        <v>0</v>
      </c>
      <c r="BJ302" s="24" t="s">
        <v>81</v>
      </c>
      <c r="BK302" s="204">
        <f>ROUND(I302*H302,2)</f>
        <v>0</v>
      </c>
      <c r="BL302" s="24" t="s">
        <v>206</v>
      </c>
      <c r="BM302" s="24" t="s">
        <v>804</v>
      </c>
    </row>
    <row r="303" spans="2:47" s="1" customFormat="1" ht="27">
      <c r="B303" s="41"/>
      <c r="C303" s="63"/>
      <c r="D303" s="205" t="s">
        <v>287</v>
      </c>
      <c r="E303" s="63"/>
      <c r="F303" s="206" t="s">
        <v>805</v>
      </c>
      <c r="G303" s="63"/>
      <c r="H303" s="63"/>
      <c r="I303" s="163"/>
      <c r="J303" s="63"/>
      <c r="K303" s="63"/>
      <c r="L303" s="61"/>
      <c r="M303" s="207"/>
      <c r="N303" s="42"/>
      <c r="O303" s="42"/>
      <c r="P303" s="42"/>
      <c r="Q303" s="42"/>
      <c r="R303" s="42"/>
      <c r="S303" s="42"/>
      <c r="T303" s="78"/>
      <c r="AT303" s="24" t="s">
        <v>287</v>
      </c>
      <c r="AU303" s="24" t="s">
        <v>83</v>
      </c>
    </row>
    <row r="304" spans="2:65" s="1" customFormat="1" ht="31.5" customHeight="1">
      <c r="B304" s="41"/>
      <c r="C304" s="193" t="s">
        <v>806</v>
      </c>
      <c r="D304" s="193" t="s">
        <v>189</v>
      </c>
      <c r="E304" s="194" t="s">
        <v>807</v>
      </c>
      <c r="F304" s="195" t="s">
        <v>808</v>
      </c>
      <c r="G304" s="196" t="s">
        <v>444</v>
      </c>
      <c r="H304" s="197">
        <v>1.42</v>
      </c>
      <c r="I304" s="198"/>
      <c r="J304" s="199">
        <f>ROUND(I304*H304,2)</f>
        <v>0</v>
      </c>
      <c r="K304" s="195" t="s">
        <v>23</v>
      </c>
      <c r="L304" s="61"/>
      <c r="M304" s="200" t="s">
        <v>23</v>
      </c>
      <c r="N304" s="201" t="s">
        <v>44</v>
      </c>
      <c r="O304" s="42"/>
      <c r="P304" s="202">
        <f>O304*H304</f>
        <v>0</v>
      </c>
      <c r="Q304" s="202">
        <v>0</v>
      </c>
      <c r="R304" s="202">
        <f>Q304*H304</f>
        <v>0</v>
      </c>
      <c r="S304" s="202">
        <v>0</v>
      </c>
      <c r="T304" s="203">
        <f>S304*H304</f>
        <v>0</v>
      </c>
      <c r="AR304" s="24" t="s">
        <v>206</v>
      </c>
      <c r="AT304" s="24" t="s">
        <v>189</v>
      </c>
      <c r="AU304" s="24" t="s">
        <v>83</v>
      </c>
      <c r="AY304" s="24" t="s">
        <v>186</v>
      </c>
      <c r="BE304" s="204">
        <f>IF(N304="základní",J304,0)</f>
        <v>0</v>
      </c>
      <c r="BF304" s="204">
        <f>IF(N304="snížená",J304,0)</f>
        <v>0</v>
      </c>
      <c r="BG304" s="204">
        <f>IF(N304="zákl. přenesená",J304,0)</f>
        <v>0</v>
      </c>
      <c r="BH304" s="204">
        <f>IF(N304="sníž. přenesená",J304,0)</f>
        <v>0</v>
      </c>
      <c r="BI304" s="204">
        <f>IF(N304="nulová",J304,0)</f>
        <v>0</v>
      </c>
      <c r="BJ304" s="24" t="s">
        <v>81</v>
      </c>
      <c r="BK304" s="204">
        <f>ROUND(I304*H304,2)</f>
        <v>0</v>
      </c>
      <c r="BL304" s="24" t="s">
        <v>206</v>
      </c>
      <c r="BM304" s="24" t="s">
        <v>809</v>
      </c>
    </row>
    <row r="305" spans="2:47" s="1" customFormat="1" ht="27">
      <c r="B305" s="41"/>
      <c r="C305" s="63"/>
      <c r="D305" s="205" t="s">
        <v>196</v>
      </c>
      <c r="E305" s="63"/>
      <c r="F305" s="206" t="s">
        <v>446</v>
      </c>
      <c r="G305" s="63"/>
      <c r="H305" s="63"/>
      <c r="I305" s="163"/>
      <c r="J305" s="63"/>
      <c r="K305" s="63"/>
      <c r="L305" s="61"/>
      <c r="M305" s="207"/>
      <c r="N305" s="42"/>
      <c r="O305" s="42"/>
      <c r="P305" s="42"/>
      <c r="Q305" s="42"/>
      <c r="R305" s="42"/>
      <c r="S305" s="42"/>
      <c r="T305" s="78"/>
      <c r="AT305" s="24" t="s">
        <v>196</v>
      </c>
      <c r="AU305" s="24" t="s">
        <v>83</v>
      </c>
    </row>
    <row r="306" spans="2:65" s="1" customFormat="1" ht="31.5" customHeight="1">
      <c r="B306" s="41"/>
      <c r="C306" s="193" t="s">
        <v>810</v>
      </c>
      <c r="D306" s="193" t="s">
        <v>189</v>
      </c>
      <c r="E306" s="194" t="s">
        <v>811</v>
      </c>
      <c r="F306" s="195" t="s">
        <v>812</v>
      </c>
      <c r="G306" s="196" t="s">
        <v>295</v>
      </c>
      <c r="H306" s="197">
        <v>0.9</v>
      </c>
      <c r="I306" s="198"/>
      <c r="J306" s="199">
        <f>ROUND(I306*H306,2)</f>
        <v>0</v>
      </c>
      <c r="K306" s="195" t="s">
        <v>193</v>
      </c>
      <c r="L306" s="61"/>
      <c r="M306" s="200" t="s">
        <v>23</v>
      </c>
      <c r="N306" s="201" t="s">
        <v>44</v>
      </c>
      <c r="O306" s="42"/>
      <c r="P306" s="202">
        <f>O306*H306</f>
        <v>0</v>
      </c>
      <c r="Q306" s="202">
        <v>0</v>
      </c>
      <c r="R306" s="202">
        <f>Q306*H306</f>
        <v>0</v>
      </c>
      <c r="S306" s="202">
        <v>0</v>
      </c>
      <c r="T306" s="203">
        <f>S306*H306</f>
        <v>0</v>
      </c>
      <c r="AR306" s="24" t="s">
        <v>206</v>
      </c>
      <c r="AT306" s="24" t="s">
        <v>189</v>
      </c>
      <c r="AU306" s="24" t="s">
        <v>83</v>
      </c>
      <c r="AY306" s="24" t="s">
        <v>186</v>
      </c>
      <c r="BE306" s="204">
        <f>IF(N306="základní",J306,0)</f>
        <v>0</v>
      </c>
      <c r="BF306" s="204">
        <f>IF(N306="snížená",J306,0)</f>
        <v>0</v>
      </c>
      <c r="BG306" s="204">
        <f>IF(N306="zákl. přenesená",J306,0)</f>
        <v>0</v>
      </c>
      <c r="BH306" s="204">
        <f>IF(N306="sníž. přenesená",J306,0)</f>
        <v>0</v>
      </c>
      <c r="BI306" s="204">
        <f>IF(N306="nulová",J306,0)</f>
        <v>0</v>
      </c>
      <c r="BJ306" s="24" t="s">
        <v>81</v>
      </c>
      <c r="BK306" s="204">
        <f>ROUND(I306*H306,2)</f>
        <v>0</v>
      </c>
      <c r="BL306" s="24" t="s">
        <v>206</v>
      </c>
      <c r="BM306" s="24" t="s">
        <v>813</v>
      </c>
    </row>
    <row r="307" spans="2:47" s="1" customFormat="1" ht="27">
      <c r="B307" s="41"/>
      <c r="C307" s="63"/>
      <c r="D307" s="208" t="s">
        <v>287</v>
      </c>
      <c r="E307" s="63"/>
      <c r="F307" s="209" t="s">
        <v>814</v>
      </c>
      <c r="G307" s="63"/>
      <c r="H307" s="63"/>
      <c r="I307" s="163"/>
      <c r="J307" s="63"/>
      <c r="K307" s="63"/>
      <c r="L307" s="61"/>
      <c r="M307" s="207"/>
      <c r="N307" s="42"/>
      <c r="O307" s="42"/>
      <c r="P307" s="42"/>
      <c r="Q307" s="42"/>
      <c r="R307" s="42"/>
      <c r="S307" s="42"/>
      <c r="T307" s="78"/>
      <c r="AT307" s="24" t="s">
        <v>287</v>
      </c>
      <c r="AU307" s="24" t="s">
        <v>83</v>
      </c>
    </row>
    <row r="308" spans="2:51" s="11" customFormat="1" ht="13.5">
      <c r="B308" s="214"/>
      <c r="C308" s="215"/>
      <c r="D308" s="205" t="s">
        <v>290</v>
      </c>
      <c r="E308" s="216" t="s">
        <v>23</v>
      </c>
      <c r="F308" s="217" t="s">
        <v>815</v>
      </c>
      <c r="G308" s="215"/>
      <c r="H308" s="218">
        <v>0.9</v>
      </c>
      <c r="I308" s="219"/>
      <c r="J308" s="215"/>
      <c r="K308" s="215"/>
      <c r="L308" s="220"/>
      <c r="M308" s="221"/>
      <c r="N308" s="222"/>
      <c r="O308" s="222"/>
      <c r="P308" s="222"/>
      <c r="Q308" s="222"/>
      <c r="R308" s="222"/>
      <c r="S308" s="222"/>
      <c r="T308" s="223"/>
      <c r="AT308" s="224" t="s">
        <v>290</v>
      </c>
      <c r="AU308" s="224" t="s">
        <v>83</v>
      </c>
      <c r="AV308" s="11" t="s">
        <v>83</v>
      </c>
      <c r="AW308" s="11" t="s">
        <v>36</v>
      </c>
      <c r="AX308" s="11" t="s">
        <v>81</v>
      </c>
      <c r="AY308" s="224" t="s">
        <v>186</v>
      </c>
    </row>
    <row r="309" spans="2:65" s="1" customFormat="1" ht="22.5" customHeight="1">
      <c r="B309" s="41"/>
      <c r="C309" s="193" t="s">
        <v>816</v>
      </c>
      <c r="D309" s="193" t="s">
        <v>189</v>
      </c>
      <c r="E309" s="194" t="s">
        <v>817</v>
      </c>
      <c r="F309" s="195" t="s">
        <v>818</v>
      </c>
      <c r="G309" s="196" t="s">
        <v>300</v>
      </c>
      <c r="H309" s="197">
        <v>1</v>
      </c>
      <c r="I309" s="198"/>
      <c r="J309" s="199">
        <f>ROUND(I309*H309,2)</f>
        <v>0</v>
      </c>
      <c r="K309" s="195" t="s">
        <v>193</v>
      </c>
      <c r="L309" s="61"/>
      <c r="M309" s="200" t="s">
        <v>23</v>
      </c>
      <c r="N309" s="201" t="s">
        <v>44</v>
      </c>
      <c r="O309" s="42"/>
      <c r="P309" s="202">
        <f>O309*H309</f>
        <v>0</v>
      </c>
      <c r="Q309" s="202">
        <v>0.03826</v>
      </c>
      <c r="R309" s="202">
        <f>Q309*H309</f>
        <v>0.03826</v>
      </c>
      <c r="S309" s="202">
        <v>0</v>
      </c>
      <c r="T309" s="203">
        <f>S309*H309</f>
        <v>0</v>
      </c>
      <c r="AR309" s="24" t="s">
        <v>206</v>
      </c>
      <c r="AT309" s="24" t="s">
        <v>189</v>
      </c>
      <c r="AU309" s="24" t="s">
        <v>83</v>
      </c>
      <c r="AY309" s="24" t="s">
        <v>186</v>
      </c>
      <c r="BE309" s="204">
        <f>IF(N309="základní",J309,0)</f>
        <v>0</v>
      </c>
      <c r="BF309" s="204">
        <f>IF(N309="snížená",J309,0)</f>
        <v>0</v>
      </c>
      <c r="BG309" s="204">
        <f>IF(N309="zákl. přenesená",J309,0)</f>
        <v>0</v>
      </c>
      <c r="BH309" s="204">
        <f>IF(N309="sníž. přenesená",J309,0)</f>
        <v>0</v>
      </c>
      <c r="BI309" s="204">
        <f>IF(N309="nulová",J309,0)</f>
        <v>0</v>
      </c>
      <c r="BJ309" s="24" t="s">
        <v>81</v>
      </c>
      <c r="BK309" s="204">
        <f>ROUND(I309*H309,2)</f>
        <v>0</v>
      </c>
      <c r="BL309" s="24" t="s">
        <v>206</v>
      </c>
      <c r="BM309" s="24" t="s">
        <v>819</v>
      </c>
    </row>
    <row r="310" spans="2:47" s="1" customFormat="1" ht="40.5">
      <c r="B310" s="41"/>
      <c r="C310" s="63"/>
      <c r="D310" s="205" t="s">
        <v>287</v>
      </c>
      <c r="E310" s="63"/>
      <c r="F310" s="206" t="s">
        <v>820</v>
      </c>
      <c r="G310" s="63"/>
      <c r="H310" s="63"/>
      <c r="I310" s="163"/>
      <c r="J310" s="63"/>
      <c r="K310" s="63"/>
      <c r="L310" s="61"/>
      <c r="M310" s="207"/>
      <c r="N310" s="42"/>
      <c r="O310" s="42"/>
      <c r="P310" s="42"/>
      <c r="Q310" s="42"/>
      <c r="R310" s="42"/>
      <c r="S310" s="42"/>
      <c r="T310" s="78"/>
      <c r="AT310" s="24" t="s">
        <v>287</v>
      </c>
      <c r="AU310" s="24" t="s">
        <v>83</v>
      </c>
    </row>
    <row r="311" spans="2:65" s="1" customFormat="1" ht="31.5" customHeight="1">
      <c r="B311" s="41"/>
      <c r="C311" s="193" t="s">
        <v>821</v>
      </c>
      <c r="D311" s="193" t="s">
        <v>189</v>
      </c>
      <c r="E311" s="194" t="s">
        <v>822</v>
      </c>
      <c r="F311" s="195" t="s">
        <v>823</v>
      </c>
      <c r="G311" s="196" t="s">
        <v>285</v>
      </c>
      <c r="H311" s="197">
        <v>8.7</v>
      </c>
      <c r="I311" s="198"/>
      <c r="J311" s="199">
        <f>ROUND(I311*H311,2)</f>
        <v>0</v>
      </c>
      <c r="K311" s="195" t="s">
        <v>193</v>
      </c>
      <c r="L311" s="61"/>
      <c r="M311" s="200" t="s">
        <v>23</v>
      </c>
      <c r="N311" s="201" t="s">
        <v>44</v>
      </c>
      <c r="O311" s="42"/>
      <c r="P311" s="202">
        <f>O311*H311</f>
        <v>0</v>
      </c>
      <c r="Q311" s="202">
        <v>0.00465</v>
      </c>
      <c r="R311" s="202">
        <f>Q311*H311</f>
        <v>0.04045499999999999</v>
      </c>
      <c r="S311" s="202">
        <v>0</v>
      </c>
      <c r="T311" s="203">
        <f>S311*H311</f>
        <v>0</v>
      </c>
      <c r="AR311" s="24" t="s">
        <v>206</v>
      </c>
      <c r="AT311" s="24" t="s">
        <v>189</v>
      </c>
      <c r="AU311" s="24" t="s">
        <v>83</v>
      </c>
      <c r="AY311" s="24" t="s">
        <v>186</v>
      </c>
      <c r="BE311" s="204">
        <f>IF(N311="základní",J311,0)</f>
        <v>0</v>
      </c>
      <c r="BF311" s="204">
        <f>IF(N311="snížená",J311,0)</f>
        <v>0</v>
      </c>
      <c r="BG311" s="204">
        <f>IF(N311="zákl. přenesená",J311,0)</f>
        <v>0</v>
      </c>
      <c r="BH311" s="204">
        <f>IF(N311="sníž. přenesená",J311,0)</f>
        <v>0</v>
      </c>
      <c r="BI311" s="204">
        <f>IF(N311="nulová",J311,0)</f>
        <v>0</v>
      </c>
      <c r="BJ311" s="24" t="s">
        <v>81</v>
      </c>
      <c r="BK311" s="204">
        <f>ROUND(I311*H311,2)</f>
        <v>0</v>
      </c>
      <c r="BL311" s="24" t="s">
        <v>206</v>
      </c>
      <c r="BM311" s="24" t="s">
        <v>824</v>
      </c>
    </row>
    <row r="312" spans="2:51" s="11" customFormat="1" ht="13.5">
      <c r="B312" s="214"/>
      <c r="C312" s="215"/>
      <c r="D312" s="205" t="s">
        <v>290</v>
      </c>
      <c r="E312" s="216" t="s">
        <v>23</v>
      </c>
      <c r="F312" s="217" t="s">
        <v>825</v>
      </c>
      <c r="G312" s="215"/>
      <c r="H312" s="218">
        <v>8.7</v>
      </c>
      <c r="I312" s="219"/>
      <c r="J312" s="215"/>
      <c r="K312" s="215"/>
      <c r="L312" s="220"/>
      <c r="M312" s="221"/>
      <c r="N312" s="222"/>
      <c r="O312" s="222"/>
      <c r="P312" s="222"/>
      <c r="Q312" s="222"/>
      <c r="R312" s="222"/>
      <c r="S312" s="222"/>
      <c r="T312" s="223"/>
      <c r="AT312" s="224" t="s">
        <v>290</v>
      </c>
      <c r="AU312" s="224" t="s">
        <v>83</v>
      </c>
      <c r="AV312" s="11" t="s">
        <v>83</v>
      </c>
      <c r="AW312" s="11" t="s">
        <v>36</v>
      </c>
      <c r="AX312" s="11" t="s">
        <v>81</v>
      </c>
      <c r="AY312" s="224" t="s">
        <v>186</v>
      </c>
    </row>
    <row r="313" spans="2:65" s="1" customFormat="1" ht="22.5" customHeight="1">
      <c r="B313" s="41"/>
      <c r="C313" s="193" t="s">
        <v>826</v>
      </c>
      <c r="D313" s="193" t="s">
        <v>189</v>
      </c>
      <c r="E313" s="194" t="s">
        <v>827</v>
      </c>
      <c r="F313" s="195" t="s">
        <v>828</v>
      </c>
      <c r="G313" s="196" t="s">
        <v>285</v>
      </c>
      <c r="H313" s="197">
        <v>8.7</v>
      </c>
      <c r="I313" s="198"/>
      <c r="J313" s="199">
        <f>ROUND(I313*H313,2)</f>
        <v>0</v>
      </c>
      <c r="K313" s="195" t="s">
        <v>23</v>
      </c>
      <c r="L313" s="61"/>
      <c r="M313" s="200" t="s">
        <v>23</v>
      </c>
      <c r="N313" s="201" t="s">
        <v>44</v>
      </c>
      <c r="O313" s="42"/>
      <c r="P313" s="202">
        <f>O313*H313</f>
        <v>0</v>
      </c>
      <c r="Q313" s="202">
        <v>0</v>
      </c>
      <c r="R313" s="202">
        <f>Q313*H313</f>
        <v>0</v>
      </c>
      <c r="S313" s="202">
        <v>0</v>
      </c>
      <c r="T313" s="203">
        <f>S313*H313</f>
        <v>0</v>
      </c>
      <c r="AR313" s="24" t="s">
        <v>206</v>
      </c>
      <c r="AT313" s="24" t="s">
        <v>189</v>
      </c>
      <c r="AU313" s="24" t="s">
        <v>83</v>
      </c>
      <c r="AY313" s="24" t="s">
        <v>186</v>
      </c>
      <c r="BE313" s="204">
        <f>IF(N313="základní",J313,0)</f>
        <v>0</v>
      </c>
      <c r="BF313" s="204">
        <f>IF(N313="snížená",J313,0)</f>
        <v>0</v>
      </c>
      <c r="BG313" s="204">
        <f>IF(N313="zákl. přenesená",J313,0)</f>
        <v>0</v>
      </c>
      <c r="BH313" s="204">
        <f>IF(N313="sníž. přenesená",J313,0)</f>
        <v>0</v>
      </c>
      <c r="BI313" s="204">
        <f>IF(N313="nulová",J313,0)</f>
        <v>0</v>
      </c>
      <c r="BJ313" s="24" t="s">
        <v>81</v>
      </c>
      <c r="BK313" s="204">
        <f>ROUND(I313*H313,2)</f>
        <v>0</v>
      </c>
      <c r="BL313" s="24" t="s">
        <v>206</v>
      </c>
      <c r="BM313" s="24" t="s">
        <v>829</v>
      </c>
    </row>
    <row r="314" spans="2:65" s="1" customFormat="1" ht="31.5" customHeight="1">
      <c r="B314" s="41"/>
      <c r="C314" s="193" t="s">
        <v>830</v>
      </c>
      <c r="D314" s="193" t="s">
        <v>189</v>
      </c>
      <c r="E314" s="194" t="s">
        <v>831</v>
      </c>
      <c r="F314" s="195" t="s">
        <v>832</v>
      </c>
      <c r="G314" s="196" t="s">
        <v>300</v>
      </c>
      <c r="H314" s="197">
        <v>30</v>
      </c>
      <c r="I314" s="198"/>
      <c r="J314" s="199">
        <f>ROUND(I314*H314,2)</f>
        <v>0</v>
      </c>
      <c r="K314" s="195" t="s">
        <v>193</v>
      </c>
      <c r="L314" s="61"/>
      <c r="M314" s="200" t="s">
        <v>23</v>
      </c>
      <c r="N314" s="201" t="s">
        <v>44</v>
      </c>
      <c r="O314" s="42"/>
      <c r="P314" s="202">
        <f>O314*H314</f>
        <v>0</v>
      </c>
      <c r="Q314" s="202">
        <v>0.08415</v>
      </c>
      <c r="R314" s="202">
        <f>Q314*H314</f>
        <v>2.5245</v>
      </c>
      <c r="S314" s="202">
        <v>0</v>
      </c>
      <c r="T314" s="203">
        <f>S314*H314</f>
        <v>0</v>
      </c>
      <c r="AR314" s="24" t="s">
        <v>206</v>
      </c>
      <c r="AT314" s="24" t="s">
        <v>189</v>
      </c>
      <c r="AU314" s="24" t="s">
        <v>83</v>
      </c>
      <c r="AY314" s="24" t="s">
        <v>186</v>
      </c>
      <c r="BE314" s="204">
        <f>IF(N314="základní",J314,0)</f>
        <v>0</v>
      </c>
      <c r="BF314" s="204">
        <f>IF(N314="snížená",J314,0)</f>
        <v>0</v>
      </c>
      <c r="BG314" s="204">
        <f>IF(N314="zákl. přenesená",J314,0)</f>
        <v>0</v>
      </c>
      <c r="BH314" s="204">
        <f>IF(N314="sníž. přenesená",J314,0)</f>
        <v>0</v>
      </c>
      <c r="BI314" s="204">
        <f>IF(N314="nulová",J314,0)</f>
        <v>0</v>
      </c>
      <c r="BJ314" s="24" t="s">
        <v>81</v>
      </c>
      <c r="BK314" s="204">
        <f>ROUND(I314*H314,2)</f>
        <v>0</v>
      </c>
      <c r="BL314" s="24" t="s">
        <v>206</v>
      </c>
      <c r="BM314" s="24" t="s">
        <v>833</v>
      </c>
    </row>
    <row r="315" spans="2:47" s="1" customFormat="1" ht="81">
      <c r="B315" s="41"/>
      <c r="C315" s="63"/>
      <c r="D315" s="208" t="s">
        <v>287</v>
      </c>
      <c r="E315" s="63"/>
      <c r="F315" s="209" t="s">
        <v>834</v>
      </c>
      <c r="G315" s="63"/>
      <c r="H315" s="63"/>
      <c r="I315" s="163"/>
      <c r="J315" s="63"/>
      <c r="K315" s="63"/>
      <c r="L315" s="61"/>
      <c r="M315" s="207"/>
      <c r="N315" s="42"/>
      <c r="O315" s="42"/>
      <c r="P315" s="42"/>
      <c r="Q315" s="42"/>
      <c r="R315" s="42"/>
      <c r="S315" s="42"/>
      <c r="T315" s="78"/>
      <c r="AT315" s="24" t="s">
        <v>287</v>
      </c>
      <c r="AU315" s="24" t="s">
        <v>83</v>
      </c>
    </row>
    <row r="316" spans="2:51" s="11" customFormat="1" ht="13.5">
      <c r="B316" s="214"/>
      <c r="C316" s="215"/>
      <c r="D316" s="205" t="s">
        <v>290</v>
      </c>
      <c r="E316" s="216" t="s">
        <v>23</v>
      </c>
      <c r="F316" s="217" t="s">
        <v>835</v>
      </c>
      <c r="G316" s="215"/>
      <c r="H316" s="218">
        <v>30</v>
      </c>
      <c r="I316" s="219"/>
      <c r="J316" s="215"/>
      <c r="K316" s="215"/>
      <c r="L316" s="220"/>
      <c r="M316" s="221"/>
      <c r="N316" s="222"/>
      <c r="O316" s="222"/>
      <c r="P316" s="222"/>
      <c r="Q316" s="222"/>
      <c r="R316" s="222"/>
      <c r="S316" s="222"/>
      <c r="T316" s="223"/>
      <c r="AT316" s="224" t="s">
        <v>290</v>
      </c>
      <c r="AU316" s="224" t="s">
        <v>83</v>
      </c>
      <c r="AV316" s="11" t="s">
        <v>83</v>
      </c>
      <c r="AW316" s="11" t="s">
        <v>36</v>
      </c>
      <c r="AX316" s="11" t="s">
        <v>81</v>
      </c>
      <c r="AY316" s="224" t="s">
        <v>186</v>
      </c>
    </row>
    <row r="317" spans="2:65" s="1" customFormat="1" ht="31.5" customHeight="1">
      <c r="B317" s="41"/>
      <c r="C317" s="193" t="s">
        <v>836</v>
      </c>
      <c r="D317" s="193" t="s">
        <v>189</v>
      </c>
      <c r="E317" s="194" t="s">
        <v>837</v>
      </c>
      <c r="F317" s="195" t="s">
        <v>838</v>
      </c>
      <c r="G317" s="196" t="s">
        <v>300</v>
      </c>
      <c r="H317" s="197">
        <v>37</v>
      </c>
      <c r="I317" s="198"/>
      <c r="J317" s="199">
        <f>ROUND(I317*H317,2)</f>
        <v>0</v>
      </c>
      <c r="K317" s="195" t="s">
        <v>193</v>
      </c>
      <c r="L317" s="61"/>
      <c r="M317" s="200" t="s">
        <v>23</v>
      </c>
      <c r="N317" s="201" t="s">
        <v>44</v>
      </c>
      <c r="O317" s="42"/>
      <c r="P317" s="202">
        <f>O317*H317</f>
        <v>0</v>
      </c>
      <c r="Q317" s="202">
        <v>0.1056</v>
      </c>
      <c r="R317" s="202">
        <f>Q317*H317</f>
        <v>3.9072</v>
      </c>
      <c r="S317" s="202">
        <v>0</v>
      </c>
      <c r="T317" s="203">
        <f>S317*H317</f>
        <v>0</v>
      </c>
      <c r="AR317" s="24" t="s">
        <v>206</v>
      </c>
      <c r="AT317" s="24" t="s">
        <v>189</v>
      </c>
      <c r="AU317" s="24" t="s">
        <v>83</v>
      </c>
      <c r="AY317" s="24" t="s">
        <v>186</v>
      </c>
      <c r="BE317" s="204">
        <f>IF(N317="základní",J317,0)</f>
        <v>0</v>
      </c>
      <c r="BF317" s="204">
        <f>IF(N317="snížená",J317,0)</f>
        <v>0</v>
      </c>
      <c r="BG317" s="204">
        <f>IF(N317="zákl. přenesená",J317,0)</f>
        <v>0</v>
      </c>
      <c r="BH317" s="204">
        <f>IF(N317="sníž. přenesená",J317,0)</f>
        <v>0</v>
      </c>
      <c r="BI317" s="204">
        <f>IF(N317="nulová",J317,0)</f>
        <v>0</v>
      </c>
      <c r="BJ317" s="24" t="s">
        <v>81</v>
      </c>
      <c r="BK317" s="204">
        <f>ROUND(I317*H317,2)</f>
        <v>0</v>
      </c>
      <c r="BL317" s="24" t="s">
        <v>206</v>
      </c>
      <c r="BM317" s="24" t="s">
        <v>839</v>
      </c>
    </row>
    <row r="318" spans="2:47" s="1" customFormat="1" ht="81">
      <c r="B318" s="41"/>
      <c r="C318" s="63"/>
      <c r="D318" s="208" t="s">
        <v>287</v>
      </c>
      <c r="E318" s="63"/>
      <c r="F318" s="209" t="s">
        <v>834</v>
      </c>
      <c r="G318" s="63"/>
      <c r="H318" s="63"/>
      <c r="I318" s="163"/>
      <c r="J318" s="63"/>
      <c r="K318" s="63"/>
      <c r="L318" s="61"/>
      <c r="M318" s="207"/>
      <c r="N318" s="42"/>
      <c r="O318" s="42"/>
      <c r="P318" s="42"/>
      <c r="Q318" s="42"/>
      <c r="R318" s="42"/>
      <c r="S318" s="42"/>
      <c r="T318" s="78"/>
      <c r="AT318" s="24" t="s">
        <v>287</v>
      </c>
      <c r="AU318" s="24" t="s">
        <v>83</v>
      </c>
    </row>
    <row r="319" spans="2:51" s="11" customFormat="1" ht="13.5">
      <c r="B319" s="214"/>
      <c r="C319" s="215"/>
      <c r="D319" s="205" t="s">
        <v>290</v>
      </c>
      <c r="E319" s="216" t="s">
        <v>23</v>
      </c>
      <c r="F319" s="217" t="s">
        <v>840</v>
      </c>
      <c r="G319" s="215"/>
      <c r="H319" s="218">
        <v>37</v>
      </c>
      <c r="I319" s="219"/>
      <c r="J319" s="215"/>
      <c r="K319" s="215"/>
      <c r="L319" s="220"/>
      <c r="M319" s="221"/>
      <c r="N319" s="222"/>
      <c r="O319" s="222"/>
      <c r="P319" s="222"/>
      <c r="Q319" s="222"/>
      <c r="R319" s="222"/>
      <c r="S319" s="222"/>
      <c r="T319" s="223"/>
      <c r="AT319" s="224" t="s">
        <v>290</v>
      </c>
      <c r="AU319" s="224" t="s">
        <v>83</v>
      </c>
      <c r="AV319" s="11" t="s">
        <v>83</v>
      </c>
      <c r="AW319" s="11" t="s">
        <v>36</v>
      </c>
      <c r="AX319" s="11" t="s">
        <v>81</v>
      </c>
      <c r="AY319" s="224" t="s">
        <v>186</v>
      </c>
    </row>
    <row r="320" spans="2:65" s="1" customFormat="1" ht="22.5" customHeight="1">
      <c r="B320" s="41"/>
      <c r="C320" s="193" t="s">
        <v>841</v>
      </c>
      <c r="D320" s="193" t="s">
        <v>189</v>
      </c>
      <c r="E320" s="194" t="s">
        <v>842</v>
      </c>
      <c r="F320" s="195" t="s">
        <v>843</v>
      </c>
      <c r="G320" s="196" t="s">
        <v>300</v>
      </c>
      <c r="H320" s="197">
        <v>1</v>
      </c>
      <c r="I320" s="198"/>
      <c r="J320" s="199">
        <f>ROUND(I320*H320,2)</f>
        <v>0</v>
      </c>
      <c r="K320" s="195" t="s">
        <v>193</v>
      </c>
      <c r="L320" s="61"/>
      <c r="M320" s="200" t="s">
        <v>23</v>
      </c>
      <c r="N320" s="201" t="s">
        <v>44</v>
      </c>
      <c r="O320" s="42"/>
      <c r="P320" s="202">
        <f>O320*H320</f>
        <v>0</v>
      </c>
      <c r="Q320" s="202">
        <v>0.3409</v>
      </c>
      <c r="R320" s="202">
        <f>Q320*H320</f>
        <v>0.3409</v>
      </c>
      <c r="S320" s="202">
        <v>0</v>
      </c>
      <c r="T320" s="203">
        <f>S320*H320</f>
        <v>0</v>
      </c>
      <c r="AR320" s="24" t="s">
        <v>206</v>
      </c>
      <c r="AT320" s="24" t="s">
        <v>189</v>
      </c>
      <c r="AU320" s="24" t="s">
        <v>83</v>
      </c>
      <c r="AY320" s="24" t="s">
        <v>186</v>
      </c>
      <c r="BE320" s="204">
        <f>IF(N320="základní",J320,0)</f>
        <v>0</v>
      </c>
      <c r="BF320" s="204">
        <f>IF(N320="snížená",J320,0)</f>
        <v>0</v>
      </c>
      <c r="BG320" s="204">
        <f>IF(N320="zákl. přenesená",J320,0)</f>
        <v>0</v>
      </c>
      <c r="BH320" s="204">
        <f>IF(N320="sníž. přenesená",J320,0)</f>
        <v>0</v>
      </c>
      <c r="BI320" s="204">
        <f>IF(N320="nulová",J320,0)</f>
        <v>0</v>
      </c>
      <c r="BJ320" s="24" t="s">
        <v>81</v>
      </c>
      <c r="BK320" s="204">
        <f>ROUND(I320*H320,2)</f>
        <v>0</v>
      </c>
      <c r="BL320" s="24" t="s">
        <v>206</v>
      </c>
      <c r="BM320" s="24" t="s">
        <v>844</v>
      </c>
    </row>
    <row r="321" spans="2:47" s="1" customFormat="1" ht="108">
      <c r="B321" s="41"/>
      <c r="C321" s="63"/>
      <c r="D321" s="208" t="s">
        <v>287</v>
      </c>
      <c r="E321" s="63"/>
      <c r="F321" s="209" t="s">
        <v>845</v>
      </c>
      <c r="G321" s="63"/>
      <c r="H321" s="63"/>
      <c r="I321" s="163"/>
      <c r="J321" s="63"/>
      <c r="K321" s="63"/>
      <c r="L321" s="61"/>
      <c r="M321" s="207"/>
      <c r="N321" s="42"/>
      <c r="O321" s="42"/>
      <c r="P321" s="42"/>
      <c r="Q321" s="42"/>
      <c r="R321" s="42"/>
      <c r="S321" s="42"/>
      <c r="T321" s="78"/>
      <c r="AT321" s="24" t="s">
        <v>287</v>
      </c>
      <c r="AU321" s="24" t="s">
        <v>83</v>
      </c>
    </row>
    <row r="322" spans="2:47" s="1" customFormat="1" ht="27">
      <c r="B322" s="41"/>
      <c r="C322" s="63"/>
      <c r="D322" s="205" t="s">
        <v>196</v>
      </c>
      <c r="E322" s="63"/>
      <c r="F322" s="206" t="s">
        <v>846</v>
      </c>
      <c r="G322" s="63"/>
      <c r="H322" s="63"/>
      <c r="I322" s="163"/>
      <c r="J322" s="63"/>
      <c r="K322" s="63"/>
      <c r="L322" s="61"/>
      <c r="M322" s="207"/>
      <c r="N322" s="42"/>
      <c r="O322" s="42"/>
      <c r="P322" s="42"/>
      <c r="Q322" s="42"/>
      <c r="R322" s="42"/>
      <c r="S322" s="42"/>
      <c r="T322" s="78"/>
      <c r="AT322" s="24" t="s">
        <v>196</v>
      </c>
      <c r="AU322" s="24" t="s">
        <v>83</v>
      </c>
    </row>
    <row r="323" spans="2:65" s="1" customFormat="1" ht="31.5" customHeight="1">
      <c r="B323" s="41"/>
      <c r="C323" s="193" t="s">
        <v>847</v>
      </c>
      <c r="D323" s="193" t="s">
        <v>189</v>
      </c>
      <c r="E323" s="194" t="s">
        <v>848</v>
      </c>
      <c r="F323" s="195" t="s">
        <v>849</v>
      </c>
      <c r="G323" s="196" t="s">
        <v>300</v>
      </c>
      <c r="H323" s="197">
        <v>1</v>
      </c>
      <c r="I323" s="198"/>
      <c r="J323" s="199">
        <f>ROUND(I323*H323,2)</f>
        <v>0</v>
      </c>
      <c r="K323" s="195" t="s">
        <v>193</v>
      </c>
      <c r="L323" s="61"/>
      <c r="M323" s="200" t="s">
        <v>23</v>
      </c>
      <c r="N323" s="201" t="s">
        <v>44</v>
      </c>
      <c r="O323" s="42"/>
      <c r="P323" s="202">
        <f>O323*H323</f>
        <v>0</v>
      </c>
      <c r="Q323" s="202">
        <v>0.00702</v>
      </c>
      <c r="R323" s="202">
        <f>Q323*H323</f>
        <v>0.00702</v>
      </c>
      <c r="S323" s="202">
        <v>0</v>
      </c>
      <c r="T323" s="203">
        <f>S323*H323</f>
        <v>0</v>
      </c>
      <c r="AR323" s="24" t="s">
        <v>206</v>
      </c>
      <c r="AT323" s="24" t="s">
        <v>189</v>
      </c>
      <c r="AU323" s="24" t="s">
        <v>83</v>
      </c>
      <c r="AY323" s="24" t="s">
        <v>186</v>
      </c>
      <c r="BE323" s="204">
        <f>IF(N323="základní",J323,0)</f>
        <v>0</v>
      </c>
      <c r="BF323" s="204">
        <f>IF(N323="snížená",J323,0)</f>
        <v>0</v>
      </c>
      <c r="BG323" s="204">
        <f>IF(N323="zákl. přenesená",J323,0)</f>
        <v>0</v>
      </c>
      <c r="BH323" s="204">
        <f>IF(N323="sníž. přenesená",J323,0)</f>
        <v>0</v>
      </c>
      <c r="BI323" s="204">
        <f>IF(N323="nulová",J323,0)</f>
        <v>0</v>
      </c>
      <c r="BJ323" s="24" t="s">
        <v>81</v>
      </c>
      <c r="BK323" s="204">
        <f>ROUND(I323*H323,2)</f>
        <v>0</v>
      </c>
      <c r="BL323" s="24" t="s">
        <v>206</v>
      </c>
      <c r="BM323" s="24" t="s">
        <v>850</v>
      </c>
    </row>
    <row r="324" spans="2:47" s="1" customFormat="1" ht="40.5">
      <c r="B324" s="41"/>
      <c r="C324" s="63"/>
      <c r="D324" s="205" t="s">
        <v>287</v>
      </c>
      <c r="E324" s="63"/>
      <c r="F324" s="206" t="s">
        <v>851</v>
      </c>
      <c r="G324" s="63"/>
      <c r="H324" s="63"/>
      <c r="I324" s="163"/>
      <c r="J324" s="63"/>
      <c r="K324" s="63"/>
      <c r="L324" s="61"/>
      <c r="M324" s="207"/>
      <c r="N324" s="42"/>
      <c r="O324" s="42"/>
      <c r="P324" s="42"/>
      <c r="Q324" s="42"/>
      <c r="R324" s="42"/>
      <c r="S324" s="42"/>
      <c r="T324" s="78"/>
      <c r="AT324" s="24" t="s">
        <v>287</v>
      </c>
      <c r="AU324" s="24" t="s">
        <v>83</v>
      </c>
    </row>
    <row r="325" spans="2:65" s="1" customFormat="1" ht="31.5" customHeight="1">
      <c r="B325" s="41"/>
      <c r="C325" s="193" t="s">
        <v>852</v>
      </c>
      <c r="D325" s="193" t="s">
        <v>189</v>
      </c>
      <c r="E325" s="194" t="s">
        <v>853</v>
      </c>
      <c r="F325" s="195" t="s">
        <v>854</v>
      </c>
      <c r="G325" s="196" t="s">
        <v>300</v>
      </c>
      <c r="H325" s="197">
        <v>1</v>
      </c>
      <c r="I325" s="198"/>
      <c r="J325" s="199">
        <f>ROUND(I325*H325,2)</f>
        <v>0</v>
      </c>
      <c r="K325" s="195" t="s">
        <v>193</v>
      </c>
      <c r="L325" s="61"/>
      <c r="M325" s="200" t="s">
        <v>23</v>
      </c>
      <c r="N325" s="201" t="s">
        <v>44</v>
      </c>
      <c r="O325" s="42"/>
      <c r="P325" s="202">
        <f>O325*H325</f>
        <v>0</v>
      </c>
      <c r="Q325" s="202">
        <v>0.00936</v>
      </c>
      <c r="R325" s="202">
        <f>Q325*H325</f>
        <v>0.00936</v>
      </c>
      <c r="S325" s="202">
        <v>0</v>
      </c>
      <c r="T325" s="203">
        <f>S325*H325</f>
        <v>0</v>
      </c>
      <c r="AR325" s="24" t="s">
        <v>206</v>
      </c>
      <c r="AT325" s="24" t="s">
        <v>189</v>
      </c>
      <c r="AU325" s="24" t="s">
        <v>83</v>
      </c>
      <c r="AY325" s="24" t="s">
        <v>186</v>
      </c>
      <c r="BE325" s="204">
        <f>IF(N325="základní",J325,0)</f>
        <v>0</v>
      </c>
      <c r="BF325" s="204">
        <f>IF(N325="snížená",J325,0)</f>
        <v>0</v>
      </c>
      <c r="BG325" s="204">
        <f>IF(N325="zákl. přenesená",J325,0)</f>
        <v>0</v>
      </c>
      <c r="BH325" s="204">
        <f>IF(N325="sníž. přenesená",J325,0)</f>
        <v>0</v>
      </c>
      <c r="BI325" s="204">
        <f>IF(N325="nulová",J325,0)</f>
        <v>0</v>
      </c>
      <c r="BJ325" s="24" t="s">
        <v>81</v>
      </c>
      <c r="BK325" s="204">
        <f>ROUND(I325*H325,2)</f>
        <v>0</v>
      </c>
      <c r="BL325" s="24" t="s">
        <v>206</v>
      </c>
      <c r="BM325" s="24" t="s">
        <v>855</v>
      </c>
    </row>
    <row r="326" spans="2:47" s="1" customFormat="1" ht="40.5">
      <c r="B326" s="41"/>
      <c r="C326" s="63"/>
      <c r="D326" s="208" t="s">
        <v>287</v>
      </c>
      <c r="E326" s="63"/>
      <c r="F326" s="209" t="s">
        <v>856</v>
      </c>
      <c r="G326" s="63"/>
      <c r="H326" s="63"/>
      <c r="I326" s="163"/>
      <c r="J326" s="63"/>
      <c r="K326" s="63"/>
      <c r="L326" s="61"/>
      <c r="M326" s="207"/>
      <c r="N326" s="42"/>
      <c r="O326" s="42"/>
      <c r="P326" s="42"/>
      <c r="Q326" s="42"/>
      <c r="R326" s="42"/>
      <c r="S326" s="42"/>
      <c r="T326" s="78"/>
      <c r="AT326" s="24" t="s">
        <v>287</v>
      </c>
      <c r="AU326" s="24" t="s">
        <v>83</v>
      </c>
    </row>
    <row r="327" spans="2:47" s="1" customFormat="1" ht="27">
      <c r="B327" s="41"/>
      <c r="C327" s="63"/>
      <c r="D327" s="205" t="s">
        <v>196</v>
      </c>
      <c r="E327" s="63"/>
      <c r="F327" s="206" t="s">
        <v>846</v>
      </c>
      <c r="G327" s="63"/>
      <c r="H327" s="63"/>
      <c r="I327" s="163"/>
      <c r="J327" s="63"/>
      <c r="K327" s="63"/>
      <c r="L327" s="61"/>
      <c r="M327" s="207"/>
      <c r="N327" s="42"/>
      <c r="O327" s="42"/>
      <c r="P327" s="42"/>
      <c r="Q327" s="42"/>
      <c r="R327" s="42"/>
      <c r="S327" s="42"/>
      <c r="T327" s="78"/>
      <c r="AT327" s="24" t="s">
        <v>196</v>
      </c>
      <c r="AU327" s="24" t="s">
        <v>83</v>
      </c>
    </row>
    <row r="328" spans="2:65" s="1" customFormat="1" ht="31.5" customHeight="1">
      <c r="B328" s="41"/>
      <c r="C328" s="193" t="s">
        <v>857</v>
      </c>
      <c r="D328" s="193" t="s">
        <v>189</v>
      </c>
      <c r="E328" s="194" t="s">
        <v>858</v>
      </c>
      <c r="F328" s="195" t="s">
        <v>859</v>
      </c>
      <c r="G328" s="196" t="s">
        <v>300</v>
      </c>
      <c r="H328" s="197">
        <v>1</v>
      </c>
      <c r="I328" s="198"/>
      <c r="J328" s="199">
        <f>ROUND(I328*H328,2)</f>
        <v>0</v>
      </c>
      <c r="K328" s="195" t="s">
        <v>193</v>
      </c>
      <c r="L328" s="61"/>
      <c r="M328" s="200" t="s">
        <v>23</v>
      </c>
      <c r="N328" s="201" t="s">
        <v>44</v>
      </c>
      <c r="O328" s="42"/>
      <c r="P328" s="202">
        <f>O328*H328</f>
        <v>0</v>
      </c>
      <c r="Q328" s="202">
        <v>0.00069</v>
      </c>
      <c r="R328" s="202">
        <f>Q328*H328</f>
        <v>0.00069</v>
      </c>
      <c r="S328" s="202">
        <v>0</v>
      </c>
      <c r="T328" s="203">
        <f>S328*H328</f>
        <v>0</v>
      </c>
      <c r="AR328" s="24" t="s">
        <v>206</v>
      </c>
      <c r="AT328" s="24" t="s">
        <v>189</v>
      </c>
      <c r="AU328" s="24" t="s">
        <v>83</v>
      </c>
      <c r="AY328" s="24" t="s">
        <v>186</v>
      </c>
      <c r="BE328" s="204">
        <f>IF(N328="základní",J328,0)</f>
        <v>0</v>
      </c>
      <c r="BF328" s="204">
        <f>IF(N328="snížená",J328,0)</f>
        <v>0</v>
      </c>
      <c r="BG328" s="204">
        <f>IF(N328="zákl. přenesená",J328,0)</f>
        <v>0</v>
      </c>
      <c r="BH328" s="204">
        <f>IF(N328="sníž. přenesená",J328,0)</f>
        <v>0</v>
      </c>
      <c r="BI328" s="204">
        <f>IF(N328="nulová",J328,0)</f>
        <v>0</v>
      </c>
      <c r="BJ328" s="24" t="s">
        <v>81</v>
      </c>
      <c r="BK328" s="204">
        <f>ROUND(I328*H328,2)</f>
        <v>0</v>
      </c>
      <c r="BL328" s="24" t="s">
        <v>206</v>
      </c>
      <c r="BM328" s="24" t="s">
        <v>860</v>
      </c>
    </row>
    <row r="329" spans="2:47" s="1" customFormat="1" ht="40.5">
      <c r="B329" s="41"/>
      <c r="C329" s="63"/>
      <c r="D329" s="205" t="s">
        <v>287</v>
      </c>
      <c r="E329" s="63"/>
      <c r="F329" s="206" t="s">
        <v>861</v>
      </c>
      <c r="G329" s="63"/>
      <c r="H329" s="63"/>
      <c r="I329" s="163"/>
      <c r="J329" s="63"/>
      <c r="K329" s="63"/>
      <c r="L329" s="61"/>
      <c r="M329" s="207"/>
      <c r="N329" s="42"/>
      <c r="O329" s="42"/>
      <c r="P329" s="42"/>
      <c r="Q329" s="42"/>
      <c r="R329" s="42"/>
      <c r="S329" s="42"/>
      <c r="T329" s="78"/>
      <c r="AT329" s="24" t="s">
        <v>287</v>
      </c>
      <c r="AU329" s="24" t="s">
        <v>83</v>
      </c>
    </row>
    <row r="330" spans="2:65" s="1" customFormat="1" ht="31.5" customHeight="1">
      <c r="B330" s="41"/>
      <c r="C330" s="193" t="s">
        <v>862</v>
      </c>
      <c r="D330" s="193" t="s">
        <v>189</v>
      </c>
      <c r="E330" s="194" t="s">
        <v>863</v>
      </c>
      <c r="F330" s="195" t="s">
        <v>864</v>
      </c>
      <c r="G330" s="196" t="s">
        <v>295</v>
      </c>
      <c r="H330" s="197">
        <v>0.136</v>
      </c>
      <c r="I330" s="198"/>
      <c r="J330" s="199">
        <f>ROUND(I330*H330,2)</f>
        <v>0</v>
      </c>
      <c r="K330" s="195" t="s">
        <v>193</v>
      </c>
      <c r="L330" s="61"/>
      <c r="M330" s="200" t="s">
        <v>23</v>
      </c>
      <c r="N330" s="201" t="s">
        <v>44</v>
      </c>
      <c r="O330" s="42"/>
      <c r="P330" s="202">
        <f>O330*H330</f>
        <v>0</v>
      </c>
      <c r="Q330" s="202">
        <v>0</v>
      </c>
      <c r="R330" s="202">
        <f>Q330*H330</f>
        <v>0</v>
      </c>
      <c r="S330" s="202">
        <v>0</v>
      </c>
      <c r="T330" s="203">
        <f>S330*H330</f>
        <v>0</v>
      </c>
      <c r="AR330" s="24" t="s">
        <v>206</v>
      </c>
      <c r="AT330" s="24" t="s">
        <v>189</v>
      </c>
      <c r="AU330" s="24" t="s">
        <v>83</v>
      </c>
      <c r="AY330" s="24" t="s">
        <v>186</v>
      </c>
      <c r="BE330" s="204">
        <f>IF(N330="základní",J330,0)</f>
        <v>0</v>
      </c>
      <c r="BF330" s="204">
        <f>IF(N330="snížená",J330,0)</f>
        <v>0</v>
      </c>
      <c r="BG330" s="204">
        <f>IF(N330="zákl. přenesená",J330,0)</f>
        <v>0</v>
      </c>
      <c r="BH330" s="204">
        <f>IF(N330="sníž. přenesená",J330,0)</f>
        <v>0</v>
      </c>
      <c r="BI330" s="204">
        <f>IF(N330="nulová",J330,0)</f>
        <v>0</v>
      </c>
      <c r="BJ330" s="24" t="s">
        <v>81</v>
      </c>
      <c r="BK330" s="204">
        <f>ROUND(I330*H330,2)</f>
        <v>0</v>
      </c>
      <c r="BL330" s="24" t="s">
        <v>206</v>
      </c>
      <c r="BM330" s="24" t="s">
        <v>865</v>
      </c>
    </row>
    <row r="331" spans="2:47" s="1" customFormat="1" ht="40.5">
      <c r="B331" s="41"/>
      <c r="C331" s="63"/>
      <c r="D331" s="208" t="s">
        <v>287</v>
      </c>
      <c r="E331" s="63"/>
      <c r="F331" s="209" t="s">
        <v>866</v>
      </c>
      <c r="G331" s="63"/>
      <c r="H331" s="63"/>
      <c r="I331" s="163"/>
      <c r="J331" s="63"/>
      <c r="K331" s="63"/>
      <c r="L331" s="61"/>
      <c r="M331" s="207"/>
      <c r="N331" s="42"/>
      <c r="O331" s="42"/>
      <c r="P331" s="42"/>
      <c r="Q331" s="42"/>
      <c r="R331" s="42"/>
      <c r="S331" s="42"/>
      <c r="T331" s="78"/>
      <c r="AT331" s="24" t="s">
        <v>287</v>
      </c>
      <c r="AU331" s="24" t="s">
        <v>83</v>
      </c>
    </row>
    <row r="332" spans="2:51" s="11" customFormat="1" ht="13.5">
      <c r="B332" s="214"/>
      <c r="C332" s="215"/>
      <c r="D332" s="208" t="s">
        <v>290</v>
      </c>
      <c r="E332" s="225" t="s">
        <v>23</v>
      </c>
      <c r="F332" s="226" t="s">
        <v>867</v>
      </c>
      <c r="G332" s="215"/>
      <c r="H332" s="227">
        <v>0.136</v>
      </c>
      <c r="I332" s="219"/>
      <c r="J332" s="215"/>
      <c r="K332" s="215"/>
      <c r="L332" s="220"/>
      <c r="M332" s="221"/>
      <c r="N332" s="222"/>
      <c r="O332" s="222"/>
      <c r="P332" s="222"/>
      <c r="Q332" s="222"/>
      <c r="R332" s="222"/>
      <c r="S332" s="222"/>
      <c r="T332" s="223"/>
      <c r="AT332" s="224" t="s">
        <v>290</v>
      </c>
      <c r="AU332" s="224" t="s">
        <v>83</v>
      </c>
      <c r="AV332" s="11" t="s">
        <v>83</v>
      </c>
      <c r="AW332" s="11" t="s">
        <v>36</v>
      </c>
      <c r="AX332" s="11" t="s">
        <v>81</v>
      </c>
      <c r="AY332" s="224" t="s">
        <v>186</v>
      </c>
    </row>
    <row r="333" spans="2:63" s="10" customFormat="1" ht="29.85" customHeight="1">
      <c r="B333" s="176"/>
      <c r="C333" s="177"/>
      <c r="D333" s="190" t="s">
        <v>72</v>
      </c>
      <c r="E333" s="191" t="s">
        <v>241</v>
      </c>
      <c r="F333" s="191" t="s">
        <v>868</v>
      </c>
      <c r="G333" s="177"/>
      <c r="H333" s="177"/>
      <c r="I333" s="180"/>
      <c r="J333" s="192">
        <f>BK333</f>
        <v>0</v>
      </c>
      <c r="K333" s="177"/>
      <c r="L333" s="182"/>
      <c r="M333" s="183"/>
      <c r="N333" s="184"/>
      <c r="O333" s="184"/>
      <c r="P333" s="185">
        <f>SUM(P334:P436)</f>
        <v>0</v>
      </c>
      <c r="Q333" s="184"/>
      <c r="R333" s="185">
        <f>SUM(R334:R436)</f>
        <v>1683.7948038299999</v>
      </c>
      <c r="S333" s="184"/>
      <c r="T333" s="186">
        <f>SUM(T334:T436)</f>
        <v>5.640000000000001</v>
      </c>
      <c r="AR333" s="187" t="s">
        <v>81</v>
      </c>
      <c r="AT333" s="188" t="s">
        <v>72</v>
      </c>
      <c r="AU333" s="188" t="s">
        <v>81</v>
      </c>
      <c r="AY333" s="187" t="s">
        <v>186</v>
      </c>
      <c r="BK333" s="189">
        <f>SUM(BK334:BK436)</f>
        <v>0</v>
      </c>
    </row>
    <row r="334" spans="2:65" s="1" customFormat="1" ht="31.5" customHeight="1">
      <c r="B334" s="41"/>
      <c r="C334" s="193" t="s">
        <v>350</v>
      </c>
      <c r="D334" s="193" t="s">
        <v>189</v>
      </c>
      <c r="E334" s="194" t="s">
        <v>869</v>
      </c>
      <c r="F334" s="195" t="s">
        <v>870</v>
      </c>
      <c r="G334" s="196" t="s">
        <v>300</v>
      </c>
      <c r="H334" s="197">
        <v>6</v>
      </c>
      <c r="I334" s="198"/>
      <c r="J334" s="199">
        <f>ROUND(I334*H334,2)</f>
        <v>0</v>
      </c>
      <c r="K334" s="195" t="s">
        <v>23</v>
      </c>
      <c r="L334" s="61"/>
      <c r="M334" s="200" t="s">
        <v>23</v>
      </c>
      <c r="N334" s="201" t="s">
        <v>44</v>
      </c>
      <c r="O334" s="42"/>
      <c r="P334" s="202">
        <f>O334*H334</f>
        <v>0</v>
      </c>
      <c r="Q334" s="202">
        <v>0</v>
      </c>
      <c r="R334" s="202">
        <f>Q334*H334</f>
        <v>0</v>
      </c>
      <c r="S334" s="202">
        <v>0</v>
      </c>
      <c r="T334" s="203">
        <f>S334*H334</f>
        <v>0</v>
      </c>
      <c r="AR334" s="24" t="s">
        <v>206</v>
      </c>
      <c r="AT334" s="24" t="s">
        <v>189</v>
      </c>
      <c r="AU334" s="24" t="s">
        <v>83</v>
      </c>
      <c r="AY334" s="24" t="s">
        <v>186</v>
      </c>
      <c r="BE334" s="204">
        <f>IF(N334="základní",J334,0)</f>
        <v>0</v>
      </c>
      <c r="BF334" s="204">
        <f>IF(N334="snížená",J334,0)</f>
        <v>0</v>
      </c>
      <c r="BG334" s="204">
        <f>IF(N334="zákl. přenesená",J334,0)</f>
        <v>0</v>
      </c>
      <c r="BH334" s="204">
        <f>IF(N334="sníž. přenesená",J334,0)</f>
        <v>0</v>
      </c>
      <c r="BI334" s="204">
        <f>IF(N334="nulová",J334,0)</f>
        <v>0</v>
      </c>
      <c r="BJ334" s="24" t="s">
        <v>81</v>
      </c>
      <c r="BK334" s="204">
        <f>ROUND(I334*H334,2)</f>
        <v>0</v>
      </c>
      <c r="BL334" s="24" t="s">
        <v>206</v>
      </c>
      <c r="BM334" s="24" t="s">
        <v>871</v>
      </c>
    </row>
    <row r="335" spans="2:47" s="1" customFormat="1" ht="27">
      <c r="B335" s="41"/>
      <c r="C335" s="63"/>
      <c r="D335" s="205" t="s">
        <v>196</v>
      </c>
      <c r="E335" s="63"/>
      <c r="F335" s="206" t="s">
        <v>446</v>
      </c>
      <c r="G335" s="63"/>
      <c r="H335" s="63"/>
      <c r="I335" s="163"/>
      <c r="J335" s="63"/>
      <c r="K335" s="63"/>
      <c r="L335" s="61"/>
      <c r="M335" s="207"/>
      <c r="N335" s="42"/>
      <c r="O335" s="42"/>
      <c r="P335" s="42"/>
      <c r="Q335" s="42"/>
      <c r="R335" s="42"/>
      <c r="S335" s="42"/>
      <c r="T335" s="78"/>
      <c r="AT335" s="24" t="s">
        <v>196</v>
      </c>
      <c r="AU335" s="24" t="s">
        <v>83</v>
      </c>
    </row>
    <row r="336" spans="2:65" s="1" customFormat="1" ht="31.5" customHeight="1">
      <c r="B336" s="41"/>
      <c r="C336" s="193" t="s">
        <v>268</v>
      </c>
      <c r="D336" s="193" t="s">
        <v>189</v>
      </c>
      <c r="E336" s="194" t="s">
        <v>872</v>
      </c>
      <c r="F336" s="195" t="s">
        <v>873</v>
      </c>
      <c r="G336" s="196" t="s">
        <v>300</v>
      </c>
      <c r="H336" s="197">
        <v>1</v>
      </c>
      <c r="I336" s="198"/>
      <c r="J336" s="199">
        <f>ROUND(I336*H336,2)</f>
        <v>0</v>
      </c>
      <c r="K336" s="195" t="s">
        <v>23</v>
      </c>
      <c r="L336" s="61"/>
      <c r="M336" s="200" t="s">
        <v>23</v>
      </c>
      <c r="N336" s="201" t="s">
        <v>44</v>
      </c>
      <c r="O336" s="42"/>
      <c r="P336" s="202">
        <f>O336*H336</f>
        <v>0</v>
      </c>
      <c r="Q336" s="202">
        <v>0</v>
      </c>
      <c r="R336" s="202">
        <f>Q336*H336</f>
        <v>0</v>
      </c>
      <c r="S336" s="202">
        <v>0</v>
      </c>
      <c r="T336" s="203">
        <f>S336*H336</f>
        <v>0</v>
      </c>
      <c r="AR336" s="24" t="s">
        <v>206</v>
      </c>
      <c r="AT336" s="24" t="s">
        <v>189</v>
      </c>
      <c r="AU336" s="24" t="s">
        <v>83</v>
      </c>
      <c r="AY336" s="24" t="s">
        <v>186</v>
      </c>
      <c r="BE336" s="204">
        <f>IF(N336="základní",J336,0)</f>
        <v>0</v>
      </c>
      <c r="BF336" s="204">
        <f>IF(N336="snížená",J336,0)</f>
        <v>0</v>
      </c>
      <c r="BG336" s="204">
        <f>IF(N336="zákl. přenesená",J336,0)</f>
        <v>0</v>
      </c>
      <c r="BH336" s="204">
        <f>IF(N336="sníž. přenesená",J336,0)</f>
        <v>0</v>
      </c>
      <c r="BI336" s="204">
        <f>IF(N336="nulová",J336,0)</f>
        <v>0</v>
      </c>
      <c r="BJ336" s="24" t="s">
        <v>81</v>
      </c>
      <c r="BK336" s="204">
        <f>ROUND(I336*H336,2)</f>
        <v>0</v>
      </c>
      <c r="BL336" s="24" t="s">
        <v>206</v>
      </c>
      <c r="BM336" s="24" t="s">
        <v>874</v>
      </c>
    </row>
    <row r="337" spans="2:47" s="1" customFormat="1" ht="27">
      <c r="B337" s="41"/>
      <c r="C337" s="63"/>
      <c r="D337" s="205" t="s">
        <v>196</v>
      </c>
      <c r="E337" s="63"/>
      <c r="F337" s="206" t="s">
        <v>875</v>
      </c>
      <c r="G337" s="63"/>
      <c r="H337" s="63"/>
      <c r="I337" s="163"/>
      <c r="J337" s="63"/>
      <c r="K337" s="63"/>
      <c r="L337" s="61"/>
      <c r="M337" s="207"/>
      <c r="N337" s="42"/>
      <c r="O337" s="42"/>
      <c r="P337" s="42"/>
      <c r="Q337" s="42"/>
      <c r="R337" s="42"/>
      <c r="S337" s="42"/>
      <c r="T337" s="78"/>
      <c r="AT337" s="24" t="s">
        <v>196</v>
      </c>
      <c r="AU337" s="24" t="s">
        <v>83</v>
      </c>
    </row>
    <row r="338" spans="2:65" s="1" customFormat="1" ht="31.5" customHeight="1">
      <c r="B338" s="41"/>
      <c r="C338" s="193" t="s">
        <v>271</v>
      </c>
      <c r="D338" s="193" t="s">
        <v>189</v>
      </c>
      <c r="E338" s="194" t="s">
        <v>876</v>
      </c>
      <c r="F338" s="195" t="s">
        <v>877</v>
      </c>
      <c r="G338" s="196" t="s">
        <v>300</v>
      </c>
      <c r="H338" s="197">
        <v>1</v>
      </c>
      <c r="I338" s="198"/>
      <c r="J338" s="199">
        <f>ROUND(I338*H338,2)</f>
        <v>0</v>
      </c>
      <c r="K338" s="195" t="s">
        <v>23</v>
      </c>
      <c r="L338" s="61"/>
      <c r="M338" s="200" t="s">
        <v>23</v>
      </c>
      <c r="N338" s="201" t="s">
        <v>44</v>
      </c>
      <c r="O338" s="42"/>
      <c r="P338" s="202">
        <f>O338*H338</f>
        <v>0</v>
      </c>
      <c r="Q338" s="202">
        <v>0</v>
      </c>
      <c r="R338" s="202">
        <f>Q338*H338</f>
        <v>0</v>
      </c>
      <c r="S338" s="202">
        <v>0</v>
      </c>
      <c r="T338" s="203">
        <f>S338*H338</f>
        <v>0</v>
      </c>
      <c r="AR338" s="24" t="s">
        <v>206</v>
      </c>
      <c r="AT338" s="24" t="s">
        <v>189</v>
      </c>
      <c r="AU338" s="24" t="s">
        <v>83</v>
      </c>
      <c r="AY338" s="24" t="s">
        <v>186</v>
      </c>
      <c r="BE338" s="204">
        <f>IF(N338="základní",J338,0)</f>
        <v>0</v>
      </c>
      <c r="BF338" s="204">
        <f>IF(N338="snížená",J338,0)</f>
        <v>0</v>
      </c>
      <c r="BG338" s="204">
        <f>IF(N338="zákl. přenesená",J338,0)</f>
        <v>0</v>
      </c>
      <c r="BH338" s="204">
        <f>IF(N338="sníž. přenesená",J338,0)</f>
        <v>0</v>
      </c>
      <c r="BI338" s="204">
        <f>IF(N338="nulová",J338,0)</f>
        <v>0</v>
      </c>
      <c r="BJ338" s="24" t="s">
        <v>81</v>
      </c>
      <c r="BK338" s="204">
        <f>ROUND(I338*H338,2)</f>
        <v>0</v>
      </c>
      <c r="BL338" s="24" t="s">
        <v>206</v>
      </c>
      <c r="BM338" s="24" t="s">
        <v>878</v>
      </c>
    </row>
    <row r="339" spans="2:47" s="1" customFormat="1" ht="27">
      <c r="B339" s="41"/>
      <c r="C339" s="63"/>
      <c r="D339" s="205" t="s">
        <v>196</v>
      </c>
      <c r="E339" s="63"/>
      <c r="F339" s="206" t="s">
        <v>879</v>
      </c>
      <c r="G339" s="63"/>
      <c r="H339" s="63"/>
      <c r="I339" s="163"/>
      <c r="J339" s="63"/>
      <c r="K339" s="63"/>
      <c r="L339" s="61"/>
      <c r="M339" s="207"/>
      <c r="N339" s="42"/>
      <c r="O339" s="42"/>
      <c r="P339" s="42"/>
      <c r="Q339" s="42"/>
      <c r="R339" s="42"/>
      <c r="S339" s="42"/>
      <c r="T339" s="78"/>
      <c r="AT339" s="24" t="s">
        <v>196</v>
      </c>
      <c r="AU339" s="24" t="s">
        <v>83</v>
      </c>
    </row>
    <row r="340" spans="2:65" s="1" customFormat="1" ht="31.5" customHeight="1">
      <c r="B340" s="41"/>
      <c r="C340" s="193" t="s">
        <v>251</v>
      </c>
      <c r="D340" s="193" t="s">
        <v>189</v>
      </c>
      <c r="E340" s="194" t="s">
        <v>880</v>
      </c>
      <c r="F340" s="195" t="s">
        <v>881</v>
      </c>
      <c r="G340" s="196" t="s">
        <v>444</v>
      </c>
      <c r="H340" s="197">
        <v>15.13</v>
      </c>
      <c r="I340" s="198"/>
      <c r="J340" s="199">
        <f>ROUND(I340*H340,2)</f>
        <v>0</v>
      </c>
      <c r="K340" s="195" t="s">
        <v>23</v>
      </c>
      <c r="L340" s="61"/>
      <c r="M340" s="200" t="s">
        <v>23</v>
      </c>
      <c r="N340" s="201" t="s">
        <v>44</v>
      </c>
      <c r="O340" s="42"/>
      <c r="P340" s="202">
        <f>O340*H340</f>
        <v>0</v>
      </c>
      <c r="Q340" s="202">
        <v>0</v>
      </c>
      <c r="R340" s="202">
        <f>Q340*H340</f>
        <v>0</v>
      </c>
      <c r="S340" s="202">
        <v>0</v>
      </c>
      <c r="T340" s="203">
        <f>S340*H340</f>
        <v>0</v>
      </c>
      <c r="AR340" s="24" t="s">
        <v>206</v>
      </c>
      <c r="AT340" s="24" t="s">
        <v>189</v>
      </c>
      <c r="AU340" s="24" t="s">
        <v>83</v>
      </c>
      <c r="AY340" s="24" t="s">
        <v>186</v>
      </c>
      <c r="BE340" s="204">
        <f>IF(N340="základní",J340,0)</f>
        <v>0</v>
      </c>
      <c r="BF340" s="204">
        <f>IF(N340="snížená",J340,0)</f>
        <v>0</v>
      </c>
      <c r="BG340" s="204">
        <f>IF(N340="zákl. přenesená",J340,0)</f>
        <v>0</v>
      </c>
      <c r="BH340" s="204">
        <f>IF(N340="sníž. přenesená",J340,0)</f>
        <v>0</v>
      </c>
      <c r="BI340" s="204">
        <f>IF(N340="nulová",J340,0)</f>
        <v>0</v>
      </c>
      <c r="BJ340" s="24" t="s">
        <v>81</v>
      </c>
      <c r="BK340" s="204">
        <f>ROUND(I340*H340,2)</f>
        <v>0</v>
      </c>
      <c r="BL340" s="24" t="s">
        <v>206</v>
      </c>
      <c r="BM340" s="24" t="s">
        <v>882</v>
      </c>
    </row>
    <row r="341" spans="2:47" s="1" customFormat="1" ht="27">
      <c r="B341" s="41"/>
      <c r="C341" s="63"/>
      <c r="D341" s="205" t="s">
        <v>196</v>
      </c>
      <c r="E341" s="63"/>
      <c r="F341" s="206" t="s">
        <v>446</v>
      </c>
      <c r="G341" s="63"/>
      <c r="H341" s="63"/>
      <c r="I341" s="163"/>
      <c r="J341" s="63"/>
      <c r="K341" s="63"/>
      <c r="L341" s="61"/>
      <c r="M341" s="207"/>
      <c r="N341" s="42"/>
      <c r="O341" s="42"/>
      <c r="P341" s="42"/>
      <c r="Q341" s="42"/>
      <c r="R341" s="42"/>
      <c r="S341" s="42"/>
      <c r="T341" s="78"/>
      <c r="AT341" s="24" t="s">
        <v>196</v>
      </c>
      <c r="AU341" s="24" t="s">
        <v>83</v>
      </c>
    </row>
    <row r="342" spans="2:65" s="1" customFormat="1" ht="22.5" customHeight="1">
      <c r="B342" s="41"/>
      <c r="C342" s="193" t="s">
        <v>883</v>
      </c>
      <c r="D342" s="193" t="s">
        <v>189</v>
      </c>
      <c r="E342" s="194" t="s">
        <v>884</v>
      </c>
      <c r="F342" s="195" t="s">
        <v>885</v>
      </c>
      <c r="G342" s="196" t="s">
        <v>444</v>
      </c>
      <c r="H342" s="197">
        <v>28</v>
      </c>
      <c r="I342" s="198"/>
      <c r="J342" s="199">
        <f>ROUND(I342*H342,2)</f>
        <v>0</v>
      </c>
      <c r="K342" s="195" t="s">
        <v>193</v>
      </c>
      <c r="L342" s="61"/>
      <c r="M342" s="200" t="s">
        <v>23</v>
      </c>
      <c r="N342" s="201" t="s">
        <v>44</v>
      </c>
      <c r="O342" s="42"/>
      <c r="P342" s="202">
        <f>O342*H342</f>
        <v>0</v>
      </c>
      <c r="Q342" s="202">
        <v>0.61266</v>
      </c>
      <c r="R342" s="202">
        <f>Q342*H342</f>
        <v>17.15448</v>
      </c>
      <c r="S342" s="202">
        <v>0</v>
      </c>
      <c r="T342" s="203">
        <f>S342*H342</f>
        <v>0</v>
      </c>
      <c r="AR342" s="24" t="s">
        <v>206</v>
      </c>
      <c r="AT342" s="24" t="s">
        <v>189</v>
      </c>
      <c r="AU342" s="24" t="s">
        <v>83</v>
      </c>
      <c r="AY342" s="24" t="s">
        <v>186</v>
      </c>
      <c r="BE342" s="204">
        <f>IF(N342="základní",J342,0)</f>
        <v>0</v>
      </c>
      <c r="BF342" s="204">
        <f>IF(N342="snížená",J342,0)</f>
        <v>0</v>
      </c>
      <c r="BG342" s="204">
        <f>IF(N342="zákl. přenesená",J342,0)</f>
        <v>0</v>
      </c>
      <c r="BH342" s="204">
        <f>IF(N342="sníž. přenesená",J342,0)</f>
        <v>0</v>
      </c>
      <c r="BI342" s="204">
        <f>IF(N342="nulová",J342,0)</f>
        <v>0</v>
      </c>
      <c r="BJ342" s="24" t="s">
        <v>81</v>
      </c>
      <c r="BK342" s="204">
        <f>ROUND(I342*H342,2)</f>
        <v>0</v>
      </c>
      <c r="BL342" s="24" t="s">
        <v>206</v>
      </c>
      <c r="BM342" s="24" t="s">
        <v>886</v>
      </c>
    </row>
    <row r="343" spans="2:47" s="1" customFormat="1" ht="94.5">
      <c r="B343" s="41"/>
      <c r="C343" s="63"/>
      <c r="D343" s="208" t="s">
        <v>287</v>
      </c>
      <c r="E343" s="63"/>
      <c r="F343" s="209" t="s">
        <v>887</v>
      </c>
      <c r="G343" s="63"/>
      <c r="H343" s="63"/>
      <c r="I343" s="163"/>
      <c r="J343" s="63"/>
      <c r="K343" s="63"/>
      <c r="L343" s="61"/>
      <c r="M343" s="207"/>
      <c r="N343" s="42"/>
      <c r="O343" s="42"/>
      <c r="P343" s="42"/>
      <c r="Q343" s="42"/>
      <c r="R343" s="42"/>
      <c r="S343" s="42"/>
      <c r="T343" s="78"/>
      <c r="AT343" s="24" t="s">
        <v>287</v>
      </c>
      <c r="AU343" s="24" t="s">
        <v>83</v>
      </c>
    </row>
    <row r="344" spans="2:47" s="1" customFormat="1" ht="27">
      <c r="B344" s="41"/>
      <c r="C344" s="63"/>
      <c r="D344" s="208" t="s">
        <v>196</v>
      </c>
      <c r="E344" s="63"/>
      <c r="F344" s="209" t="s">
        <v>888</v>
      </c>
      <c r="G344" s="63"/>
      <c r="H344" s="63"/>
      <c r="I344" s="163"/>
      <c r="J344" s="63"/>
      <c r="K344" s="63"/>
      <c r="L344" s="61"/>
      <c r="M344" s="207"/>
      <c r="N344" s="42"/>
      <c r="O344" s="42"/>
      <c r="P344" s="42"/>
      <c r="Q344" s="42"/>
      <c r="R344" s="42"/>
      <c r="S344" s="42"/>
      <c r="T344" s="78"/>
      <c r="AT344" s="24" t="s">
        <v>196</v>
      </c>
      <c r="AU344" s="24" t="s">
        <v>83</v>
      </c>
    </row>
    <row r="345" spans="2:51" s="11" customFormat="1" ht="13.5">
      <c r="B345" s="214"/>
      <c r="C345" s="215"/>
      <c r="D345" s="205" t="s">
        <v>290</v>
      </c>
      <c r="E345" s="216" t="s">
        <v>23</v>
      </c>
      <c r="F345" s="217" t="s">
        <v>889</v>
      </c>
      <c r="G345" s="215"/>
      <c r="H345" s="218">
        <v>28</v>
      </c>
      <c r="I345" s="219"/>
      <c r="J345" s="215"/>
      <c r="K345" s="215"/>
      <c r="L345" s="220"/>
      <c r="M345" s="221"/>
      <c r="N345" s="222"/>
      <c r="O345" s="222"/>
      <c r="P345" s="222"/>
      <c r="Q345" s="222"/>
      <c r="R345" s="222"/>
      <c r="S345" s="222"/>
      <c r="T345" s="223"/>
      <c r="AT345" s="224" t="s">
        <v>290</v>
      </c>
      <c r="AU345" s="224" t="s">
        <v>83</v>
      </c>
      <c r="AV345" s="11" t="s">
        <v>83</v>
      </c>
      <c r="AW345" s="11" t="s">
        <v>36</v>
      </c>
      <c r="AX345" s="11" t="s">
        <v>81</v>
      </c>
      <c r="AY345" s="224" t="s">
        <v>186</v>
      </c>
    </row>
    <row r="346" spans="2:65" s="1" customFormat="1" ht="22.5" customHeight="1">
      <c r="B346" s="41"/>
      <c r="C346" s="193" t="s">
        <v>890</v>
      </c>
      <c r="D346" s="193" t="s">
        <v>189</v>
      </c>
      <c r="E346" s="194" t="s">
        <v>891</v>
      </c>
      <c r="F346" s="195" t="s">
        <v>892</v>
      </c>
      <c r="G346" s="196" t="s">
        <v>444</v>
      </c>
      <c r="H346" s="197">
        <v>16</v>
      </c>
      <c r="I346" s="198"/>
      <c r="J346" s="199">
        <f>ROUND(I346*H346,2)</f>
        <v>0</v>
      </c>
      <c r="K346" s="195" t="s">
        <v>193</v>
      </c>
      <c r="L346" s="61"/>
      <c r="M346" s="200" t="s">
        <v>23</v>
      </c>
      <c r="N346" s="201" t="s">
        <v>44</v>
      </c>
      <c r="O346" s="42"/>
      <c r="P346" s="202">
        <f>O346*H346</f>
        <v>0</v>
      </c>
      <c r="Q346" s="202">
        <v>0.40766</v>
      </c>
      <c r="R346" s="202">
        <f>Q346*H346</f>
        <v>6.52256</v>
      </c>
      <c r="S346" s="202">
        <v>0</v>
      </c>
      <c r="T346" s="203">
        <f>S346*H346</f>
        <v>0</v>
      </c>
      <c r="AR346" s="24" t="s">
        <v>206</v>
      </c>
      <c r="AT346" s="24" t="s">
        <v>189</v>
      </c>
      <c r="AU346" s="24" t="s">
        <v>83</v>
      </c>
      <c r="AY346" s="24" t="s">
        <v>186</v>
      </c>
      <c r="BE346" s="204">
        <f>IF(N346="základní",J346,0)</f>
        <v>0</v>
      </c>
      <c r="BF346" s="204">
        <f>IF(N346="snížená",J346,0)</f>
        <v>0</v>
      </c>
      <c r="BG346" s="204">
        <f>IF(N346="zákl. přenesená",J346,0)</f>
        <v>0</v>
      </c>
      <c r="BH346" s="204">
        <f>IF(N346="sníž. přenesená",J346,0)</f>
        <v>0</v>
      </c>
      <c r="BI346" s="204">
        <f>IF(N346="nulová",J346,0)</f>
        <v>0</v>
      </c>
      <c r="BJ346" s="24" t="s">
        <v>81</v>
      </c>
      <c r="BK346" s="204">
        <f>ROUND(I346*H346,2)</f>
        <v>0</v>
      </c>
      <c r="BL346" s="24" t="s">
        <v>206</v>
      </c>
      <c r="BM346" s="24" t="s">
        <v>893</v>
      </c>
    </row>
    <row r="347" spans="2:47" s="1" customFormat="1" ht="94.5">
      <c r="B347" s="41"/>
      <c r="C347" s="63"/>
      <c r="D347" s="208" t="s">
        <v>287</v>
      </c>
      <c r="E347" s="63"/>
      <c r="F347" s="209" t="s">
        <v>887</v>
      </c>
      <c r="G347" s="63"/>
      <c r="H347" s="63"/>
      <c r="I347" s="163"/>
      <c r="J347" s="63"/>
      <c r="K347" s="63"/>
      <c r="L347" s="61"/>
      <c r="M347" s="207"/>
      <c r="N347" s="42"/>
      <c r="O347" s="42"/>
      <c r="P347" s="42"/>
      <c r="Q347" s="42"/>
      <c r="R347" s="42"/>
      <c r="S347" s="42"/>
      <c r="T347" s="78"/>
      <c r="AT347" s="24" t="s">
        <v>287</v>
      </c>
      <c r="AU347" s="24" t="s">
        <v>83</v>
      </c>
    </row>
    <row r="348" spans="2:47" s="1" customFormat="1" ht="27">
      <c r="B348" s="41"/>
      <c r="C348" s="63"/>
      <c r="D348" s="208" t="s">
        <v>196</v>
      </c>
      <c r="E348" s="63"/>
      <c r="F348" s="209" t="s">
        <v>888</v>
      </c>
      <c r="G348" s="63"/>
      <c r="H348" s="63"/>
      <c r="I348" s="163"/>
      <c r="J348" s="63"/>
      <c r="K348" s="63"/>
      <c r="L348" s="61"/>
      <c r="M348" s="207"/>
      <c r="N348" s="42"/>
      <c r="O348" s="42"/>
      <c r="P348" s="42"/>
      <c r="Q348" s="42"/>
      <c r="R348" s="42"/>
      <c r="S348" s="42"/>
      <c r="T348" s="78"/>
      <c r="AT348" s="24" t="s">
        <v>196</v>
      </c>
      <c r="AU348" s="24" t="s">
        <v>83</v>
      </c>
    </row>
    <row r="349" spans="2:51" s="11" customFormat="1" ht="13.5">
      <c r="B349" s="214"/>
      <c r="C349" s="215"/>
      <c r="D349" s="205" t="s">
        <v>290</v>
      </c>
      <c r="E349" s="216" t="s">
        <v>23</v>
      </c>
      <c r="F349" s="217" t="s">
        <v>894</v>
      </c>
      <c r="G349" s="215"/>
      <c r="H349" s="218">
        <v>16</v>
      </c>
      <c r="I349" s="219"/>
      <c r="J349" s="215"/>
      <c r="K349" s="215"/>
      <c r="L349" s="220"/>
      <c r="M349" s="221"/>
      <c r="N349" s="222"/>
      <c r="O349" s="222"/>
      <c r="P349" s="222"/>
      <c r="Q349" s="222"/>
      <c r="R349" s="222"/>
      <c r="S349" s="222"/>
      <c r="T349" s="223"/>
      <c r="AT349" s="224" t="s">
        <v>290</v>
      </c>
      <c r="AU349" s="224" t="s">
        <v>83</v>
      </c>
      <c r="AV349" s="11" t="s">
        <v>83</v>
      </c>
      <c r="AW349" s="11" t="s">
        <v>36</v>
      </c>
      <c r="AX349" s="11" t="s">
        <v>81</v>
      </c>
      <c r="AY349" s="224" t="s">
        <v>186</v>
      </c>
    </row>
    <row r="350" spans="2:65" s="1" customFormat="1" ht="31.5" customHeight="1">
      <c r="B350" s="41"/>
      <c r="C350" s="193" t="s">
        <v>255</v>
      </c>
      <c r="D350" s="193" t="s">
        <v>189</v>
      </c>
      <c r="E350" s="194" t="s">
        <v>895</v>
      </c>
      <c r="F350" s="195" t="s">
        <v>896</v>
      </c>
      <c r="G350" s="196" t="s">
        <v>444</v>
      </c>
      <c r="H350" s="197">
        <v>6</v>
      </c>
      <c r="I350" s="198"/>
      <c r="J350" s="199">
        <f>ROUND(I350*H350,2)</f>
        <v>0</v>
      </c>
      <c r="K350" s="195" t="s">
        <v>193</v>
      </c>
      <c r="L350" s="61"/>
      <c r="M350" s="200" t="s">
        <v>23</v>
      </c>
      <c r="N350" s="201" t="s">
        <v>44</v>
      </c>
      <c r="O350" s="42"/>
      <c r="P350" s="202">
        <f>O350*H350</f>
        <v>0</v>
      </c>
      <c r="Q350" s="202">
        <v>0</v>
      </c>
      <c r="R350" s="202">
        <f>Q350*H350</f>
        <v>0</v>
      </c>
      <c r="S350" s="202">
        <v>0.556</v>
      </c>
      <c r="T350" s="203">
        <f>S350*H350</f>
        <v>3.3360000000000003</v>
      </c>
      <c r="AR350" s="24" t="s">
        <v>206</v>
      </c>
      <c r="AT350" s="24" t="s">
        <v>189</v>
      </c>
      <c r="AU350" s="24" t="s">
        <v>83</v>
      </c>
      <c r="AY350" s="24" t="s">
        <v>186</v>
      </c>
      <c r="BE350" s="204">
        <f>IF(N350="základní",J350,0)</f>
        <v>0</v>
      </c>
      <c r="BF350" s="204">
        <f>IF(N350="snížená",J350,0)</f>
        <v>0</v>
      </c>
      <c r="BG350" s="204">
        <f>IF(N350="zákl. přenesená",J350,0)</f>
        <v>0</v>
      </c>
      <c r="BH350" s="204">
        <f>IF(N350="sníž. přenesená",J350,0)</f>
        <v>0</v>
      </c>
      <c r="BI350" s="204">
        <f>IF(N350="nulová",J350,0)</f>
        <v>0</v>
      </c>
      <c r="BJ350" s="24" t="s">
        <v>81</v>
      </c>
      <c r="BK350" s="204">
        <f>ROUND(I350*H350,2)</f>
        <v>0</v>
      </c>
      <c r="BL350" s="24" t="s">
        <v>206</v>
      </c>
      <c r="BM350" s="24" t="s">
        <v>897</v>
      </c>
    </row>
    <row r="351" spans="2:47" s="1" customFormat="1" ht="27">
      <c r="B351" s="41"/>
      <c r="C351" s="63"/>
      <c r="D351" s="205" t="s">
        <v>196</v>
      </c>
      <c r="E351" s="63"/>
      <c r="F351" s="206" t="s">
        <v>446</v>
      </c>
      <c r="G351" s="63"/>
      <c r="H351" s="63"/>
      <c r="I351" s="163"/>
      <c r="J351" s="63"/>
      <c r="K351" s="63"/>
      <c r="L351" s="61"/>
      <c r="M351" s="207"/>
      <c r="N351" s="42"/>
      <c r="O351" s="42"/>
      <c r="P351" s="42"/>
      <c r="Q351" s="42"/>
      <c r="R351" s="42"/>
      <c r="S351" s="42"/>
      <c r="T351" s="78"/>
      <c r="AT351" s="24" t="s">
        <v>196</v>
      </c>
      <c r="AU351" s="24" t="s">
        <v>83</v>
      </c>
    </row>
    <row r="352" spans="2:65" s="1" customFormat="1" ht="31.5" customHeight="1">
      <c r="B352" s="41"/>
      <c r="C352" s="193" t="s">
        <v>898</v>
      </c>
      <c r="D352" s="193" t="s">
        <v>189</v>
      </c>
      <c r="E352" s="194" t="s">
        <v>899</v>
      </c>
      <c r="F352" s="195" t="s">
        <v>900</v>
      </c>
      <c r="G352" s="196" t="s">
        <v>300</v>
      </c>
      <c r="H352" s="197">
        <v>140</v>
      </c>
      <c r="I352" s="198"/>
      <c r="J352" s="199">
        <f>ROUND(I352*H352,2)</f>
        <v>0</v>
      </c>
      <c r="K352" s="195" t="s">
        <v>193</v>
      </c>
      <c r="L352" s="61"/>
      <c r="M352" s="200" t="s">
        <v>23</v>
      </c>
      <c r="N352" s="201" t="s">
        <v>44</v>
      </c>
      <c r="O352" s="42"/>
      <c r="P352" s="202">
        <f>O352*H352</f>
        <v>0</v>
      </c>
      <c r="Q352" s="202">
        <v>0</v>
      </c>
      <c r="R352" s="202">
        <f>Q352*H352</f>
        <v>0</v>
      </c>
      <c r="S352" s="202">
        <v>0</v>
      </c>
      <c r="T352" s="203">
        <f>S352*H352</f>
        <v>0</v>
      </c>
      <c r="AR352" s="24" t="s">
        <v>206</v>
      </c>
      <c r="AT352" s="24" t="s">
        <v>189</v>
      </c>
      <c r="AU352" s="24" t="s">
        <v>83</v>
      </c>
      <c r="AY352" s="24" t="s">
        <v>186</v>
      </c>
      <c r="BE352" s="204">
        <f>IF(N352="základní",J352,0)</f>
        <v>0</v>
      </c>
      <c r="BF352" s="204">
        <f>IF(N352="snížená",J352,0)</f>
        <v>0</v>
      </c>
      <c r="BG352" s="204">
        <f>IF(N352="zákl. přenesená",J352,0)</f>
        <v>0</v>
      </c>
      <c r="BH352" s="204">
        <f>IF(N352="sníž. přenesená",J352,0)</f>
        <v>0</v>
      </c>
      <c r="BI352" s="204">
        <f>IF(N352="nulová",J352,0)</f>
        <v>0</v>
      </c>
      <c r="BJ352" s="24" t="s">
        <v>81</v>
      </c>
      <c r="BK352" s="204">
        <f>ROUND(I352*H352,2)</f>
        <v>0</v>
      </c>
      <c r="BL352" s="24" t="s">
        <v>206</v>
      </c>
      <c r="BM352" s="24" t="s">
        <v>901</v>
      </c>
    </row>
    <row r="353" spans="2:47" s="1" customFormat="1" ht="81">
      <c r="B353" s="41"/>
      <c r="C353" s="63"/>
      <c r="D353" s="208" t="s">
        <v>287</v>
      </c>
      <c r="E353" s="63"/>
      <c r="F353" s="209" t="s">
        <v>902</v>
      </c>
      <c r="G353" s="63"/>
      <c r="H353" s="63"/>
      <c r="I353" s="163"/>
      <c r="J353" s="63"/>
      <c r="K353" s="63"/>
      <c r="L353" s="61"/>
      <c r="M353" s="207"/>
      <c r="N353" s="42"/>
      <c r="O353" s="42"/>
      <c r="P353" s="42"/>
      <c r="Q353" s="42"/>
      <c r="R353" s="42"/>
      <c r="S353" s="42"/>
      <c r="T353" s="78"/>
      <c r="AT353" s="24" t="s">
        <v>287</v>
      </c>
      <c r="AU353" s="24" t="s">
        <v>83</v>
      </c>
    </row>
    <row r="354" spans="2:47" s="1" customFormat="1" ht="27">
      <c r="B354" s="41"/>
      <c r="C354" s="63"/>
      <c r="D354" s="205" t="s">
        <v>196</v>
      </c>
      <c r="E354" s="63"/>
      <c r="F354" s="206" t="s">
        <v>888</v>
      </c>
      <c r="G354" s="63"/>
      <c r="H354" s="63"/>
      <c r="I354" s="163"/>
      <c r="J354" s="63"/>
      <c r="K354" s="63"/>
      <c r="L354" s="61"/>
      <c r="M354" s="207"/>
      <c r="N354" s="42"/>
      <c r="O354" s="42"/>
      <c r="P354" s="42"/>
      <c r="Q354" s="42"/>
      <c r="R354" s="42"/>
      <c r="S354" s="42"/>
      <c r="T354" s="78"/>
      <c r="AT354" s="24" t="s">
        <v>196</v>
      </c>
      <c r="AU354" s="24" t="s">
        <v>83</v>
      </c>
    </row>
    <row r="355" spans="2:65" s="1" customFormat="1" ht="22.5" customHeight="1">
      <c r="B355" s="41"/>
      <c r="C355" s="193" t="s">
        <v>903</v>
      </c>
      <c r="D355" s="193" t="s">
        <v>189</v>
      </c>
      <c r="E355" s="194" t="s">
        <v>904</v>
      </c>
      <c r="F355" s="195" t="s">
        <v>905</v>
      </c>
      <c r="G355" s="196" t="s">
        <v>300</v>
      </c>
      <c r="H355" s="197">
        <v>5</v>
      </c>
      <c r="I355" s="198"/>
      <c r="J355" s="199">
        <f>ROUND(I355*H355,2)</f>
        <v>0</v>
      </c>
      <c r="K355" s="195" t="s">
        <v>193</v>
      </c>
      <c r="L355" s="61"/>
      <c r="M355" s="200" t="s">
        <v>23</v>
      </c>
      <c r="N355" s="201" t="s">
        <v>44</v>
      </c>
      <c r="O355" s="42"/>
      <c r="P355" s="202">
        <f>O355*H355</f>
        <v>0</v>
      </c>
      <c r="Q355" s="202">
        <v>0</v>
      </c>
      <c r="R355" s="202">
        <f>Q355*H355</f>
        <v>0</v>
      </c>
      <c r="S355" s="202">
        <v>0</v>
      </c>
      <c r="T355" s="203">
        <f>S355*H355</f>
        <v>0</v>
      </c>
      <c r="AR355" s="24" t="s">
        <v>206</v>
      </c>
      <c r="AT355" s="24" t="s">
        <v>189</v>
      </c>
      <c r="AU355" s="24" t="s">
        <v>83</v>
      </c>
      <c r="AY355" s="24" t="s">
        <v>186</v>
      </c>
      <c r="BE355" s="204">
        <f>IF(N355="základní",J355,0)</f>
        <v>0</v>
      </c>
      <c r="BF355" s="204">
        <f>IF(N355="snížená",J355,0)</f>
        <v>0</v>
      </c>
      <c r="BG355" s="204">
        <f>IF(N355="zákl. přenesená",J355,0)</f>
        <v>0</v>
      </c>
      <c r="BH355" s="204">
        <f>IF(N355="sníž. přenesená",J355,0)</f>
        <v>0</v>
      </c>
      <c r="BI355" s="204">
        <f>IF(N355="nulová",J355,0)</f>
        <v>0</v>
      </c>
      <c r="BJ355" s="24" t="s">
        <v>81</v>
      </c>
      <c r="BK355" s="204">
        <f>ROUND(I355*H355,2)</f>
        <v>0</v>
      </c>
      <c r="BL355" s="24" t="s">
        <v>206</v>
      </c>
      <c r="BM355" s="24" t="s">
        <v>906</v>
      </c>
    </row>
    <row r="356" spans="2:47" s="1" customFormat="1" ht="27">
      <c r="B356" s="41"/>
      <c r="C356" s="63"/>
      <c r="D356" s="205" t="s">
        <v>196</v>
      </c>
      <c r="E356" s="63"/>
      <c r="F356" s="206" t="s">
        <v>888</v>
      </c>
      <c r="G356" s="63"/>
      <c r="H356" s="63"/>
      <c r="I356" s="163"/>
      <c r="J356" s="63"/>
      <c r="K356" s="63"/>
      <c r="L356" s="61"/>
      <c r="M356" s="207"/>
      <c r="N356" s="42"/>
      <c r="O356" s="42"/>
      <c r="P356" s="42"/>
      <c r="Q356" s="42"/>
      <c r="R356" s="42"/>
      <c r="S356" s="42"/>
      <c r="T356" s="78"/>
      <c r="AT356" s="24" t="s">
        <v>196</v>
      </c>
      <c r="AU356" s="24" t="s">
        <v>83</v>
      </c>
    </row>
    <row r="357" spans="2:65" s="1" customFormat="1" ht="31.5" customHeight="1">
      <c r="B357" s="41"/>
      <c r="C357" s="193" t="s">
        <v>907</v>
      </c>
      <c r="D357" s="193" t="s">
        <v>189</v>
      </c>
      <c r="E357" s="194" t="s">
        <v>908</v>
      </c>
      <c r="F357" s="195" t="s">
        <v>909</v>
      </c>
      <c r="G357" s="196" t="s">
        <v>300</v>
      </c>
      <c r="H357" s="197">
        <v>30</v>
      </c>
      <c r="I357" s="198"/>
      <c r="J357" s="199">
        <f>ROUND(I357*H357,2)</f>
        <v>0</v>
      </c>
      <c r="K357" s="195" t="s">
        <v>193</v>
      </c>
      <c r="L357" s="61"/>
      <c r="M357" s="200" t="s">
        <v>23</v>
      </c>
      <c r="N357" s="201" t="s">
        <v>44</v>
      </c>
      <c r="O357" s="42"/>
      <c r="P357" s="202">
        <f>O357*H357</f>
        <v>0</v>
      </c>
      <c r="Q357" s="202">
        <v>0.0007</v>
      </c>
      <c r="R357" s="202">
        <f>Q357*H357</f>
        <v>0.021</v>
      </c>
      <c r="S357" s="202">
        <v>0</v>
      </c>
      <c r="T357" s="203">
        <f>S357*H357</f>
        <v>0</v>
      </c>
      <c r="AR357" s="24" t="s">
        <v>206</v>
      </c>
      <c r="AT357" s="24" t="s">
        <v>189</v>
      </c>
      <c r="AU357" s="24" t="s">
        <v>83</v>
      </c>
      <c r="AY357" s="24" t="s">
        <v>186</v>
      </c>
      <c r="BE357" s="204">
        <f>IF(N357="základní",J357,0)</f>
        <v>0</v>
      </c>
      <c r="BF357" s="204">
        <f>IF(N357="snížená",J357,0)</f>
        <v>0</v>
      </c>
      <c r="BG357" s="204">
        <f>IF(N357="zákl. přenesená",J357,0)</f>
        <v>0</v>
      </c>
      <c r="BH357" s="204">
        <f>IF(N357="sníž. přenesená",J357,0)</f>
        <v>0</v>
      </c>
      <c r="BI357" s="204">
        <f>IF(N357="nulová",J357,0)</f>
        <v>0</v>
      </c>
      <c r="BJ357" s="24" t="s">
        <v>81</v>
      </c>
      <c r="BK357" s="204">
        <f>ROUND(I357*H357,2)</f>
        <v>0</v>
      </c>
      <c r="BL357" s="24" t="s">
        <v>206</v>
      </c>
      <c r="BM357" s="24" t="s">
        <v>910</v>
      </c>
    </row>
    <row r="358" spans="2:47" s="1" customFormat="1" ht="135">
      <c r="B358" s="41"/>
      <c r="C358" s="63"/>
      <c r="D358" s="208" t="s">
        <v>287</v>
      </c>
      <c r="E358" s="63"/>
      <c r="F358" s="209" t="s">
        <v>911</v>
      </c>
      <c r="G358" s="63"/>
      <c r="H358" s="63"/>
      <c r="I358" s="163"/>
      <c r="J358" s="63"/>
      <c r="K358" s="63"/>
      <c r="L358" s="61"/>
      <c r="M358" s="207"/>
      <c r="N358" s="42"/>
      <c r="O358" s="42"/>
      <c r="P358" s="42"/>
      <c r="Q358" s="42"/>
      <c r="R358" s="42"/>
      <c r="S358" s="42"/>
      <c r="T358" s="78"/>
      <c r="AT358" s="24" t="s">
        <v>287</v>
      </c>
      <c r="AU358" s="24" t="s">
        <v>83</v>
      </c>
    </row>
    <row r="359" spans="2:47" s="1" customFormat="1" ht="27">
      <c r="B359" s="41"/>
      <c r="C359" s="63"/>
      <c r="D359" s="205" t="s">
        <v>196</v>
      </c>
      <c r="E359" s="63"/>
      <c r="F359" s="206" t="s">
        <v>888</v>
      </c>
      <c r="G359" s="63"/>
      <c r="H359" s="63"/>
      <c r="I359" s="163"/>
      <c r="J359" s="63"/>
      <c r="K359" s="63"/>
      <c r="L359" s="61"/>
      <c r="M359" s="207"/>
      <c r="N359" s="42"/>
      <c r="O359" s="42"/>
      <c r="P359" s="42"/>
      <c r="Q359" s="42"/>
      <c r="R359" s="42"/>
      <c r="S359" s="42"/>
      <c r="T359" s="78"/>
      <c r="AT359" s="24" t="s">
        <v>196</v>
      </c>
      <c r="AU359" s="24" t="s">
        <v>83</v>
      </c>
    </row>
    <row r="360" spans="2:65" s="1" customFormat="1" ht="31.5" customHeight="1">
      <c r="B360" s="41"/>
      <c r="C360" s="193" t="s">
        <v>912</v>
      </c>
      <c r="D360" s="193" t="s">
        <v>189</v>
      </c>
      <c r="E360" s="194" t="s">
        <v>913</v>
      </c>
      <c r="F360" s="195" t="s">
        <v>914</v>
      </c>
      <c r="G360" s="196" t="s">
        <v>300</v>
      </c>
      <c r="H360" s="197">
        <v>4</v>
      </c>
      <c r="I360" s="198"/>
      <c r="J360" s="199">
        <f>ROUND(I360*H360,2)</f>
        <v>0</v>
      </c>
      <c r="K360" s="195" t="s">
        <v>193</v>
      </c>
      <c r="L360" s="61"/>
      <c r="M360" s="200" t="s">
        <v>23</v>
      </c>
      <c r="N360" s="201" t="s">
        <v>44</v>
      </c>
      <c r="O360" s="42"/>
      <c r="P360" s="202">
        <f>O360*H360</f>
        <v>0</v>
      </c>
      <c r="Q360" s="202">
        <v>0.00105</v>
      </c>
      <c r="R360" s="202">
        <f>Q360*H360</f>
        <v>0.0042</v>
      </c>
      <c r="S360" s="202">
        <v>0</v>
      </c>
      <c r="T360" s="203">
        <f>S360*H360</f>
        <v>0</v>
      </c>
      <c r="AR360" s="24" t="s">
        <v>206</v>
      </c>
      <c r="AT360" s="24" t="s">
        <v>189</v>
      </c>
      <c r="AU360" s="24" t="s">
        <v>83</v>
      </c>
      <c r="AY360" s="24" t="s">
        <v>186</v>
      </c>
      <c r="BE360" s="204">
        <f>IF(N360="základní",J360,0)</f>
        <v>0</v>
      </c>
      <c r="BF360" s="204">
        <f>IF(N360="snížená",J360,0)</f>
        <v>0</v>
      </c>
      <c r="BG360" s="204">
        <f>IF(N360="zákl. přenesená",J360,0)</f>
        <v>0</v>
      </c>
      <c r="BH360" s="204">
        <f>IF(N360="sníž. přenesená",J360,0)</f>
        <v>0</v>
      </c>
      <c r="BI360" s="204">
        <f>IF(N360="nulová",J360,0)</f>
        <v>0</v>
      </c>
      <c r="BJ360" s="24" t="s">
        <v>81</v>
      </c>
      <c r="BK360" s="204">
        <f>ROUND(I360*H360,2)</f>
        <v>0</v>
      </c>
      <c r="BL360" s="24" t="s">
        <v>206</v>
      </c>
      <c r="BM360" s="24" t="s">
        <v>915</v>
      </c>
    </row>
    <row r="361" spans="2:47" s="1" customFormat="1" ht="135">
      <c r="B361" s="41"/>
      <c r="C361" s="63"/>
      <c r="D361" s="208" t="s">
        <v>287</v>
      </c>
      <c r="E361" s="63"/>
      <c r="F361" s="209" t="s">
        <v>911</v>
      </c>
      <c r="G361" s="63"/>
      <c r="H361" s="63"/>
      <c r="I361" s="163"/>
      <c r="J361" s="63"/>
      <c r="K361" s="63"/>
      <c r="L361" s="61"/>
      <c r="M361" s="207"/>
      <c r="N361" s="42"/>
      <c r="O361" s="42"/>
      <c r="P361" s="42"/>
      <c r="Q361" s="42"/>
      <c r="R361" s="42"/>
      <c r="S361" s="42"/>
      <c r="T361" s="78"/>
      <c r="AT361" s="24" t="s">
        <v>287</v>
      </c>
      <c r="AU361" s="24" t="s">
        <v>83</v>
      </c>
    </row>
    <row r="362" spans="2:47" s="1" customFormat="1" ht="27">
      <c r="B362" s="41"/>
      <c r="C362" s="63"/>
      <c r="D362" s="205" t="s">
        <v>196</v>
      </c>
      <c r="E362" s="63"/>
      <c r="F362" s="206" t="s">
        <v>888</v>
      </c>
      <c r="G362" s="63"/>
      <c r="H362" s="63"/>
      <c r="I362" s="163"/>
      <c r="J362" s="63"/>
      <c r="K362" s="63"/>
      <c r="L362" s="61"/>
      <c r="M362" s="207"/>
      <c r="N362" s="42"/>
      <c r="O362" s="42"/>
      <c r="P362" s="42"/>
      <c r="Q362" s="42"/>
      <c r="R362" s="42"/>
      <c r="S362" s="42"/>
      <c r="T362" s="78"/>
      <c r="AT362" s="24" t="s">
        <v>196</v>
      </c>
      <c r="AU362" s="24" t="s">
        <v>83</v>
      </c>
    </row>
    <row r="363" spans="2:65" s="1" customFormat="1" ht="22.5" customHeight="1">
      <c r="B363" s="41"/>
      <c r="C363" s="193" t="s">
        <v>916</v>
      </c>
      <c r="D363" s="193" t="s">
        <v>189</v>
      </c>
      <c r="E363" s="194" t="s">
        <v>917</v>
      </c>
      <c r="F363" s="195" t="s">
        <v>918</v>
      </c>
      <c r="G363" s="196" t="s">
        <v>300</v>
      </c>
      <c r="H363" s="197">
        <v>27</v>
      </c>
      <c r="I363" s="198"/>
      <c r="J363" s="199">
        <f>ROUND(I363*H363,2)</f>
        <v>0</v>
      </c>
      <c r="K363" s="195" t="s">
        <v>193</v>
      </c>
      <c r="L363" s="61"/>
      <c r="M363" s="200" t="s">
        <v>23</v>
      </c>
      <c r="N363" s="201" t="s">
        <v>44</v>
      </c>
      <c r="O363" s="42"/>
      <c r="P363" s="202">
        <f>O363*H363</f>
        <v>0</v>
      </c>
      <c r="Q363" s="202">
        <v>0.10941</v>
      </c>
      <c r="R363" s="202">
        <f>Q363*H363</f>
        <v>2.9540699999999998</v>
      </c>
      <c r="S363" s="202">
        <v>0</v>
      </c>
      <c r="T363" s="203">
        <f>S363*H363</f>
        <v>0</v>
      </c>
      <c r="AR363" s="24" t="s">
        <v>206</v>
      </c>
      <c r="AT363" s="24" t="s">
        <v>189</v>
      </c>
      <c r="AU363" s="24" t="s">
        <v>83</v>
      </c>
      <c r="AY363" s="24" t="s">
        <v>186</v>
      </c>
      <c r="BE363" s="204">
        <f>IF(N363="základní",J363,0)</f>
        <v>0</v>
      </c>
      <c r="BF363" s="204">
        <f>IF(N363="snížená",J363,0)</f>
        <v>0</v>
      </c>
      <c r="BG363" s="204">
        <f>IF(N363="zákl. přenesená",J363,0)</f>
        <v>0</v>
      </c>
      <c r="BH363" s="204">
        <f>IF(N363="sníž. přenesená",J363,0)</f>
        <v>0</v>
      </c>
      <c r="BI363" s="204">
        <f>IF(N363="nulová",J363,0)</f>
        <v>0</v>
      </c>
      <c r="BJ363" s="24" t="s">
        <v>81</v>
      </c>
      <c r="BK363" s="204">
        <f>ROUND(I363*H363,2)</f>
        <v>0</v>
      </c>
      <c r="BL363" s="24" t="s">
        <v>206</v>
      </c>
      <c r="BM363" s="24" t="s">
        <v>919</v>
      </c>
    </row>
    <row r="364" spans="2:47" s="1" customFormat="1" ht="94.5">
      <c r="B364" s="41"/>
      <c r="C364" s="63"/>
      <c r="D364" s="208" t="s">
        <v>287</v>
      </c>
      <c r="E364" s="63"/>
      <c r="F364" s="209" t="s">
        <v>920</v>
      </c>
      <c r="G364" s="63"/>
      <c r="H364" s="63"/>
      <c r="I364" s="163"/>
      <c r="J364" s="63"/>
      <c r="K364" s="63"/>
      <c r="L364" s="61"/>
      <c r="M364" s="207"/>
      <c r="N364" s="42"/>
      <c r="O364" s="42"/>
      <c r="P364" s="42"/>
      <c r="Q364" s="42"/>
      <c r="R364" s="42"/>
      <c r="S364" s="42"/>
      <c r="T364" s="78"/>
      <c r="AT364" s="24" t="s">
        <v>287</v>
      </c>
      <c r="AU364" s="24" t="s">
        <v>83</v>
      </c>
    </row>
    <row r="365" spans="2:47" s="1" customFormat="1" ht="27">
      <c r="B365" s="41"/>
      <c r="C365" s="63"/>
      <c r="D365" s="205" t="s">
        <v>196</v>
      </c>
      <c r="E365" s="63"/>
      <c r="F365" s="206" t="s">
        <v>888</v>
      </c>
      <c r="G365" s="63"/>
      <c r="H365" s="63"/>
      <c r="I365" s="163"/>
      <c r="J365" s="63"/>
      <c r="K365" s="63"/>
      <c r="L365" s="61"/>
      <c r="M365" s="207"/>
      <c r="N365" s="42"/>
      <c r="O365" s="42"/>
      <c r="P365" s="42"/>
      <c r="Q365" s="42"/>
      <c r="R365" s="42"/>
      <c r="S365" s="42"/>
      <c r="T365" s="78"/>
      <c r="AT365" s="24" t="s">
        <v>196</v>
      </c>
      <c r="AU365" s="24" t="s">
        <v>83</v>
      </c>
    </row>
    <row r="366" spans="2:65" s="1" customFormat="1" ht="31.5" customHeight="1">
      <c r="B366" s="41"/>
      <c r="C366" s="193" t="s">
        <v>921</v>
      </c>
      <c r="D366" s="193" t="s">
        <v>189</v>
      </c>
      <c r="E366" s="194" t="s">
        <v>922</v>
      </c>
      <c r="F366" s="195" t="s">
        <v>923</v>
      </c>
      <c r="G366" s="196" t="s">
        <v>444</v>
      </c>
      <c r="H366" s="197">
        <v>7529.15</v>
      </c>
      <c r="I366" s="198"/>
      <c r="J366" s="199">
        <f>ROUND(I366*H366,2)</f>
        <v>0</v>
      </c>
      <c r="K366" s="195" t="s">
        <v>193</v>
      </c>
      <c r="L366" s="61"/>
      <c r="M366" s="200" t="s">
        <v>23</v>
      </c>
      <c r="N366" s="201" t="s">
        <v>44</v>
      </c>
      <c r="O366" s="42"/>
      <c r="P366" s="202">
        <f>O366*H366</f>
        <v>0</v>
      </c>
      <c r="Q366" s="202">
        <v>0.00033</v>
      </c>
      <c r="R366" s="202">
        <f>Q366*H366</f>
        <v>2.4846195</v>
      </c>
      <c r="S366" s="202">
        <v>0</v>
      </c>
      <c r="T366" s="203">
        <f>S366*H366</f>
        <v>0</v>
      </c>
      <c r="AR366" s="24" t="s">
        <v>206</v>
      </c>
      <c r="AT366" s="24" t="s">
        <v>189</v>
      </c>
      <c r="AU366" s="24" t="s">
        <v>83</v>
      </c>
      <c r="AY366" s="24" t="s">
        <v>186</v>
      </c>
      <c r="BE366" s="204">
        <f>IF(N366="základní",J366,0)</f>
        <v>0</v>
      </c>
      <c r="BF366" s="204">
        <f>IF(N366="snížená",J366,0)</f>
        <v>0</v>
      </c>
      <c r="BG366" s="204">
        <f>IF(N366="zákl. přenesená",J366,0)</f>
        <v>0</v>
      </c>
      <c r="BH366" s="204">
        <f>IF(N366="sníž. přenesená",J366,0)</f>
        <v>0</v>
      </c>
      <c r="BI366" s="204">
        <f>IF(N366="nulová",J366,0)</f>
        <v>0</v>
      </c>
      <c r="BJ366" s="24" t="s">
        <v>81</v>
      </c>
      <c r="BK366" s="204">
        <f>ROUND(I366*H366,2)</f>
        <v>0</v>
      </c>
      <c r="BL366" s="24" t="s">
        <v>206</v>
      </c>
      <c r="BM366" s="24" t="s">
        <v>924</v>
      </c>
    </row>
    <row r="367" spans="2:47" s="1" customFormat="1" ht="108">
      <c r="B367" s="41"/>
      <c r="C367" s="63"/>
      <c r="D367" s="208" t="s">
        <v>287</v>
      </c>
      <c r="E367" s="63"/>
      <c r="F367" s="209" t="s">
        <v>925</v>
      </c>
      <c r="G367" s="63"/>
      <c r="H367" s="63"/>
      <c r="I367" s="163"/>
      <c r="J367" s="63"/>
      <c r="K367" s="63"/>
      <c r="L367" s="61"/>
      <c r="M367" s="207"/>
      <c r="N367" s="42"/>
      <c r="O367" s="42"/>
      <c r="P367" s="42"/>
      <c r="Q367" s="42"/>
      <c r="R367" s="42"/>
      <c r="S367" s="42"/>
      <c r="T367" s="78"/>
      <c r="AT367" s="24" t="s">
        <v>287</v>
      </c>
      <c r="AU367" s="24" t="s">
        <v>83</v>
      </c>
    </row>
    <row r="368" spans="2:47" s="1" customFormat="1" ht="27">
      <c r="B368" s="41"/>
      <c r="C368" s="63"/>
      <c r="D368" s="208" t="s">
        <v>196</v>
      </c>
      <c r="E368" s="63"/>
      <c r="F368" s="209" t="s">
        <v>926</v>
      </c>
      <c r="G368" s="63"/>
      <c r="H368" s="63"/>
      <c r="I368" s="163"/>
      <c r="J368" s="63"/>
      <c r="K368" s="63"/>
      <c r="L368" s="61"/>
      <c r="M368" s="207"/>
      <c r="N368" s="42"/>
      <c r="O368" s="42"/>
      <c r="P368" s="42"/>
      <c r="Q368" s="42"/>
      <c r="R368" s="42"/>
      <c r="S368" s="42"/>
      <c r="T368" s="78"/>
      <c r="AT368" s="24" t="s">
        <v>196</v>
      </c>
      <c r="AU368" s="24" t="s">
        <v>83</v>
      </c>
    </row>
    <row r="369" spans="2:51" s="11" customFormat="1" ht="27">
      <c r="B369" s="214"/>
      <c r="C369" s="215"/>
      <c r="D369" s="205" t="s">
        <v>290</v>
      </c>
      <c r="E369" s="216" t="s">
        <v>23</v>
      </c>
      <c r="F369" s="217" t="s">
        <v>927</v>
      </c>
      <c r="G369" s="215"/>
      <c r="H369" s="218">
        <v>7529.15</v>
      </c>
      <c r="I369" s="219"/>
      <c r="J369" s="215"/>
      <c r="K369" s="215"/>
      <c r="L369" s="220"/>
      <c r="M369" s="221"/>
      <c r="N369" s="222"/>
      <c r="O369" s="222"/>
      <c r="P369" s="222"/>
      <c r="Q369" s="222"/>
      <c r="R369" s="222"/>
      <c r="S369" s="222"/>
      <c r="T369" s="223"/>
      <c r="AT369" s="224" t="s">
        <v>290</v>
      </c>
      <c r="AU369" s="224" t="s">
        <v>83</v>
      </c>
      <c r="AV369" s="11" t="s">
        <v>83</v>
      </c>
      <c r="AW369" s="11" t="s">
        <v>36</v>
      </c>
      <c r="AX369" s="11" t="s">
        <v>81</v>
      </c>
      <c r="AY369" s="224" t="s">
        <v>186</v>
      </c>
    </row>
    <row r="370" spans="2:65" s="1" customFormat="1" ht="31.5" customHeight="1">
      <c r="B370" s="41"/>
      <c r="C370" s="193" t="s">
        <v>928</v>
      </c>
      <c r="D370" s="193" t="s">
        <v>189</v>
      </c>
      <c r="E370" s="194" t="s">
        <v>929</v>
      </c>
      <c r="F370" s="195" t="s">
        <v>930</v>
      </c>
      <c r="G370" s="196" t="s">
        <v>444</v>
      </c>
      <c r="H370" s="197">
        <v>577.31</v>
      </c>
      <c r="I370" s="198"/>
      <c r="J370" s="199">
        <f>ROUND(I370*H370,2)</f>
        <v>0</v>
      </c>
      <c r="K370" s="195" t="s">
        <v>193</v>
      </c>
      <c r="L370" s="61"/>
      <c r="M370" s="200" t="s">
        <v>23</v>
      </c>
      <c r="N370" s="201" t="s">
        <v>44</v>
      </c>
      <c r="O370" s="42"/>
      <c r="P370" s="202">
        <f>O370*H370</f>
        <v>0</v>
      </c>
      <c r="Q370" s="202">
        <v>0.00038</v>
      </c>
      <c r="R370" s="202">
        <f>Q370*H370</f>
        <v>0.21937779999999998</v>
      </c>
      <c r="S370" s="202">
        <v>0</v>
      </c>
      <c r="T370" s="203">
        <f>S370*H370</f>
        <v>0</v>
      </c>
      <c r="AR370" s="24" t="s">
        <v>206</v>
      </c>
      <c r="AT370" s="24" t="s">
        <v>189</v>
      </c>
      <c r="AU370" s="24" t="s">
        <v>83</v>
      </c>
      <c r="AY370" s="24" t="s">
        <v>186</v>
      </c>
      <c r="BE370" s="204">
        <f>IF(N370="základní",J370,0)</f>
        <v>0</v>
      </c>
      <c r="BF370" s="204">
        <f>IF(N370="snížená",J370,0)</f>
        <v>0</v>
      </c>
      <c r="BG370" s="204">
        <f>IF(N370="zákl. přenesená",J370,0)</f>
        <v>0</v>
      </c>
      <c r="BH370" s="204">
        <f>IF(N370="sníž. přenesená",J370,0)</f>
        <v>0</v>
      </c>
      <c r="BI370" s="204">
        <f>IF(N370="nulová",J370,0)</f>
        <v>0</v>
      </c>
      <c r="BJ370" s="24" t="s">
        <v>81</v>
      </c>
      <c r="BK370" s="204">
        <f>ROUND(I370*H370,2)</f>
        <v>0</v>
      </c>
      <c r="BL370" s="24" t="s">
        <v>206</v>
      </c>
      <c r="BM370" s="24" t="s">
        <v>931</v>
      </c>
    </row>
    <row r="371" spans="2:47" s="1" customFormat="1" ht="108">
      <c r="B371" s="41"/>
      <c r="C371" s="63"/>
      <c r="D371" s="208" t="s">
        <v>287</v>
      </c>
      <c r="E371" s="63"/>
      <c r="F371" s="209" t="s">
        <v>925</v>
      </c>
      <c r="G371" s="63"/>
      <c r="H371" s="63"/>
      <c r="I371" s="163"/>
      <c r="J371" s="63"/>
      <c r="K371" s="63"/>
      <c r="L371" s="61"/>
      <c r="M371" s="207"/>
      <c r="N371" s="42"/>
      <c r="O371" s="42"/>
      <c r="P371" s="42"/>
      <c r="Q371" s="42"/>
      <c r="R371" s="42"/>
      <c r="S371" s="42"/>
      <c r="T371" s="78"/>
      <c r="AT371" s="24" t="s">
        <v>287</v>
      </c>
      <c r="AU371" s="24" t="s">
        <v>83</v>
      </c>
    </row>
    <row r="372" spans="2:47" s="1" customFormat="1" ht="27">
      <c r="B372" s="41"/>
      <c r="C372" s="63"/>
      <c r="D372" s="208" t="s">
        <v>196</v>
      </c>
      <c r="E372" s="63"/>
      <c r="F372" s="209" t="s">
        <v>932</v>
      </c>
      <c r="G372" s="63"/>
      <c r="H372" s="63"/>
      <c r="I372" s="163"/>
      <c r="J372" s="63"/>
      <c r="K372" s="63"/>
      <c r="L372" s="61"/>
      <c r="M372" s="207"/>
      <c r="N372" s="42"/>
      <c r="O372" s="42"/>
      <c r="P372" s="42"/>
      <c r="Q372" s="42"/>
      <c r="R372" s="42"/>
      <c r="S372" s="42"/>
      <c r="T372" s="78"/>
      <c r="AT372" s="24" t="s">
        <v>196</v>
      </c>
      <c r="AU372" s="24" t="s">
        <v>83</v>
      </c>
    </row>
    <row r="373" spans="2:51" s="11" customFormat="1" ht="27">
      <c r="B373" s="214"/>
      <c r="C373" s="215"/>
      <c r="D373" s="205" t="s">
        <v>290</v>
      </c>
      <c r="E373" s="216" t="s">
        <v>23</v>
      </c>
      <c r="F373" s="217" t="s">
        <v>933</v>
      </c>
      <c r="G373" s="215"/>
      <c r="H373" s="218">
        <v>577.31</v>
      </c>
      <c r="I373" s="219"/>
      <c r="J373" s="215"/>
      <c r="K373" s="215"/>
      <c r="L373" s="220"/>
      <c r="M373" s="221"/>
      <c r="N373" s="222"/>
      <c r="O373" s="222"/>
      <c r="P373" s="222"/>
      <c r="Q373" s="222"/>
      <c r="R373" s="222"/>
      <c r="S373" s="222"/>
      <c r="T373" s="223"/>
      <c r="AT373" s="224" t="s">
        <v>290</v>
      </c>
      <c r="AU373" s="224" t="s">
        <v>83</v>
      </c>
      <c r="AV373" s="11" t="s">
        <v>83</v>
      </c>
      <c r="AW373" s="11" t="s">
        <v>36</v>
      </c>
      <c r="AX373" s="11" t="s">
        <v>81</v>
      </c>
      <c r="AY373" s="224" t="s">
        <v>186</v>
      </c>
    </row>
    <row r="374" spans="2:65" s="1" customFormat="1" ht="31.5" customHeight="1">
      <c r="B374" s="41"/>
      <c r="C374" s="193" t="s">
        <v>934</v>
      </c>
      <c r="D374" s="193" t="s">
        <v>189</v>
      </c>
      <c r="E374" s="194" t="s">
        <v>935</v>
      </c>
      <c r="F374" s="195" t="s">
        <v>936</v>
      </c>
      <c r="G374" s="196" t="s">
        <v>285</v>
      </c>
      <c r="H374" s="197">
        <v>149.353</v>
      </c>
      <c r="I374" s="198"/>
      <c r="J374" s="199">
        <f>ROUND(I374*H374,2)</f>
        <v>0</v>
      </c>
      <c r="K374" s="195" t="s">
        <v>193</v>
      </c>
      <c r="L374" s="61"/>
      <c r="M374" s="200" t="s">
        <v>23</v>
      </c>
      <c r="N374" s="201" t="s">
        <v>44</v>
      </c>
      <c r="O374" s="42"/>
      <c r="P374" s="202">
        <f>O374*H374</f>
        <v>0</v>
      </c>
      <c r="Q374" s="202">
        <v>0.0026</v>
      </c>
      <c r="R374" s="202">
        <f>Q374*H374</f>
        <v>0.3883178</v>
      </c>
      <c r="S374" s="202">
        <v>0</v>
      </c>
      <c r="T374" s="203">
        <f>S374*H374</f>
        <v>0</v>
      </c>
      <c r="AR374" s="24" t="s">
        <v>206</v>
      </c>
      <c r="AT374" s="24" t="s">
        <v>189</v>
      </c>
      <c r="AU374" s="24" t="s">
        <v>83</v>
      </c>
      <c r="AY374" s="24" t="s">
        <v>186</v>
      </c>
      <c r="BE374" s="204">
        <f>IF(N374="základní",J374,0)</f>
        <v>0</v>
      </c>
      <c r="BF374" s="204">
        <f>IF(N374="snížená",J374,0)</f>
        <v>0</v>
      </c>
      <c r="BG374" s="204">
        <f>IF(N374="zákl. přenesená",J374,0)</f>
        <v>0</v>
      </c>
      <c r="BH374" s="204">
        <f>IF(N374="sníž. přenesená",J374,0)</f>
        <v>0</v>
      </c>
      <c r="BI374" s="204">
        <f>IF(N374="nulová",J374,0)</f>
        <v>0</v>
      </c>
      <c r="BJ374" s="24" t="s">
        <v>81</v>
      </c>
      <c r="BK374" s="204">
        <f>ROUND(I374*H374,2)</f>
        <v>0</v>
      </c>
      <c r="BL374" s="24" t="s">
        <v>206</v>
      </c>
      <c r="BM374" s="24" t="s">
        <v>937</v>
      </c>
    </row>
    <row r="375" spans="2:47" s="1" customFormat="1" ht="108">
      <c r="B375" s="41"/>
      <c r="C375" s="63"/>
      <c r="D375" s="208" t="s">
        <v>287</v>
      </c>
      <c r="E375" s="63"/>
      <c r="F375" s="209" t="s">
        <v>925</v>
      </c>
      <c r="G375" s="63"/>
      <c r="H375" s="63"/>
      <c r="I375" s="163"/>
      <c r="J375" s="63"/>
      <c r="K375" s="63"/>
      <c r="L375" s="61"/>
      <c r="M375" s="207"/>
      <c r="N375" s="42"/>
      <c r="O375" s="42"/>
      <c r="P375" s="42"/>
      <c r="Q375" s="42"/>
      <c r="R375" s="42"/>
      <c r="S375" s="42"/>
      <c r="T375" s="78"/>
      <c r="AT375" s="24" t="s">
        <v>287</v>
      </c>
      <c r="AU375" s="24" t="s">
        <v>83</v>
      </c>
    </row>
    <row r="376" spans="2:47" s="1" customFormat="1" ht="27">
      <c r="B376" s="41"/>
      <c r="C376" s="63"/>
      <c r="D376" s="205" t="s">
        <v>196</v>
      </c>
      <c r="E376" s="63"/>
      <c r="F376" s="206" t="s">
        <v>938</v>
      </c>
      <c r="G376" s="63"/>
      <c r="H376" s="63"/>
      <c r="I376" s="163"/>
      <c r="J376" s="63"/>
      <c r="K376" s="63"/>
      <c r="L376" s="61"/>
      <c r="M376" s="207"/>
      <c r="N376" s="42"/>
      <c r="O376" s="42"/>
      <c r="P376" s="42"/>
      <c r="Q376" s="42"/>
      <c r="R376" s="42"/>
      <c r="S376" s="42"/>
      <c r="T376" s="78"/>
      <c r="AT376" s="24" t="s">
        <v>196</v>
      </c>
      <c r="AU376" s="24" t="s">
        <v>83</v>
      </c>
    </row>
    <row r="377" spans="2:65" s="1" customFormat="1" ht="31.5" customHeight="1">
      <c r="B377" s="41"/>
      <c r="C377" s="193" t="s">
        <v>939</v>
      </c>
      <c r="D377" s="193" t="s">
        <v>189</v>
      </c>
      <c r="E377" s="194" t="s">
        <v>940</v>
      </c>
      <c r="F377" s="195" t="s">
        <v>941</v>
      </c>
      <c r="G377" s="196" t="s">
        <v>444</v>
      </c>
      <c r="H377" s="197">
        <v>8106.46</v>
      </c>
      <c r="I377" s="198"/>
      <c r="J377" s="199">
        <f>ROUND(I377*H377,2)</f>
        <v>0</v>
      </c>
      <c r="K377" s="195" t="s">
        <v>193</v>
      </c>
      <c r="L377" s="61"/>
      <c r="M377" s="200" t="s">
        <v>23</v>
      </c>
      <c r="N377" s="201" t="s">
        <v>44</v>
      </c>
      <c r="O377" s="42"/>
      <c r="P377" s="202">
        <f>O377*H377</f>
        <v>0</v>
      </c>
      <c r="Q377" s="202">
        <v>0</v>
      </c>
      <c r="R377" s="202">
        <f>Q377*H377</f>
        <v>0</v>
      </c>
      <c r="S377" s="202">
        <v>0</v>
      </c>
      <c r="T377" s="203">
        <f>S377*H377</f>
        <v>0</v>
      </c>
      <c r="AR377" s="24" t="s">
        <v>206</v>
      </c>
      <c r="AT377" s="24" t="s">
        <v>189</v>
      </c>
      <c r="AU377" s="24" t="s">
        <v>83</v>
      </c>
      <c r="AY377" s="24" t="s">
        <v>186</v>
      </c>
      <c r="BE377" s="204">
        <f>IF(N377="základní",J377,0)</f>
        <v>0</v>
      </c>
      <c r="BF377" s="204">
        <f>IF(N377="snížená",J377,0)</f>
        <v>0</v>
      </c>
      <c r="BG377" s="204">
        <f>IF(N377="zákl. přenesená",J377,0)</f>
        <v>0</v>
      </c>
      <c r="BH377" s="204">
        <f>IF(N377="sníž. přenesená",J377,0)</f>
        <v>0</v>
      </c>
      <c r="BI377" s="204">
        <f>IF(N377="nulová",J377,0)</f>
        <v>0</v>
      </c>
      <c r="BJ377" s="24" t="s">
        <v>81</v>
      </c>
      <c r="BK377" s="204">
        <f>ROUND(I377*H377,2)</f>
        <v>0</v>
      </c>
      <c r="BL377" s="24" t="s">
        <v>206</v>
      </c>
      <c r="BM377" s="24" t="s">
        <v>942</v>
      </c>
    </row>
    <row r="378" spans="2:47" s="1" customFormat="1" ht="40.5">
      <c r="B378" s="41"/>
      <c r="C378" s="63"/>
      <c r="D378" s="208" t="s">
        <v>287</v>
      </c>
      <c r="E378" s="63"/>
      <c r="F378" s="209" t="s">
        <v>943</v>
      </c>
      <c r="G378" s="63"/>
      <c r="H378" s="63"/>
      <c r="I378" s="163"/>
      <c r="J378" s="63"/>
      <c r="K378" s="63"/>
      <c r="L378" s="61"/>
      <c r="M378" s="207"/>
      <c r="N378" s="42"/>
      <c r="O378" s="42"/>
      <c r="P378" s="42"/>
      <c r="Q378" s="42"/>
      <c r="R378" s="42"/>
      <c r="S378" s="42"/>
      <c r="T378" s="78"/>
      <c r="AT378" s="24" t="s">
        <v>287</v>
      </c>
      <c r="AU378" s="24" t="s">
        <v>83</v>
      </c>
    </row>
    <row r="379" spans="2:47" s="1" customFormat="1" ht="27">
      <c r="B379" s="41"/>
      <c r="C379" s="63"/>
      <c r="D379" s="208" t="s">
        <v>196</v>
      </c>
      <c r="E379" s="63"/>
      <c r="F379" s="209" t="s">
        <v>888</v>
      </c>
      <c r="G379" s="63"/>
      <c r="H379" s="63"/>
      <c r="I379" s="163"/>
      <c r="J379" s="63"/>
      <c r="K379" s="63"/>
      <c r="L379" s="61"/>
      <c r="M379" s="207"/>
      <c r="N379" s="42"/>
      <c r="O379" s="42"/>
      <c r="P379" s="42"/>
      <c r="Q379" s="42"/>
      <c r="R379" s="42"/>
      <c r="S379" s="42"/>
      <c r="T379" s="78"/>
      <c r="AT379" s="24" t="s">
        <v>196</v>
      </c>
      <c r="AU379" s="24" t="s">
        <v>83</v>
      </c>
    </row>
    <row r="380" spans="2:51" s="11" customFormat="1" ht="13.5">
      <c r="B380" s="214"/>
      <c r="C380" s="215"/>
      <c r="D380" s="208" t="s">
        <v>290</v>
      </c>
      <c r="E380" s="225" t="s">
        <v>23</v>
      </c>
      <c r="F380" s="226" t="s">
        <v>944</v>
      </c>
      <c r="G380" s="215"/>
      <c r="H380" s="227">
        <v>3299.12</v>
      </c>
      <c r="I380" s="219"/>
      <c r="J380" s="215"/>
      <c r="K380" s="215"/>
      <c r="L380" s="220"/>
      <c r="M380" s="221"/>
      <c r="N380" s="222"/>
      <c r="O380" s="222"/>
      <c r="P380" s="222"/>
      <c r="Q380" s="222"/>
      <c r="R380" s="222"/>
      <c r="S380" s="222"/>
      <c r="T380" s="223"/>
      <c r="AT380" s="224" t="s">
        <v>290</v>
      </c>
      <c r="AU380" s="224" t="s">
        <v>83</v>
      </c>
      <c r="AV380" s="11" t="s">
        <v>83</v>
      </c>
      <c r="AW380" s="11" t="s">
        <v>36</v>
      </c>
      <c r="AX380" s="11" t="s">
        <v>73</v>
      </c>
      <c r="AY380" s="224" t="s">
        <v>186</v>
      </c>
    </row>
    <row r="381" spans="2:51" s="11" customFormat="1" ht="13.5">
      <c r="B381" s="214"/>
      <c r="C381" s="215"/>
      <c r="D381" s="208" t="s">
        <v>290</v>
      </c>
      <c r="E381" s="225" t="s">
        <v>23</v>
      </c>
      <c r="F381" s="226" t="s">
        <v>945</v>
      </c>
      <c r="G381" s="215"/>
      <c r="H381" s="227">
        <v>3226.95</v>
      </c>
      <c r="I381" s="219"/>
      <c r="J381" s="215"/>
      <c r="K381" s="215"/>
      <c r="L381" s="220"/>
      <c r="M381" s="221"/>
      <c r="N381" s="222"/>
      <c r="O381" s="222"/>
      <c r="P381" s="222"/>
      <c r="Q381" s="222"/>
      <c r="R381" s="222"/>
      <c r="S381" s="222"/>
      <c r="T381" s="223"/>
      <c r="AT381" s="224" t="s">
        <v>290</v>
      </c>
      <c r="AU381" s="224" t="s">
        <v>83</v>
      </c>
      <c r="AV381" s="11" t="s">
        <v>83</v>
      </c>
      <c r="AW381" s="11" t="s">
        <v>36</v>
      </c>
      <c r="AX381" s="11" t="s">
        <v>73</v>
      </c>
      <c r="AY381" s="224" t="s">
        <v>186</v>
      </c>
    </row>
    <row r="382" spans="2:51" s="11" customFormat="1" ht="13.5">
      <c r="B382" s="214"/>
      <c r="C382" s="215"/>
      <c r="D382" s="208" t="s">
        <v>290</v>
      </c>
      <c r="E382" s="225" t="s">
        <v>23</v>
      </c>
      <c r="F382" s="226" t="s">
        <v>946</v>
      </c>
      <c r="G382" s="215"/>
      <c r="H382" s="227">
        <v>59.4</v>
      </c>
      <c r="I382" s="219"/>
      <c r="J382" s="215"/>
      <c r="K382" s="215"/>
      <c r="L382" s="220"/>
      <c r="M382" s="221"/>
      <c r="N382" s="222"/>
      <c r="O382" s="222"/>
      <c r="P382" s="222"/>
      <c r="Q382" s="222"/>
      <c r="R382" s="222"/>
      <c r="S382" s="222"/>
      <c r="T382" s="223"/>
      <c r="AT382" s="224" t="s">
        <v>290</v>
      </c>
      <c r="AU382" s="224" t="s">
        <v>83</v>
      </c>
      <c r="AV382" s="11" t="s">
        <v>83</v>
      </c>
      <c r="AW382" s="11" t="s">
        <v>36</v>
      </c>
      <c r="AX382" s="11" t="s">
        <v>73</v>
      </c>
      <c r="AY382" s="224" t="s">
        <v>186</v>
      </c>
    </row>
    <row r="383" spans="2:51" s="11" customFormat="1" ht="13.5">
      <c r="B383" s="214"/>
      <c r="C383" s="215"/>
      <c r="D383" s="208" t="s">
        <v>290</v>
      </c>
      <c r="E383" s="225" t="s">
        <v>23</v>
      </c>
      <c r="F383" s="226" t="s">
        <v>947</v>
      </c>
      <c r="G383" s="215"/>
      <c r="H383" s="227">
        <v>134.83</v>
      </c>
      <c r="I383" s="219"/>
      <c r="J383" s="215"/>
      <c r="K383" s="215"/>
      <c r="L383" s="220"/>
      <c r="M383" s="221"/>
      <c r="N383" s="222"/>
      <c r="O383" s="222"/>
      <c r="P383" s="222"/>
      <c r="Q383" s="222"/>
      <c r="R383" s="222"/>
      <c r="S383" s="222"/>
      <c r="T383" s="223"/>
      <c r="AT383" s="224" t="s">
        <v>290</v>
      </c>
      <c r="AU383" s="224" t="s">
        <v>83</v>
      </c>
      <c r="AV383" s="11" t="s">
        <v>83</v>
      </c>
      <c r="AW383" s="11" t="s">
        <v>36</v>
      </c>
      <c r="AX383" s="11" t="s">
        <v>73</v>
      </c>
      <c r="AY383" s="224" t="s">
        <v>186</v>
      </c>
    </row>
    <row r="384" spans="2:51" s="11" customFormat="1" ht="27">
      <c r="B384" s="214"/>
      <c r="C384" s="215"/>
      <c r="D384" s="208" t="s">
        <v>290</v>
      </c>
      <c r="E384" s="225" t="s">
        <v>23</v>
      </c>
      <c r="F384" s="226" t="s">
        <v>948</v>
      </c>
      <c r="G384" s="215"/>
      <c r="H384" s="227">
        <v>1386.16</v>
      </c>
      <c r="I384" s="219"/>
      <c r="J384" s="215"/>
      <c r="K384" s="215"/>
      <c r="L384" s="220"/>
      <c r="M384" s="221"/>
      <c r="N384" s="222"/>
      <c r="O384" s="222"/>
      <c r="P384" s="222"/>
      <c r="Q384" s="222"/>
      <c r="R384" s="222"/>
      <c r="S384" s="222"/>
      <c r="T384" s="223"/>
      <c r="AT384" s="224" t="s">
        <v>290</v>
      </c>
      <c r="AU384" s="224" t="s">
        <v>83</v>
      </c>
      <c r="AV384" s="11" t="s">
        <v>83</v>
      </c>
      <c r="AW384" s="11" t="s">
        <v>36</v>
      </c>
      <c r="AX384" s="11" t="s">
        <v>73</v>
      </c>
      <c r="AY384" s="224" t="s">
        <v>186</v>
      </c>
    </row>
    <row r="385" spans="2:51" s="12" customFormat="1" ht="13.5">
      <c r="B385" s="230"/>
      <c r="C385" s="231"/>
      <c r="D385" s="205" t="s">
        <v>290</v>
      </c>
      <c r="E385" s="232" t="s">
        <v>23</v>
      </c>
      <c r="F385" s="233" t="s">
        <v>650</v>
      </c>
      <c r="G385" s="231"/>
      <c r="H385" s="234">
        <v>8106.46</v>
      </c>
      <c r="I385" s="235"/>
      <c r="J385" s="231"/>
      <c r="K385" s="231"/>
      <c r="L385" s="236"/>
      <c r="M385" s="237"/>
      <c r="N385" s="238"/>
      <c r="O385" s="238"/>
      <c r="P385" s="238"/>
      <c r="Q385" s="238"/>
      <c r="R385" s="238"/>
      <c r="S385" s="238"/>
      <c r="T385" s="239"/>
      <c r="AT385" s="240" t="s">
        <v>290</v>
      </c>
      <c r="AU385" s="240" t="s">
        <v>83</v>
      </c>
      <c r="AV385" s="12" t="s">
        <v>206</v>
      </c>
      <c r="AW385" s="12" t="s">
        <v>36</v>
      </c>
      <c r="AX385" s="12" t="s">
        <v>81</v>
      </c>
      <c r="AY385" s="240" t="s">
        <v>186</v>
      </c>
    </row>
    <row r="386" spans="2:65" s="1" customFormat="1" ht="31.5" customHeight="1">
      <c r="B386" s="41"/>
      <c r="C386" s="193" t="s">
        <v>949</v>
      </c>
      <c r="D386" s="193" t="s">
        <v>189</v>
      </c>
      <c r="E386" s="194" t="s">
        <v>950</v>
      </c>
      <c r="F386" s="195" t="s">
        <v>951</v>
      </c>
      <c r="G386" s="196" t="s">
        <v>285</v>
      </c>
      <c r="H386" s="197">
        <v>149.353</v>
      </c>
      <c r="I386" s="198"/>
      <c r="J386" s="199">
        <f>ROUND(I386*H386,2)</f>
        <v>0</v>
      </c>
      <c r="K386" s="195" t="s">
        <v>193</v>
      </c>
      <c r="L386" s="61"/>
      <c r="M386" s="200" t="s">
        <v>23</v>
      </c>
      <c r="N386" s="201" t="s">
        <v>44</v>
      </c>
      <c r="O386" s="42"/>
      <c r="P386" s="202">
        <f>O386*H386</f>
        <v>0</v>
      </c>
      <c r="Q386" s="202">
        <v>1E-05</v>
      </c>
      <c r="R386" s="202">
        <f>Q386*H386</f>
        <v>0.0014935300000000003</v>
      </c>
      <c r="S386" s="202">
        <v>0</v>
      </c>
      <c r="T386" s="203">
        <f>S386*H386</f>
        <v>0</v>
      </c>
      <c r="AR386" s="24" t="s">
        <v>206</v>
      </c>
      <c r="AT386" s="24" t="s">
        <v>189</v>
      </c>
      <c r="AU386" s="24" t="s">
        <v>83</v>
      </c>
      <c r="AY386" s="24" t="s">
        <v>186</v>
      </c>
      <c r="BE386" s="204">
        <f>IF(N386="základní",J386,0)</f>
        <v>0</v>
      </c>
      <c r="BF386" s="204">
        <f>IF(N386="snížená",J386,0)</f>
        <v>0</v>
      </c>
      <c r="BG386" s="204">
        <f>IF(N386="zákl. přenesená",J386,0)</f>
        <v>0</v>
      </c>
      <c r="BH386" s="204">
        <f>IF(N386="sníž. přenesená",J386,0)</f>
        <v>0</v>
      </c>
      <c r="BI386" s="204">
        <f>IF(N386="nulová",J386,0)</f>
        <v>0</v>
      </c>
      <c r="BJ386" s="24" t="s">
        <v>81</v>
      </c>
      <c r="BK386" s="204">
        <f>ROUND(I386*H386,2)</f>
        <v>0</v>
      </c>
      <c r="BL386" s="24" t="s">
        <v>206</v>
      </c>
      <c r="BM386" s="24" t="s">
        <v>952</v>
      </c>
    </row>
    <row r="387" spans="2:47" s="1" customFormat="1" ht="40.5">
      <c r="B387" s="41"/>
      <c r="C387" s="63"/>
      <c r="D387" s="208" t="s">
        <v>287</v>
      </c>
      <c r="E387" s="63"/>
      <c r="F387" s="209" t="s">
        <v>943</v>
      </c>
      <c r="G387" s="63"/>
      <c r="H387" s="63"/>
      <c r="I387" s="163"/>
      <c r="J387" s="63"/>
      <c r="K387" s="63"/>
      <c r="L387" s="61"/>
      <c r="M387" s="207"/>
      <c r="N387" s="42"/>
      <c r="O387" s="42"/>
      <c r="P387" s="42"/>
      <c r="Q387" s="42"/>
      <c r="R387" s="42"/>
      <c r="S387" s="42"/>
      <c r="T387" s="78"/>
      <c r="AT387" s="24" t="s">
        <v>287</v>
      </c>
      <c r="AU387" s="24" t="s">
        <v>83</v>
      </c>
    </row>
    <row r="388" spans="2:47" s="1" customFormat="1" ht="27">
      <c r="B388" s="41"/>
      <c r="C388" s="63"/>
      <c r="D388" s="208" t="s">
        <v>196</v>
      </c>
      <c r="E388" s="63"/>
      <c r="F388" s="209" t="s">
        <v>888</v>
      </c>
      <c r="G388" s="63"/>
      <c r="H388" s="63"/>
      <c r="I388" s="163"/>
      <c r="J388" s="63"/>
      <c r="K388" s="63"/>
      <c r="L388" s="61"/>
      <c r="M388" s="207"/>
      <c r="N388" s="42"/>
      <c r="O388" s="42"/>
      <c r="P388" s="42"/>
      <c r="Q388" s="42"/>
      <c r="R388" s="42"/>
      <c r="S388" s="42"/>
      <c r="T388" s="78"/>
      <c r="AT388" s="24" t="s">
        <v>196</v>
      </c>
      <c r="AU388" s="24" t="s">
        <v>83</v>
      </c>
    </row>
    <row r="389" spans="2:51" s="11" customFormat="1" ht="13.5">
      <c r="B389" s="214"/>
      <c r="C389" s="215"/>
      <c r="D389" s="205" t="s">
        <v>290</v>
      </c>
      <c r="E389" s="216" t="s">
        <v>23</v>
      </c>
      <c r="F389" s="217" t="s">
        <v>953</v>
      </c>
      <c r="G389" s="215"/>
      <c r="H389" s="218">
        <v>149.353</v>
      </c>
      <c r="I389" s="219"/>
      <c r="J389" s="215"/>
      <c r="K389" s="215"/>
      <c r="L389" s="220"/>
      <c r="M389" s="221"/>
      <c r="N389" s="222"/>
      <c r="O389" s="222"/>
      <c r="P389" s="222"/>
      <c r="Q389" s="222"/>
      <c r="R389" s="222"/>
      <c r="S389" s="222"/>
      <c r="T389" s="223"/>
      <c r="AT389" s="224" t="s">
        <v>290</v>
      </c>
      <c r="AU389" s="224" t="s">
        <v>83</v>
      </c>
      <c r="AV389" s="11" t="s">
        <v>83</v>
      </c>
      <c r="AW389" s="11" t="s">
        <v>36</v>
      </c>
      <c r="AX389" s="11" t="s">
        <v>81</v>
      </c>
      <c r="AY389" s="224" t="s">
        <v>186</v>
      </c>
    </row>
    <row r="390" spans="2:65" s="1" customFormat="1" ht="44.25" customHeight="1">
      <c r="B390" s="41"/>
      <c r="C390" s="193" t="s">
        <v>954</v>
      </c>
      <c r="D390" s="193" t="s">
        <v>189</v>
      </c>
      <c r="E390" s="194" t="s">
        <v>955</v>
      </c>
      <c r="F390" s="195" t="s">
        <v>956</v>
      </c>
      <c r="G390" s="196" t="s">
        <v>444</v>
      </c>
      <c r="H390" s="197">
        <v>86.312</v>
      </c>
      <c r="I390" s="198"/>
      <c r="J390" s="199">
        <f>ROUND(I390*H390,2)</f>
        <v>0</v>
      </c>
      <c r="K390" s="195" t="s">
        <v>193</v>
      </c>
      <c r="L390" s="61"/>
      <c r="M390" s="200" t="s">
        <v>23</v>
      </c>
      <c r="N390" s="201" t="s">
        <v>44</v>
      </c>
      <c r="O390" s="42"/>
      <c r="P390" s="202">
        <f>O390*H390</f>
        <v>0</v>
      </c>
      <c r="Q390" s="202">
        <v>0.08978</v>
      </c>
      <c r="R390" s="202">
        <f>Q390*H390</f>
        <v>7.7490913599999995</v>
      </c>
      <c r="S390" s="202">
        <v>0</v>
      </c>
      <c r="T390" s="203">
        <f>S390*H390</f>
        <v>0</v>
      </c>
      <c r="AR390" s="24" t="s">
        <v>206</v>
      </c>
      <c r="AT390" s="24" t="s">
        <v>189</v>
      </c>
      <c r="AU390" s="24" t="s">
        <v>83</v>
      </c>
      <c r="AY390" s="24" t="s">
        <v>186</v>
      </c>
      <c r="BE390" s="204">
        <f>IF(N390="základní",J390,0)</f>
        <v>0</v>
      </c>
      <c r="BF390" s="204">
        <f>IF(N390="snížená",J390,0)</f>
        <v>0</v>
      </c>
      <c r="BG390" s="204">
        <f>IF(N390="zákl. přenesená",J390,0)</f>
        <v>0</v>
      </c>
      <c r="BH390" s="204">
        <f>IF(N390="sníž. přenesená",J390,0)</f>
        <v>0</v>
      </c>
      <c r="BI390" s="204">
        <f>IF(N390="nulová",J390,0)</f>
        <v>0</v>
      </c>
      <c r="BJ390" s="24" t="s">
        <v>81</v>
      </c>
      <c r="BK390" s="204">
        <f>ROUND(I390*H390,2)</f>
        <v>0</v>
      </c>
      <c r="BL390" s="24" t="s">
        <v>206</v>
      </c>
      <c r="BM390" s="24" t="s">
        <v>957</v>
      </c>
    </row>
    <row r="391" spans="2:47" s="1" customFormat="1" ht="135">
      <c r="B391" s="41"/>
      <c r="C391" s="63"/>
      <c r="D391" s="208" t="s">
        <v>287</v>
      </c>
      <c r="E391" s="63"/>
      <c r="F391" s="209" t="s">
        <v>958</v>
      </c>
      <c r="G391" s="63"/>
      <c r="H391" s="63"/>
      <c r="I391" s="163"/>
      <c r="J391" s="63"/>
      <c r="K391" s="63"/>
      <c r="L391" s="61"/>
      <c r="M391" s="207"/>
      <c r="N391" s="42"/>
      <c r="O391" s="42"/>
      <c r="P391" s="42"/>
      <c r="Q391" s="42"/>
      <c r="R391" s="42"/>
      <c r="S391" s="42"/>
      <c r="T391" s="78"/>
      <c r="AT391" s="24" t="s">
        <v>287</v>
      </c>
      <c r="AU391" s="24" t="s">
        <v>83</v>
      </c>
    </row>
    <row r="392" spans="2:47" s="1" customFormat="1" ht="40.5">
      <c r="B392" s="41"/>
      <c r="C392" s="63"/>
      <c r="D392" s="208" t="s">
        <v>196</v>
      </c>
      <c r="E392" s="63"/>
      <c r="F392" s="209" t="s">
        <v>959</v>
      </c>
      <c r="G392" s="63"/>
      <c r="H392" s="63"/>
      <c r="I392" s="163"/>
      <c r="J392" s="63"/>
      <c r="K392" s="63"/>
      <c r="L392" s="61"/>
      <c r="M392" s="207"/>
      <c r="N392" s="42"/>
      <c r="O392" s="42"/>
      <c r="P392" s="42"/>
      <c r="Q392" s="42"/>
      <c r="R392" s="42"/>
      <c r="S392" s="42"/>
      <c r="T392" s="78"/>
      <c r="AT392" s="24" t="s">
        <v>196</v>
      </c>
      <c r="AU392" s="24" t="s">
        <v>83</v>
      </c>
    </row>
    <row r="393" spans="2:51" s="11" customFormat="1" ht="13.5">
      <c r="B393" s="214"/>
      <c r="C393" s="215"/>
      <c r="D393" s="205" t="s">
        <v>290</v>
      </c>
      <c r="E393" s="216" t="s">
        <v>23</v>
      </c>
      <c r="F393" s="217" t="s">
        <v>960</v>
      </c>
      <c r="G393" s="215"/>
      <c r="H393" s="218">
        <v>86.312</v>
      </c>
      <c r="I393" s="219"/>
      <c r="J393" s="215"/>
      <c r="K393" s="215"/>
      <c r="L393" s="220"/>
      <c r="M393" s="221"/>
      <c r="N393" s="222"/>
      <c r="O393" s="222"/>
      <c r="P393" s="222"/>
      <c r="Q393" s="222"/>
      <c r="R393" s="222"/>
      <c r="S393" s="222"/>
      <c r="T393" s="223"/>
      <c r="AT393" s="224" t="s">
        <v>290</v>
      </c>
      <c r="AU393" s="224" t="s">
        <v>83</v>
      </c>
      <c r="AV393" s="11" t="s">
        <v>83</v>
      </c>
      <c r="AW393" s="11" t="s">
        <v>36</v>
      </c>
      <c r="AX393" s="11" t="s">
        <v>81</v>
      </c>
      <c r="AY393" s="224" t="s">
        <v>186</v>
      </c>
    </row>
    <row r="394" spans="2:65" s="1" customFormat="1" ht="44.25" customHeight="1">
      <c r="B394" s="41"/>
      <c r="C394" s="193" t="s">
        <v>961</v>
      </c>
      <c r="D394" s="193" t="s">
        <v>189</v>
      </c>
      <c r="E394" s="194" t="s">
        <v>962</v>
      </c>
      <c r="F394" s="195" t="s">
        <v>963</v>
      </c>
      <c r="G394" s="196" t="s">
        <v>444</v>
      </c>
      <c r="H394" s="197">
        <v>87.883</v>
      </c>
      <c r="I394" s="198"/>
      <c r="J394" s="199">
        <f>ROUND(I394*H394,2)</f>
        <v>0</v>
      </c>
      <c r="K394" s="195" t="s">
        <v>193</v>
      </c>
      <c r="L394" s="61"/>
      <c r="M394" s="200" t="s">
        <v>23</v>
      </c>
      <c r="N394" s="201" t="s">
        <v>44</v>
      </c>
      <c r="O394" s="42"/>
      <c r="P394" s="202">
        <f>O394*H394</f>
        <v>0</v>
      </c>
      <c r="Q394" s="202">
        <v>0.1554</v>
      </c>
      <c r="R394" s="202">
        <f>Q394*H394</f>
        <v>13.6570182</v>
      </c>
      <c r="S394" s="202">
        <v>0</v>
      </c>
      <c r="T394" s="203">
        <f>S394*H394</f>
        <v>0</v>
      </c>
      <c r="AR394" s="24" t="s">
        <v>206</v>
      </c>
      <c r="AT394" s="24" t="s">
        <v>189</v>
      </c>
      <c r="AU394" s="24" t="s">
        <v>83</v>
      </c>
      <c r="AY394" s="24" t="s">
        <v>186</v>
      </c>
      <c r="BE394" s="204">
        <f>IF(N394="základní",J394,0)</f>
        <v>0</v>
      </c>
      <c r="BF394" s="204">
        <f>IF(N394="snížená",J394,0)</f>
        <v>0</v>
      </c>
      <c r="BG394" s="204">
        <f>IF(N394="zákl. přenesená",J394,0)</f>
        <v>0</v>
      </c>
      <c r="BH394" s="204">
        <f>IF(N394="sníž. přenesená",J394,0)</f>
        <v>0</v>
      </c>
      <c r="BI394" s="204">
        <f>IF(N394="nulová",J394,0)</f>
        <v>0</v>
      </c>
      <c r="BJ394" s="24" t="s">
        <v>81</v>
      </c>
      <c r="BK394" s="204">
        <f>ROUND(I394*H394,2)</f>
        <v>0</v>
      </c>
      <c r="BL394" s="24" t="s">
        <v>206</v>
      </c>
      <c r="BM394" s="24" t="s">
        <v>964</v>
      </c>
    </row>
    <row r="395" spans="2:47" s="1" customFormat="1" ht="94.5">
      <c r="B395" s="41"/>
      <c r="C395" s="63"/>
      <c r="D395" s="208" t="s">
        <v>287</v>
      </c>
      <c r="E395" s="63"/>
      <c r="F395" s="209" t="s">
        <v>965</v>
      </c>
      <c r="G395" s="63"/>
      <c r="H395" s="63"/>
      <c r="I395" s="163"/>
      <c r="J395" s="63"/>
      <c r="K395" s="63"/>
      <c r="L395" s="61"/>
      <c r="M395" s="207"/>
      <c r="N395" s="42"/>
      <c r="O395" s="42"/>
      <c r="P395" s="42"/>
      <c r="Q395" s="42"/>
      <c r="R395" s="42"/>
      <c r="S395" s="42"/>
      <c r="T395" s="78"/>
      <c r="AT395" s="24" t="s">
        <v>287</v>
      </c>
      <c r="AU395" s="24" t="s">
        <v>83</v>
      </c>
    </row>
    <row r="396" spans="2:47" s="1" customFormat="1" ht="27">
      <c r="B396" s="41"/>
      <c r="C396" s="63"/>
      <c r="D396" s="208" t="s">
        <v>196</v>
      </c>
      <c r="E396" s="63"/>
      <c r="F396" s="209" t="s">
        <v>446</v>
      </c>
      <c r="G396" s="63"/>
      <c r="H396" s="63"/>
      <c r="I396" s="163"/>
      <c r="J396" s="63"/>
      <c r="K396" s="63"/>
      <c r="L396" s="61"/>
      <c r="M396" s="207"/>
      <c r="N396" s="42"/>
      <c r="O396" s="42"/>
      <c r="P396" s="42"/>
      <c r="Q396" s="42"/>
      <c r="R396" s="42"/>
      <c r="S396" s="42"/>
      <c r="T396" s="78"/>
      <c r="AT396" s="24" t="s">
        <v>196</v>
      </c>
      <c r="AU396" s="24" t="s">
        <v>83</v>
      </c>
    </row>
    <row r="397" spans="2:51" s="11" customFormat="1" ht="13.5">
      <c r="B397" s="214"/>
      <c r="C397" s="215"/>
      <c r="D397" s="205" t="s">
        <v>290</v>
      </c>
      <c r="E397" s="216" t="s">
        <v>23</v>
      </c>
      <c r="F397" s="217" t="s">
        <v>966</v>
      </c>
      <c r="G397" s="215"/>
      <c r="H397" s="218">
        <v>87.883</v>
      </c>
      <c r="I397" s="219"/>
      <c r="J397" s="215"/>
      <c r="K397" s="215"/>
      <c r="L397" s="220"/>
      <c r="M397" s="221"/>
      <c r="N397" s="222"/>
      <c r="O397" s="222"/>
      <c r="P397" s="222"/>
      <c r="Q397" s="222"/>
      <c r="R397" s="222"/>
      <c r="S397" s="222"/>
      <c r="T397" s="223"/>
      <c r="AT397" s="224" t="s">
        <v>290</v>
      </c>
      <c r="AU397" s="224" t="s">
        <v>83</v>
      </c>
      <c r="AV397" s="11" t="s">
        <v>83</v>
      </c>
      <c r="AW397" s="11" t="s">
        <v>36</v>
      </c>
      <c r="AX397" s="11" t="s">
        <v>81</v>
      </c>
      <c r="AY397" s="224" t="s">
        <v>186</v>
      </c>
    </row>
    <row r="398" spans="2:65" s="1" customFormat="1" ht="44.25" customHeight="1">
      <c r="B398" s="41"/>
      <c r="C398" s="193" t="s">
        <v>967</v>
      </c>
      <c r="D398" s="193" t="s">
        <v>189</v>
      </c>
      <c r="E398" s="194" t="s">
        <v>968</v>
      </c>
      <c r="F398" s="195" t="s">
        <v>969</v>
      </c>
      <c r="G398" s="196" t="s">
        <v>444</v>
      </c>
      <c r="H398" s="197">
        <v>9.75</v>
      </c>
      <c r="I398" s="198"/>
      <c r="J398" s="199">
        <f>ROUND(I398*H398,2)</f>
        <v>0</v>
      </c>
      <c r="K398" s="195" t="s">
        <v>193</v>
      </c>
      <c r="L398" s="61"/>
      <c r="M398" s="200" t="s">
        <v>23</v>
      </c>
      <c r="N398" s="201" t="s">
        <v>44</v>
      </c>
      <c r="O398" s="42"/>
      <c r="P398" s="202">
        <f>O398*H398</f>
        <v>0</v>
      </c>
      <c r="Q398" s="202">
        <v>0.1295</v>
      </c>
      <c r="R398" s="202">
        <f>Q398*H398</f>
        <v>1.262625</v>
      </c>
      <c r="S398" s="202">
        <v>0</v>
      </c>
      <c r="T398" s="203">
        <f>S398*H398</f>
        <v>0</v>
      </c>
      <c r="AR398" s="24" t="s">
        <v>206</v>
      </c>
      <c r="AT398" s="24" t="s">
        <v>189</v>
      </c>
      <c r="AU398" s="24" t="s">
        <v>83</v>
      </c>
      <c r="AY398" s="24" t="s">
        <v>186</v>
      </c>
      <c r="BE398" s="204">
        <f>IF(N398="základní",J398,0)</f>
        <v>0</v>
      </c>
      <c r="BF398" s="204">
        <f>IF(N398="snížená",J398,0)</f>
        <v>0</v>
      </c>
      <c r="BG398" s="204">
        <f>IF(N398="zákl. přenesená",J398,0)</f>
        <v>0</v>
      </c>
      <c r="BH398" s="204">
        <f>IF(N398="sníž. přenesená",J398,0)</f>
        <v>0</v>
      </c>
      <c r="BI398" s="204">
        <f>IF(N398="nulová",J398,0)</f>
        <v>0</v>
      </c>
      <c r="BJ398" s="24" t="s">
        <v>81</v>
      </c>
      <c r="BK398" s="204">
        <f>ROUND(I398*H398,2)</f>
        <v>0</v>
      </c>
      <c r="BL398" s="24" t="s">
        <v>206</v>
      </c>
      <c r="BM398" s="24" t="s">
        <v>970</v>
      </c>
    </row>
    <row r="399" spans="2:47" s="1" customFormat="1" ht="94.5">
      <c r="B399" s="41"/>
      <c r="C399" s="63"/>
      <c r="D399" s="208" t="s">
        <v>287</v>
      </c>
      <c r="E399" s="63"/>
      <c r="F399" s="209" t="s">
        <v>971</v>
      </c>
      <c r="G399" s="63"/>
      <c r="H399" s="63"/>
      <c r="I399" s="163"/>
      <c r="J399" s="63"/>
      <c r="K399" s="63"/>
      <c r="L399" s="61"/>
      <c r="M399" s="207"/>
      <c r="N399" s="42"/>
      <c r="O399" s="42"/>
      <c r="P399" s="42"/>
      <c r="Q399" s="42"/>
      <c r="R399" s="42"/>
      <c r="S399" s="42"/>
      <c r="T399" s="78"/>
      <c r="AT399" s="24" t="s">
        <v>287</v>
      </c>
      <c r="AU399" s="24" t="s">
        <v>83</v>
      </c>
    </row>
    <row r="400" spans="2:47" s="1" customFormat="1" ht="27">
      <c r="B400" s="41"/>
      <c r="C400" s="63"/>
      <c r="D400" s="208" t="s">
        <v>196</v>
      </c>
      <c r="E400" s="63"/>
      <c r="F400" s="209" t="s">
        <v>446</v>
      </c>
      <c r="G400" s="63"/>
      <c r="H400" s="63"/>
      <c r="I400" s="163"/>
      <c r="J400" s="63"/>
      <c r="K400" s="63"/>
      <c r="L400" s="61"/>
      <c r="M400" s="207"/>
      <c r="N400" s="42"/>
      <c r="O400" s="42"/>
      <c r="P400" s="42"/>
      <c r="Q400" s="42"/>
      <c r="R400" s="42"/>
      <c r="S400" s="42"/>
      <c r="T400" s="78"/>
      <c r="AT400" s="24" t="s">
        <v>196</v>
      </c>
      <c r="AU400" s="24" t="s">
        <v>83</v>
      </c>
    </row>
    <row r="401" spans="2:51" s="11" customFormat="1" ht="13.5">
      <c r="B401" s="214"/>
      <c r="C401" s="215"/>
      <c r="D401" s="205" t="s">
        <v>290</v>
      </c>
      <c r="E401" s="216" t="s">
        <v>23</v>
      </c>
      <c r="F401" s="217" t="s">
        <v>972</v>
      </c>
      <c r="G401" s="215"/>
      <c r="H401" s="218">
        <v>9.75</v>
      </c>
      <c r="I401" s="219"/>
      <c r="J401" s="215"/>
      <c r="K401" s="215"/>
      <c r="L401" s="220"/>
      <c r="M401" s="221"/>
      <c r="N401" s="222"/>
      <c r="O401" s="222"/>
      <c r="P401" s="222"/>
      <c r="Q401" s="222"/>
      <c r="R401" s="222"/>
      <c r="S401" s="222"/>
      <c r="T401" s="223"/>
      <c r="AT401" s="224" t="s">
        <v>290</v>
      </c>
      <c r="AU401" s="224" t="s">
        <v>83</v>
      </c>
      <c r="AV401" s="11" t="s">
        <v>83</v>
      </c>
      <c r="AW401" s="11" t="s">
        <v>36</v>
      </c>
      <c r="AX401" s="11" t="s">
        <v>81</v>
      </c>
      <c r="AY401" s="224" t="s">
        <v>186</v>
      </c>
    </row>
    <row r="402" spans="2:65" s="1" customFormat="1" ht="31.5" customHeight="1">
      <c r="B402" s="41"/>
      <c r="C402" s="193" t="s">
        <v>973</v>
      </c>
      <c r="D402" s="193" t="s">
        <v>189</v>
      </c>
      <c r="E402" s="194" t="s">
        <v>974</v>
      </c>
      <c r="F402" s="195" t="s">
        <v>975</v>
      </c>
      <c r="G402" s="196" t="s">
        <v>295</v>
      </c>
      <c r="H402" s="197">
        <v>4.201</v>
      </c>
      <c r="I402" s="198"/>
      <c r="J402" s="199">
        <f>ROUND(I402*H402,2)</f>
        <v>0</v>
      </c>
      <c r="K402" s="195" t="s">
        <v>193</v>
      </c>
      <c r="L402" s="61"/>
      <c r="M402" s="200" t="s">
        <v>23</v>
      </c>
      <c r="N402" s="201" t="s">
        <v>44</v>
      </c>
      <c r="O402" s="42"/>
      <c r="P402" s="202">
        <f>O402*H402</f>
        <v>0</v>
      </c>
      <c r="Q402" s="202">
        <v>2.25634</v>
      </c>
      <c r="R402" s="202">
        <f>Q402*H402</f>
        <v>9.478884339999999</v>
      </c>
      <c r="S402" s="202">
        <v>0</v>
      </c>
      <c r="T402" s="203">
        <f>S402*H402</f>
        <v>0</v>
      </c>
      <c r="AR402" s="24" t="s">
        <v>206</v>
      </c>
      <c r="AT402" s="24" t="s">
        <v>189</v>
      </c>
      <c r="AU402" s="24" t="s">
        <v>83</v>
      </c>
      <c r="AY402" s="24" t="s">
        <v>186</v>
      </c>
      <c r="BE402" s="204">
        <f>IF(N402="základní",J402,0)</f>
        <v>0</v>
      </c>
      <c r="BF402" s="204">
        <f>IF(N402="snížená",J402,0)</f>
        <v>0</v>
      </c>
      <c r="BG402" s="204">
        <f>IF(N402="zákl. přenesená",J402,0)</f>
        <v>0</v>
      </c>
      <c r="BH402" s="204">
        <f>IF(N402="sníž. přenesená",J402,0)</f>
        <v>0</v>
      </c>
      <c r="BI402" s="204">
        <f>IF(N402="nulová",J402,0)</f>
        <v>0</v>
      </c>
      <c r="BJ402" s="24" t="s">
        <v>81</v>
      </c>
      <c r="BK402" s="204">
        <f>ROUND(I402*H402,2)</f>
        <v>0</v>
      </c>
      <c r="BL402" s="24" t="s">
        <v>206</v>
      </c>
      <c r="BM402" s="24" t="s">
        <v>976</v>
      </c>
    </row>
    <row r="403" spans="2:51" s="11" customFormat="1" ht="13.5">
      <c r="B403" s="214"/>
      <c r="C403" s="215"/>
      <c r="D403" s="205" t="s">
        <v>290</v>
      </c>
      <c r="E403" s="216" t="s">
        <v>23</v>
      </c>
      <c r="F403" s="217" t="s">
        <v>977</v>
      </c>
      <c r="G403" s="215"/>
      <c r="H403" s="218">
        <v>4.201</v>
      </c>
      <c r="I403" s="219"/>
      <c r="J403" s="215"/>
      <c r="K403" s="215"/>
      <c r="L403" s="220"/>
      <c r="M403" s="221"/>
      <c r="N403" s="222"/>
      <c r="O403" s="222"/>
      <c r="P403" s="222"/>
      <c r="Q403" s="222"/>
      <c r="R403" s="222"/>
      <c r="S403" s="222"/>
      <c r="T403" s="223"/>
      <c r="AT403" s="224" t="s">
        <v>290</v>
      </c>
      <c r="AU403" s="224" t="s">
        <v>83</v>
      </c>
      <c r="AV403" s="11" t="s">
        <v>83</v>
      </c>
      <c r="AW403" s="11" t="s">
        <v>36</v>
      </c>
      <c r="AX403" s="11" t="s">
        <v>81</v>
      </c>
      <c r="AY403" s="224" t="s">
        <v>186</v>
      </c>
    </row>
    <row r="404" spans="2:65" s="1" customFormat="1" ht="31.5" customHeight="1">
      <c r="B404" s="41"/>
      <c r="C404" s="193" t="s">
        <v>978</v>
      </c>
      <c r="D404" s="193" t="s">
        <v>189</v>
      </c>
      <c r="E404" s="194" t="s">
        <v>979</v>
      </c>
      <c r="F404" s="195" t="s">
        <v>980</v>
      </c>
      <c r="G404" s="196" t="s">
        <v>300</v>
      </c>
      <c r="H404" s="197">
        <v>2</v>
      </c>
      <c r="I404" s="198"/>
      <c r="J404" s="199">
        <f>ROUND(I404*H404,2)</f>
        <v>0</v>
      </c>
      <c r="K404" s="195" t="s">
        <v>193</v>
      </c>
      <c r="L404" s="61"/>
      <c r="M404" s="200" t="s">
        <v>23</v>
      </c>
      <c r="N404" s="201" t="s">
        <v>44</v>
      </c>
      <c r="O404" s="42"/>
      <c r="P404" s="202">
        <f>O404*H404</f>
        <v>0</v>
      </c>
      <c r="Q404" s="202">
        <v>14.14974</v>
      </c>
      <c r="R404" s="202">
        <f>Q404*H404</f>
        <v>28.29948</v>
      </c>
      <c r="S404" s="202">
        <v>0</v>
      </c>
      <c r="T404" s="203">
        <f>S404*H404</f>
        <v>0</v>
      </c>
      <c r="AR404" s="24" t="s">
        <v>206</v>
      </c>
      <c r="AT404" s="24" t="s">
        <v>189</v>
      </c>
      <c r="AU404" s="24" t="s">
        <v>83</v>
      </c>
      <c r="AY404" s="24" t="s">
        <v>186</v>
      </c>
      <c r="BE404" s="204">
        <f>IF(N404="základní",J404,0)</f>
        <v>0</v>
      </c>
      <c r="BF404" s="204">
        <f>IF(N404="snížená",J404,0)</f>
        <v>0</v>
      </c>
      <c r="BG404" s="204">
        <f>IF(N404="zákl. přenesená",J404,0)</f>
        <v>0</v>
      </c>
      <c r="BH404" s="204">
        <f>IF(N404="sníž. přenesená",J404,0)</f>
        <v>0</v>
      </c>
      <c r="BI404" s="204">
        <f>IF(N404="nulová",J404,0)</f>
        <v>0</v>
      </c>
      <c r="BJ404" s="24" t="s">
        <v>81</v>
      </c>
      <c r="BK404" s="204">
        <f>ROUND(I404*H404,2)</f>
        <v>0</v>
      </c>
      <c r="BL404" s="24" t="s">
        <v>206</v>
      </c>
      <c r="BM404" s="24" t="s">
        <v>981</v>
      </c>
    </row>
    <row r="405" spans="2:47" s="1" customFormat="1" ht="175.5">
      <c r="B405" s="41"/>
      <c r="C405" s="63"/>
      <c r="D405" s="205" t="s">
        <v>287</v>
      </c>
      <c r="E405" s="63"/>
      <c r="F405" s="206" t="s">
        <v>982</v>
      </c>
      <c r="G405" s="63"/>
      <c r="H405" s="63"/>
      <c r="I405" s="163"/>
      <c r="J405" s="63"/>
      <c r="K405" s="63"/>
      <c r="L405" s="61"/>
      <c r="M405" s="207"/>
      <c r="N405" s="42"/>
      <c r="O405" s="42"/>
      <c r="P405" s="42"/>
      <c r="Q405" s="42"/>
      <c r="R405" s="42"/>
      <c r="S405" s="42"/>
      <c r="T405" s="78"/>
      <c r="AT405" s="24" t="s">
        <v>287</v>
      </c>
      <c r="AU405" s="24" t="s">
        <v>83</v>
      </c>
    </row>
    <row r="406" spans="2:65" s="1" customFormat="1" ht="22.5" customHeight="1">
      <c r="B406" s="41"/>
      <c r="C406" s="193" t="s">
        <v>983</v>
      </c>
      <c r="D406" s="193" t="s">
        <v>189</v>
      </c>
      <c r="E406" s="194" t="s">
        <v>984</v>
      </c>
      <c r="F406" s="195" t="s">
        <v>985</v>
      </c>
      <c r="G406" s="196" t="s">
        <v>444</v>
      </c>
      <c r="H406" s="197">
        <v>25.1</v>
      </c>
      <c r="I406" s="198"/>
      <c r="J406" s="199">
        <f>ROUND(I406*H406,2)</f>
        <v>0</v>
      </c>
      <c r="K406" s="195" t="s">
        <v>193</v>
      </c>
      <c r="L406" s="61"/>
      <c r="M406" s="200" t="s">
        <v>23</v>
      </c>
      <c r="N406" s="201" t="s">
        <v>44</v>
      </c>
      <c r="O406" s="42"/>
      <c r="P406" s="202">
        <f>O406*H406</f>
        <v>0</v>
      </c>
      <c r="Q406" s="202">
        <v>0.88535</v>
      </c>
      <c r="R406" s="202">
        <f>Q406*H406</f>
        <v>22.222285</v>
      </c>
      <c r="S406" s="202">
        <v>0</v>
      </c>
      <c r="T406" s="203">
        <f>S406*H406</f>
        <v>0</v>
      </c>
      <c r="AR406" s="24" t="s">
        <v>206</v>
      </c>
      <c r="AT406" s="24" t="s">
        <v>189</v>
      </c>
      <c r="AU406" s="24" t="s">
        <v>83</v>
      </c>
      <c r="AY406" s="24" t="s">
        <v>186</v>
      </c>
      <c r="BE406" s="204">
        <f>IF(N406="základní",J406,0)</f>
        <v>0</v>
      </c>
      <c r="BF406" s="204">
        <f>IF(N406="snížená",J406,0)</f>
        <v>0</v>
      </c>
      <c r="BG406" s="204">
        <f>IF(N406="zákl. přenesená",J406,0)</f>
        <v>0</v>
      </c>
      <c r="BH406" s="204">
        <f>IF(N406="sníž. přenesená",J406,0)</f>
        <v>0</v>
      </c>
      <c r="BI406" s="204">
        <f>IF(N406="nulová",J406,0)</f>
        <v>0</v>
      </c>
      <c r="BJ406" s="24" t="s">
        <v>81</v>
      </c>
      <c r="BK406" s="204">
        <f>ROUND(I406*H406,2)</f>
        <v>0</v>
      </c>
      <c r="BL406" s="24" t="s">
        <v>206</v>
      </c>
      <c r="BM406" s="24" t="s">
        <v>986</v>
      </c>
    </row>
    <row r="407" spans="2:47" s="1" customFormat="1" ht="81">
      <c r="B407" s="41"/>
      <c r="C407" s="63"/>
      <c r="D407" s="205" t="s">
        <v>287</v>
      </c>
      <c r="E407" s="63"/>
      <c r="F407" s="206" t="s">
        <v>987</v>
      </c>
      <c r="G407" s="63"/>
      <c r="H407" s="63"/>
      <c r="I407" s="163"/>
      <c r="J407" s="63"/>
      <c r="K407" s="63"/>
      <c r="L407" s="61"/>
      <c r="M407" s="207"/>
      <c r="N407" s="42"/>
      <c r="O407" s="42"/>
      <c r="P407" s="42"/>
      <c r="Q407" s="42"/>
      <c r="R407" s="42"/>
      <c r="S407" s="42"/>
      <c r="T407" s="78"/>
      <c r="AT407" s="24" t="s">
        <v>287</v>
      </c>
      <c r="AU407" s="24" t="s">
        <v>83</v>
      </c>
    </row>
    <row r="408" spans="2:65" s="1" customFormat="1" ht="31.5" customHeight="1">
      <c r="B408" s="41"/>
      <c r="C408" s="193" t="s">
        <v>988</v>
      </c>
      <c r="D408" s="193" t="s">
        <v>189</v>
      </c>
      <c r="E408" s="194" t="s">
        <v>989</v>
      </c>
      <c r="F408" s="195" t="s">
        <v>990</v>
      </c>
      <c r="G408" s="196" t="s">
        <v>295</v>
      </c>
      <c r="H408" s="197">
        <v>6.525</v>
      </c>
      <c r="I408" s="198"/>
      <c r="J408" s="199">
        <f>ROUND(I408*H408,2)</f>
        <v>0</v>
      </c>
      <c r="K408" s="195" t="s">
        <v>193</v>
      </c>
      <c r="L408" s="61"/>
      <c r="M408" s="200" t="s">
        <v>23</v>
      </c>
      <c r="N408" s="201" t="s">
        <v>44</v>
      </c>
      <c r="O408" s="42"/>
      <c r="P408" s="202">
        <f>O408*H408</f>
        <v>0</v>
      </c>
      <c r="Q408" s="202">
        <v>2.26672</v>
      </c>
      <c r="R408" s="202">
        <f>Q408*H408</f>
        <v>14.790348</v>
      </c>
      <c r="S408" s="202">
        <v>0</v>
      </c>
      <c r="T408" s="203">
        <f>S408*H408</f>
        <v>0</v>
      </c>
      <c r="AR408" s="24" t="s">
        <v>206</v>
      </c>
      <c r="AT408" s="24" t="s">
        <v>189</v>
      </c>
      <c r="AU408" s="24" t="s">
        <v>83</v>
      </c>
      <c r="AY408" s="24" t="s">
        <v>186</v>
      </c>
      <c r="BE408" s="204">
        <f>IF(N408="základní",J408,0)</f>
        <v>0</v>
      </c>
      <c r="BF408" s="204">
        <f>IF(N408="snížená",J408,0)</f>
        <v>0</v>
      </c>
      <c r="BG408" s="204">
        <f>IF(N408="zákl. přenesená",J408,0)</f>
        <v>0</v>
      </c>
      <c r="BH408" s="204">
        <f>IF(N408="sníž. přenesená",J408,0)</f>
        <v>0</v>
      </c>
      <c r="BI408" s="204">
        <f>IF(N408="nulová",J408,0)</f>
        <v>0</v>
      </c>
      <c r="BJ408" s="24" t="s">
        <v>81</v>
      </c>
      <c r="BK408" s="204">
        <f>ROUND(I408*H408,2)</f>
        <v>0</v>
      </c>
      <c r="BL408" s="24" t="s">
        <v>206</v>
      </c>
      <c r="BM408" s="24" t="s">
        <v>991</v>
      </c>
    </row>
    <row r="409" spans="2:47" s="1" customFormat="1" ht="54">
      <c r="B409" s="41"/>
      <c r="C409" s="63"/>
      <c r="D409" s="208" t="s">
        <v>287</v>
      </c>
      <c r="E409" s="63"/>
      <c r="F409" s="209" t="s">
        <v>992</v>
      </c>
      <c r="G409" s="63"/>
      <c r="H409" s="63"/>
      <c r="I409" s="163"/>
      <c r="J409" s="63"/>
      <c r="K409" s="63"/>
      <c r="L409" s="61"/>
      <c r="M409" s="207"/>
      <c r="N409" s="42"/>
      <c r="O409" s="42"/>
      <c r="P409" s="42"/>
      <c r="Q409" s="42"/>
      <c r="R409" s="42"/>
      <c r="S409" s="42"/>
      <c r="T409" s="78"/>
      <c r="AT409" s="24" t="s">
        <v>287</v>
      </c>
      <c r="AU409" s="24" t="s">
        <v>83</v>
      </c>
    </row>
    <row r="410" spans="2:51" s="11" customFormat="1" ht="13.5">
      <c r="B410" s="214"/>
      <c r="C410" s="215"/>
      <c r="D410" s="205" t="s">
        <v>290</v>
      </c>
      <c r="E410" s="216" t="s">
        <v>23</v>
      </c>
      <c r="F410" s="217" t="s">
        <v>993</v>
      </c>
      <c r="G410" s="215"/>
      <c r="H410" s="218">
        <v>6.525</v>
      </c>
      <c r="I410" s="219"/>
      <c r="J410" s="215"/>
      <c r="K410" s="215"/>
      <c r="L410" s="220"/>
      <c r="M410" s="221"/>
      <c r="N410" s="222"/>
      <c r="O410" s="222"/>
      <c r="P410" s="222"/>
      <c r="Q410" s="222"/>
      <c r="R410" s="222"/>
      <c r="S410" s="222"/>
      <c r="T410" s="223"/>
      <c r="AT410" s="224" t="s">
        <v>290</v>
      </c>
      <c r="AU410" s="224" t="s">
        <v>83</v>
      </c>
      <c r="AV410" s="11" t="s">
        <v>83</v>
      </c>
      <c r="AW410" s="11" t="s">
        <v>36</v>
      </c>
      <c r="AX410" s="11" t="s">
        <v>81</v>
      </c>
      <c r="AY410" s="224" t="s">
        <v>186</v>
      </c>
    </row>
    <row r="411" spans="2:65" s="1" customFormat="1" ht="31.5" customHeight="1">
      <c r="B411" s="41"/>
      <c r="C411" s="193" t="s">
        <v>994</v>
      </c>
      <c r="D411" s="193" t="s">
        <v>189</v>
      </c>
      <c r="E411" s="194" t="s">
        <v>995</v>
      </c>
      <c r="F411" s="195" t="s">
        <v>996</v>
      </c>
      <c r="G411" s="196" t="s">
        <v>285</v>
      </c>
      <c r="H411" s="197">
        <v>42473.91</v>
      </c>
      <c r="I411" s="198"/>
      <c r="J411" s="199">
        <f>ROUND(I411*H411,2)</f>
        <v>0</v>
      </c>
      <c r="K411" s="195" t="s">
        <v>193</v>
      </c>
      <c r="L411" s="61"/>
      <c r="M411" s="200" t="s">
        <v>23</v>
      </c>
      <c r="N411" s="201" t="s">
        <v>44</v>
      </c>
      <c r="O411" s="42"/>
      <c r="P411" s="202">
        <f>O411*H411</f>
        <v>0</v>
      </c>
      <c r="Q411" s="202">
        <v>0.00047</v>
      </c>
      <c r="R411" s="202">
        <f>Q411*H411</f>
        <v>19.9627377</v>
      </c>
      <c r="S411" s="202">
        <v>0</v>
      </c>
      <c r="T411" s="203">
        <f>S411*H411</f>
        <v>0</v>
      </c>
      <c r="AR411" s="24" t="s">
        <v>206</v>
      </c>
      <c r="AT411" s="24" t="s">
        <v>189</v>
      </c>
      <c r="AU411" s="24" t="s">
        <v>83</v>
      </c>
      <c r="AY411" s="24" t="s">
        <v>186</v>
      </c>
      <c r="BE411" s="204">
        <f>IF(N411="základní",J411,0)</f>
        <v>0</v>
      </c>
      <c r="BF411" s="204">
        <f>IF(N411="snížená",J411,0)</f>
        <v>0</v>
      </c>
      <c r="BG411" s="204">
        <f>IF(N411="zákl. přenesená",J411,0)</f>
        <v>0</v>
      </c>
      <c r="BH411" s="204">
        <f>IF(N411="sníž. přenesená",J411,0)</f>
        <v>0</v>
      </c>
      <c r="BI411" s="204">
        <f>IF(N411="nulová",J411,0)</f>
        <v>0</v>
      </c>
      <c r="BJ411" s="24" t="s">
        <v>81</v>
      </c>
      <c r="BK411" s="204">
        <f>ROUND(I411*H411,2)</f>
        <v>0</v>
      </c>
      <c r="BL411" s="24" t="s">
        <v>206</v>
      </c>
      <c r="BM411" s="24" t="s">
        <v>997</v>
      </c>
    </row>
    <row r="412" spans="2:47" s="1" customFormat="1" ht="27">
      <c r="B412" s="41"/>
      <c r="C412" s="63"/>
      <c r="D412" s="205" t="s">
        <v>287</v>
      </c>
      <c r="E412" s="63"/>
      <c r="F412" s="206" t="s">
        <v>998</v>
      </c>
      <c r="G412" s="63"/>
      <c r="H412" s="63"/>
      <c r="I412" s="163"/>
      <c r="J412" s="63"/>
      <c r="K412" s="63"/>
      <c r="L412" s="61"/>
      <c r="M412" s="207"/>
      <c r="N412" s="42"/>
      <c r="O412" s="42"/>
      <c r="P412" s="42"/>
      <c r="Q412" s="42"/>
      <c r="R412" s="42"/>
      <c r="S412" s="42"/>
      <c r="T412" s="78"/>
      <c r="AT412" s="24" t="s">
        <v>287</v>
      </c>
      <c r="AU412" s="24" t="s">
        <v>83</v>
      </c>
    </row>
    <row r="413" spans="2:65" s="1" customFormat="1" ht="22.5" customHeight="1">
      <c r="B413" s="41"/>
      <c r="C413" s="193" t="s">
        <v>81</v>
      </c>
      <c r="D413" s="193" t="s">
        <v>189</v>
      </c>
      <c r="E413" s="194" t="s">
        <v>999</v>
      </c>
      <c r="F413" s="195" t="s">
        <v>1000</v>
      </c>
      <c r="G413" s="196" t="s">
        <v>444</v>
      </c>
      <c r="H413" s="197">
        <v>2.41</v>
      </c>
      <c r="I413" s="198"/>
      <c r="J413" s="199">
        <f>ROUND(I413*H413,2)</f>
        <v>0</v>
      </c>
      <c r="K413" s="195" t="s">
        <v>193</v>
      </c>
      <c r="L413" s="61"/>
      <c r="M413" s="200" t="s">
        <v>23</v>
      </c>
      <c r="N413" s="201" t="s">
        <v>44</v>
      </c>
      <c r="O413" s="42"/>
      <c r="P413" s="202">
        <f>O413*H413</f>
        <v>0</v>
      </c>
      <c r="Q413" s="202">
        <v>0</v>
      </c>
      <c r="R413" s="202">
        <f>Q413*H413</f>
        <v>0</v>
      </c>
      <c r="S413" s="202">
        <v>0</v>
      </c>
      <c r="T413" s="203">
        <f>S413*H413</f>
        <v>0</v>
      </c>
      <c r="AR413" s="24" t="s">
        <v>206</v>
      </c>
      <c r="AT413" s="24" t="s">
        <v>189</v>
      </c>
      <c r="AU413" s="24" t="s">
        <v>83</v>
      </c>
      <c r="AY413" s="24" t="s">
        <v>186</v>
      </c>
      <c r="BE413" s="204">
        <f>IF(N413="základní",J413,0)</f>
        <v>0</v>
      </c>
      <c r="BF413" s="204">
        <f>IF(N413="snížená",J413,0)</f>
        <v>0</v>
      </c>
      <c r="BG413" s="204">
        <f>IF(N413="zákl. přenesená",J413,0)</f>
        <v>0</v>
      </c>
      <c r="BH413" s="204">
        <f>IF(N413="sníž. přenesená",J413,0)</f>
        <v>0</v>
      </c>
      <c r="BI413" s="204">
        <f>IF(N413="nulová",J413,0)</f>
        <v>0</v>
      </c>
      <c r="BJ413" s="24" t="s">
        <v>81</v>
      </c>
      <c r="BK413" s="204">
        <f>ROUND(I413*H413,2)</f>
        <v>0</v>
      </c>
      <c r="BL413" s="24" t="s">
        <v>206</v>
      </c>
      <c r="BM413" s="24" t="s">
        <v>1001</v>
      </c>
    </row>
    <row r="414" spans="2:47" s="1" customFormat="1" ht="27">
      <c r="B414" s="41"/>
      <c r="C414" s="63"/>
      <c r="D414" s="208" t="s">
        <v>287</v>
      </c>
      <c r="E414" s="63"/>
      <c r="F414" s="209" t="s">
        <v>1002</v>
      </c>
      <c r="G414" s="63"/>
      <c r="H414" s="63"/>
      <c r="I414" s="163"/>
      <c r="J414" s="63"/>
      <c r="K414" s="63"/>
      <c r="L414" s="61"/>
      <c r="M414" s="207"/>
      <c r="N414" s="42"/>
      <c r="O414" s="42"/>
      <c r="P414" s="42"/>
      <c r="Q414" s="42"/>
      <c r="R414" s="42"/>
      <c r="S414" s="42"/>
      <c r="T414" s="78"/>
      <c r="AT414" s="24" t="s">
        <v>287</v>
      </c>
      <c r="AU414" s="24" t="s">
        <v>83</v>
      </c>
    </row>
    <row r="415" spans="2:47" s="1" customFormat="1" ht="27">
      <c r="B415" s="41"/>
      <c r="C415" s="63"/>
      <c r="D415" s="205" t="s">
        <v>196</v>
      </c>
      <c r="E415" s="63"/>
      <c r="F415" s="206" t="s">
        <v>446</v>
      </c>
      <c r="G415" s="63"/>
      <c r="H415" s="63"/>
      <c r="I415" s="163"/>
      <c r="J415" s="63"/>
      <c r="K415" s="63"/>
      <c r="L415" s="61"/>
      <c r="M415" s="207"/>
      <c r="N415" s="42"/>
      <c r="O415" s="42"/>
      <c r="P415" s="42"/>
      <c r="Q415" s="42"/>
      <c r="R415" s="42"/>
      <c r="S415" s="42"/>
      <c r="T415" s="78"/>
      <c r="AT415" s="24" t="s">
        <v>196</v>
      </c>
      <c r="AU415" s="24" t="s">
        <v>83</v>
      </c>
    </row>
    <row r="416" spans="2:65" s="1" customFormat="1" ht="22.5" customHeight="1">
      <c r="B416" s="41"/>
      <c r="C416" s="193" t="s">
        <v>83</v>
      </c>
      <c r="D416" s="193" t="s">
        <v>189</v>
      </c>
      <c r="E416" s="194" t="s">
        <v>1003</v>
      </c>
      <c r="F416" s="195" t="s">
        <v>1004</v>
      </c>
      <c r="G416" s="196" t="s">
        <v>444</v>
      </c>
      <c r="H416" s="197">
        <v>51.662</v>
      </c>
      <c r="I416" s="198"/>
      <c r="J416" s="199">
        <f>ROUND(I416*H416,2)</f>
        <v>0</v>
      </c>
      <c r="K416" s="195" t="s">
        <v>193</v>
      </c>
      <c r="L416" s="61"/>
      <c r="M416" s="200" t="s">
        <v>23</v>
      </c>
      <c r="N416" s="201" t="s">
        <v>44</v>
      </c>
      <c r="O416" s="42"/>
      <c r="P416" s="202">
        <f>O416*H416</f>
        <v>0</v>
      </c>
      <c r="Q416" s="202">
        <v>0</v>
      </c>
      <c r="R416" s="202">
        <f>Q416*H416</f>
        <v>0</v>
      </c>
      <c r="S416" s="202">
        <v>0</v>
      </c>
      <c r="T416" s="203">
        <f>S416*H416</f>
        <v>0</v>
      </c>
      <c r="AR416" s="24" t="s">
        <v>206</v>
      </c>
      <c r="AT416" s="24" t="s">
        <v>189</v>
      </c>
      <c r="AU416" s="24" t="s">
        <v>83</v>
      </c>
      <c r="AY416" s="24" t="s">
        <v>186</v>
      </c>
      <c r="BE416" s="204">
        <f>IF(N416="základní",J416,0)</f>
        <v>0</v>
      </c>
      <c r="BF416" s="204">
        <f>IF(N416="snížená",J416,0)</f>
        <v>0</v>
      </c>
      <c r="BG416" s="204">
        <f>IF(N416="zákl. přenesená",J416,0)</f>
        <v>0</v>
      </c>
      <c r="BH416" s="204">
        <f>IF(N416="sníž. přenesená",J416,0)</f>
        <v>0</v>
      </c>
      <c r="BI416" s="204">
        <f>IF(N416="nulová",J416,0)</f>
        <v>0</v>
      </c>
      <c r="BJ416" s="24" t="s">
        <v>81</v>
      </c>
      <c r="BK416" s="204">
        <f>ROUND(I416*H416,2)</f>
        <v>0</v>
      </c>
      <c r="BL416" s="24" t="s">
        <v>206</v>
      </c>
      <c r="BM416" s="24" t="s">
        <v>1005</v>
      </c>
    </row>
    <row r="417" spans="2:47" s="1" customFormat="1" ht="27">
      <c r="B417" s="41"/>
      <c r="C417" s="63"/>
      <c r="D417" s="208" t="s">
        <v>287</v>
      </c>
      <c r="E417" s="63"/>
      <c r="F417" s="209" t="s">
        <v>1002</v>
      </c>
      <c r="G417" s="63"/>
      <c r="H417" s="63"/>
      <c r="I417" s="163"/>
      <c r="J417" s="63"/>
      <c r="K417" s="63"/>
      <c r="L417" s="61"/>
      <c r="M417" s="207"/>
      <c r="N417" s="42"/>
      <c r="O417" s="42"/>
      <c r="P417" s="42"/>
      <c r="Q417" s="42"/>
      <c r="R417" s="42"/>
      <c r="S417" s="42"/>
      <c r="T417" s="78"/>
      <c r="AT417" s="24" t="s">
        <v>287</v>
      </c>
      <c r="AU417" s="24" t="s">
        <v>83</v>
      </c>
    </row>
    <row r="418" spans="2:47" s="1" customFormat="1" ht="27">
      <c r="B418" s="41"/>
      <c r="C418" s="63"/>
      <c r="D418" s="208" t="s">
        <v>196</v>
      </c>
      <c r="E418" s="63"/>
      <c r="F418" s="209" t="s">
        <v>446</v>
      </c>
      <c r="G418" s="63"/>
      <c r="H418" s="63"/>
      <c r="I418" s="163"/>
      <c r="J418" s="63"/>
      <c r="K418" s="63"/>
      <c r="L418" s="61"/>
      <c r="M418" s="207"/>
      <c r="N418" s="42"/>
      <c r="O418" s="42"/>
      <c r="P418" s="42"/>
      <c r="Q418" s="42"/>
      <c r="R418" s="42"/>
      <c r="S418" s="42"/>
      <c r="T418" s="78"/>
      <c r="AT418" s="24" t="s">
        <v>196</v>
      </c>
      <c r="AU418" s="24" t="s">
        <v>83</v>
      </c>
    </row>
    <row r="419" spans="2:51" s="11" customFormat="1" ht="13.5">
      <c r="B419" s="214"/>
      <c r="C419" s="215"/>
      <c r="D419" s="205" t="s">
        <v>290</v>
      </c>
      <c r="E419" s="216" t="s">
        <v>23</v>
      </c>
      <c r="F419" s="217" t="s">
        <v>1006</v>
      </c>
      <c r="G419" s="215"/>
      <c r="H419" s="218">
        <v>51.662</v>
      </c>
      <c r="I419" s="219"/>
      <c r="J419" s="215"/>
      <c r="K419" s="215"/>
      <c r="L419" s="220"/>
      <c r="M419" s="221"/>
      <c r="N419" s="222"/>
      <c r="O419" s="222"/>
      <c r="P419" s="222"/>
      <c r="Q419" s="222"/>
      <c r="R419" s="222"/>
      <c r="S419" s="222"/>
      <c r="T419" s="223"/>
      <c r="AT419" s="224" t="s">
        <v>290</v>
      </c>
      <c r="AU419" s="224" t="s">
        <v>83</v>
      </c>
      <c r="AV419" s="11" t="s">
        <v>83</v>
      </c>
      <c r="AW419" s="11" t="s">
        <v>36</v>
      </c>
      <c r="AX419" s="11" t="s">
        <v>81</v>
      </c>
      <c r="AY419" s="224" t="s">
        <v>186</v>
      </c>
    </row>
    <row r="420" spans="2:65" s="1" customFormat="1" ht="31.5" customHeight="1">
      <c r="B420" s="41"/>
      <c r="C420" s="193" t="s">
        <v>1007</v>
      </c>
      <c r="D420" s="193" t="s">
        <v>189</v>
      </c>
      <c r="E420" s="194" t="s">
        <v>1008</v>
      </c>
      <c r="F420" s="195" t="s">
        <v>1009</v>
      </c>
      <c r="G420" s="196" t="s">
        <v>285</v>
      </c>
      <c r="H420" s="197">
        <v>3143.47</v>
      </c>
      <c r="I420" s="198"/>
      <c r="J420" s="199">
        <f>ROUND(I420*H420,2)</f>
        <v>0</v>
      </c>
      <c r="K420" s="195" t="s">
        <v>193</v>
      </c>
      <c r="L420" s="61"/>
      <c r="M420" s="200" t="s">
        <v>23</v>
      </c>
      <c r="N420" s="201" t="s">
        <v>44</v>
      </c>
      <c r="O420" s="42"/>
      <c r="P420" s="202">
        <f>O420*H420</f>
        <v>0</v>
      </c>
      <c r="Q420" s="202">
        <v>0.28029</v>
      </c>
      <c r="R420" s="202">
        <f>Q420*H420</f>
        <v>881.0832062999999</v>
      </c>
      <c r="S420" s="202">
        <v>0</v>
      </c>
      <c r="T420" s="203">
        <f>S420*H420</f>
        <v>0</v>
      </c>
      <c r="AR420" s="24" t="s">
        <v>206</v>
      </c>
      <c r="AT420" s="24" t="s">
        <v>189</v>
      </c>
      <c r="AU420" s="24" t="s">
        <v>83</v>
      </c>
      <c r="AY420" s="24" t="s">
        <v>186</v>
      </c>
      <c r="BE420" s="204">
        <f>IF(N420="základní",J420,0)</f>
        <v>0</v>
      </c>
      <c r="BF420" s="204">
        <f>IF(N420="snížená",J420,0)</f>
        <v>0</v>
      </c>
      <c r="BG420" s="204">
        <f>IF(N420="zákl. přenesená",J420,0)</f>
        <v>0</v>
      </c>
      <c r="BH420" s="204">
        <f>IF(N420="sníž. přenesená",J420,0)</f>
        <v>0</v>
      </c>
      <c r="BI420" s="204">
        <f>IF(N420="nulová",J420,0)</f>
        <v>0</v>
      </c>
      <c r="BJ420" s="24" t="s">
        <v>81</v>
      </c>
      <c r="BK420" s="204">
        <f>ROUND(I420*H420,2)</f>
        <v>0</v>
      </c>
      <c r="BL420" s="24" t="s">
        <v>206</v>
      </c>
      <c r="BM420" s="24" t="s">
        <v>1010</v>
      </c>
    </row>
    <row r="421" spans="2:47" s="1" customFormat="1" ht="94.5">
      <c r="B421" s="41"/>
      <c r="C421" s="63"/>
      <c r="D421" s="208" t="s">
        <v>287</v>
      </c>
      <c r="E421" s="63"/>
      <c r="F421" s="209" t="s">
        <v>1011</v>
      </c>
      <c r="G421" s="63"/>
      <c r="H421" s="63"/>
      <c r="I421" s="163"/>
      <c r="J421" s="63"/>
      <c r="K421" s="63"/>
      <c r="L421" s="61"/>
      <c r="M421" s="207"/>
      <c r="N421" s="42"/>
      <c r="O421" s="42"/>
      <c r="P421" s="42"/>
      <c r="Q421" s="42"/>
      <c r="R421" s="42"/>
      <c r="S421" s="42"/>
      <c r="T421" s="78"/>
      <c r="AT421" s="24" t="s">
        <v>287</v>
      </c>
      <c r="AU421" s="24" t="s">
        <v>83</v>
      </c>
    </row>
    <row r="422" spans="2:47" s="1" customFormat="1" ht="27">
      <c r="B422" s="41"/>
      <c r="C422" s="63"/>
      <c r="D422" s="208" t="s">
        <v>196</v>
      </c>
      <c r="E422" s="63"/>
      <c r="F422" s="209" t="s">
        <v>446</v>
      </c>
      <c r="G422" s="63"/>
      <c r="H422" s="63"/>
      <c r="I422" s="163"/>
      <c r="J422" s="63"/>
      <c r="K422" s="63"/>
      <c r="L422" s="61"/>
      <c r="M422" s="207"/>
      <c r="N422" s="42"/>
      <c r="O422" s="42"/>
      <c r="P422" s="42"/>
      <c r="Q422" s="42"/>
      <c r="R422" s="42"/>
      <c r="S422" s="42"/>
      <c r="T422" s="78"/>
      <c r="AT422" s="24" t="s">
        <v>196</v>
      </c>
      <c r="AU422" s="24" t="s">
        <v>83</v>
      </c>
    </row>
    <row r="423" spans="2:51" s="11" customFormat="1" ht="13.5">
      <c r="B423" s="214"/>
      <c r="C423" s="215"/>
      <c r="D423" s="205" t="s">
        <v>290</v>
      </c>
      <c r="E423" s="216" t="s">
        <v>23</v>
      </c>
      <c r="F423" s="217" t="s">
        <v>1012</v>
      </c>
      <c r="G423" s="215"/>
      <c r="H423" s="218">
        <v>3143.47</v>
      </c>
      <c r="I423" s="219"/>
      <c r="J423" s="215"/>
      <c r="K423" s="215"/>
      <c r="L423" s="220"/>
      <c r="M423" s="221"/>
      <c r="N423" s="222"/>
      <c r="O423" s="222"/>
      <c r="P423" s="222"/>
      <c r="Q423" s="222"/>
      <c r="R423" s="222"/>
      <c r="S423" s="222"/>
      <c r="T423" s="223"/>
      <c r="AT423" s="224" t="s">
        <v>290</v>
      </c>
      <c r="AU423" s="224" t="s">
        <v>83</v>
      </c>
      <c r="AV423" s="11" t="s">
        <v>83</v>
      </c>
      <c r="AW423" s="11" t="s">
        <v>36</v>
      </c>
      <c r="AX423" s="11" t="s">
        <v>81</v>
      </c>
      <c r="AY423" s="224" t="s">
        <v>186</v>
      </c>
    </row>
    <row r="424" spans="2:65" s="1" customFormat="1" ht="44.25" customHeight="1">
      <c r="B424" s="41"/>
      <c r="C424" s="193" t="s">
        <v>1013</v>
      </c>
      <c r="D424" s="193" t="s">
        <v>189</v>
      </c>
      <c r="E424" s="194" t="s">
        <v>1014</v>
      </c>
      <c r="F424" s="195" t="s">
        <v>1015</v>
      </c>
      <c r="G424" s="196" t="s">
        <v>444</v>
      </c>
      <c r="H424" s="197">
        <v>4003.83</v>
      </c>
      <c r="I424" s="198"/>
      <c r="J424" s="199">
        <f>ROUND(I424*H424,2)</f>
        <v>0</v>
      </c>
      <c r="K424" s="195" t="s">
        <v>193</v>
      </c>
      <c r="L424" s="61"/>
      <c r="M424" s="200" t="s">
        <v>23</v>
      </c>
      <c r="N424" s="201" t="s">
        <v>44</v>
      </c>
      <c r="O424" s="42"/>
      <c r="P424" s="202">
        <f>O424*H424</f>
        <v>0</v>
      </c>
      <c r="Q424" s="202">
        <v>0.16371</v>
      </c>
      <c r="R424" s="202">
        <f>Q424*H424</f>
        <v>655.4670093</v>
      </c>
      <c r="S424" s="202">
        <v>0</v>
      </c>
      <c r="T424" s="203">
        <f>S424*H424</f>
        <v>0</v>
      </c>
      <c r="AR424" s="24" t="s">
        <v>206</v>
      </c>
      <c r="AT424" s="24" t="s">
        <v>189</v>
      </c>
      <c r="AU424" s="24" t="s">
        <v>83</v>
      </c>
      <c r="AY424" s="24" t="s">
        <v>186</v>
      </c>
      <c r="BE424" s="204">
        <f>IF(N424="základní",J424,0)</f>
        <v>0</v>
      </c>
      <c r="BF424" s="204">
        <f>IF(N424="snížená",J424,0)</f>
        <v>0</v>
      </c>
      <c r="BG424" s="204">
        <f>IF(N424="zákl. přenesená",J424,0)</f>
        <v>0</v>
      </c>
      <c r="BH424" s="204">
        <f>IF(N424="sníž. přenesená",J424,0)</f>
        <v>0</v>
      </c>
      <c r="BI424" s="204">
        <f>IF(N424="nulová",J424,0)</f>
        <v>0</v>
      </c>
      <c r="BJ424" s="24" t="s">
        <v>81</v>
      </c>
      <c r="BK424" s="204">
        <f>ROUND(I424*H424,2)</f>
        <v>0</v>
      </c>
      <c r="BL424" s="24" t="s">
        <v>206</v>
      </c>
      <c r="BM424" s="24" t="s">
        <v>1016</v>
      </c>
    </row>
    <row r="425" spans="2:47" s="1" customFormat="1" ht="94.5">
      <c r="B425" s="41"/>
      <c r="C425" s="63"/>
      <c r="D425" s="208" t="s">
        <v>287</v>
      </c>
      <c r="E425" s="63"/>
      <c r="F425" s="209" t="s">
        <v>1011</v>
      </c>
      <c r="G425" s="63"/>
      <c r="H425" s="63"/>
      <c r="I425" s="163"/>
      <c r="J425" s="63"/>
      <c r="K425" s="63"/>
      <c r="L425" s="61"/>
      <c r="M425" s="207"/>
      <c r="N425" s="42"/>
      <c r="O425" s="42"/>
      <c r="P425" s="42"/>
      <c r="Q425" s="42"/>
      <c r="R425" s="42"/>
      <c r="S425" s="42"/>
      <c r="T425" s="78"/>
      <c r="AT425" s="24" t="s">
        <v>287</v>
      </c>
      <c r="AU425" s="24" t="s">
        <v>83</v>
      </c>
    </row>
    <row r="426" spans="2:47" s="1" customFormat="1" ht="27">
      <c r="B426" s="41"/>
      <c r="C426" s="63"/>
      <c r="D426" s="208" t="s">
        <v>196</v>
      </c>
      <c r="E426" s="63"/>
      <c r="F426" s="209" t="s">
        <v>446</v>
      </c>
      <c r="G426" s="63"/>
      <c r="H426" s="63"/>
      <c r="I426" s="163"/>
      <c r="J426" s="63"/>
      <c r="K426" s="63"/>
      <c r="L426" s="61"/>
      <c r="M426" s="207"/>
      <c r="N426" s="42"/>
      <c r="O426" s="42"/>
      <c r="P426" s="42"/>
      <c r="Q426" s="42"/>
      <c r="R426" s="42"/>
      <c r="S426" s="42"/>
      <c r="T426" s="78"/>
      <c r="AT426" s="24" t="s">
        <v>196</v>
      </c>
      <c r="AU426" s="24" t="s">
        <v>83</v>
      </c>
    </row>
    <row r="427" spans="2:51" s="11" customFormat="1" ht="13.5">
      <c r="B427" s="214"/>
      <c r="C427" s="215"/>
      <c r="D427" s="208" t="s">
        <v>290</v>
      </c>
      <c r="E427" s="225" t="s">
        <v>23</v>
      </c>
      <c r="F427" s="226" t="s">
        <v>1017</v>
      </c>
      <c r="G427" s="215"/>
      <c r="H427" s="227">
        <v>860.36</v>
      </c>
      <c r="I427" s="219"/>
      <c r="J427" s="215"/>
      <c r="K427" s="215"/>
      <c r="L427" s="220"/>
      <c r="M427" s="221"/>
      <c r="N427" s="222"/>
      <c r="O427" s="222"/>
      <c r="P427" s="222"/>
      <c r="Q427" s="222"/>
      <c r="R427" s="222"/>
      <c r="S427" s="222"/>
      <c r="T427" s="223"/>
      <c r="AT427" s="224" t="s">
        <v>290</v>
      </c>
      <c r="AU427" s="224" t="s">
        <v>83</v>
      </c>
      <c r="AV427" s="11" t="s">
        <v>83</v>
      </c>
      <c r="AW427" s="11" t="s">
        <v>36</v>
      </c>
      <c r="AX427" s="11" t="s">
        <v>73</v>
      </c>
      <c r="AY427" s="224" t="s">
        <v>186</v>
      </c>
    </row>
    <row r="428" spans="2:51" s="11" customFormat="1" ht="13.5">
      <c r="B428" s="214"/>
      <c r="C428" s="215"/>
      <c r="D428" s="208" t="s">
        <v>290</v>
      </c>
      <c r="E428" s="225" t="s">
        <v>23</v>
      </c>
      <c r="F428" s="226" t="s">
        <v>1018</v>
      </c>
      <c r="G428" s="215"/>
      <c r="H428" s="227">
        <v>3143.47</v>
      </c>
      <c r="I428" s="219"/>
      <c r="J428" s="215"/>
      <c r="K428" s="215"/>
      <c r="L428" s="220"/>
      <c r="M428" s="221"/>
      <c r="N428" s="222"/>
      <c r="O428" s="222"/>
      <c r="P428" s="222"/>
      <c r="Q428" s="222"/>
      <c r="R428" s="222"/>
      <c r="S428" s="222"/>
      <c r="T428" s="223"/>
      <c r="AT428" s="224" t="s">
        <v>290</v>
      </c>
      <c r="AU428" s="224" t="s">
        <v>83</v>
      </c>
      <c r="AV428" s="11" t="s">
        <v>83</v>
      </c>
      <c r="AW428" s="11" t="s">
        <v>36</v>
      </c>
      <c r="AX428" s="11" t="s">
        <v>73</v>
      </c>
      <c r="AY428" s="224" t="s">
        <v>186</v>
      </c>
    </row>
    <row r="429" spans="2:51" s="12" customFormat="1" ht="13.5">
      <c r="B429" s="230"/>
      <c r="C429" s="231"/>
      <c r="D429" s="205" t="s">
        <v>290</v>
      </c>
      <c r="E429" s="232" t="s">
        <v>23</v>
      </c>
      <c r="F429" s="233" t="s">
        <v>650</v>
      </c>
      <c r="G429" s="231"/>
      <c r="H429" s="234">
        <v>4003.83</v>
      </c>
      <c r="I429" s="235"/>
      <c r="J429" s="231"/>
      <c r="K429" s="231"/>
      <c r="L429" s="236"/>
      <c r="M429" s="237"/>
      <c r="N429" s="238"/>
      <c r="O429" s="238"/>
      <c r="P429" s="238"/>
      <c r="Q429" s="238"/>
      <c r="R429" s="238"/>
      <c r="S429" s="238"/>
      <c r="T429" s="239"/>
      <c r="AT429" s="240" t="s">
        <v>290</v>
      </c>
      <c r="AU429" s="240" t="s">
        <v>83</v>
      </c>
      <c r="AV429" s="12" t="s">
        <v>206</v>
      </c>
      <c r="AW429" s="12" t="s">
        <v>36</v>
      </c>
      <c r="AX429" s="12" t="s">
        <v>81</v>
      </c>
      <c r="AY429" s="240" t="s">
        <v>186</v>
      </c>
    </row>
    <row r="430" spans="2:65" s="1" customFormat="1" ht="22.5" customHeight="1">
      <c r="B430" s="41"/>
      <c r="C430" s="193" t="s">
        <v>263</v>
      </c>
      <c r="D430" s="193" t="s">
        <v>189</v>
      </c>
      <c r="E430" s="194" t="s">
        <v>1019</v>
      </c>
      <c r="F430" s="195" t="s">
        <v>1020</v>
      </c>
      <c r="G430" s="196" t="s">
        <v>295</v>
      </c>
      <c r="H430" s="197">
        <v>0.6</v>
      </c>
      <c r="I430" s="198"/>
      <c r="J430" s="199">
        <f>ROUND(I430*H430,2)</f>
        <v>0</v>
      </c>
      <c r="K430" s="195" t="s">
        <v>193</v>
      </c>
      <c r="L430" s="61"/>
      <c r="M430" s="200" t="s">
        <v>23</v>
      </c>
      <c r="N430" s="201" t="s">
        <v>44</v>
      </c>
      <c r="O430" s="42"/>
      <c r="P430" s="202">
        <f>O430*H430</f>
        <v>0</v>
      </c>
      <c r="Q430" s="202">
        <v>0.12</v>
      </c>
      <c r="R430" s="202">
        <f>Q430*H430</f>
        <v>0.072</v>
      </c>
      <c r="S430" s="202">
        <v>2.2</v>
      </c>
      <c r="T430" s="203">
        <f>S430*H430</f>
        <v>1.32</v>
      </c>
      <c r="AR430" s="24" t="s">
        <v>206</v>
      </c>
      <c r="AT430" s="24" t="s">
        <v>189</v>
      </c>
      <c r="AU430" s="24" t="s">
        <v>83</v>
      </c>
      <c r="AY430" s="24" t="s">
        <v>186</v>
      </c>
      <c r="BE430" s="204">
        <f>IF(N430="základní",J430,0)</f>
        <v>0</v>
      </c>
      <c r="BF430" s="204">
        <f>IF(N430="snížená",J430,0)</f>
        <v>0</v>
      </c>
      <c r="BG430" s="204">
        <f>IF(N430="zákl. přenesená",J430,0)</f>
        <v>0</v>
      </c>
      <c r="BH430" s="204">
        <f>IF(N430="sníž. přenesená",J430,0)</f>
        <v>0</v>
      </c>
      <c r="BI430" s="204">
        <f>IF(N430="nulová",J430,0)</f>
        <v>0</v>
      </c>
      <c r="BJ430" s="24" t="s">
        <v>81</v>
      </c>
      <c r="BK430" s="204">
        <f>ROUND(I430*H430,2)</f>
        <v>0</v>
      </c>
      <c r="BL430" s="24" t="s">
        <v>206</v>
      </c>
      <c r="BM430" s="24" t="s">
        <v>1021</v>
      </c>
    </row>
    <row r="431" spans="2:47" s="1" customFormat="1" ht="175.5">
      <c r="B431" s="41"/>
      <c r="C431" s="63"/>
      <c r="D431" s="208" t="s">
        <v>287</v>
      </c>
      <c r="E431" s="63"/>
      <c r="F431" s="209" t="s">
        <v>1022</v>
      </c>
      <c r="G431" s="63"/>
      <c r="H431" s="63"/>
      <c r="I431" s="163"/>
      <c r="J431" s="63"/>
      <c r="K431" s="63"/>
      <c r="L431" s="61"/>
      <c r="M431" s="207"/>
      <c r="N431" s="42"/>
      <c r="O431" s="42"/>
      <c r="P431" s="42"/>
      <c r="Q431" s="42"/>
      <c r="R431" s="42"/>
      <c r="S431" s="42"/>
      <c r="T431" s="78"/>
      <c r="AT431" s="24" t="s">
        <v>287</v>
      </c>
      <c r="AU431" s="24" t="s">
        <v>83</v>
      </c>
    </row>
    <row r="432" spans="2:47" s="1" customFormat="1" ht="27">
      <c r="B432" s="41"/>
      <c r="C432" s="63"/>
      <c r="D432" s="208" t="s">
        <v>196</v>
      </c>
      <c r="E432" s="63"/>
      <c r="F432" s="209" t="s">
        <v>446</v>
      </c>
      <c r="G432" s="63"/>
      <c r="H432" s="63"/>
      <c r="I432" s="163"/>
      <c r="J432" s="63"/>
      <c r="K432" s="63"/>
      <c r="L432" s="61"/>
      <c r="M432" s="207"/>
      <c r="N432" s="42"/>
      <c r="O432" s="42"/>
      <c r="P432" s="42"/>
      <c r="Q432" s="42"/>
      <c r="R432" s="42"/>
      <c r="S432" s="42"/>
      <c r="T432" s="78"/>
      <c r="AT432" s="24" t="s">
        <v>196</v>
      </c>
      <c r="AU432" s="24" t="s">
        <v>83</v>
      </c>
    </row>
    <row r="433" spans="2:51" s="11" customFormat="1" ht="13.5">
      <c r="B433" s="214"/>
      <c r="C433" s="215"/>
      <c r="D433" s="205" t="s">
        <v>290</v>
      </c>
      <c r="E433" s="216" t="s">
        <v>23</v>
      </c>
      <c r="F433" s="217" t="s">
        <v>1023</v>
      </c>
      <c r="G433" s="215"/>
      <c r="H433" s="218">
        <v>0.6</v>
      </c>
      <c r="I433" s="219"/>
      <c r="J433" s="215"/>
      <c r="K433" s="215"/>
      <c r="L433" s="220"/>
      <c r="M433" s="221"/>
      <c r="N433" s="222"/>
      <c r="O433" s="222"/>
      <c r="P433" s="222"/>
      <c r="Q433" s="222"/>
      <c r="R433" s="222"/>
      <c r="S433" s="222"/>
      <c r="T433" s="223"/>
      <c r="AT433" s="224" t="s">
        <v>290</v>
      </c>
      <c r="AU433" s="224" t="s">
        <v>83</v>
      </c>
      <c r="AV433" s="11" t="s">
        <v>83</v>
      </c>
      <c r="AW433" s="11" t="s">
        <v>36</v>
      </c>
      <c r="AX433" s="11" t="s">
        <v>81</v>
      </c>
      <c r="AY433" s="224" t="s">
        <v>186</v>
      </c>
    </row>
    <row r="434" spans="2:65" s="1" customFormat="1" ht="44.25" customHeight="1">
      <c r="B434" s="41"/>
      <c r="C434" s="193" t="s">
        <v>10</v>
      </c>
      <c r="D434" s="193" t="s">
        <v>189</v>
      </c>
      <c r="E434" s="194" t="s">
        <v>1024</v>
      </c>
      <c r="F434" s="195" t="s">
        <v>1025</v>
      </c>
      <c r="G434" s="196" t="s">
        <v>300</v>
      </c>
      <c r="H434" s="197">
        <v>12</v>
      </c>
      <c r="I434" s="198"/>
      <c r="J434" s="199">
        <f>ROUND(I434*H434,2)</f>
        <v>0</v>
      </c>
      <c r="K434" s="195" t="s">
        <v>193</v>
      </c>
      <c r="L434" s="61"/>
      <c r="M434" s="200" t="s">
        <v>23</v>
      </c>
      <c r="N434" s="201" t="s">
        <v>44</v>
      </c>
      <c r="O434" s="42"/>
      <c r="P434" s="202">
        <f>O434*H434</f>
        <v>0</v>
      </c>
      <c r="Q434" s="202">
        <v>0</v>
      </c>
      <c r="R434" s="202">
        <f>Q434*H434</f>
        <v>0</v>
      </c>
      <c r="S434" s="202">
        <v>0.082</v>
      </c>
      <c r="T434" s="203">
        <f>S434*H434</f>
        <v>0.984</v>
      </c>
      <c r="AR434" s="24" t="s">
        <v>206</v>
      </c>
      <c r="AT434" s="24" t="s">
        <v>189</v>
      </c>
      <c r="AU434" s="24" t="s">
        <v>83</v>
      </c>
      <c r="AY434" s="24" t="s">
        <v>186</v>
      </c>
      <c r="BE434" s="204">
        <f>IF(N434="základní",J434,0)</f>
        <v>0</v>
      </c>
      <c r="BF434" s="204">
        <f>IF(N434="snížená",J434,0)</f>
        <v>0</v>
      </c>
      <c r="BG434" s="204">
        <f>IF(N434="zákl. přenesená",J434,0)</f>
        <v>0</v>
      </c>
      <c r="BH434" s="204">
        <f>IF(N434="sníž. přenesená",J434,0)</f>
        <v>0</v>
      </c>
      <c r="BI434" s="204">
        <f>IF(N434="nulová",J434,0)</f>
        <v>0</v>
      </c>
      <c r="BJ434" s="24" t="s">
        <v>81</v>
      </c>
      <c r="BK434" s="204">
        <f>ROUND(I434*H434,2)</f>
        <v>0</v>
      </c>
      <c r="BL434" s="24" t="s">
        <v>206</v>
      </c>
      <c r="BM434" s="24" t="s">
        <v>1026</v>
      </c>
    </row>
    <row r="435" spans="2:47" s="1" customFormat="1" ht="67.5">
      <c r="B435" s="41"/>
      <c r="C435" s="63"/>
      <c r="D435" s="208" t="s">
        <v>287</v>
      </c>
      <c r="E435" s="63"/>
      <c r="F435" s="209" t="s">
        <v>1027</v>
      </c>
      <c r="G435" s="63"/>
      <c r="H435" s="63"/>
      <c r="I435" s="163"/>
      <c r="J435" s="63"/>
      <c r="K435" s="63"/>
      <c r="L435" s="61"/>
      <c r="M435" s="207"/>
      <c r="N435" s="42"/>
      <c r="O435" s="42"/>
      <c r="P435" s="42"/>
      <c r="Q435" s="42"/>
      <c r="R435" s="42"/>
      <c r="S435" s="42"/>
      <c r="T435" s="78"/>
      <c r="AT435" s="24" t="s">
        <v>287</v>
      </c>
      <c r="AU435" s="24" t="s">
        <v>83</v>
      </c>
    </row>
    <row r="436" spans="2:47" s="1" customFormat="1" ht="27">
      <c r="B436" s="41"/>
      <c r="C436" s="63"/>
      <c r="D436" s="208" t="s">
        <v>196</v>
      </c>
      <c r="E436" s="63"/>
      <c r="F436" s="209" t="s">
        <v>446</v>
      </c>
      <c r="G436" s="63"/>
      <c r="H436" s="63"/>
      <c r="I436" s="163"/>
      <c r="J436" s="63"/>
      <c r="K436" s="63"/>
      <c r="L436" s="61"/>
      <c r="M436" s="207"/>
      <c r="N436" s="42"/>
      <c r="O436" s="42"/>
      <c r="P436" s="42"/>
      <c r="Q436" s="42"/>
      <c r="R436" s="42"/>
      <c r="S436" s="42"/>
      <c r="T436" s="78"/>
      <c r="AT436" s="24" t="s">
        <v>196</v>
      </c>
      <c r="AU436" s="24" t="s">
        <v>83</v>
      </c>
    </row>
    <row r="437" spans="2:63" s="10" customFormat="1" ht="29.85" customHeight="1">
      <c r="B437" s="176"/>
      <c r="C437" s="177"/>
      <c r="D437" s="190" t="s">
        <v>72</v>
      </c>
      <c r="E437" s="191" t="s">
        <v>396</v>
      </c>
      <c r="F437" s="191" t="s">
        <v>397</v>
      </c>
      <c r="G437" s="177"/>
      <c r="H437" s="177"/>
      <c r="I437" s="180"/>
      <c r="J437" s="192">
        <f>BK437</f>
        <v>0</v>
      </c>
      <c r="K437" s="177"/>
      <c r="L437" s="182"/>
      <c r="M437" s="183"/>
      <c r="N437" s="184"/>
      <c r="O437" s="184"/>
      <c r="P437" s="185">
        <f>SUM(P438:P453)</f>
        <v>0</v>
      </c>
      <c r="Q437" s="184"/>
      <c r="R437" s="185">
        <f>SUM(R438:R453)</f>
        <v>0</v>
      </c>
      <c r="S437" s="184"/>
      <c r="T437" s="186">
        <f>SUM(T438:T453)</f>
        <v>0</v>
      </c>
      <c r="AR437" s="187" t="s">
        <v>81</v>
      </c>
      <c r="AT437" s="188" t="s">
        <v>72</v>
      </c>
      <c r="AU437" s="188" t="s">
        <v>81</v>
      </c>
      <c r="AY437" s="187" t="s">
        <v>186</v>
      </c>
      <c r="BK437" s="189">
        <f>SUM(BK438:BK453)</f>
        <v>0</v>
      </c>
    </row>
    <row r="438" spans="2:65" s="1" customFormat="1" ht="31.5" customHeight="1">
      <c r="B438" s="41"/>
      <c r="C438" s="193" t="s">
        <v>418</v>
      </c>
      <c r="D438" s="193" t="s">
        <v>189</v>
      </c>
      <c r="E438" s="194" t="s">
        <v>1028</v>
      </c>
      <c r="F438" s="195" t="s">
        <v>1029</v>
      </c>
      <c r="G438" s="196" t="s">
        <v>401</v>
      </c>
      <c r="H438" s="197">
        <v>92650.365</v>
      </c>
      <c r="I438" s="198"/>
      <c r="J438" s="199">
        <f>ROUND(I438*H438,2)</f>
        <v>0</v>
      </c>
      <c r="K438" s="195" t="s">
        <v>23</v>
      </c>
      <c r="L438" s="61"/>
      <c r="M438" s="200" t="s">
        <v>23</v>
      </c>
      <c r="N438" s="201" t="s">
        <v>44</v>
      </c>
      <c r="O438" s="42"/>
      <c r="P438" s="202">
        <f>O438*H438</f>
        <v>0</v>
      </c>
      <c r="Q438" s="202">
        <v>0</v>
      </c>
      <c r="R438" s="202">
        <f>Q438*H438</f>
        <v>0</v>
      </c>
      <c r="S438" s="202">
        <v>0</v>
      </c>
      <c r="T438" s="203">
        <f>S438*H438</f>
        <v>0</v>
      </c>
      <c r="AR438" s="24" t="s">
        <v>206</v>
      </c>
      <c r="AT438" s="24" t="s">
        <v>189</v>
      </c>
      <c r="AU438" s="24" t="s">
        <v>83</v>
      </c>
      <c r="AY438" s="24" t="s">
        <v>186</v>
      </c>
      <c r="BE438" s="204">
        <f>IF(N438="základní",J438,0)</f>
        <v>0</v>
      </c>
      <c r="BF438" s="204">
        <f>IF(N438="snížená",J438,0)</f>
        <v>0</v>
      </c>
      <c r="BG438" s="204">
        <f>IF(N438="zákl. přenesená",J438,0)</f>
        <v>0</v>
      </c>
      <c r="BH438" s="204">
        <f>IF(N438="sníž. přenesená",J438,0)</f>
        <v>0</v>
      </c>
      <c r="BI438" s="204">
        <f>IF(N438="nulová",J438,0)</f>
        <v>0</v>
      </c>
      <c r="BJ438" s="24" t="s">
        <v>81</v>
      </c>
      <c r="BK438" s="204">
        <f>ROUND(I438*H438,2)</f>
        <v>0</v>
      </c>
      <c r="BL438" s="24" t="s">
        <v>206</v>
      </c>
      <c r="BM438" s="24" t="s">
        <v>1030</v>
      </c>
    </row>
    <row r="439" spans="2:51" s="11" customFormat="1" ht="13.5">
      <c r="B439" s="214"/>
      <c r="C439" s="215"/>
      <c r="D439" s="205" t="s">
        <v>290</v>
      </c>
      <c r="E439" s="216" t="s">
        <v>23</v>
      </c>
      <c r="F439" s="217" t="s">
        <v>1031</v>
      </c>
      <c r="G439" s="215"/>
      <c r="H439" s="218">
        <v>92650.365</v>
      </c>
      <c r="I439" s="219"/>
      <c r="J439" s="215"/>
      <c r="K439" s="215"/>
      <c r="L439" s="220"/>
      <c r="M439" s="221"/>
      <c r="N439" s="222"/>
      <c r="O439" s="222"/>
      <c r="P439" s="222"/>
      <c r="Q439" s="222"/>
      <c r="R439" s="222"/>
      <c r="S439" s="222"/>
      <c r="T439" s="223"/>
      <c r="AT439" s="224" t="s">
        <v>290</v>
      </c>
      <c r="AU439" s="224" t="s">
        <v>83</v>
      </c>
      <c r="AV439" s="11" t="s">
        <v>83</v>
      </c>
      <c r="AW439" s="11" t="s">
        <v>36</v>
      </c>
      <c r="AX439" s="11" t="s">
        <v>81</v>
      </c>
      <c r="AY439" s="224" t="s">
        <v>186</v>
      </c>
    </row>
    <row r="440" spans="2:65" s="1" customFormat="1" ht="31.5" customHeight="1">
      <c r="B440" s="41"/>
      <c r="C440" s="193" t="s">
        <v>392</v>
      </c>
      <c r="D440" s="193" t="s">
        <v>189</v>
      </c>
      <c r="E440" s="194" t="s">
        <v>1032</v>
      </c>
      <c r="F440" s="195" t="s">
        <v>1033</v>
      </c>
      <c r="G440" s="196" t="s">
        <v>401</v>
      </c>
      <c r="H440" s="197">
        <v>1211.329</v>
      </c>
      <c r="I440" s="198"/>
      <c r="J440" s="199">
        <f>ROUND(I440*H440,2)</f>
        <v>0</v>
      </c>
      <c r="K440" s="195" t="s">
        <v>23</v>
      </c>
      <c r="L440" s="61"/>
      <c r="M440" s="200" t="s">
        <v>23</v>
      </c>
      <c r="N440" s="201" t="s">
        <v>44</v>
      </c>
      <c r="O440" s="42"/>
      <c r="P440" s="202">
        <f>O440*H440</f>
        <v>0</v>
      </c>
      <c r="Q440" s="202">
        <v>0</v>
      </c>
      <c r="R440" s="202">
        <f>Q440*H440</f>
        <v>0</v>
      </c>
      <c r="S440" s="202">
        <v>0</v>
      </c>
      <c r="T440" s="203">
        <f>S440*H440</f>
        <v>0</v>
      </c>
      <c r="AR440" s="24" t="s">
        <v>206</v>
      </c>
      <c r="AT440" s="24" t="s">
        <v>189</v>
      </c>
      <c r="AU440" s="24" t="s">
        <v>83</v>
      </c>
      <c r="AY440" s="24" t="s">
        <v>186</v>
      </c>
      <c r="BE440" s="204">
        <f>IF(N440="základní",J440,0)</f>
        <v>0</v>
      </c>
      <c r="BF440" s="204">
        <f>IF(N440="snížená",J440,0)</f>
        <v>0</v>
      </c>
      <c r="BG440" s="204">
        <f>IF(N440="zákl. přenesená",J440,0)</f>
        <v>0</v>
      </c>
      <c r="BH440" s="204">
        <f>IF(N440="sníž. přenesená",J440,0)</f>
        <v>0</v>
      </c>
      <c r="BI440" s="204">
        <f>IF(N440="nulová",J440,0)</f>
        <v>0</v>
      </c>
      <c r="BJ440" s="24" t="s">
        <v>81</v>
      </c>
      <c r="BK440" s="204">
        <f>ROUND(I440*H440,2)</f>
        <v>0</v>
      </c>
      <c r="BL440" s="24" t="s">
        <v>206</v>
      </c>
      <c r="BM440" s="24" t="s">
        <v>1034</v>
      </c>
    </row>
    <row r="441" spans="2:51" s="11" customFormat="1" ht="13.5">
      <c r="B441" s="214"/>
      <c r="C441" s="215"/>
      <c r="D441" s="205" t="s">
        <v>290</v>
      </c>
      <c r="E441" s="216" t="s">
        <v>23</v>
      </c>
      <c r="F441" s="217" t="s">
        <v>1035</v>
      </c>
      <c r="G441" s="215"/>
      <c r="H441" s="218">
        <v>1211.329</v>
      </c>
      <c r="I441" s="219"/>
      <c r="J441" s="215"/>
      <c r="K441" s="215"/>
      <c r="L441" s="220"/>
      <c r="M441" s="221"/>
      <c r="N441" s="222"/>
      <c r="O441" s="222"/>
      <c r="P441" s="222"/>
      <c r="Q441" s="222"/>
      <c r="R441" s="222"/>
      <c r="S441" s="222"/>
      <c r="T441" s="223"/>
      <c r="AT441" s="224" t="s">
        <v>290</v>
      </c>
      <c r="AU441" s="224" t="s">
        <v>83</v>
      </c>
      <c r="AV441" s="11" t="s">
        <v>83</v>
      </c>
      <c r="AW441" s="11" t="s">
        <v>36</v>
      </c>
      <c r="AX441" s="11" t="s">
        <v>81</v>
      </c>
      <c r="AY441" s="224" t="s">
        <v>186</v>
      </c>
    </row>
    <row r="442" spans="2:65" s="1" customFormat="1" ht="31.5" customHeight="1">
      <c r="B442" s="41"/>
      <c r="C442" s="193" t="s">
        <v>381</v>
      </c>
      <c r="D442" s="193" t="s">
        <v>189</v>
      </c>
      <c r="E442" s="194" t="s">
        <v>1036</v>
      </c>
      <c r="F442" s="195" t="s">
        <v>1037</v>
      </c>
      <c r="G442" s="196" t="s">
        <v>401</v>
      </c>
      <c r="H442" s="197">
        <v>5.207</v>
      </c>
      <c r="I442" s="198"/>
      <c r="J442" s="199">
        <f>ROUND(I442*H442,2)</f>
        <v>0</v>
      </c>
      <c r="K442" s="195" t="s">
        <v>23</v>
      </c>
      <c r="L442" s="61"/>
      <c r="M442" s="200" t="s">
        <v>23</v>
      </c>
      <c r="N442" s="201" t="s">
        <v>44</v>
      </c>
      <c r="O442" s="42"/>
      <c r="P442" s="202">
        <f>O442*H442</f>
        <v>0</v>
      </c>
      <c r="Q442" s="202">
        <v>0</v>
      </c>
      <c r="R442" s="202">
        <f>Q442*H442</f>
        <v>0</v>
      </c>
      <c r="S442" s="202">
        <v>0</v>
      </c>
      <c r="T442" s="203">
        <f>S442*H442</f>
        <v>0</v>
      </c>
      <c r="AR442" s="24" t="s">
        <v>206</v>
      </c>
      <c r="AT442" s="24" t="s">
        <v>189</v>
      </c>
      <c r="AU442" s="24" t="s">
        <v>83</v>
      </c>
      <c r="AY442" s="24" t="s">
        <v>186</v>
      </c>
      <c r="BE442" s="204">
        <f>IF(N442="základní",J442,0)</f>
        <v>0</v>
      </c>
      <c r="BF442" s="204">
        <f>IF(N442="snížená",J442,0)</f>
        <v>0</v>
      </c>
      <c r="BG442" s="204">
        <f>IF(N442="zákl. přenesená",J442,0)</f>
        <v>0</v>
      </c>
      <c r="BH442" s="204">
        <f>IF(N442="sníž. přenesená",J442,0)</f>
        <v>0</v>
      </c>
      <c r="BI442" s="204">
        <f>IF(N442="nulová",J442,0)</f>
        <v>0</v>
      </c>
      <c r="BJ442" s="24" t="s">
        <v>81</v>
      </c>
      <c r="BK442" s="204">
        <f>ROUND(I442*H442,2)</f>
        <v>0</v>
      </c>
      <c r="BL442" s="24" t="s">
        <v>206</v>
      </c>
      <c r="BM442" s="24" t="s">
        <v>1038</v>
      </c>
    </row>
    <row r="443" spans="2:51" s="11" customFormat="1" ht="13.5">
      <c r="B443" s="214"/>
      <c r="C443" s="215"/>
      <c r="D443" s="205" t="s">
        <v>290</v>
      </c>
      <c r="E443" s="216" t="s">
        <v>23</v>
      </c>
      <c r="F443" s="217" t="s">
        <v>1039</v>
      </c>
      <c r="G443" s="215"/>
      <c r="H443" s="218">
        <v>5.207</v>
      </c>
      <c r="I443" s="219"/>
      <c r="J443" s="215"/>
      <c r="K443" s="215"/>
      <c r="L443" s="220"/>
      <c r="M443" s="221"/>
      <c r="N443" s="222"/>
      <c r="O443" s="222"/>
      <c r="P443" s="222"/>
      <c r="Q443" s="222"/>
      <c r="R443" s="222"/>
      <c r="S443" s="222"/>
      <c r="T443" s="223"/>
      <c r="AT443" s="224" t="s">
        <v>290</v>
      </c>
      <c r="AU443" s="224" t="s">
        <v>83</v>
      </c>
      <c r="AV443" s="11" t="s">
        <v>83</v>
      </c>
      <c r="AW443" s="11" t="s">
        <v>36</v>
      </c>
      <c r="AX443" s="11" t="s">
        <v>81</v>
      </c>
      <c r="AY443" s="224" t="s">
        <v>186</v>
      </c>
    </row>
    <row r="444" spans="2:65" s="1" customFormat="1" ht="31.5" customHeight="1">
      <c r="B444" s="41"/>
      <c r="C444" s="193" t="s">
        <v>398</v>
      </c>
      <c r="D444" s="193" t="s">
        <v>189</v>
      </c>
      <c r="E444" s="194" t="s">
        <v>1040</v>
      </c>
      <c r="F444" s="195" t="s">
        <v>1041</v>
      </c>
      <c r="G444" s="196" t="s">
        <v>401</v>
      </c>
      <c r="H444" s="197">
        <v>4.32</v>
      </c>
      <c r="I444" s="198"/>
      <c r="J444" s="199">
        <f>ROUND(I444*H444,2)</f>
        <v>0</v>
      </c>
      <c r="K444" s="195" t="s">
        <v>23</v>
      </c>
      <c r="L444" s="61"/>
      <c r="M444" s="200" t="s">
        <v>23</v>
      </c>
      <c r="N444" s="201" t="s">
        <v>44</v>
      </c>
      <c r="O444" s="42"/>
      <c r="P444" s="202">
        <f>O444*H444</f>
        <v>0</v>
      </c>
      <c r="Q444" s="202">
        <v>0</v>
      </c>
      <c r="R444" s="202">
        <f>Q444*H444</f>
        <v>0</v>
      </c>
      <c r="S444" s="202">
        <v>0</v>
      </c>
      <c r="T444" s="203">
        <f>S444*H444</f>
        <v>0</v>
      </c>
      <c r="AR444" s="24" t="s">
        <v>206</v>
      </c>
      <c r="AT444" s="24" t="s">
        <v>189</v>
      </c>
      <c r="AU444" s="24" t="s">
        <v>83</v>
      </c>
      <c r="AY444" s="24" t="s">
        <v>186</v>
      </c>
      <c r="BE444" s="204">
        <f>IF(N444="základní",J444,0)</f>
        <v>0</v>
      </c>
      <c r="BF444" s="204">
        <f>IF(N444="snížená",J444,0)</f>
        <v>0</v>
      </c>
      <c r="BG444" s="204">
        <f>IF(N444="zákl. přenesená",J444,0)</f>
        <v>0</v>
      </c>
      <c r="BH444" s="204">
        <f>IF(N444="sníž. přenesená",J444,0)</f>
        <v>0</v>
      </c>
      <c r="BI444" s="204">
        <f>IF(N444="nulová",J444,0)</f>
        <v>0</v>
      </c>
      <c r="BJ444" s="24" t="s">
        <v>81</v>
      </c>
      <c r="BK444" s="204">
        <f>ROUND(I444*H444,2)</f>
        <v>0</v>
      </c>
      <c r="BL444" s="24" t="s">
        <v>206</v>
      </c>
      <c r="BM444" s="24" t="s">
        <v>1042</v>
      </c>
    </row>
    <row r="445" spans="2:47" s="1" customFormat="1" ht="27">
      <c r="B445" s="41"/>
      <c r="C445" s="63"/>
      <c r="D445" s="208" t="s">
        <v>196</v>
      </c>
      <c r="E445" s="63"/>
      <c r="F445" s="209" t="s">
        <v>1043</v>
      </c>
      <c r="G445" s="63"/>
      <c r="H445" s="63"/>
      <c r="I445" s="163"/>
      <c r="J445" s="63"/>
      <c r="K445" s="63"/>
      <c r="L445" s="61"/>
      <c r="M445" s="207"/>
      <c r="N445" s="42"/>
      <c r="O445" s="42"/>
      <c r="P445" s="42"/>
      <c r="Q445" s="42"/>
      <c r="R445" s="42"/>
      <c r="S445" s="42"/>
      <c r="T445" s="78"/>
      <c r="AT445" s="24" t="s">
        <v>196</v>
      </c>
      <c r="AU445" s="24" t="s">
        <v>83</v>
      </c>
    </row>
    <row r="446" spans="2:51" s="11" customFormat="1" ht="13.5">
      <c r="B446" s="214"/>
      <c r="C446" s="215"/>
      <c r="D446" s="208" t="s">
        <v>290</v>
      </c>
      <c r="E446" s="225" t="s">
        <v>23</v>
      </c>
      <c r="F446" s="226" t="s">
        <v>1044</v>
      </c>
      <c r="G446" s="215"/>
      <c r="H446" s="227">
        <v>0.984</v>
      </c>
      <c r="I446" s="219"/>
      <c r="J446" s="215"/>
      <c r="K446" s="215"/>
      <c r="L446" s="220"/>
      <c r="M446" s="221"/>
      <c r="N446" s="222"/>
      <c r="O446" s="222"/>
      <c r="P446" s="222"/>
      <c r="Q446" s="222"/>
      <c r="R446" s="222"/>
      <c r="S446" s="222"/>
      <c r="T446" s="223"/>
      <c r="AT446" s="224" t="s">
        <v>290</v>
      </c>
      <c r="AU446" s="224" t="s">
        <v>83</v>
      </c>
      <c r="AV446" s="11" t="s">
        <v>83</v>
      </c>
      <c r="AW446" s="11" t="s">
        <v>36</v>
      </c>
      <c r="AX446" s="11" t="s">
        <v>73</v>
      </c>
      <c r="AY446" s="224" t="s">
        <v>186</v>
      </c>
    </row>
    <row r="447" spans="2:51" s="11" customFormat="1" ht="13.5">
      <c r="B447" s="214"/>
      <c r="C447" s="215"/>
      <c r="D447" s="208" t="s">
        <v>290</v>
      </c>
      <c r="E447" s="225" t="s">
        <v>23</v>
      </c>
      <c r="F447" s="226" t="s">
        <v>1045</v>
      </c>
      <c r="G447" s="215"/>
      <c r="H447" s="227">
        <v>3.336</v>
      </c>
      <c r="I447" s="219"/>
      <c r="J447" s="215"/>
      <c r="K447" s="215"/>
      <c r="L447" s="220"/>
      <c r="M447" s="221"/>
      <c r="N447" s="222"/>
      <c r="O447" s="222"/>
      <c r="P447" s="222"/>
      <c r="Q447" s="222"/>
      <c r="R447" s="222"/>
      <c r="S447" s="222"/>
      <c r="T447" s="223"/>
      <c r="AT447" s="224" t="s">
        <v>290</v>
      </c>
      <c r="AU447" s="224" t="s">
        <v>83</v>
      </c>
      <c r="AV447" s="11" t="s">
        <v>83</v>
      </c>
      <c r="AW447" s="11" t="s">
        <v>36</v>
      </c>
      <c r="AX447" s="11" t="s">
        <v>73</v>
      </c>
      <c r="AY447" s="224" t="s">
        <v>186</v>
      </c>
    </row>
    <row r="448" spans="2:51" s="12" customFormat="1" ht="13.5">
      <c r="B448" s="230"/>
      <c r="C448" s="231"/>
      <c r="D448" s="205" t="s">
        <v>290</v>
      </c>
      <c r="E448" s="232" t="s">
        <v>23</v>
      </c>
      <c r="F448" s="233" t="s">
        <v>650</v>
      </c>
      <c r="G448" s="231"/>
      <c r="H448" s="234">
        <v>4.32</v>
      </c>
      <c r="I448" s="235"/>
      <c r="J448" s="231"/>
      <c r="K448" s="231"/>
      <c r="L448" s="236"/>
      <c r="M448" s="237"/>
      <c r="N448" s="238"/>
      <c r="O448" s="238"/>
      <c r="P448" s="238"/>
      <c r="Q448" s="238"/>
      <c r="R448" s="238"/>
      <c r="S448" s="238"/>
      <c r="T448" s="239"/>
      <c r="AT448" s="240" t="s">
        <v>290</v>
      </c>
      <c r="AU448" s="240" t="s">
        <v>83</v>
      </c>
      <c r="AV448" s="12" t="s">
        <v>206</v>
      </c>
      <c r="AW448" s="12" t="s">
        <v>36</v>
      </c>
      <c r="AX448" s="12" t="s">
        <v>81</v>
      </c>
      <c r="AY448" s="240" t="s">
        <v>186</v>
      </c>
    </row>
    <row r="449" spans="2:65" s="1" customFormat="1" ht="22.5" customHeight="1">
      <c r="B449" s="41"/>
      <c r="C449" s="193" t="s">
        <v>411</v>
      </c>
      <c r="D449" s="193" t="s">
        <v>189</v>
      </c>
      <c r="E449" s="194" t="s">
        <v>1046</v>
      </c>
      <c r="F449" s="195" t="s">
        <v>1047</v>
      </c>
      <c r="G449" s="196" t="s">
        <v>401</v>
      </c>
      <c r="H449" s="197">
        <v>5.21</v>
      </c>
      <c r="I449" s="198"/>
      <c r="J449" s="199">
        <f>ROUND(I449*H449,2)</f>
        <v>0</v>
      </c>
      <c r="K449" s="195" t="s">
        <v>193</v>
      </c>
      <c r="L449" s="61"/>
      <c r="M449" s="200" t="s">
        <v>23</v>
      </c>
      <c r="N449" s="201" t="s">
        <v>44</v>
      </c>
      <c r="O449" s="42"/>
      <c r="P449" s="202">
        <f>O449*H449</f>
        <v>0</v>
      </c>
      <c r="Q449" s="202">
        <v>0</v>
      </c>
      <c r="R449" s="202">
        <f>Q449*H449</f>
        <v>0</v>
      </c>
      <c r="S449" s="202">
        <v>0</v>
      </c>
      <c r="T449" s="203">
        <f>S449*H449</f>
        <v>0</v>
      </c>
      <c r="AR449" s="24" t="s">
        <v>206</v>
      </c>
      <c r="AT449" s="24" t="s">
        <v>189</v>
      </c>
      <c r="AU449" s="24" t="s">
        <v>83</v>
      </c>
      <c r="AY449" s="24" t="s">
        <v>186</v>
      </c>
      <c r="BE449" s="204">
        <f>IF(N449="základní",J449,0)</f>
        <v>0</v>
      </c>
      <c r="BF449" s="204">
        <f>IF(N449="snížená",J449,0)</f>
        <v>0</v>
      </c>
      <c r="BG449" s="204">
        <f>IF(N449="zákl. přenesená",J449,0)</f>
        <v>0</v>
      </c>
      <c r="BH449" s="204">
        <f>IF(N449="sníž. přenesená",J449,0)</f>
        <v>0</v>
      </c>
      <c r="BI449" s="204">
        <f>IF(N449="nulová",J449,0)</f>
        <v>0</v>
      </c>
      <c r="BJ449" s="24" t="s">
        <v>81</v>
      </c>
      <c r="BK449" s="204">
        <f>ROUND(I449*H449,2)</f>
        <v>0</v>
      </c>
      <c r="BL449" s="24" t="s">
        <v>206</v>
      </c>
      <c r="BM449" s="24" t="s">
        <v>1048</v>
      </c>
    </row>
    <row r="450" spans="2:47" s="1" customFormat="1" ht="67.5">
      <c r="B450" s="41"/>
      <c r="C450" s="63"/>
      <c r="D450" s="208" t="s">
        <v>287</v>
      </c>
      <c r="E450" s="63"/>
      <c r="F450" s="209" t="s">
        <v>1049</v>
      </c>
      <c r="G450" s="63"/>
      <c r="H450" s="63"/>
      <c r="I450" s="163"/>
      <c r="J450" s="63"/>
      <c r="K450" s="63"/>
      <c r="L450" s="61"/>
      <c r="M450" s="207"/>
      <c r="N450" s="42"/>
      <c r="O450" s="42"/>
      <c r="P450" s="42"/>
      <c r="Q450" s="42"/>
      <c r="R450" s="42"/>
      <c r="S450" s="42"/>
      <c r="T450" s="78"/>
      <c r="AT450" s="24" t="s">
        <v>287</v>
      </c>
      <c r="AU450" s="24" t="s">
        <v>83</v>
      </c>
    </row>
    <row r="451" spans="2:51" s="11" customFormat="1" ht="13.5">
      <c r="B451" s="214"/>
      <c r="C451" s="215"/>
      <c r="D451" s="205" t="s">
        <v>290</v>
      </c>
      <c r="E451" s="216" t="s">
        <v>23</v>
      </c>
      <c r="F451" s="217" t="s">
        <v>1050</v>
      </c>
      <c r="G451" s="215"/>
      <c r="H451" s="218">
        <v>5.21</v>
      </c>
      <c r="I451" s="219"/>
      <c r="J451" s="215"/>
      <c r="K451" s="215"/>
      <c r="L451" s="220"/>
      <c r="M451" s="221"/>
      <c r="N451" s="222"/>
      <c r="O451" s="222"/>
      <c r="P451" s="222"/>
      <c r="Q451" s="222"/>
      <c r="R451" s="222"/>
      <c r="S451" s="222"/>
      <c r="T451" s="223"/>
      <c r="AT451" s="224" t="s">
        <v>290</v>
      </c>
      <c r="AU451" s="224" t="s">
        <v>83</v>
      </c>
      <c r="AV451" s="11" t="s">
        <v>83</v>
      </c>
      <c r="AW451" s="11" t="s">
        <v>36</v>
      </c>
      <c r="AX451" s="11" t="s">
        <v>81</v>
      </c>
      <c r="AY451" s="224" t="s">
        <v>186</v>
      </c>
    </row>
    <row r="452" spans="2:65" s="1" customFormat="1" ht="22.5" customHeight="1">
      <c r="B452" s="41"/>
      <c r="C452" s="193" t="s">
        <v>405</v>
      </c>
      <c r="D452" s="193" t="s">
        <v>189</v>
      </c>
      <c r="E452" s="194" t="s">
        <v>1051</v>
      </c>
      <c r="F452" s="195" t="s">
        <v>1052</v>
      </c>
      <c r="G452" s="196" t="s">
        <v>401</v>
      </c>
      <c r="H452" s="197">
        <v>1211.329</v>
      </c>
      <c r="I452" s="198"/>
      <c r="J452" s="199">
        <f>ROUND(I452*H452,2)</f>
        <v>0</v>
      </c>
      <c r="K452" s="195" t="s">
        <v>193</v>
      </c>
      <c r="L452" s="61"/>
      <c r="M452" s="200" t="s">
        <v>23</v>
      </c>
      <c r="N452" s="201" t="s">
        <v>44</v>
      </c>
      <c r="O452" s="42"/>
      <c r="P452" s="202">
        <f>O452*H452</f>
        <v>0</v>
      </c>
      <c r="Q452" s="202">
        <v>0</v>
      </c>
      <c r="R452" s="202">
        <f>Q452*H452</f>
        <v>0</v>
      </c>
      <c r="S452" s="202">
        <v>0</v>
      </c>
      <c r="T452" s="203">
        <f>S452*H452</f>
        <v>0</v>
      </c>
      <c r="AR452" s="24" t="s">
        <v>206</v>
      </c>
      <c r="AT452" s="24" t="s">
        <v>189</v>
      </c>
      <c r="AU452" s="24" t="s">
        <v>83</v>
      </c>
      <c r="AY452" s="24" t="s">
        <v>186</v>
      </c>
      <c r="BE452" s="204">
        <f>IF(N452="základní",J452,0)</f>
        <v>0</v>
      </c>
      <c r="BF452" s="204">
        <f>IF(N452="snížená",J452,0)</f>
        <v>0</v>
      </c>
      <c r="BG452" s="204">
        <f>IF(N452="zákl. přenesená",J452,0)</f>
        <v>0</v>
      </c>
      <c r="BH452" s="204">
        <f>IF(N452="sníž. přenesená",J452,0)</f>
        <v>0</v>
      </c>
      <c r="BI452" s="204">
        <f>IF(N452="nulová",J452,0)</f>
        <v>0</v>
      </c>
      <c r="BJ452" s="24" t="s">
        <v>81</v>
      </c>
      <c r="BK452" s="204">
        <f>ROUND(I452*H452,2)</f>
        <v>0</v>
      </c>
      <c r="BL452" s="24" t="s">
        <v>206</v>
      </c>
      <c r="BM452" s="24" t="s">
        <v>1053</v>
      </c>
    </row>
    <row r="453" spans="2:47" s="1" customFormat="1" ht="67.5">
      <c r="B453" s="41"/>
      <c r="C453" s="63"/>
      <c r="D453" s="208" t="s">
        <v>287</v>
      </c>
      <c r="E453" s="63"/>
      <c r="F453" s="209" t="s">
        <v>1049</v>
      </c>
      <c r="G453" s="63"/>
      <c r="H453" s="63"/>
      <c r="I453" s="163"/>
      <c r="J453" s="63"/>
      <c r="K453" s="63"/>
      <c r="L453" s="61"/>
      <c r="M453" s="207"/>
      <c r="N453" s="42"/>
      <c r="O453" s="42"/>
      <c r="P453" s="42"/>
      <c r="Q453" s="42"/>
      <c r="R453" s="42"/>
      <c r="S453" s="42"/>
      <c r="T453" s="78"/>
      <c r="AT453" s="24" t="s">
        <v>287</v>
      </c>
      <c r="AU453" s="24" t="s">
        <v>83</v>
      </c>
    </row>
    <row r="454" spans="2:63" s="10" customFormat="1" ht="29.85" customHeight="1">
      <c r="B454" s="176"/>
      <c r="C454" s="177"/>
      <c r="D454" s="190" t="s">
        <v>72</v>
      </c>
      <c r="E454" s="191" t="s">
        <v>416</v>
      </c>
      <c r="F454" s="191" t="s">
        <v>417</v>
      </c>
      <c r="G454" s="177"/>
      <c r="H454" s="177"/>
      <c r="I454" s="180"/>
      <c r="J454" s="192">
        <f>BK454</f>
        <v>0</v>
      </c>
      <c r="K454" s="177"/>
      <c r="L454" s="182"/>
      <c r="M454" s="183"/>
      <c r="N454" s="184"/>
      <c r="O454" s="184"/>
      <c r="P454" s="185">
        <f>SUM(P455:P456)</f>
        <v>0</v>
      </c>
      <c r="Q454" s="184"/>
      <c r="R454" s="185">
        <f>SUM(R455:R456)</f>
        <v>0</v>
      </c>
      <c r="S454" s="184"/>
      <c r="T454" s="186">
        <f>SUM(T455:T456)</f>
        <v>0</v>
      </c>
      <c r="AR454" s="187" t="s">
        <v>81</v>
      </c>
      <c r="AT454" s="188" t="s">
        <v>72</v>
      </c>
      <c r="AU454" s="188" t="s">
        <v>81</v>
      </c>
      <c r="AY454" s="187" t="s">
        <v>186</v>
      </c>
      <c r="BK454" s="189">
        <f>SUM(BK455:BK456)</f>
        <v>0</v>
      </c>
    </row>
    <row r="455" spans="2:65" s="1" customFormat="1" ht="31.5" customHeight="1">
      <c r="B455" s="41"/>
      <c r="C455" s="193" t="s">
        <v>1054</v>
      </c>
      <c r="D455" s="193" t="s">
        <v>189</v>
      </c>
      <c r="E455" s="194" t="s">
        <v>419</v>
      </c>
      <c r="F455" s="195" t="s">
        <v>420</v>
      </c>
      <c r="G455" s="196" t="s">
        <v>401</v>
      </c>
      <c r="H455" s="197">
        <v>5967.044</v>
      </c>
      <c r="I455" s="198"/>
      <c r="J455" s="199">
        <f>ROUND(I455*H455,2)</f>
        <v>0</v>
      </c>
      <c r="K455" s="195" t="s">
        <v>193</v>
      </c>
      <c r="L455" s="61"/>
      <c r="M455" s="200" t="s">
        <v>23</v>
      </c>
      <c r="N455" s="201" t="s">
        <v>44</v>
      </c>
      <c r="O455" s="42"/>
      <c r="P455" s="202">
        <f>O455*H455</f>
        <v>0</v>
      </c>
      <c r="Q455" s="202">
        <v>0</v>
      </c>
      <c r="R455" s="202">
        <f>Q455*H455</f>
        <v>0</v>
      </c>
      <c r="S455" s="202">
        <v>0</v>
      </c>
      <c r="T455" s="203">
        <f>S455*H455</f>
        <v>0</v>
      </c>
      <c r="AR455" s="24" t="s">
        <v>206</v>
      </c>
      <c r="AT455" s="24" t="s">
        <v>189</v>
      </c>
      <c r="AU455" s="24" t="s">
        <v>83</v>
      </c>
      <c r="AY455" s="24" t="s">
        <v>186</v>
      </c>
      <c r="BE455" s="204">
        <f>IF(N455="základní",J455,0)</f>
        <v>0</v>
      </c>
      <c r="BF455" s="204">
        <f>IF(N455="snížená",J455,0)</f>
        <v>0</v>
      </c>
      <c r="BG455" s="204">
        <f>IF(N455="zákl. přenesená",J455,0)</f>
        <v>0</v>
      </c>
      <c r="BH455" s="204">
        <f>IF(N455="sníž. přenesená",J455,0)</f>
        <v>0</v>
      </c>
      <c r="BI455" s="204">
        <f>IF(N455="nulová",J455,0)</f>
        <v>0</v>
      </c>
      <c r="BJ455" s="24" t="s">
        <v>81</v>
      </c>
      <c r="BK455" s="204">
        <f>ROUND(I455*H455,2)</f>
        <v>0</v>
      </c>
      <c r="BL455" s="24" t="s">
        <v>206</v>
      </c>
      <c r="BM455" s="24" t="s">
        <v>1055</v>
      </c>
    </row>
    <row r="456" spans="2:47" s="1" customFormat="1" ht="27">
      <c r="B456" s="41"/>
      <c r="C456" s="63"/>
      <c r="D456" s="208" t="s">
        <v>287</v>
      </c>
      <c r="E456" s="63"/>
      <c r="F456" s="209" t="s">
        <v>422</v>
      </c>
      <c r="G456" s="63"/>
      <c r="H456" s="63"/>
      <c r="I456" s="163"/>
      <c r="J456" s="63"/>
      <c r="K456" s="63"/>
      <c r="L456" s="61"/>
      <c r="M456" s="207"/>
      <c r="N456" s="42"/>
      <c r="O456" s="42"/>
      <c r="P456" s="42"/>
      <c r="Q456" s="42"/>
      <c r="R456" s="42"/>
      <c r="S456" s="42"/>
      <c r="T456" s="78"/>
      <c r="AT456" s="24" t="s">
        <v>287</v>
      </c>
      <c r="AU456" s="24" t="s">
        <v>83</v>
      </c>
    </row>
    <row r="457" spans="2:63" s="10" customFormat="1" ht="37.35" customHeight="1">
      <c r="B457" s="176"/>
      <c r="C457" s="177"/>
      <c r="D457" s="190" t="s">
        <v>72</v>
      </c>
      <c r="E457" s="252" t="s">
        <v>1056</v>
      </c>
      <c r="F457" s="252" t="s">
        <v>1057</v>
      </c>
      <c r="G457" s="177"/>
      <c r="H457" s="177"/>
      <c r="I457" s="180"/>
      <c r="J457" s="253">
        <f>BK457</f>
        <v>0</v>
      </c>
      <c r="K457" s="177"/>
      <c r="L457" s="182"/>
      <c r="M457" s="183"/>
      <c r="N457" s="184"/>
      <c r="O457" s="184"/>
      <c r="P457" s="185">
        <f>SUM(P458:P535)</f>
        <v>0</v>
      </c>
      <c r="Q457" s="184"/>
      <c r="R457" s="185">
        <f>SUM(R458:R535)</f>
        <v>1182.5026876000002</v>
      </c>
      <c r="S457" s="184"/>
      <c r="T457" s="186">
        <f>SUM(T458:T535)</f>
        <v>0</v>
      </c>
      <c r="AR457" s="187" t="s">
        <v>202</v>
      </c>
      <c r="AT457" s="188" t="s">
        <v>72</v>
      </c>
      <c r="AU457" s="188" t="s">
        <v>73</v>
      </c>
      <c r="AY457" s="187" t="s">
        <v>186</v>
      </c>
      <c r="BK457" s="189">
        <f>SUM(BK458:BK535)</f>
        <v>0</v>
      </c>
    </row>
    <row r="458" spans="2:65" s="1" customFormat="1" ht="22.5" customHeight="1">
      <c r="B458" s="41"/>
      <c r="C458" s="254" t="s">
        <v>1058</v>
      </c>
      <c r="D458" s="254" t="s">
        <v>1059</v>
      </c>
      <c r="E458" s="255" t="s">
        <v>1060</v>
      </c>
      <c r="F458" s="256" t="s">
        <v>1061</v>
      </c>
      <c r="G458" s="257" t="s">
        <v>285</v>
      </c>
      <c r="H458" s="258">
        <v>11153.813</v>
      </c>
      <c r="I458" s="259"/>
      <c r="J458" s="260">
        <f aca="true" t="shared" si="0" ref="J458:J467">ROUND(I458*H458,2)</f>
        <v>0</v>
      </c>
      <c r="K458" s="256" t="s">
        <v>193</v>
      </c>
      <c r="L458" s="261"/>
      <c r="M458" s="262" t="s">
        <v>23</v>
      </c>
      <c r="N458" s="263" t="s">
        <v>44</v>
      </c>
      <c r="O458" s="42"/>
      <c r="P458" s="202">
        <f aca="true" t="shared" si="1" ref="P458:P467">O458*H458</f>
        <v>0</v>
      </c>
      <c r="Q458" s="202">
        <v>0.0002</v>
      </c>
      <c r="R458" s="202">
        <f aca="true" t="shared" si="2" ref="R458:R467">Q458*H458</f>
        <v>2.2307626000000003</v>
      </c>
      <c r="S458" s="202">
        <v>0</v>
      </c>
      <c r="T458" s="203">
        <f aca="true" t="shared" si="3" ref="T458:T467">S458*H458</f>
        <v>0</v>
      </c>
      <c r="AR458" s="24" t="s">
        <v>227</v>
      </c>
      <c r="AT458" s="24" t="s">
        <v>1059</v>
      </c>
      <c r="AU458" s="24" t="s">
        <v>81</v>
      </c>
      <c r="AY458" s="24" t="s">
        <v>186</v>
      </c>
      <c r="BE458" s="204">
        <f aca="true" t="shared" si="4" ref="BE458:BE467">IF(N458="základní",J458,0)</f>
        <v>0</v>
      </c>
      <c r="BF458" s="204">
        <f aca="true" t="shared" si="5" ref="BF458:BF467">IF(N458="snížená",J458,0)</f>
        <v>0</v>
      </c>
      <c r="BG458" s="204">
        <f aca="true" t="shared" si="6" ref="BG458:BG467">IF(N458="zákl. přenesená",J458,0)</f>
        <v>0</v>
      </c>
      <c r="BH458" s="204">
        <f aca="true" t="shared" si="7" ref="BH458:BH467">IF(N458="sníž. přenesená",J458,0)</f>
        <v>0</v>
      </c>
      <c r="BI458" s="204">
        <f aca="true" t="shared" si="8" ref="BI458:BI467">IF(N458="nulová",J458,0)</f>
        <v>0</v>
      </c>
      <c r="BJ458" s="24" t="s">
        <v>81</v>
      </c>
      <c r="BK458" s="204">
        <f aca="true" t="shared" si="9" ref="BK458:BK467">ROUND(I458*H458,2)</f>
        <v>0</v>
      </c>
      <c r="BL458" s="24" t="s">
        <v>206</v>
      </c>
      <c r="BM458" s="24" t="s">
        <v>1062</v>
      </c>
    </row>
    <row r="459" spans="2:65" s="1" customFormat="1" ht="22.5" customHeight="1">
      <c r="B459" s="41"/>
      <c r="C459" s="254" t="s">
        <v>1063</v>
      </c>
      <c r="D459" s="254" t="s">
        <v>1059</v>
      </c>
      <c r="E459" s="255" t="s">
        <v>1064</v>
      </c>
      <c r="F459" s="256" t="s">
        <v>1065</v>
      </c>
      <c r="G459" s="257" t="s">
        <v>300</v>
      </c>
      <c r="H459" s="258">
        <v>1</v>
      </c>
      <c r="I459" s="259"/>
      <c r="J459" s="260">
        <f t="shared" si="0"/>
        <v>0</v>
      </c>
      <c r="K459" s="256" t="s">
        <v>193</v>
      </c>
      <c r="L459" s="261"/>
      <c r="M459" s="262" t="s">
        <v>23</v>
      </c>
      <c r="N459" s="263" t="s">
        <v>44</v>
      </c>
      <c r="O459" s="42"/>
      <c r="P459" s="202">
        <f t="shared" si="1"/>
        <v>0</v>
      </c>
      <c r="Q459" s="202">
        <v>0.072</v>
      </c>
      <c r="R459" s="202">
        <f t="shared" si="2"/>
        <v>0.072</v>
      </c>
      <c r="S459" s="202">
        <v>0</v>
      </c>
      <c r="T459" s="203">
        <f t="shared" si="3"/>
        <v>0</v>
      </c>
      <c r="AR459" s="24" t="s">
        <v>227</v>
      </c>
      <c r="AT459" s="24" t="s">
        <v>1059</v>
      </c>
      <c r="AU459" s="24" t="s">
        <v>81</v>
      </c>
      <c r="AY459" s="24" t="s">
        <v>186</v>
      </c>
      <c r="BE459" s="204">
        <f t="shared" si="4"/>
        <v>0</v>
      </c>
      <c r="BF459" s="204">
        <f t="shared" si="5"/>
        <v>0</v>
      </c>
      <c r="BG459" s="204">
        <f t="shared" si="6"/>
        <v>0</v>
      </c>
      <c r="BH459" s="204">
        <f t="shared" si="7"/>
        <v>0</v>
      </c>
      <c r="BI459" s="204">
        <f t="shared" si="8"/>
        <v>0</v>
      </c>
      <c r="BJ459" s="24" t="s">
        <v>81</v>
      </c>
      <c r="BK459" s="204">
        <f t="shared" si="9"/>
        <v>0</v>
      </c>
      <c r="BL459" s="24" t="s">
        <v>206</v>
      </c>
      <c r="BM459" s="24" t="s">
        <v>1066</v>
      </c>
    </row>
    <row r="460" spans="2:65" s="1" customFormat="1" ht="22.5" customHeight="1">
      <c r="B460" s="41"/>
      <c r="C460" s="254" t="s">
        <v>1067</v>
      </c>
      <c r="D460" s="254" t="s">
        <v>1059</v>
      </c>
      <c r="E460" s="255" t="s">
        <v>1068</v>
      </c>
      <c r="F460" s="256" t="s">
        <v>1069</v>
      </c>
      <c r="G460" s="257" t="s">
        <v>300</v>
      </c>
      <c r="H460" s="258">
        <v>1</v>
      </c>
      <c r="I460" s="259"/>
      <c r="J460" s="260">
        <f t="shared" si="0"/>
        <v>0</v>
      </c>
      <c r="K460" s="256" t="s">
        <v>193</v>
      </c>
      <c r="L460" s="261"/>
      <c r="M460" s="262" t="s">
        <v>23</v>
      </c>
      <c r="N460" s="263" t="s">
        <v>44</v>
      </c>
      <c r="O460" s="42"/>
      <c r="P460" s="202">
        <f t="shared" si="1"/>
        <v>0</v>
      </c>
      <c r="Q460" s="202">
        <v>0.08</v>
      </c>
      <c r="R460" s="202">
        <f t="shared" si="2"/>
        <v>0.08</v>
      </c>
      <c r="S460" s="202">
        <v>0</v>
      </c>
      <c r="T460" s="203">
        <f t="shared" si="3"/>
        <v>0</v>
      </c>
      <c r="AR460" s="24" t="s">
        <v>227</v>
      </c>
      <c r="AT460" s="24" t="s">
        <v>1059</v>
      </c>
      <c r="AU460" s="24" t="s">
        <v>81</v>
      </c>
      <c r="AY460" s="24" t="s">
        <v>186</v>
      </c>
      <c r="BE460" s="204">
        <f t="shared" si="4"/>
        <v>0</v>
      </c>
      <c r="BF460" s="204">
        <f t="shared" si="5"/>
        <v>0</v>
      </c>
      <c r="BG460" s="204">
        <f t="shared" si="6"/>
        <v>0</v>
      </c>
      <c r="BH460" s="204">
        <f t="shared" si="7"/>
        <v>0</v>
      </c>
      <c r="BI460" s="204">
        <f t="shared" si="8"/>
        <v>0</v>
      </c>
      <c r="BJ460" s="24" t="s">
        <v>81</v>
      </c>
      <c r="BK460" s="204">
        <f t="shared" si="9"/>
        <v>0</v>
      </c>
      <c r="BL460" s="24" t="s">
        <v>206</v>
      </c>
      <c r="BM460" s="24" t="s">
        <v>1070</v>
      </c>
    </row>
    <row r="461" spans="2:65" s="1" customFormat="1" ht="22.5" customHeight="1">
      <c r="B461" s="41"/>
      <c r="C461" s="254" t="s">
        <v>1071</v>
      </c>
      <c r="D461" s="254" t="s">
        <v>1059</v>
      </c>
      <c r="E461" s="255" t="s">
        <v>1072</v>
      </c>
      <c r="F461" s="256" t="s">
        <v>1073</v>
      </c>
      <c r="G461" s="257" t="s">
        <v>300</v>
      </c>
      <c r="H461" s="258">
        <v>1</v>
      </c>
      <c r="I461" s="259"/>
      <c r="J461" s="260">
        <f t="shared" si="0"/>
        <v>0</v>
      </c>
      <c r="K461" s="256" t="s">
        <v>193</v>
      </c>
      <c r="L461" s="261"/>
      <c r="M461" s="262" t="s">
        <v>23</v>
      </c>
      <c r="N461" s="263" t="s">
        <v>44</v>
      </c>
      <c r="O461" s="42"/>
      <c r="P461" s="202">
        <f t="shared" si="1"/>
        <v>0</v>
      </c>
      <c r="Q461" s="202">
        <v>0.061</v>
      </c>
      <c r="R461" s="202">
        <f t="shared" si="2"/>
        <v>0.061</v>
      </c>
      <c r="S461" s="202">
        <v>0</v>
      </c>
      <c r="T461" s="203">
        <f t="shared" si="3"/>
        <v>0</v>
      </c>
      <c r="AR461" s="24" t="s">
        <v>227</v>
      </c>
      <c r="AT461" s="24" t="s">
        <v>1059</v>
      </c>
      <c r="AU461" s="24" t="s">
        <v>81</v>
      </c>
      <c r="AY461" s="24" t="s">
        <v>186</v>
      </c>
      <c r="BE461" s="204">
        <f t="shared" si="4"/>
        <v>0</v>
      </c>
      <c r="BF461" s="204">
        <f t="shared" si="5"/>
        <v>0</v>
      </c>
      <c r="BG461" s="204">
        <f t="shared" si="6"/>
        <v>0</v>
      </c>
      <c r="BH461" s="204">
        <f t="shared" si="7"/>
        <v>0</v>
      </c>
      <c r="BI461" s="204">
        <f t="shared" si="8"/>
        <v>0</v>
      </c>
      <c r="BJ461" s="24" t="s">
        <v>81</v>
      </c>
      <c r="BK461" s="204">
        <f t="shared" si="9"/>
        <v>0</v>
      </c>
      <c r="BL461" s="24" t="s">
        <v>206</v>
      </c>
      <c r="BM461" s="24" t="s">
        <v>1074</v>
      </c>
    </row>
    <row r="462" spans="2:65" s="1" customFormat="1" ht="22.5" customHeight="1">
      <c r="B462" s="41"/>
      <c r="C462" s="254" t="s">
        <v>1075</v>
      </c>
      <c r="D462" s="254" t="s">
        <v>1059</v>
      </c>
      <c r="E462" s="255" t="s">
        <v>1076</v>
      </c>
      <c r="F462" s="256" t="s">
        <v>1077</v>
      </c>
      <c r="G462" s="257" t="s">
        <v>300</v>
      </c>
      <c r="H462" s="258">
        <v>1</v>
      </c>
      <c r="I462" s="259"/>
      <c r="J462" s="260">
        <f t="shared" si="0"/>
        <v>0</v>
      </c>
      <c r="K462" s="256" t="s">
        <v>23</v>
      </c>
      <c r="L462" s="261"/>
      <c r="M462" s="262" t="s">
        <v>23</v>
      </c>
      <c r="N462" s="263" t="s">
        <v>44</v>
      </c>
      <c r="O462" s="42"/>
      <c r="P462" s="202">
        <f t="shared" si="1"/>
        <v>0</v>
      </c>
      <c r="Q462" s="202">
        <v>0</v>
      </c>
      <c r="R462" s="202">
        <f t="shared" si="2"/>
        <v>0</v>
      </c>
      <c r="S462" s="202">
        <v>0</v>
      </c>
      <c r="T462" s="203">
        <f t="shared" si="3"/>
        <v>0</v>
      </c>
      <c r="AR462" s="24" t="s">
        <v>227</v>
      </c>
      <c r="AT462" s="24" t="s">
        <v>1059</v>
      </c>
      <c r="AU462" s="24" t="s">
        <v>81</v>
      </c>
      <c r="AY462" s="24" t="s">
        <v>186</v>
      </c>
      <c r="BE462" s="204">
        <f t="shared" si="4"/>
        <v>0</v>
      </c>
      <c r="BF462" s="204">
        <f t="shared" si="5"/>
        <v>0</v>
      </c>
      <c r="BG462" s="204">
        <f t="shared" si="6"/>
        <v>0</v>
      </c>
      <c r="BH462" s="204">
        <f t="shared" si="7"/>
        <v>0</v>
      </c>
      <c r="BI462" s="204">
        <f t="shared" si="8"/>
        <v>0</v>
      </c>
      <c r="BJ462" s="24" t="s">
        <v>81</v>
      </c>
      <c r="BK462" s="204">
        <f t="shared" si="9"/>
        <v>0</v>
      </c>
      <c r="BL462" s="24" t="s">
        <v>206</v>
      </c>
      <c r="BM462" s="24" t="s">
        <v>1078</v>
      </c>
    </row>
    <row r="463" spans="2:65" s="1" customFormat="1" ht="22.5" customHeight="1">
      <c r="B463" s="41"/>
      <c r="C463" s="254" t="s">
        <v>1079</v>
      </c>
      <c r="D463" s="254" t="s">
        <v>1059</v>
      </c>
      <c r="E463" s="255" t="s">
        <v>1080</v>
      </c>
      <c r="F463" s="256" t="s">
        <v>1081</v>
      </c>
      <c r="G463" s="257" t="s">
        <v>300</v>
      </c>
      <c r="H463" s="258">
        <v>1</v>
      </c>
      <c r="I463" s="259"/>
      <c r="J463" s="260">
        <f t="shared" si="0"/>
        <v>0</v>
      </c>
      <c r="K463" s="256" t="s">
        <v>23</v>
      </c>
      <c r="L463" s="261"/>
      <c r="M463" s="262" t="s">
        <v>23</v>
      </c>
      <c r="N463" s="263" t="s">
        <v>44</v>
      </c>
      <c r="O463" s="42"/>
      <c r="P463" s="202">
        <f t="shared" si="1"/>
        <v>0</v>
      </c>
      <c r="Q463" s="202">
        <v>0</v>
      </c>
      <c r="R463" s="202">
        <f t="shared" si="2"/>
        <v>0</v>
      </c>
      <c r="S463" s="202">
        <v>0</v>
      </c>
      <c r="T463" s="203">
        <f t="shared" si="3"/>
        <v>0</v>
      </c>
      <c r="AR463" s="24" t="s">
        <v>227</v>
      </c>
      <c r="AT463" s="24" t="s">
        <v>1059</v>
      </c>
      <c r="AU463" s="24" t="s">
        <v>81</v>
      </c>
      <c r="AY463" s="24" t="s">
        <v>186</v>
      </c>
      <c r="BE463" s="204">
        <f t="shared" si="4"/>
        <v>0</v>
      </c>
      <c r="BF463" s="204">
        <f t="shared" si="5"/>
        <v>0</v>
      </c>
      <c r="BG463" s="204">
        <f t="shared" si="6"/>
        <v>0</v>
      </c>
      <c r="BH463" s="204">
        <f t="shared" si="7"/>
        <v>0</v>
      </c>
      <c r="BI463" s="204">
        <f t="shared" si="8"/>
        <v>0</v>
      </c>
      <c r="BJ463" s="24" t="s">
        <v>81</v>
      </c>
      <c r="BK463" s="204">
        <f t="shared" si="9"/>
        <v>0</v>
      </c>
      <c r="BL463" s="24" t="s">
        <v>206</v>
      </c>
      <c r="BM463" s="24" t="s">
        <v>1082</v>
      </c>
    </row>
    <row r="464" spans="2:65" s="1" customFormat="1" ht="22.5" customHeight="1">
      <c r="B464" s="41"/>
      <c r="C464" s="254" t="s">
        <v>1083</v>
      </c>
      <c r="D464" s="254" t="s">
        <v>1059</v>
      </c>
      <c r="E464" s="255" t="s">
        <v>1084</v>
      </c>
      <c r="F464" s="256" t="s">
        <v>1085</v>
      </c>
      <c r="G464" s="257" t="s">
        <v>300</v>
      </c>
      <c r="H464" s="258">
        <v>1</v>
      </c>
      <c r="I464" s="259"/>
      <c r="J464" s="260">
        <f t="shared" si="0"/>
        <v>0</v>
      </c>
      <c r="K464" s="256" t="s">
        <v>23</v>
      </c>
      <c r="L464" s="261"/>
      <c r="M464" s="262" t="s">
        <v>23</v>
      </c>
      <c r="N464" s="263" t="s">
        <v>44</v>
      </c>
      <c r="O464" s="42"/>
      <c r="P464" s="202">
        <f t="shared" si="1"/>
        <v>0</v>
      </c>
      <c r="Q464" s="202">
        <v>0</v>
      </c>
      <c r="R464" s="202">
        <f t="shared" si="2"/>
        <v>0</v>
      </c>
      <c r="S464" s="202">
        <v>0</v>
      </c>
      <c r="T464" s="203">
        <f t="shared" si="3"/>
        <v>0</v>
      </c>
      <c r="AR464" s="24" t="s">
        <v>227</v>
      </c>
      <c r="AT464" s="24" t="s">
        <v>1059</v>
      </c>
      <c r="AU464" s="24" t="s">
        <v>81</v>
      </c>
      <c r="AY464" s="24" t="s">
        <v>186</v>
      </c>
      <c r="BE464" s="204">
        <f t="shared" si="4"/>
        <v>0</v>
      </c>
      <c r="BF464" s="204">
        <f t="shared" si="5"/>
        <v>0</v>
      </c>
      <c r="BG464" s="204">
        <f t="shared" si="6"/>
        <v>0</v>
      </c>
      <c r="BH464" s="204">
        <f t="shared" si="7"/>
        <v>0</v>
      </c>
      <c r="BI464" s="204">
        <f t="shared" si="8"/>
        <v>0</v>
      </c>
      <c r="BJ464" s="24" t="s">
        <v>81</v>
      </c>
      <c r="BK464" s="204">
        <f t="shared" si="9"/>
        <v>0</v>
      </c>
      <c r="BL464" s="24" t="s">
        <v>206</v>
      </c>
      <c r="BM464" s="24" t="s">
        <v>1086</v>
      </c>
    </row>
    <row r="465" spans="2:65" s="1" customFormat="1" ht="22.5" customHeight="1">
      <c r="B465" s="41"/>
      <c r="C465" s="254" t="s">
        <v>1087</v>
      </c>
      <c r="D465" s="254" t="s">
        <v>1059</v>
      </c>
      <c r="E465" s="255" t="s">
        <v>1088</v>
      </c>
      <c r="F465" s="256" t="s">
        <v>1089</v>
      </c>
      <c r="G465" s="257" t="s">
        <v>300</v>
      </c>
      <c r="H465" s="258">
        <v>1</v>
      </c>
      <c r="I465" s="259"/>
      <c r="J465" s="260">
        <f t="shared" si="0"/>
        <v>0</v>
      </c>
      <c r="K465" s="256" t="s">
        <v>193</v>
      </c>
      <c r="L465" s="261"/>
      <c r="M465" s="262" t="s">
        <v>23</v>
      </c>
      <c r="N465" s="263" t="s">
        <v>44</v>
      </c>
      <c r="O465" s="42"/>
      <c r="P465" s="202">
        <f t="shared" si="1"/>
        <v>0</v>
      </c>
      <c r="Q465" s="202">
        <v>0.004</v>
      </c>
      <c r="R465" s="202">
        <f t="shared" si="2"/>
        <v>0.004</v>
      </c>
      <c r="S465" s="202">
        <v>0</v>
      </c>
      <c r="T465" s="203">
        <f t="shared" si="3"/>
        <v>0</v>
      </c>
      <c r="AR465" s="24" t="s">
        <v>227</v>
      </c>
      <c r="AT465" s="24" t="s">
        <v>1059</v>
      </c>
      <c r="AU465" s="24" t="s">
        <v>81</v>
      </c>
      <c r="AY465" s="24" t="s">
        <v>186</v>
      </c>
      <c r="BE465" s="204">
        <f t="shared" si="4"/>
        <v>0</v>
      </c>
      <c r="BF465" s="204">
        <f t="shared" si="5"/>
        <v>0</v>
      </c>
      <c r="BG465" s="204">
        <f t="shared" si="6"/>
        <v>0</v>
      </c>
      <c r="BH465" s="204">
        <f t="shared" si="7"/>
        <v>0</v>
      </c>
      <c r="BI465" s="204">
        <f t="shared" si="8"/>
        <v>0</v>
      </c>
      <c r="BJ465" s="24" t="s">
        <v>81</v>
      </c>
      <c r="BK465" s="204">
        <f t="shared" si="9"/>
        <v>0</v>
      </c>
      <c r="BL465" s="24" t="s">
        <v>206</v>
      </c>
      <c r="BM465" s="24" t="s">
        <v>1090</v>
      </c>
    </row>
    <row r="466" spans="2:65" s="1" customFormat="1" ht="22.5" customHeight="1">
      <c r="B466" s="41"/>
      <c r="C466" s="254" t="s">
        <v>1091</v>
      </c>
      <c r="D466" s="254" t="s">
        <v>1059</v>
      </c>
      <c r="E466" s="255" t="s">
        <v>1092</v>
      </c>
      <c r="F466" s="256" t="s">
        <v>1093</v>
      </c>
      <c r="G466" s="257" t="s">
        <v>300</v>
      </c>
      <c r="H466" s="258">
        <v>1</v>
      </c>
      <c r="I466" s="259"/>
      <c r="J466" s="260">
        <f t="shared" si="0"/>
        <v>0</v>
      </c>
      <c r="K466" s="256" t="s">
        <v>193</v>
      </c>
      <c r="L466" s="261"/>
      <c r="M466" s="262" t="s">
        <v>23</v>
      </c>
      <c r="N466" s="263" t="s">
        <v>44</v>
      </c>
      <c r="O466" s="42"/>
      <c r="P466" s="202">
        <f t="shared" si="1"/>
        <v>0</v>
      </c>
      <c r="Q466" s="202">
        <v>0.057</v>
      </c>
      <c r="R466" s="202">
        <f t="shared" si="2"/>
        <v>0.057</v>
      </c>
      <c r="S466" s="202">
        <v>0</v>
      </c>
      <c r="T466" s="203">
        <f t="shared" si="3"/>
        <v>0</v>
      </c>
      <c r="AR466" s="24" t="s">
        <v>227</v>
      </c>
      <c r="AT466" s="24" t="s">
        <v>1059</v>
      </c>
      <c r="AU466" s="24" t="s">
        <v>81</v>
      </c>
      <c r="AY466" s="24" t="s">
        <v>186</v>
      </c>
      <c r="BE466" s="204">
        <f t="shared" si="4"/>
        <v>0</v>
      </c>
      <c r="BF466" s="204">
        <f t="shared" si="5"/>
        <v>0</v>
      </c>
      <c r="BG466" s="204">
        <f t="shared" si="6"/>
        <v>0</v>
      </c>
      <c r="BH466" s="204">
        <f t="shared" si="7"/>
        <v>0</v>
      </c>
      <c r="BI466" s="204">
        <f t="shared" si="8"/>
        <v>0</v>
      </c>
      <c r="BJ466" s="24" t="s">
        <v>81</v>
      </c>
      <c r="BK466" s="204">
        <f t="shared" si="9"/>
        <v>0</v>
      </c>
      <c r="BL466" s="24" t="s">
        <v>206</v>
      </c>
      <c r="BM466" s="24" t="s">
        <v>1094</v>
      </c>
    </row>
    <row r="467" spans="2:65" s="1" customFormat="1" ht="22.5" customHeight="1">
      <c r="B467" s="41"/>
      <c r="C467" s="254" t="s">
        <v>1095</v>
      </c>
      <c r="D467" s="254" t="s">
        <v>1059</v>
      </c>
      <c r="E467" s="255" t="s">
        <v>1096</v>
      </c>
      <c r="F467" s="256" t="s">
        <v>1097</v>
      </c>
      <c r="G467" s="257" t="s">
        <v>300</v>
      </c>
      <c r="H467" s="258">
        <v>1.01</v>
      </c>
      <c r="I467" s="259"/>
      <c r="J467" s="260">
        <f t="shared" si="0"/>
        <v>0</v>
      </c>
      <c r="K467" s="256" t="s">
        <v>23</v>
      </c>
      <c r="L467" s="261"/>
      <c r="M467" s="262" t="s">
        <v>23</v>
      </c>
      <c r="N467" s="263" t="s">
        <v>44</v>
      </c>
      <c r="O467" s="42"/>
      <c r="P467" s="202">
        <f t="shared" si="1"/>
        <v>0</v>
      </c>
      <c r="Q467" s="202">
        <v>0</v>
      </c>
      <c r="R467" s="202">
        <f t="shared" si="2"/>
        <v>0</v>
      </c>
      <c r="S467" s="202">
        <v>0</v>
      </c>
      <c r="T467" s="203">
        <f t="shared" si="3"/>
        <v>0</v>
      </c>
      <c r="AR467" s="24" t="s">
        <v>227</v>
      </c>
      <c r="AT467" s="24" t="s">
        <v>1059</v>
      </c>
      <c r="AU467" s="24" t="s">
        <v>81</v>
      </c>
      <c r="AY467" s="24" t="s">
        <v>186</v>
      </c>
      <c r="BE467" s="204">
        <f t="shared" si="4"/>
        <v>0</v>
      </c>
      <c r="BF467" s="204">
        <f t="shared" si="5"/>
        <v>0</v>
      </c>
      <c r="BG467" s="204">
        <f t="shared" si="6"/>
        <v>0</v>
      </c>
      <c r="BH467" s="204">
        <f t="shared" si="7"/>
        <v>0</v>
      </c>
      <c r="BI467" s="204">
        <f t="shared" si="8"/>
        <v>0</v>
      </c>
      <c r="BJ467" s="24" t="s">
        <v>81</v>
      </c>
      <c r="BK467" s="204">
        <f t="shared" si="9"/>
        <v>0</v>
      </c>
      <c r="BL467" s="24" t="s">
        <v>206</v>
      </c>
      <c r="BM467" s="24" t="s">
        <v>1098</v>
      </c>
    </row>
    <row r="468" spans="2:47" s="1" customFormat="1" ht="27">
      <c r="B468" s="41"/>
      <c r="C468" s="63"/>
      <c r="D468" s="208" t="s">
        <v>196</v>
      </c>
      <c r="E468" s="63"/>
      <c r="F468" s="209" t="s">
        <v>1099</v>
      </c>
      <c r="G468" s="63"/>
      <c r="H468" s="63"/>
      <c r="I468" s="163"/>
      <c r="J468" s="63"/>
      <c r="K468" s="63"/>
      <c r="L468" s="61"/>
      <c r="M468" s="207"/>
      <c r="N468" s="42"/>
      <c r="O468" s="42"/>
      <c r="P468" s="42"/>
      <c r="Q468" s="42"/>
      <c r="R468" s="42"/>
      <c r="S468" s="42"/>
      <c r="T468" s="78"/>
      <c r="AT468" s="24" t="s">
        <v>196</v>
      </c>
      <c r="AU468" s="24" t="s">
        <v>81</v>
      </c>
    </row>
    <row r="469" spans="2:51" s="11" customFormat="1" ht="13.5">
      <c r="B469" s="214"/>
      <c r="C469" s="215"/>
      <c r="D469" s="205" t="s">
        <v>290</v>
      </c>
      <c r="E469" s="216" t="s">
        <v>23</v>
      </c>
      <c r="F469" s="217" t="s">
        <v>1100</v>
      </c>
      <c r="G469" s="215"/>
      <c r="H469" s="218">
        <v>1.01</v>
      </c>
      <c r="I469" s="219"/>
      <c r="J469" s="215"/>
      <c r="K469" s="215"/>
      <c r="L469" s="220"/>
      <c r="M469" s="221"/>
      <c r="N469" s="222"/>
      <c r="O469" s="222"/>
      <c r="P469" s="222"/>
      <c r="Q469" s="222"/>
      <c r="R469" s="222"/>
      <c r="S469" s="222"/>
      <c r="T469" s="223"/>
      <c r="AT469" s="224" t="s">
        <v>290</v>
      </c>
      <c r="AU469" s="224" t="s">
        <v>81</v>
      </c>
      <c r="AV469" s="11" t="s">
        <v>83</v>
      </c>
      <c r="AW469" s="11" t="s">
        <v>36</v>
      </c>
      <c r="AX469" s="11" t="s">
        <v>81</v>
      </c>
      <c r="AY469" s="224" t="s">
        <v>186</v>
      </c>
    </row>
    <row r="470" spans="2:65" s="1" customFormat="1" ht="22.5" customHeight="1">
      <c r="B470" s="41"/>
      <c r="C470" s="254" t="s">
        <v>1101</v>
      </c>
      <c r="D470" s="254" t="s">
        <v>1059</v>
      </c>
      <c r="E470" s="255" t="s">
        <v>1102</v>
      </c>
      <c r="F470" s="256" t="s">
        <v>1103</v>
      </c>
      <c r="G470" s="257" t="s">
        <v>300</v>
      </c>
      <c r="H470" s="258">
        <v>1</v>
      </c>
      <c r="I470" s="259"/>
      <c r="J470" s="260">
        <f>ROUND(I470*H470,2)</f>
        <v>0</v>
      </c>
      <c r="K470" s="256" t="s">
        <v>193</v>
      </c>
      <c r="L470" s="261"/>
      <c r="M470" s="262" t="s">
        <v>23</v>
      </c>
      <c r="N470" s="263" t="s">
        <v>44</v>
      </c>
      <c r="O470" s="42"/>
      <c r="P470" s="202">
        <f>O470*H470</f>
        <v>0</v>
      </c>
      <c r="Q470" s="202">
        <v>0.00154</v>
      </c>
      <c r="R470" s="202">
        <f>Q470*H470</f>
        <v>0.00154</v>
      </c>
      <c r="S470" s="202">
        <v>0</v>
      </c>
      <c r="T470" s="203">
        <f>S470*H470</f>
        <v>0</v>
      </c>
      <c r="AR470" s="24" t="s">
        <v>227</v>
      </c>
      <c r="AT470" s="24" t="s">
        <v>1059</v>
      </c>
      <c r="AU470" s="24" t="s">
        <v>81</v>
      </c>
      <c r="AY470" s="24" t="s">
        <v>186</v>
      </c>
      <c r="BE470" s="204">
        <f>IF(N470="základní",J470,0)</f>
        <v>0</v>
      </c>
      <c r="BF470" s="204">
        <f>IF(N470="snížená",J470,0)</f>
        <v>0</v>
      </c>
      <c r="BG470" s="204">
        <f>IF(N470="zákl. přenesená",J470,0)</f>
        <v>0</v>
      </c>
      <c r="BH470" s="204">
        <f>IF(N470="sníž. přenesená",J470,0)</f>
        <v>0</v>
      </c>
      <c r="BI470" s="204">
        <f>IF(N470="nulová",J470,0)</f>
        <v>0</v>
      </c>
      <c r="BJ470" s="24" t="s">
        <v>81</v>
      </c>
      <c r="BK470" s="204">
        <f>ROUND(I470*H470,2)</f>
        <v>0</v>
      </c>
      <c r="BL470" s="24" t="s">
        <v>206</v>
      </c>
      <c r="BM470" s="24" t="s">
        <v>1104</v>
      </c>
    </row>
    <row r="471" spans="2:65" s="1" customFormat="1" ht="22.5" customHeight="1">
      <c r="B471" s="41"/>
      <c r="C471" s="254" t="s">
        <v>1105</v>
      </c>
      <c r="D471" s="254" t="s">
        <v>1059</v>
      </c>
      <c r="E471" s="255" t="s">
        <v>1106</v>
      </c>
      <c r="F471" s="256" t="s">
        <v>1107</v>
      </c>
      <c r="G471" s="257" t="s">
        <v>300</v>
      </c>
      <c r="H471" s="258">
        <v>3.79</v>
      </c>
      <c r="I471" s="259"/>
      <c r="J471" s="260">
        <f>ROUND(I471*H471,2)</f>
        <v>0</v>
      </c>
      <c r="K471" s="256" t="s">
        <v>193</v>
      </c>
      <c r="L471" s="261"/>
      <c r="M471" s="262" t="s">
        <v>23</v>
      </c>
      <c r="N471" s="263" t="s">
        <v>44</v>
      </c>
      <c r="O471" s="42"/>
      <c r="P471" s="202">
        <f>O471*H471</f>
        <v>0</v>
      </c>
      <c r="Q471" s="202">
        <v>1.04</v>
      </c>
      <c r="R471" s="202">
        <f>Q471*H471</f>
        <v>3.9416</v>
      </c>
      <c r="S471" s="202">
        <v>0</v>
      </c>
      <c r="T471" s="203">
        <f>S471*H471</f>
        <v>0</v>
      </c>
      <c r="AR471" s="24" t="s">
        <v>227</v>
      </c>
      <c r="AT471" s="24" t="s">
        <v>1059</v>
      </c>
      <c r="AU471" s="24" t="s">
        <v>81</v>
      </c>
      <c r="AY471" s="24" t="s">
        <v>186</v>
      </c>
      <c r="BE471" s="204">
        <f>IF(N471="základní",J471,0)</f>
        <v>0</v>
      </c>
      <c r="BF471" s="204">
        <f>IF(N471="snížená",J471,0)</f>
        <v>0</v>
      </c>
      <c r="BG471" s="204">
        <f>IF(N471="zákl. přenesená",J471,0)</f>
        <v>0</v>
      </c>
      <c r="BH471" s="204">
        <f>IF(N471="sníž. přenesená",J471,0)</f>
        <v>0</v>
      </c>
      <c r="BI471" s="204">
        <f>IF(N471="nulová",J471,0)</f>
        <v>0</v>
      </c>
      <c r="BJ471" s="24" t="s">
        <v>81</v>
      </c>
      <c r="BK471" s="204">
        <f>ROUND(I471*H471,2)</f>
        <v>0</v>
      </c>
      <c r="BL471" s="24" t="s">
        <v>206</v>
      </c>
      <c r="BM471" s="24" t="s">
        <v>1108</v>
      </c>
    </row>
    <row r="472" spans="2:47" s="1" customFormat="1" ht="27">
      <c r="B472" s="41"/>
      <c r="C472" s="63"/>
      <c r="D472" s="208" t="s">
        <v>196</v>
      </c>
      <c r="E472" s="63"/>
      <c r="F472" s="209" t="s">
        <v>1099</v>
      </c>
      <c r="G472" s="63"/>
      <c r="H472" s="63"/>
      <c r="I472" s="163"/>
      <c r="J472" s="63"/>
      <c r="K472" s="63"/>
      <c r="L472" s="61"/>
      <c r="M472" s="207"/>
      <c r="N472" s="42"/>
      <c r="O472" s="42"/>
      <c r="P472" s="42"/>
      <c r="Q472" s="42"/>
      <c r="R472" s="42"/>
      <c r="S472" s="42"/>
      <c r="T472" s="78"/>
      <c r="AT472" s="24" t="s">
        <v>196</v>
      </c>
      <c r="AU472" s="24" t="s">
        <v>81</v>
      </c>
    </row>
    <row r="473" spans="2:51" s="11" customFormat="1" ht="13.5">
      <c r="B473" s="214"/>
      <c r="C473" s="215"/>
      <c r="D473" s="205" t="s">
        <v>290</v>
      </c>
      <c r="E473" s="216" t="s">
        <v>23</v>
      </c>
      <c r="F473" s="217" t="s">
        <v>1109</v>
      </c>
      <c r="G473" s="215"/>
      <c r="H473" s="218">
        <v>3.79</v>
      </c>
      <c r="I473" s="219"/>
      <c r="J473" s="215"/>
      <c r="K473" s="215"/>
      <c r="L473" s="220"/>
      <c r="M473" s="221"/>
      <c r="N473" s="222"/>
      <c r="O473" s="222"/>
      <c r="P473" s="222"/>
      <c r="Q473" s="222"/>
      <c r="R473" s="222"/>
      <c r="S473" s="222"/>
      <c r="T473" s="223"/>
      <c r="AT473" s="224" t="s">
        <v>290</v>
      </c>
      <c r="AU473" s="224" t="s">
        <v>81</v>
      </c>
      <c r="AV473" s="11" t="s">
        <v>83</v>
      </c>
      <c r="AW473" s="11" t="s">
        <v>36</v>
      </c>
      <c r="AX473" s="11" t="s">
        <v>81</v>
      </c>
      <c r="AY473" s="224" t="s">
        <v>186</v>
      </c>
    </row>
    <row r="474" spans="2:65" s="1" customFormat="1" ht="22.5" customHeight="1">
      <c r="B474" s="41"/>
      <c r="C474" s="254" t="s">
        <v>1110</v>
      </c>
      <c r="D474" s="254" t="s">
        <v>1059</v>
      </c>
      <c r="E474" s="255" t="s">
        <v>1111</v>
      </c>
      <c r="F474" s="256" t="s">
        <v>1112</v>
      </c>
      <c r="G474" s="257" t="s">
        <v>300</v>
      </c>
      <c r="H474" s="258">
        <v>1</v>
      </c>
      <c r="I474" s="259"/>
      <c r="J474" s="260">
        <f>ROUND(I474*H474,2)</f>
        <v>0</v>
      </c>
      <c r="K474" s="256" t="s">
        <v>23</v>
      </c>
      <c r="L474" s="261"/>
      <c r="M474" s="262" t="s">
        <v>23</v>
      </c>
      <c r="N474" s="263" t="s">
        <v>44</v>
      </c>
      <c r="O474" s="42"/>
      <c r="P474" s="202">
        <f>O474*H474</f>
        <v>0</v>
      </c>
      <c r="Q474" s="202">
        <v>0</v>
      </c>
      <c r="R474" s="202">
        <f>Q474*H474</f>
        <v>0</v>
      </c>
      <c r="S474" s="202">
        <v>0</v>
      </c>
      <c r="T474" s="203">
        <f>S474*H474</f>
        <v>0</v>
      </c>
      <c r="AR474" s="24" t="s">
        <v>227</v>
      </c>
      <c r="AT474" s="24" t="s">
        <v>1059</v>
      </c>
      <c r="AU474" s="24" t="s">
        <v>81</v>
      </c>
      <c r="AY474" s="24" t="s">
        <v>186</v>
      </c>
      <c r="BE474" s="204">
        <f>IF(N474="základní",J474,0)</f>
        <v>0</v>
      </c>
      <c r="BF474" s="204">
        <f>IF(N474="snížená",J474,0)</f>
        <v>0</v>
      </c>
      <c r="BG474" s="204">
        <f>IF(N474="zákl. přenesená",J474,0)</f>
        <v>0</v>
      </c>
      <c r="BH474" s="204">
        <f>IF(N474="sníž. přenesená",J474,0)</f>
        <v>0</v>
      </c>
      <c r="BI474" s="204">
        <f>IF(N474="nulová",J474,0)</f>
        <v>0</v>
      </c>
      <c r="BJ474" s="24" t="s">
        <v>81</v>
      </c>
      <c r="BK474" s="204">
        <f>ROUND(I474*H474,2)</f>
        <v>0</v>
      </c>
      <c r="BL474" s="24" t="s">
        <v>206</v>
      </c>
      <c r="BM474" s="24" t="s">
        <v>1113</v>
      </c>
    </row>
    <row r="475" spans="2:65" s="1" customFormat="1" ht="22.5" customHeight="1">
      <c r="B475" s="41"/>
      <c r="C475" s="254" t="s">
        <v>1114</v>
      </c>
      <c r="D475" s="254" t="s">
        <v>1059</v>
      </c>
      <c r="E475" s="255" t="s">
        <v>1115</v>
      </c>
      <c r="F475" s="256" t="s">
        <v>1116</v>
      </c>
      <c r="G475" s="257" t="s">
        <v>300</v>
      </c>
      <c r="H475" s="258">
        <v>10.14</v>
      </c>
      <c r="I475" s="259"/>
      <c r="J475" s="260">
        <f>ROUND(I475*H475,2)</f>
        <v>0</v>
      </c>
      <c r="K475" s="256" t="s">
        <v>193</v>
      </c>
      <c r="L475" s="261"/>
      <c r="M475" s="262" t="s">
        <v>23</v>
      </c>
      <c r="N475" s="263" t="s">
        <v>44</v>
      </c>
      <c r="O475" s="42"/>
      <c r="P475" s="202">
        <f>O475*H475</f>
        <v>0</v>
      </c>
      <c r="Q475" s="202">
        <v>1.747</v>
      </c>
      <c r="R475" s="202">
        <f>Q475*H475</f>
        <v>17.71458</v>
      </c>
      <c r="S475" s="202">
        <v>0</v>
      </c>
      <c r="T475" s="203">
        <f>S475*H475</f>
        <v>0</v>
      </c>
      <c r="AR475" s="24" t="s">
        <v>227</v>
      </c>
      <c r="AT475" s="24" t="s">
        <v>1059</v>
      </c>
      <c r="AU475" s="24" t="s">
        <v>81</v>
      </c>
      <c r="AY475" s="24" t="s">
        <v>186</v>
      </c>
      <c r="BE475" s="204">
        <f>IF(N475="základní",J475,0)</f>
        <v>0</v>
      </c>
      <c r="BF475" s="204">
        <f>IF(N475="snížená",J475,0)</f>
        <v>0</v>
      </c>
      <c r="BG475" s="204">
        <f>IF(N475="zákl. přenesená",J475,0)</f>
        <v>0</v>
      </c>
      <c r="BH475" s="204">
        <f>IF(N475="sníž. přenesená",J475,0)</f>
        <v>0</v>
      </c>
      <c r="BI475" s="204">
        <f>IF(N475="nulová",J475,0)</f>
        <v>0</v>
      </c>
      <c r="BJ475" s="24" t="s">
        <v>81</v>
      </c>
      <c r="BK475" s="204">
        <f>ROUND(I475*H475,2)</f>
        <v>0</v>
      </c>
      <c r="BL475" s="24" t="s">
        <v>206</v>
      </c>
      <c r="BM475" s="24" t="s">
        <v>1117</v>
      </c>
    </row>
    <row r="476" spans="2:47" s="1" customFormat="1" ht="27">
      <c r="B476" s="41"/>
      <c r="C476" s="63"/>
      <c r="D476" s="208" t="s">
        <v>196</v>
      </c>
      <c r="E476" s="63"/>
      <c r="F476" s="209" t="s">
        <v>1099</v>
      </c>
      <c r="G476" s="63"/>
      <c r="H476" s="63"/>
      <c r="I476" s="163"/>
      <c r="J476" s="63"/>
      <c r="K476" s="63"/>
      <c r="L476" s="61"/>
      <c r="M476" s="207"/>
      <c r="N476" s="42"/>
      <c r="O476" s="42"/>
      <c r="P476" s="42"/>
      <c r="Q476" s="42"/>
      <c r="R476" s="42"/>
      <c r="S476" s="42"/>
      <c r="T476" s="78"/>
      <c r="AT476" s="24" t="s">
        <v>196</v>
      </c>
      <c r="AU476" s="24" t="s">
        <v>81</v>
      </c>
    </row>
    <row r="477" spans="2:51" s="11" customFormat="1" ht="13.5">
      <c r="B477" s="214"/>
      <c r="C477" s="215"/>
      <c r="D477" s="205" t="s">
        <v>290</v>
      </c>
      <c r="E477" s="216" t="s">
        <v>23</v>
      </c>
      <c r="F477" s="217" t="s">
        <v>1118</v>
      </c>
      <c r="G477" s="215"/>
      <c r="H477" s="218">
        <v>10.14</v>
      </c>
      <c r="I477" s="219"/>
      <c r="J477" s="215"/>
      <c r="K477" s="215"/>
      <c r="L477" s="220"/>
      <c r="M477" s="221"/>
      <c r="N477" s="222"/>
      <c r="O477" s="222"/>
      <c r="P477" s="222"/>
      <c r="Q477" s="222"/>
      <c r="R477" s="222"/>
      <c r="S477" s="222"/>
      <c r="T477" s="223"/>
      <c r="AT477" s="224" t="s">
        <v>290</v>
      </c>
      <c r="AU477" s="224" t="s">
        <v>81</v>
      </c>
      <c r="AV477" s="11" t="s">
        <v>83</v>
      </c>
      <c r="AW477" s="11" t="s">
        <v>36</v>
      </c>
      <c r="AX477" s="11" t="s">
        <v>81</v>
      </c>
      <c r="AY477" s="224" t="s">
        <v>186</v>
      </c>
    </row>
    <row r="478" spans="2:65" s="1" customFormat="1" ht="22.5" customHeight="1">
      <c r="B478" s="41"/>
      <c r="C478" s="254" t="s">
        <v>1119</v>
      </c>
      <c r="D478" s="254" t="s">
        <v>1059</v>
      </c>
      <c r="E478" s="255" t="s">
        <v>1120</v>
      </c>
      <c r="F478" s="256" t="s">
        <v>1121</v>
      </c>
      <c r="G478" s="257" t="s">
        <v>300</v>
      </c>
      <c r="H478" s="258">
        <v>1</v>
      </c>
      <c r="I478" s="259"/>
      <c r="J478" s="260">
        <f>ROUND(I478*H478,2)</f>
        <v>0</v>
      </c>
      <c r="K478" s="256" t="s">
        <v>193</v>
      </c>
      <c r="L478" s="261"/>
      <c r="M478" s="262" t="s">
        <v>23</v>
      </c>
      <c r="N478" s="263" t="s">
        <v>44</v>
      </c>
      <c r="O478" s="42"/>
      <c r="P478" s="202">
        <f>O478*H478</f>
        <v>0</v>
      </c>
      <c r="Q478" s="202">
        <v>0.102</v>
      </c>
      <c r="R478" s="202">
        <f>Q478*H478</f>
        <v>0.102</v>
      </c>
      <c r="S478" s="202">
        <v>0</v>
      </c>
      <c r="T478" s="203">
        <f>S478*H478</f>
        <v>0</v>
      </c>
      <c r="AR478" s="24" t="s">
        <v>227</v>
      </c>
      <c r="AT478" s="24" t="s">
        <v>1059</v>
      </c>
      <c r="AU478" s="24" t="s">
        <v>81</v>
      </c>
      <c r="AY478" s="24" t="s">
        <v>186</v>
      </c>
      <c r="BE478" s="204">
        <f>IF(N478="základní",J478,0)</f>
        <v>0</v>
      </c>
      <c r="BF478" s="204">
        <f>IF(N478="snížená",J478,0)</f>
        <v>0</v>
      </c>
      <c r="BG478" s="204">
        <f>IF(N478="zákl. přenesená",J478,0)</f>
        <v>0</v>
      </c>
      <c r="BH478" s="204">
        <f>IF(N478="sníž. přenesená",J478,0)</f>
        <v>0</v>
      </c>
      <c r="BI478" s="204">
        <f>IF(N478="nulová",J478,0)</f>
        <v>0</v>
      </c>
      <c r="BJ478" s="24" t="s">
        <v>81</v>
      </c>
      <c r="BK478" s="204">
        <f>ROUND(I478*H478,2)</f>
        <v>0</v>
      </c>
      <c r="BL478" s="24" t="s">
        <v>206</v>
      </c>
      <c r="BM478" s="24" t="s">
        <v>1122</v>
      </c>
    </row>
    <row r="479" spans="2:65" s="1" customFormat="1" ht="22.5" customHeight="1">
      <c r="B479" s="41"/>
      <c r="C479" s="254" t="s">
        <v>1123</v>
      </c>
      <c r="D479" s="254" t="s">
        <v>1059</v>
      </c>
      <c r="E479" s="255" t="s">
        <v>1124</v>
      </c>
      <c r="F479" s="256" t="s">
        <v>1125</v>
      </c>
      <c r="G479" s="257" t="s">
        <v>300</v>
      </c>
      <c r="H479" s="258">
        <v>30.542</v>
      </c>
      <c r="I479" s="259"/>
      <c r="J479" s="260">
        <f>ROUND(I479*H479,2)</f>
        <v>0</v>
      </c>
      <c r="K479" s="256" t="s">
        <v>193</v>
      </c>
      <c r="L479" s="261"/>
      <c r="M479" s="262" t="s">
        <v>23</v>
      </c>
      <c r="N479" s="263" t="s">
        <v>44</v>
      </c>
      <c r="O479" s="42"/>
      <c r="P479" s="202">
        <f>O479*H479</f>
        <v>0</v>
      </c>
      <c r="Q479" s="202">
        <v>0.063</v>
      </c>
      <c r="R479" s="202">
        <f>Q479*H479</f>
        <v>1.9241460000000001</v>
      </c>
      <c r="S479" s="202">
        <v>0</v>
      </c>
      <c r="T479" s="203">
        <f>S479*H479</f>
        <v>0</v>
      </c>
      <c r="AR479" s="24" t="s">
        <v>227</v>
      </c>
      <c r="AT479" s="24" t="s">
        <v>1059</v>
      </c>
      <c r="AU479" s="24" t="s">
        <v>81</v>
      </c>
      <c r="AY479" s="24" t="s">
        <v>186</v>
      </c>
      <c r="BE479" s="204">
        <f>IF(N479="základní",J479,0)</f>
        <v>0</v>
      </c>
      <c r="BF479" s="204">
        <f>IF(N479="snížená",J479,0)</f>
        <v>0</v>
      </c>
      <c r="BG479" s="204">
        <f>IF(N479="zákl. přenesená",J479,0)</f>
        <v>0</v>
      </c>
      <c r="BH479" s="204">
        <f>IF(N479="sníž. přenesená",J479,0)</f>
        <v>0</v>
      </c>
      <c r="BI479" s="204">
        <f>IF(N479="nulová",J479,0)</f>
        <v>0</v>
      </c>
      <c r="BJ479" s="24" t="s">
        <v>81</v>
      </c>
      <c r="BK479" s="204">
        <f>ROUND(I479*H479,2)</f>
        <v>0</v>
      </c>
      <c r="BL479" s="24" t="s">
        <v>206</v>
      </c>
      <c r="BM479" s="24" t="s">
        <v>1126</v>
      </c>
    </row>
    <row r="480" spans="2:47" s="1" customFormat="1" ht="27">
      <c r="B480" s="41"/>
      <c r="C480" s="63"/>
      <c r="D480" s="208" t="s">
        <v>196</v>
      </c>
      <c r="E480" s="63"/>
      <c r="F480" s="209" t="s">
        <v>1099</v>
      </c>
      <c r="G480" s="63"/>
      <c r="H480" s="63"/>
      <c r="I480" s="163"/>
      <c r="J480" s="63"/>
      <c r="K480" s="63"/>
      <c r="L480" s="61"/>
      <c r="M480" s="207"/>
      <c r="N480" s="42"/>
      <c r="O480" s="42"/>
      <c r="P480" s="42"/>
      <c r="Q480" s="42"/>
      <c r="R480" s="42"/>
      <c r="S480" s="42"/>
      <c r="T480" s="78"/>
      <c r="AT480" s="24" t="s">
        <v>196</v>
      </c>
      <c r="AU480" s="24" t="s">
        <v>81</v>
      </c>
    </row>
    <row r="481" spans="2:51" s="11" customFormat="1" ht="13.5">
      <c r="B481" s="214"/>
      <c r="C481" s="215"/>
      <c r="D481" s="205" t="s">
        <v>290</v>
      </c>
      <c r="E481" s="216" t="s">
        <v>23</v>
      </c>
      <c r="F481" s="217" t="s">
        <v>1127</v>
      </c>
      <c r="G481" s="215"/>
      <c r="H481" s="218">
        <v>30.542</v>
      </c>
      <c r="I481" s="219"/>
      <c r="J481" s="215"/>
      <c r="K481" s="215"/>
      <c r="L481" s="220"/>
      <c r="M481" s="221"/>
      <c r="N481" s="222"/>
      <c r="O481" s="222"/>
      <c r="P481" s="222"/>
      <c r="Q481" s="222"/>
      <c r="R481" s="222"/>
      <c r="S481" s="222"/>
      <c r="T481" s="223"/>
      <c r="AT481" s="224" t="s">
        <v>290</v>
      </c>
      <c r="AU481" s="224" t="s">
        <v>81</v>
      </c>
      <c r="AV481" s="11" t="s">
        <v>83</v>
      </c>
      <c r="AW481" s="11" t="s">
        <v>36</v>
      </c>
      <c r="AX481" s="11" t="s">
        <v>81</v>
      </c>
      <c r="AY481" s="224" t="s">
        <v>186</v>
      </c>
    </row>
    <row r="482" spans="2:65" s="1" customFormat="1" ht="22.5" customHeight="1">
      <c r="B482" s="41"/>
      <c r="C482" s="254" t="s">
        <v>1128</v>
      </c>
      <c r="D482" s="254" t="s">
        <v>1059</v>
      </c>
      <c r="E482" s="255" t="s">
        <v>1129</v>
      </c>
      <c r="F482" s="256" t="s">
        <v>1130</v>
      </c>
      <c r="G482" s="257" t="s">
        <v>300</v>
      </c>
      <c r="H482" s="258">
        <v>9.09</v>
      </c>
      <c r="I482" s="259"/>
      <c r="J482" s="260">
        <f>ROUND(I482*H482,2)</f>
        <v>0</v>
      </c>
      <c r="K482" s="256" t="s">
        <v>193</v>
      </c>
      <c r="L482" s="261"/>
      <c r="M482" s="262" t="s">
        <v>23</v>
      </c>
      <c r="N482" s="263" t="s">
        <v>44</v>
      </c>
      <c r="O482" s="42"/>
      <c r="P482" s="202">
        <f>O482*H482</f>
        <v>0</v>
      </c>
      <c r="Q482" s="202">
        <v>0.07</v>
      </c>
      <c r="R482" s="202">
        <f>Q482*H482</f>
        <v>0.6363000000000001</v>
      </c>
      <c r="S482" s="202">
        <v>0</v>
      </c>
      <c r="T482" s="203">
        <f>S482*H482</f>
        <v>0</v>
      </c>
      <c r="AR482" s="24" t="s">
        <v>227</v>
      </c>
      <c r="AT482" s="24" t="s">
        <v>1059</v>
      </c>
      <c r="AU482" s="24" t="s">
        <v>81</v>
      </c>
      <c r="AY482" s="24" t="s">
        <v>186</v>
      </c>
      <c r="BE482" s="204">
        <f>IF(N482="základní",J482,0)</f>
        <v>0</v>
      </c>
      <c r="BF482" s="204">
        <f>IF(N482="snížená",J482,0)</f>
        <v>0</v>
      </c>
      <c r="BG482" s="204">
        <f>IF(N482="zákl. přenesená",J482,0)</f>
        <v>0</v>
      </c>
      <c r="BH482" s="204">
        <f>IF(N482="sníž. přenesená",J482,0)</f>
        <v>0</v>
      </c>
      <c r="BI482" s="204">
        <f>IF(N482="nulová",J482,0)</f>
        <v>0</v>
      </c>
      <c r="BJ482" s="24" t="s">
        <v>81</v>
      </c>
      <c r="BK482" s="204">
        <f>ROUND(I482*H482,2)</f>
        <v>0</v>
      </c>
      <c r="BL482" s="24" t="s">
        <v>206</v>
      </c>
      <c r="BM482" s="24" t="s">
        <v>1131</v>
      </c>
    </row>
    <row r="483" spans="2:47" s="1" customFormat="1" ht="27">
      <c r="B483" s="41"/>
      <c r="C483" s="63"/>
      <c r="D483" s="208" t="s">
        <v>196</v>
      </c>
      <c r="E483" s="63"/>
      <c r="F483" s="209" t="s">
        <v>1099</v>
      </c>
      <c r="G483" s="63"/>
      <c r="H483" s="63"/>
      <c r="I483" s="163"/>
      <c r="J483" s="63"/>
      <c r="K483" s="63"/>
      <c r="L483" s="61"/>
      <c r="M483" s="207"/>
      <c r="N483" s="42"/>
      <c r="O483" s="42"/>
      <c r="P483" s="42"/>
      <c r="Q483" s="42"/>
      <c r="R483" s="42"/>
      <c r="S483" s="42"/>
      <c r="T483" s="78"/>
      <c r="AT483" s="24" t="s">
        <v>196</v>
      </c>
      <c r="AU483" s="24" t="s">
        <v>81</v>
      </c>
    </row>
    <row r="484" spans="2:51" s="11" customFormat="1" ht="13.5">
      <c r="B484" s="214"/>
      <c r="C484" s="215"/>
      <c r="D484" s="205" t="s">
        <v>290</v>
      </c>
      <c r="E484" s="216" t="s">
        <v>23</v>
      </c>
      <c r="F484" s="217" t="s">
        <v>1132</v>
      </c>
      <c r="G484" s="215"/>
      <c r="H484" s="218">
        <v>9.09</v>
      </c>
      <c r="I484" s="219"/>
      <c r="J484" s="215"/>
      <c r="K484" s="215"/>
      <c r="L484" s="220"/>
      <c r="M484" s="221"/>
      <c r="N484" s="222"/>
      <c r="O484" s="222"/>
      <c r="P484" s="222"/>
      <c r="Q484" s="222"/>
      <c r="R484" s="222"/>
      <c r="S484" s="222"/>
      <c r="T484" s="223"/>
      <c r="AT484" s="224" t="s">
        <v>290</v>
      </c>
      <c r="AU484" s="224" t="s">
        <v>81</v>
      </c>
      <c r="AV484" s="11" t="s">
        <v>83</v>
      </c>
      <c r="AW484" s="11" t="s">
        <v>36</v>
      </c>
      <c r="AX484" s="11" t="s">
        <v>81</v>
      </c>
      <c r="AY484" s="224" t="s">
        <v>186</v>
      </c>
    </row>
    <row r="485" spans="2:65" s="1" customFormat="1" ht="22.5" customHeight="1">
      <c r="B485" s="41"/>
      <c r="C485" s="254" t="s">
        <v>1133</v>
      </c>
      <c r="D485" s="254" t="s">
        <v>1059</v>
      </c>
      <c r="E485" s="255" t="s">
        <v>1134</v>
      </c>
      <c r="F485" s="256" t="s">
        <v>1135</v>
      </c>
      <c r="G485" s="257" t="s">
        <v>300</v>
      </c>
      <c r="H485" s="258">
        <v>47.543</v>
      </c>
      <c r="I485" s="259"/>
      <c r="J485" s="260">
        <f>ROUND(I485*H485,2)</f>
        <v>0</v>
      </c>
      <c r="K485" s="256" t="s">
        <v>193</v>
      </c>
      <c r="L485" s="261"/>
      <c r="M485" s="262" t="s">
        <v>23</v>
      </c>
      <c r="N485" s="263" t="s">
        <v>44</v>
      </c>
      <c r="O485" s="42"/>
      <c r="P485" s="202">
        <f>O485*H485</f>
        <v>0</v>
      </c>
      <c r="Q485" s="202">
        <v>0.102</v>
      </c>
      <c r="R485" s="202">
        <f>Q485*H485</f>
        <v>4.849386</v>
      </c>
      <c r="S485" s="202">
        <v>0</v>
      </c>
      <c r="T485" s="203">
        <f>S485*H485</f>
        <v>0</v>
      </c>
      <c r="AR485" s="24" t="s">
        <v>227</v>
      </c>
      <c r="AT485" s="24" t="s">
        <v>1059</v>
      </c>
      <c r="AU485" s="24" t="s">
        <v>81</v>
      </c>
      <c r="AY485" s="24" t="s">
        <v>186</v>
      </c>
      <c r="BE485" s="204">
        <f>IF(N485="základní",J485,0)</f>
        <v>0</v>
      </c>
      <c r="BF485" s="204">
        <f>IF(N485="snížená",J485,0)</f>
        <v>0</v>
      </c>
      <c r="BG485" s="204">
        <f>IF(N485="zákl. přenesená",J485,0)</f>
        <v>0</v>
      </c>
      <c r="BH485" s="204">
        <f>IF(N485="sníž. přenesená",J485,0)</f>
        <v>0</v>
      </c>
      <c r="BI485" s="204">
        <f>IF(N485="nulová",J485,0)</f>
        <v>0</v>
      </c>
      <c r="BJ485" s="24" t="s">
        <v>81</v>
      </c>
      <c r="BK485" s="204">
        <f>ROUND(I485*H485,2)</f>
        <v>0</v>
      </c>
      <c r="BL485" s="24" t="s">
        <v>206</v>
      </c>
      <c r="BM485" s="24" t="s">
        <v>1136</v>
      </c>
    </row>
    <row r="486" spans="2:47" s="1" customFormat="1" ht="27">
      <c r="B486" s="41"/>
      <c r="C486" s="63"/>
      <c r="D486" s="208" t="s">
        <v>196</v>
      </c>
      <c r="E486" s="63"/>
      <c r="F486" s="209" t="s">
        <v>1099</v>
      </c>
      <c r="G486" s="63"/>
      <c r="H486" s="63"/>
      <c r="I486" s="163"/>
      <c r="J486" s="63"/>
      <c r="K486" s="63"/>
      <c r="L486" s="61"/>
      <c r="M486" s="207"/>
      <c r="N486" s="42"/>
      <c r="O486" s="42"/>
      <c r="P486" s="42"/>
      <c r="Q486" s="42"/>
      <c r="R486" s="42"/>
      <c r="S486" s="42"/>
      <c r="T486" s="78"/>
      <c r="AT486" s="24" t="s">
        <v>196</v>
      </c>
      <c r="AU486" s="24" t="s">
        <v>81</v>
      </c>
    </row>
    <row r="487" spans="2:51" s="11" customFormat="1" ht="13.5">
      <c r="B487" s="214"/>
      <c r="C487" s="215"/>
      <c r="D487" s="205" t="s">
        <v>290</v>
      </c>
      <c r="E487" s="216" t="s">
        <v>23</v>
      </c>
      <c r="F487" s="217" t="s">
        <v>1137</v>
      </c>
      <c r="G487" s="215"/>
      <c r="H487" s="218">
        <v>47.543</v>
      </c>
      <c r="I487" s="219"/>
      <c r="J487" s="215"/>
      <c r="K487" s="215"/>
      <c r="L487" s="220"/>
      <c r="M487" s="221"/>
      <c r="N487" s="222"/>
      <c r="O487" s="222"/>
      <c r="P487" s="222"/>
      <c r="Q487" s="222"/>
      <c r="R487" s="222"/>
      <c r="S487" s="222"/>
      <c r="T487" s="223"/>
      <c r="AT487" s="224" t="s">
        <v>290</v>
      </c>
      <c r="AU487" s="224" t="s">
        <v>81</v>
      </c>
      <c r="AV487" s="11" t="s">
        <v>83</v>
      </c>
      <c r="AW487" s="11" t="s">
        <v>36</v>
      </c>
      <c r="AX487" s="11" t="s">
        <v>81</v>
      </c>
      <c r="AY487" s="224" t="s">
        <v>186</v>
      </c>
    </row>
    <row r="488" spans="2:65" s="1" customFormat="1" ht="31.5" customHeight="1">
      <c r="B488" s="41"/>
      <c r="C488" s="254" t="s">
        <v>1138</v>
      </c>
      <c r="D488" s="254" t="s">
        <v>1059</v>
      </c>
      <c r="E488" s="255" t="s">
        <v>1139</v>
      </c>
      <c r="F488" s="256" t="s">
        <v>1140</v>
      </c>
      <c r="G488" s="257" t="s">
        <v>300</v>
      </c>
      <c r="H488" s="258">
        <v>2.034</v>
      </c>
      <c r="I488" s="259"/>
      <c r="J488" s="260">
        <f>ROUND(I488*H488,2)</f>
        <v>0</v>
      </c>
      <c r="K488" s="256" t="s">
        <v>193</v>
      </c>
      <c r="L488" s="261"/>
      <c r="M488" s="262" t="s">
        <v>23</v>
      </c>
      <c r="N488" s="263" t="s">
        <v>44</v>
      </c>
      <c r="O488" s="42"/>
      <c r="P488" s="202">
        <f>O488*H488</f>
        <v>0</v>
      </c>
      <c r="Q488" s="202">
        <v>0.061</v>
      </c>
      <c r="R488" s="202">
        <f>Q488*H488</f>
        <v>0.12407399999999999</v>
      </c>
      <c r="S488" s="202">
        <v>0</v>
      </c>
      <c r="T488" s="203">
        <f>S488*H488</f>
        <v>0</v>
      </c>
      <c r="AR488" s="24" t="s">
        <v>227</v>
      </c>
      <c r="AT488" s="24" t="s">
        <v>1059</v>
      </c>
      <c r="AU488" s="24" t="s">
        <v>81</v>
      </c>
      <c r="AY488" s="24" t="s">
        <v>186</v>
      </c>
      <c r="BE488" s="204">
        <f>IF(N488="základní",J488,0)</f>
        <v>0</v>
      </c>
      <c r="BF488" s="204">
        <f>IF(N488="snížená",J488,0)</f>
        <v>0</v>
      </c>
      <c r="BG488" s="204">
        <f>IF(N488="zákl. přenesená",J488,0)</f>
        <v>0</v>
      </c>
      <c r="BH488" s="204">
        <f>IF(N488="sníž. přenesená",J488,0)</f>
        <v>0</v>
      </c>
      <c r="BI488" s="204">
        <f>IF(N488="nulová",J488,0)</f>
        <v>0</v>
      </c>
      <c r="BJ488" s="24" t="s">
        <v>81</v>
      </c>
      <c r="BK488" s="204">
        <f>ROUND(I488*H488,2)</f>
        <v>0</v>
      </c>
      <c r="BL488" s="24" t="s">
        <v>206</v>
      </c>
      <c r="BM488" s="24" t="s">
        <v>1141</v>
      </c>
    </row>
    <row r="489" spans="2:47" s="1" customFormat="1" ht="27">
      <c r="B489" s="41"/>
      <c r="C489" s="63"/>
      <c r="D489" s="208" t="s">
        <v>196</v>
      </c>
      <c r="E489" s="63"/>
      <c r="F489" s="209" t="s">
        <v>1099</v>
      </c>
      <c r="G489" s="63"/>
      <c r="H489" s="63"/>
      <c r="I489" s="163"/>
      <c r="J489" s="63"/>
      <c r="K489" s="63"/>
      <c r="L489" s="61"/>
      <c r="M489" s="207"/>
      <c r="N489" s="42"/>
      <c r="O489" s="42"/>
      <c r="P489" s="42"/>
      <c r="Q489" s="42"/>
      <c r="R489" s="42"/>
      <c r="S489" s="42"/>
      <c r="T489" s="78"/>
      <c r="AT489" s="24" t="s">
        <v>196</v>
      </c>
      <c r="AU489" s="24" t="s">
        <v>81</v>
      </c>
    </row>
    <row r="490" spans="2:51" s="11" customFormat="1" ht="13.5">
      <c r="B490" s="214"/>
      <c r="C490" s="215"/>
      <c r="D490" s="205" t="s">
        <v>290</v>
      </c>
      <c r="E490" s="216" t="s">
        <v>23</v>
      </c>
      <c r="F490" s="217" t="s">
        <v>1142</v>
      </c>
      <c r="G490" s="215"/>
      <c r="H490" s="218">
        <v>2.034</v>
      </c>
      <c r="I490" s="219"/>
      <c r="J490" s="215"/>
      <c r="K490" s="215"/>
      <c r="L490" s="220"/>
      <c r="M490" s="221"/>
      <c r="N490" s="222"/>
      <c r="O490" s="222"/>
      <c r="P490" s="222"/>
      <c r="Q490" s="222"/>
      <c r="R490" s="222"/>
      <c r="S490" s="222"/>
      <c r="T490" s="223"/>
      <c r="AT490" s="224" t="s">
        <v>290</v>
      </c>
      <c r="AU490" s="224" t="s">
        <v>81</v>
      </c>
      <c r="AV490" s="11" t="s">
        <v>83</v>
      </c>
      <c r="AW490" s="11" t="s">
        <v>36</v>
      </c>
      <c r="AX490" s="11" t="s">
        <v>81</v>
      </c>
      <c r="AY490" s="224" t="s">
        <v>186</v>
      </c>
    </row>
    <row r="491" spans="2:65" s="1" customFormat="1" ht="22.5" customHeight="1">
      <c r="B491" s="41"/>
      <c r="C491" s="254" t="s">
        <v>1143</v>
      </c>
      <c r="D491" s="254" t="s">
        <v>1059</v>
      </c>
      <c r="E491" s="255" t="s">
        <v>1144</v>
      </c>
      <c r="F491" s="256" t="s">
        <v>1145</v>
      </c>
      <c r="G491" s="257" t="s">
        <v>300</v>
      </c>
      <c r="H491" s="258">
        <v>19.697</v>
      </c>
      <c r="I491" s="259"/>
      <c r="J491" s="260">
        <f>ROUND(I491*H491,2)</f>
        <v>0</v>
      </c>
      <c r="K491" s="256" t="s">
        <v>193</v>
      </c>
      <c r="L491" s="261"/>
      <c r="M491" s="262" t="s">
        <v>23</v>
      </c>
      <c r="N491" s="263" t="s">
        <v>44</v>
      </c>
      <c r="O491" s="42"/>
      <c r="P491" s="202">
        <f>O491*H491</f>
        <v>0</v>
      </c>
      <c r="Q491" s="202">
        <v>0.024</v>
      </c>
      <c r="R491" s="202">
        <f>Q491*H491</f>
        <v>0.472728</v>
      </c>
      <c r="S491" s="202">
        <v>0</v>
      </c>
      <c r="T491" s="203">
        <f>S491*H491</f>
        <v>0</v>
      </c>
      <c r="AR491" s="24" t="s">
        <v>227</v>
      </c>
      <c r="AT491" s="24" t="s">
        <v>1059</v>
      </c>
      <c r="AU491" s="24" t="s">
        <v>81</v>
      </c>
      <c r="AY491" s="24" t="s">
        <v>186</v>
      </c>
      <c r="BE491" s="204">
        <f>IF(N491="základní",J491,0)</f>
        <v>0</v>
      </c>
      <c r="BF491" s="204">
        <f>IF(N491="snížená",J491,0)</f>
        <v>0</v>
      </c>
      <c r="BG491" s="204">
        <f>IF(N491="zákl. přenesená",J491,0)</f>
        <v>0</v>
      </c>
      <c r="BH491" s="204">
        <f>IF(N491="sníž. přenesená",J491,0)</f>
        <v>0</v>
      </c>
      <c r="BI491" s="204">
        <f>IF(N491="nulová",J491,0)</f>
        <v>0</v>
      </c>
      <c r="BJ491" s="24" t="s">
        <v>81</v>
      </c>
      <c r="BK491" s="204">
        <f>ROUND(I491*H491,2)</f>
        <v>0</v>
      </c>
      <c r="BL491" s="24" t="s">
        <v>206</v>
      </c>
      <c r="BM491" s="24" t="s">
        <v>1146</v>
      </c>
    </row>
    <row r="492" spans="2:47" s="1" customFormat="1" ht="27">
      <c r="B492" s="41"/>
      <c r="C492" s="63"/>
      <c r="D492" s="208" t="s">
        <v>196</v>
      </c>
      <c r="E492" s="63"/>
      <c r="F492" s="209" t="s">
        <v>1099</v>
      </c>
      <c r="G492" s="63"/>
      <c r="H492" s="63"/>
      <c r="I492" s="163"/>
      <c r="J492" s="63"/>
      <c r="K492" s="63"/>
      <c r="L492" s="61"/>
      <c r="M492" s="207"/>
      <c r="N492" s="42"/>
      <c r="O492" s="42"/>
      <c r="P492" s="42"/>
      <c r="Q492" s="42"/>
      <c r="R492" s="42"/>
      <c r="S492" s="42"/>
      <c r="T492" s="78"/>
      <c r="AT492" s="24" t="s">
        <v>196</v>
      </c>
      <c r="AU492" s="24" t="s">
        <v>81</v>
      </c>
    </row>
    <row r="493" spans="2:51" s="11" customFormat="1" ht="13.5">
      <c r="B493" s="214"/>
      <c r="C493" s="215"/>
      <c r="D493" s="205" t="s">
        <v>290</v>
      </c>
      <c r="E493" s="216" t="s">
        <v>23</v>
      </c>
      <c r="F493" s="217" t="s">
        <v>1147</v>
      </c>
      <c r="G493" s="215"/>
      <c r="H493" s="218">
        <v>19.697</v>
      </c>
      <c r="I493" s="219"/>
      <c r="J493" s="215"/>
      <c r="K493" s="215"/>
      <c r="L493" s="220"/>
      <c r="M493" s="221"/>
      <c r="N493" s="222"/>
      <c r="O493" s="222"/>
      <c r="P493" s="222"/>
      <c r="Q493" s="222"/>
      <c r="R493" s="222"/>
      <c r="S493" s="222"/>
      <c r="T493" s="223"/>
      <c r="AT493" s="224" t="s">
        <v>290</v>
      </c>
      <c r="AU493" s="224" t="s">
        <v>81</v>
      </c>
      <c r="AV493" s="11" t="s">
        <v>83</v>
      </c>
      <c r="AW493" s="11" t="s">
        <v>36</v>
      </c>
      <c r="AX493" s="11" t="s">
        <v>81</v>
      </c>
      <c r="AY493" s="224" t="s">
        <v>186</v>
      </c>
    </row>
    <row r="494" spans="2:65" s="1" customFormat="1" ht="22.5" customHeight="1">
      <c r="B494" s="41"/>
      <c r="C494" s="254" t="s">
        <v>1148</v>
      </c>
      <c r="D494" s="254" t="s">
        <v>1059</v>
      </c>
      <c r="E494" s="255" t="s">
        <v>1149</v>
      </c>
      <c r="F494" s="256" t="s">
        <v>1150</v>
      </c>
      <c r="G494" s="257" t="s">
        <v>285</v>
      </c>
      <c r="H494" s="258">
        <v>10.897</v>
      </c>
      <c r="I494" s="259"/>
      <c r="J494" s="260">
        <f>ROUND(I494*H494,2)</f>
        <v>0</v>
      </c>
      <c r="K494" s="256" t="s">
        <v>193</v>
      </c>
      <c r="L494" s="261"/>
      <c r="M494" s="262" t="s">
        <v>23</v>
      </c>
      <c r="N494" s="263" t="s">
        <v>44</v>
      </c>
      <c r="O494" s="42"/>
      <c r="P494" s="202">
        <f>O494*H494</f>
        <v>0</v>
      </c>
      <c r="Q494" s="202">
        <v>0.225</v>
      </c>
      <c r="R494" s="202">
        <f>Q494*H494</f>
        <v>2.451825</v>
      </c>
      <c r="S494" s="202">
        <v>0</v>
      </c>
      <c r="T494" s="203">
        <f>S494*H494</f>
        <v>0</v>
      </c>
      <c r="AR494" s="24" t="s">
        <v>227</v>
      </c>
      <c r="AT494" s="24" t="s">
        <v>1059</v>
      </c>
      <c r="AU494" s="24" t="s">
        <v>81</v>
      </c>
      <c r="AY494" s="24" t="s">
        <v>186</v>
      </c>
      <c r="BE494" s="204">
        <f>IF(N494="základní",J494,0)</f>
        <v>0</v>
      </c>
      <c r="BF494" s="204">
        <f>IF(N494="snížená",J494,0)</f>
        <v>0</v>
      </c>
      <c r="BG494" s="204">
        <f>IF(N494="zákl. přenesená",J494,0)</f>
        <v>0</v>
      </c>
      <c r="BH494" s="204">
        <f>IF(N494="sníž. přenesená",J494,0)</f>
        <v>0</v>
      </c>
      <c r="BI494" s="204">
        <f>IF(N494="nulová",J494,0)</f>
        <v>0</v>
      </c>
      <c r="BJ494" s="24" t="s">
        <v>81</v>
      </c>
      <c r="BK494" s="204">
        <f>ROUND(I494*H494,2)</f>
        <v>0</v>
      </c>
      <c r="BL494" s="24" t="s">
        <v>206</v>
      </c>
      <c r="BM494" s="24" t="s">
        <v>1151</v>
      </c>
    </row>
    <row r="495" spans="2:47" s="1" customFormat="1" ht="27">
      <c r="B495" s="41"/>
      <c r="C495" s="63"/>
      <c r="D495" s="208" t="s">
        <v>196</v>
      </c>
      <c r="E495" s="63"/>
      <c r="F495" s="209" t="s">
        <v>1099</v>
      </c>
      <c r="G495" s="63"/>
      <c r="H495" s="63"/>
      <c r="I495" s="163"/>
      <c r="J495" s="63"/>
      <c r="K495" s="63"/>
      <c r="L495" s="61"/>
      <c r="M495" s="207"/>
      <c r="N495" s="42"/>
      <c r="O495" s="42"/>
      <c r="P495" s="42"/>
      <c r="Q495" s="42"/>
      <c r="R495" s="42"/>
      <c r="S495" s="42"/>
      <c r="T495" s="78"/>
      <c r="AT495" s="24" t="s">
        <v>196</v>
      </c>
      <c r="AU495" s="24" t="s">
        <v>81</v>
      </c>
    </row>
    <row r="496" spans="2:51" s="11" customFormat="1" ht="13.5">
      <c r="B496" s="214"/>
      <c r="C496" s="215"/>
      <c r="D496" s="205" t="s">
        <v>290</v>
      </c>
      <c r="E496" s="216" t="s">
        <v>23</v>
      </c>
      <c r="F496" s="217" t="s">
        <v>1152</v>
      </c>
      <c r="G496" s="215"/>
      <c r="H496" s="218">
        <v>10.897</v>
      </c>
      <c r="I496" s="219"/>
      <c r="J496" s="215"/>
      <c r="K496" s="215"/>
      <c r="L496" s="220"/>
      <c r="M496" s="221"/>
      <c r="N496" s="222"/>
      <c r="O496" s="222"/>
      <c r="P496" s="222"/>
      <c r="Q496" s="222"/>
      <c r="R496" s="222"/>
      <c r="S496" s="222"/>
      <c r="T496" s="223"/>
      <c r="AT496" s="224" t="s">
        <v>290</v>
      </c>
      <c r="AU496" s="224" t="s">
        <v>81</v>
      </c>
      <c r="AV496" s="11" t="s">
        <v>83</v>
      </c>
      <c r="AW496" s="11" t="s">
        <v>36</v>
      </c>
      <c r="AX496" s="11" t="s">
        <v>81</v>
      </c>
      <c r="AY496" s="224" t="s">
        <v>186</v>
      </c>
    </row>
    <row r="497" spans="2:65" s="1" customFormat="1" ht="22.5" customHeight="1">
      <c r="B497" s="41"/>
      <c r="C497" s="254" t="s">
        <v>1153</v>
      </c>
      <c r="D497" s="254" t="s">
        <v>1059</v>
      </c>
      <c r="E497" s="255" t="s">
        <v>1154</v>
      </c>
      <c r="F497" s="256" t="s">
        <v>1155</v>
      </c>
      <c r="G497" s="257" t="s">
        <v>300</v>
      </c>
      <c r="H497" s="258">
        <v>12254.146</v>
      </c>
      <c r="I497" s="259"/>
      <c r="J497" s="260">
        <f>ROUND(I497*H497,2)</f>
        <v>0</v>
      </c>
      <c r="K497" s="256" t="s">
        <v>193</v>
      </c>
      <c r="L497" s="261"/>
      <c r="M497" s="262" t="s">
        <v>23</v>
      </c>
      <c r="N497" s="263" t="s">
        <v>44</v>
      </c>
      <c r="O497" s="42"/>
      <c r="P497" s="202">
        <f>O497*H497</f>
        <v>0</v>
      </c>
      <c r="Q497" s="202">
        <v>0.046</v>
      </c>
      <c r="R497" s="202">
        <f>Q497*H497</f>
        <v>563.6907160000001</v>
      </c>
      <c r="S497" s="202">
        <v>0</v>
      </c>
      <c r="T497" s="203">
        <f>S497*H497</f>
        <v>0</v>
      </c>
      <c r="AR497" s="24" t="s">
        <v>227</v>
      </c>
      <c r="AT497" s="24" t="s">
        <v>1059</v>
      </c>
      <c r="AU497" s="24" t="s">
        <v>81</v>
      </c>
      <c r="AY497" s="24" t="s">
        <v>186</v>
      </c>
      <c r="BE497" s="204">
        <f>IF(N497="základní",J497,0)</f>
        <v>0</v>
      </c>
      <c r="BF497" s="204">
        <f>IF(N497="snížená",J497,0)</f>
        <v>0</v>
      </c>
      <c r="BG497" s="204">
        <f>IF(N497="zákl. přenesená",J497,0)</f>
        <v>0</v>
      </c>
      <c r="BH497" s="204">
        <f>IF(N497="sníž. přenesená",J497,0)</f>
        <v>0</v>
      </c>
      <c r="BI497" s="204">
        <f>IF(N497="nulová",J497,0)</f>
        <v>0</v>
      </c>
      <c r="BJ497" s="24" t="s">
        <v>81</v>
      </c>
      <c r="BK497" s="204">
        <f>ROUND(I497*H497,2)</f>
        <v>0</v>
      </c>
      <c r="BL497" s="24" t="s">
        <v>206</v>
      </c>
      <c r="BM497" s="24" t="s">
        <v>1156</v>
      </c>
    </row>
    <row r="498" spans="2:47" s="1" customFormat="1" ht="27">
      <c r="B498" s="41"/>
      <c r="C498" s="63"/>
      <c r="D498" s="208" t="s">
        <v>196</v>
      </c>
      <c r="E498" s="63"/>
      <c r="F498" s="209" t="s">
        <v>1099</v>
      </c>
      <c r="G498" s="63"/>
      <c r="H498" s="63"/>
      <c r="I498" s="163"/>
      <c r="J498" s="63"/>
      <c r="K498" s="63"/>
      <c r="L498" s="61"/>
      <c r="M498" s="207"/>
      <c r="N498" s="42"/>
      <c r="O498" s="42"/>
      <c r="P498" s="42"/>
      <c r="Q498" s="42"/>
      <c r="R498" s="42"/>
      <c r="S498" s="42"/>
      <c r="T498" s="78"/>
      <c r="AT498" s="24" t="s">
        <v>196</v>
      </c>
      <c r="AU498" s="24" t="s">
        <v>81</v>
      </c>
    </row>
    <row r="499" spans="2:51" s="11" customFormat="1" ht="13.5">
      <c r="B499" s="214"/>
      <c r="C499" s="215"/>
      <c r="D499" s="205" t="s">
        <v>290</v>
      </c>
      <c r="E499" s="216" t="s">
        <v>23</v>
      </c>
      <c r="F499" s="217" t="s">
        <v>1157</v>
      </c>
      <c r="G499" s="215"/>
      <c r="H499" s="218">
        <v>12254.146</v>
      </c>
      <c r="I499" s="219"/>
      <c r="J499" s="215"/>
      <c r="K499" s="215"/>
      <c r="L499" s="220"/>
      <c r="M499" s="221"/>
      <c r="N499" s="222"/>
      <c r="O499" s="222"/>
      <c r="P499" s="222"/>
      <c r="Q499" s="222"/>
      <c r="R499" s="222"/>
      <c r="S499" s="222"/>
      <c r="T499" s="223"/>
      <c r="AT499" s="224" t="s">
        <v>290</v>
      </c>
      <c r="AU499" s="224" t="s">
        <v>81</v>
      </c>
      <c r="AV499" s="11" t="s">
        <v>83</v>
      </c>
      <c r="AW499" s="11" t="s">
        <v>36</v>
      </c>
      <c r="AX499" s="11" t="s">
        <v>81</v>
      </c>
      <c r="AY499" s="224" t="s">
        <v>186</v>
      </c>
    </row>
    <row r="500" spans="2:65" s="1" customFormat="1" ht="22.5" customHeight="1">
      <c r="B500" s="41"/>
      <c r="C500" s="254" t="s">
        <v>1158</v>
      </c>
      <c r="D500" s="254" t="s">
        <v>1059</v>
      </c>
      <c r="E500" s="255" t="s">
        <v>1159</v>
      </c>
      <c r="F500" s="256" t="s">
        <v>1160</v>
      </c>
      <c r="G500" s="257" t="s">
        <v>300</v>
      </c>
      <c r="H500" s="258">
        <v>19241.847</v>
      </c>
      <c r="I500" s="259"/>
      <c r="J500" s="260">
        <f>ROUND(I500*H500,2)</f>
        <v>0</v>
      </c>
      <c r="K500" s="256" t="s">
        <v>193</v>
      </c>
      <c r="L500" s="261"/>
      <c r="M500" s="262" t="s">
        <v>23</v>
      </c>
      <c r="N500" s="263" t="s">
        <v>44</v>
      </c>
      <c r="O500" s="42"/>
      <c r="P500" s="202">
        <f>O500*H500</f>
        <v>0</v>
      </c>
      <c r="Q500" s="202">
        <v>0.03</v>
      </c>
      <c r="R500" s="202">
        <f>Q500*H500</f>
        <v>577.25541</v>
      </c>
      <c r="S500" s="202">
        <v>0</v>
      </c>
      <c r="T500" s="203">
        <f>S500*H500</f>
        <v>0</v>
      </c>
      <c r="AR500" s="24" t="s">
        <v>227</v>
      </c>
      <c r="AT500" s="24" t="s">
        <v>1059</v>
      </c>
      <c r="AU500" s="24" t="s">
        <v>81</v>
      </c>
      <c r="AY500" s="24" t="s">
        <v>186</v>
      </c>
      <c r="BE500" s="204">
        <f>IF(N500="základní",J500,0)</f>
        <v>0</v>
      </c>
      <c r="BF500" s="204">
        <f>IF(N500="snížená",J500,0)</f>
        <v>0</v>
      </c>
      <c r="BG500" s="204">
        <f>IF(N500="zákl. přenesená",J500,0)</f>
        <v>0</v>
      </c>
      <c r="BH500" s="204">
        <f>IF(N500="sníž. přenesená",J500,0)</f>
        <v>0</v>
      </c>
      <c r="BI500" s="204">
        <f>IF(N500="nulová",J500,0)</f>
        <v>0</v>
      </c>
      <c r="BJ500" s="24" t="s">
        <v>81</v>
      </c>
      <c r="BK500" s="204">
        <f>ROUND(I500*H500,2)</f>
        <v>0</v>
      </c>
      <c r="BL500" s="24" t="s">
        <v>206</v>
      </c>
      <c r="BM500" s="24" t="s">
        <v>1161</v>
      </c>
    </row>
    <row r="501" spans="2:47" s="1" customFormat="1" ht="27">
      <c r="B501" s="41"/>
      <c r="C501" s="63"/>
      <c r="D501" s="208" t="s">
        <v>196</v>
      </c>
      <c r="E501" s="63"/>
      <c r="F501" s="209" t="s">
        <v>1099</v>
      </c>
      <c r="G501" s="63"/>
      <c r="H501" s="63"/>
      <c r="I501" s="163"/>
      <c r="J501" s="63"/>
      <c r="K501" s="63"/>
      <c r="L501" s="61"/>
      <c r="M501" s="207"/>
      <c r="N501" s="42"/>
      <c r="O501" s="42"/>
      <c r="P501" s="42"/>
      <c r="Q501" s="42"/>
      <c r="R501" s="42"/>
      <c r="S501" s="42"/>
      <c r="T501" s="78"/>
      <c r="AT501" s="24" t="s">
        <v>196</v>
      </c>
      <c r="AU501" s="24" t="s">
        <v>81</v>
      </c>
    </row>
    <row r="502" spans="2:51" s="11" customFormat="1" ht="13.5">
      <c r="B502" s="214"/>
      <c r="C502" s="215"/>
      <c r="D502" s="205" t="s">
        <v>290</v>
      </c>
      <c r="E502" s="216" t="s">
        <v>23</v>
      </c>
      <c r="F502" s="217" t="s">
        <v>1162</v>
      </c>
      <c r="G502" s="215"/>
      <c r="H502" s="218">
        <v>19241.847</v>
      </c>
      <c r="I502" s="219"/>
      <c r="J502" s="215"/>
      <c r="K502" s="215"/>
      <c r="L502" s="220"/>
      <c r="M502" s="221"/>
      <c r="N502" s="222"/>
      <c r="O502" s="222"/>
      <c r="P502" s="222"/>
      <c r="Q502" s="222"/>
      <c r="R502" s="222"/>
      <c r="S502" s="222"/>
      <c r="T502" s="223"/>
      <c r="AT502" s="224" t="s">
        <v>290</v>
      </c>
      <c r="AU502" s="224" t="s">
        <v>81</v>
      </c>
      <c r="AV502" s="11" t="s">
        <v>83</v>
      </c>
      <c r="AW502" s="11" t="s">
        <v>36</v>
      </c>
      <c r="AX502" s="11" t="s">
        <v>81</v>
      </c>
      <c r="AY502" s="224" t="s">
        <v>186</v>
      </c>
    </row>
    <row r="503" spans="2:65" s="1" customFormat="1" ht="22.5" customHeight="1">
      <c r="B503" s="41"/>
      <c r="C503" s="254" t="s">
        <v>1163</v>
      </c>
      <c r="D503" s="254" t="s">
        <v>1059</v>
      </c>
      <c r="E503" s="255" t="s">
        <v>1164</v>
      </c>
      <c r="F503" s="256" t="s">
        <v>1165</v>
      </c>
      <c r="G503" s="257" t="s">
        <v>285</v>
      </c>
      <c r="H503" s="258">
        <v>8.353</v>
      </c>
      <c r="I503" s="259"/>
      <c r="J503" s="260">
        <f>ROUND(I503*H503,2)</f>
        <v>0</v>
      </c>
      <c r="K503" s="256" t="s">
        <v>193</v>
      </c>
      <c r="L503" s="261"/>
      <c r="M503" s="262" t="s">
        <v>23</v>
      </c>
      <c r="N503" s="263" t="s">
        <v>44</v>
      </c>
      <c r="O503" s="42"/>
      <c r="P503" s="202">
        <f>O503*H503</f>
        <v>0</v>
      </c>
      <c r="Q503" s="202">
        <v>0.176</v>
      </c>
      <c r="R503" s="202">
        <f>Q503*H503</f>
        <v>1.4701279999999999</v>
      </c>
      <c r="S503" s="202">
        <v>0</v>
      </c>
      <c r="T503" s="203">
        <f>S503*H503</f>
        <v>0</v>
      </c>
      <c r="AR503" s="24" t="s">
        <v>227</v>
      </c>
      <c r="AT503" s="24" t="s">
        <v>1059</v>
      </c>
      <c r="AU503" s="24" t="s">
        <v>81</v>
      </c>
      <c r="AY503" s="24" t="s">
        <v>186</v>
      </c>
      <c r="BE503" s="204">
        <f>IF(N503="základní",J503,0)</f>
        <v>0</v>
      </c>
      <c r="BF503" s="204">
        <f>IF(N503="snížená",J503,0)</f>
        <v>0</v>
      </c>
      <c r="BG503" s="204">
        <f>IF(N503="zákl. přenesená",J503,0)</f>
        <v>0</v>
      </c>
      <c r="BH503" s="204">
        <f>IF(N503="sníž. přenesená",J503,0)</f>
        <v>0</v>
      </c>
      <c r="BI503" s="204">
        <f>IF(N503="nulová",J503,0)</f>
        <v>0</v>
      </c>
      <c r="BJ503" s="24" t="s">
        <v>81</v>
      </c>
      <c r="BK503" s="204">
        <f>ROUND(I503*H503,2)</f>
        <v>0</v>
      </c>
      <c r="BL503" s="24" t="s">
        <v>206</v>
      </c>
      <c r="BM503" s="24" t="s">
        <v>1166</v>
      </c>
    </row>
    <row r="504" spans="2:47" s="1" customFormat="1" ht="40.5">
      <c r="B504" s="41"/>
      <c r="C504" s="63"/>
      <c r="D504" s="208" t="s">
        <v>196</v>
      </c>
      <c r="E504" s="63"/>
      <c r="F504" s="209" t="s">
        <v>1167</v>
      </c>
      <c r="G504" s="63"/>
      <c r="H504" s="63"/>
      <c r="I504" s="163"/>
      <c r="J504" s="63"/>
      <c r="K504" s="63"/>
      <c r="L504" s="61"/>
      <c r="M504" s="207"/>
      <c r="N504" s="42"/>
      <c r="O504" s="42"/>
      <c r="P504" s="42"/>
      <c r="Q504" s="42"/>
      <c r="R504" s="42"/>
      <c r="S504" s="42"/>
      <c r="T504" s="78"/>
      <c r="AT504" s="24" t="s">
        <v>196</v>
      </c>
      <c r="AU504" s="24" t="s">
        <v>81</v>
      </c>
    </row>
    <row r="505" spans="2:51" s="11" customFormat="1" ht="13.5">
      <c r="B505" s="214"/>
      <c r="C505" s="215"/>
      <c r="D505" s="205" t="s">
        <v>290</v>
      </c>
      <c r="E505" s="216" t="s">
        <v>23</v>
      </c>
      <c r="F505" s="217" t="s">
        <v>1168</v>
      </c>
      <c r="G505" s="215"/>
      <c r="H505" s="218">
        <v>8.353</v>
      </c>
      <c r="I505" s="219"/>
      <c r="J505" s="215"/>
      <c r="K505" s="215"/>
      <c r="L505" s="220"/>
      <c r="M505" s="221"/>
      <c r="N505" s="222"/>
      <c r="O505" s="222"/>
      <c r="P505" s="222"/>
      <c r="Q505" s="222"/>
      <c r="R505" s="222"/>
      <c r="S505" s="222"/>
      <c r="T505" s="223"/>
      <c r="AT505" s="224" t="s">
        <v>290</v>
      </c>
      <c r="AU505" s="224" t="s">
        <v>81</v>
      </c>
      <c r="AV505" s="11" t="s">
        <v>83</v>
      </c>
      <c r="AW505" s="11" t="s">
        <v>36</v>
      </c>
      <c r="AX505" s="11" t="s">
        <v>81</v>
      </c>
      <c r="AY505" s="224" t="s">
        <v>186</v>
      </c>
    </row>
    <row r="506" spans="2:65" s="1" customFormat="1" ht="22.5" customHeight="1">
      <c r="B506" s="41"/>
      <c r="C506" s="254" t="s">
        <v>1169</v>
      </c>
      <c r="D506" s="254" t="s">
        <v>1059</v>
      </c>
      <c r="E506" s="255" t="s">
        <v>1170</v>
      </c>
      <c r="F506" s="256" t="s">
        <v>1171</v>
      </c>
      <c r="G506" s="257" t="s">
        <v>285</v>
      </c>
      <c r="H506" s="258">
        <v>3.505</v>
      </c>
      <c r="I506" s="259"/>
      <c r="J506" s="260">
        <f>ROUND(I506*H506,2)</f>
        <v>0</v>
      </c>
      <c r="K506" s="256" t="s">
        <v>193</v>
      </c>
      <c r="L506" s="261"/>
      <c r="M506" s="262" t="s">
        <v>23</v>
      </c>
      <c r="N506" s="263" t="s">
        <v>44</v>
      </c>
      <c r="O506" s="42"/>
      <c r="P506" s="202">
        <f>O506*H506</f>
        <v>0</v>
      </c>
      <c r="Q506" s="202">
        <v>0.131</v>
      </c>
      <c r="R506" s="202">
        <f>Q506*H506</f>
        <v>0.459155</v>
      </c>
      <c r="S506" s="202">
        <v>0</v>
      </c>
      <c r="T506" s="203">
        <f>S506*H506</f>
        <v>0</v>
      </c>
      <c r="AR506" s="24" t="s">
        <v>227</v>
      </c>
      <c r="AT506" s="24" t="s">
        <v>1059</v>
      </c>
      <c r="AU506" s="24" t="s">
        <v>81</v>
      </c>
      <c r="AY506" s="24" t="s">
        <v>186</v>
      </c>
      <c r="BE506" s="204">
        <f>IF(N506="základní",J506,0)</f>
        <v>0</v>
      </c>
      <c r="BF506" s="204">
        <f>IF(N506="snížená",J506,0)</f>
        <v>0</v>
      </c>
      <c r="BG506" s="204">
        <f>IF(N506="zákl. přenesená",J506,0)</f>
        <v>0</v>
      </c>
      <c r="BH506" s="204">
        <f>IF(N506="sníž. přenesená",J506,0)</f>
        <v>0</v>
      </c>
      <c r="BI506" s="204">
        <f>IF(N506="nulová",J506,0)</f>
        <v>0</v>
      </c>
      <c r="BJ506" s="24" t="s">
        <v>81</v>
      </c>
      <c r="BK506" s="204">
        <f>ROUND(I506*H506,2)</f>
        <v>0</v>
      </c>
      <c r="BL506" s="24" t="s">
        <v>206</v>
      </c>
      <c r="BM506" s="24" t="s">
        <v>1172</v>
      </c>
    </row>
    <row r="507" spans="2:47" s="1" customFormat="1" ht="27">
      <c r="B507" s="41"/>
      <c r="C507" s="63"/>
      <c r="D507" s="208" t="s">
        <v>196</v>
      </c>
      <c r="E507" s="63"/>
      <c r="F507" s="209" t="s">
        <v>1099</v>
      </c>
      <c r="G507" s="63"/>
      <c r="H507" s="63"/>
      <c r="I507" s="163"/>
      <c r="J507" s="63"/>
      <c r="K507" s="63"/>
      <c r="L507" s="61"/>
      <c r="M507" s="207"/>
      <c r="N507" s="42"/>
      <c r="O507" s="42"/>
      <c r="P507" s="42"/>
      <c r="Q507" s="42"/>
      <c r="R507" s="42"/>
      <c r="S507" s="42"/>
      <c r="T507" s="78"/>
      <c r="AT507" s="24" t="s">
        <v>196</v>
      </c>
      <c r="AU507" s="24" t="s">
        <v>81</v>
      </c>
    </row>
    <row r="508" spans="2:51" s="11" customFormat="1" ht="13.5">
      <c r="B508" s="214"/>
      <c r="C508" s="215"/>
      <c r="D508" s="205" t="s">
        <v>290</v>
      </c>
      <c r="E508" s="216" t="s">
        <v>23</v>
      </c>
      <c r="F508" s="217" t="s">
        <v>1173</v>
      </c>
      <c r="G508" s="215"/>
      <c r="H508" s="218">
        <v>3.505</v>
      </c>
      <c r="I508" s="219"/>
      <c r="J508" s="215"/>
      <c r="K508" s="215"/>
      <c r="L508" s="220"/>
      <c r="M508" s="221"/>
      <c r="N508" s="222"/>
      <c r="O508" s="222"/>
      <c r="P508" s="222"/>
      <c r="Q508" s="222"/>
      <c r="R508" s="222"/>
      <c r="S508" s="222"/>
      <c r="T508" s="223"/>
      <c r="AT508" s="224" t="s">
        <v>290</v>
      </c>
      <c r="AU508" s="224" t="s">
        <v>81</v>
      </c>
      <c r="AV508" s="11" t="s">
        <v>83</v>
      </c>
      <c r="AW508" s="11" t="s">
        <v>36</v>
      </c>
      <c r="AX508" s="11" t="s">
        <v>81</v>
      </c>
      <c r="AY508" s="224" t="s">
        <v>186</v>
      </c>
    </row>
    <row r="509" spans="2:65" s="1" customFormat="1" ht="22.5" customHeight="1">
      <c r="B509" s="41"/>
      <c r="C509" s="254" t="s">
        <v>1174</v>
      </c>
      <c r="D509" s="254" t="s">
        <v>1059</v>
      </c>
      <c r="E509" s="255" t="s">
        <v>1175</v>
      </c>
      <c r="F509" s="256" t="s">
        <v>1176</v>
      </c>
      <c r="G509" s="257" t="s">
        <v>1177</v>
      </c>
      <c r="H509" s="258">
        <v>25.904</v>
      </c>
      <c r="I509" s="259"/>
      <c r="J509" s="260">
        <f>ROUND(I509*H509,2)</f>
        <v>0</v>
      </c>
      <c r="K509" s="256" t="s">
        <v>193</v>
      </c>
      <c r="L509" s="261"/>
      <c r="M509" s="262" t="s">
        <v>23</v>
      </c>
      <c r="N509" s="263" t="s">
        <v>44</v>
      </c>
      <c r="O509" s="42"/>
      <c r="P509" s="202">
        <f>O509*H509</f>
        <v>0</v>
      </c>
      <c r="Q509" s="202">
        <v>0.001</v>
      </c>
      <c r="R509" s="202">
        <f>Q509*H509</f>
        <v>0.025904</v>
      </c>
      <c r="S509" s="202">
        <v>0</v>
      </c>
      <c r="T509" s="203">
        <f>S509*H509</f>
        <v>0</v>
      </c>
      <c r="AR509" s="24" t="s">
        <v>227</v>
      </c>
      <c r="AT509" s="24" t="s">
        <v>1059</v>
      </c>
      <c r="AU509" s="24" t="s">
        <v>81</v>
      </c>
      <c r="AY509" s="24" t="s">
        <v>186</v>
      </c>
      <c r="BE509" s="204">
        <f>IF(N509="základní",J509,0)</f>
        <v>0</v>
      </c>
      <c r="BF509" s="204">
        <f>IF(N509="snížená",J509,0)</f>
        <v>0</v>
      </c>
      <c r="BG509" s="204">
        <f>IF(N509="zákl. přenesená",J509,0)</f>
        <v>0</v>
      </c>
      <c r="BH509" s="204">
        <f>IF(N509="sníž. přenesená",J509,0)</f>
        <v>0</v>
      </c>
      <c r="BI509" s="204">
        <f>IF(N509="nulová",J509,0)</f>
        <v>0</v>
      </c>
      <c r="BJ509" s="24" t="s">
        <v>81</v>
      </c>
      <c r="BK509" s="204">
        <f>ROUND(I509*H509,2)</f>
        <v>0</v>
      </c>
      <c r="BL509" s="24" t="s">
        <v>206</v>
      </c>
      <c r="BM509" s="24" t="s">
        <v>1178</v>
      </c>
    </row>
    <row r="510" spans="2:47" s="1" customFormat="1" ht="27">
      <c r="B510" s="41"/>
      <c r="C510" s="63"/>
      <c r="D510" s="208" t="s">
        <v>196</v>
      </c>
      <c r="E510" s="63"/>
      <c r="F510" s="209" t="s">
        <v>1179</v>
      </c>
      <c r="G510" s="63"/>
      <c r="H510" s="63"/>
      <c r="I510" s="163"/>
      <c r="J510" s="63"/>
      <c r="K510" s="63"/>
      <c r="L510" s="61"/>
      <c r="M510" s="207"/>
      <c r="N510" s="42"/>
      <c r="O510" s="42"/>
      <c r="P510" s="42"/>
      <c r="Q510" s="42"/>
      <c r="R510" s="42"/>
      <c r="S510" s="42"/>
      <c r="T510" s="78"/>
      <c r="AT510" s="24" t="s">
        <v>196</v>
      </c>
      <c r="AU510" s="24" t="s">
        <v>81</v>
      </c>
    </row>
    <row r="511" spans="2:51" s="11" customFormat="1" ht="13.5">
      <c r="B511" s="214"/>
      <c r="C511" s="215"/>
      <c r="D511" s="205" t="s">
        <v>290</v>
      </c>
      <c r="E511" s="216" t="s">
        <v>23</v>
      </c>
      <c r="F511" s="217" t="s">
        <v>1180</v>
      </c>
      <c r="G511" s="215"/>
      <c r="H511" s="218">
        <v>25.904</v>
      </c>
      <c r="I511" s="219"/>
      <c r="J511" s="215"/>
      <c r="K511" s="215"/>
      <c r="L511" s="220"/>
      <c r="M511" s="221"/>
      <c r="N511" s="222"/>
      <c r="O511" s="222"/>
      <c r="P511" s="222"/>
      <c r="Q511" s="222"/>
      <c r="R511" s="222"/>
      <c r="S511" s="222"/>
      <c r="T511" s="223"/>
      <c r="AT511" s="224" t="s">
        <v>290</v>
      </c>
      <c r="AU511" s="224" t="s">
        <v>81</v>
      </c>
      <c r="AV511" s="11" t="s">
        <v>83</v>
      </c>
      <c r="AW511" s="11" t="s">
        <v>36</v>
      </c>
      <c r="AX511" s="11" t="s">
        <v>81</v>
      </c>
      <c r="AY511" s="224" t="s">
        <v>186</v>
      </c>
    </row>
    <row r="512" spans="2:65" s="1" customFormat="1" ht="22.5" customHeight="1">
      <c r="B512" s="41"/>
      <c r="C512" s="254" t="s">
        <v>1181</v>
      </c>
      <c r="D512" s="254" t="s">
        <v>1059</v>
      </c>
      <c r="E512" s="255" t="s">
        <v>1182</v>
      </c>
      <c r="F512" s="256" t="s">
        <v>1183</v>
      </c>
      <c r="G512" s="257" t="s">
        <v>1177</v>
      </c>
      <c r="H512" s="258">
        <v>811.733</v>
      </c>
      <c r="I512" s="259"/>
      <c r="J512" s="260">
        <f>ROUND(I512*H512,2)</f>
        <v>0</v>
      </c>
      <c r="K512" s="256" t="s">
        <v>193</v>
      </c>
      <c r="L512" s="261"/>
      <c r="M512" s="262" t="s">
        <v>23</v>
      </c>
      <c r="N512" s="263" t="s">
        <v>44</v>
      </c>
      <c r="O512" s="42"/>
      <c r="P512" s="202">
        <f>O512*H512</f>
        <v>0</v>
      </c>
      <c r="Q512" s="202">
        <v>0.001</v>
      </c>
      <c r="R512" s="202">
        <f>Q512*H512</f>
        <v>0.8117329999999999</v>
      </c>
      <c r="S512" s="202">
        <v>0</v>
      </c>
      <c r="T512" s="203">
        <f>S512*H512</f>
        <v>0</v>
      </c>
      <c r="AR512" s="24" t="s">
        <v>227</v>
      </c>
      <c r="AT512" s="24" t="s">
        <v>1059</v>
      </c>
      <c r="AU512" s="24" t="s">
        <v>81</v>
      </c>
      <c r="AY512" s="24" t="s">
        <v>186</v>
      </c>
      <c r="BE512" s="204">
        <f>IF(N512="základní",J512,0)</f>
        <v>0</v>
      </c>
      <c r="BF512" s="204">
        <f>IF(N512="snížená",J512,0)</f>
        <v>0</v>
      </c>
      <c r="BG512" s="204">
        <f>IF(N512="zákl. přenesená",J512,0)</f>
        <v>0</v>
      </c>
      <c r="BH512" s="204">
        <f>IF(N512="sníž. přenesená",J512,0)</f>
        <v>0</v>
      </c>
      <c r="BI512" s="204">
        <f>IF(N512="nulová",J512,0)</f>
        <v>0</v>
      </c>
      <c r="BJ512" s="24" t="s">
        <v>81</v>
      </c>
      <c r="BK512" s="204">
        <f>ROUND(I512*H512,2)</f>
        <v>0</v>
      </c>
      <c r="BL512" s="24" t="s">
        <v>206</v>
      </c>
      <c r="BM512" s="24" t="s">
        <v>1184</v>
      </c>
    </row>
    <row r="513" spans="2:47" s="1" customFormat="1" ht="27">
      <c r="B513" s="41"/>
      <c r="C513" s="63"/>
      <c r="D513" s="208" t="s">
        <v>196</v>
      </c>
      <c r="E513" s="63"/>
      <c r="F513" s="209" t="s">
        <v>1179</v>
      </c>
      <c r="G513" s="63"/>
      <c r="H513" s="63"/>
      <c r="I513" s="163"/>
      <c r="J513" s="63"/>
      <c r="K513" s="63"/>
      <c r="L513" s="61"/>
      <c r="M513" s="207"/>
      <c r="N513" s="42"/>
      <c r="O513" s="42"/>
      <c r="P513" s="42"/>
      <c r="Q513" s="42"/>
      <c r="R513" s="42"/>
      <c r="S513" s="42"/>
      <c r="T513" s="78"/>
      <c r="AT513" s="24" t="s">
        <v>196</v>
      </c>
      <c r="AU513" s="24" t="s">
        <v>81</v>
      </c>
    </row>
    <row r="514" spans="2:51" s="11" customFormat="1" ht="13.5">
      <c r="B514" s="214"/>
      <c r="C514" s="215"/>
      <c r="D514" s="205" t="s">
        <v>290</v>
      </c>
      <c r="E514" s="216" t="s">
        <v>23</v>
      </c>
      <c r="F514" s="217" t="s">
        <v>1185</v>
      </c>
      <c r="G514" s="215"/>
      <c r="H514" s="218">
        <v>811.733</v>
      </c>
      <c r="I514" s="219"/>
      <c r="J514" s="215"/>
      <c r="K514" s="215"/>
      <c r="L514" s="220"/>
      <c r="M514" s="221"/>
      <c r="N514" s="222"/>
      <c r="O514" s="222"/>
      <c r="P514" s="222"/>
      <c r="Q514" s="222"/>
      <c r="R514" s="222"/>
      <c r="S514" s="222"/>
      <c r="T514" s="223"/>
      <c r="AT514" s="224" t="s">
        <v>290</v>
      </c>
      <c r="AU514" s="224" t="s">
        <v>81</v>
      </c>
      <c r="AV514" s="11" t="s">
        <v>83</v>
      </c>
      <c r="AW514" s="11" t="s">
        <v>36</v>
      </c>
      <c r="AX514" s="11" t="s">
        <v>81</v>
      </c>
      <c r="AY514" s="224" t="s">
        <v>186</v>
      </c>
    </row>
    <row r="515" spans="2:65" s="1" customFormat="1" ht="22.5" customHeight="1">
      <c r="B515" s="41"/>
      <c r="C515" s="254" t="s">
        <v>1186</v>
      </c>
      <c r="D515" s="254" t="s">
        <v>1059</v>
      </c>
      <c r="E515" s="255" t="s">
        <v>1187</v>
      </c>
      <c r="F515" s="256" t="s">
        <v>1188</v>
      </c>
      <c r="G515" s="257" t="s">
        <v>300</v>
      </c>
      <c r="H515" s="258">
        <v>140</v>
      </c>
      <c r="I515" s="259"/>
      <c r="J515" s="260">
        <f>ROUND(I515*H515,2)</f>
        <v>0</v>
      </c>
      <c r="K515" s="256" t="s">
        <v>193</v>
      </c>
      <c r="L515" s="261"/>
      <c r="M515" s="262" t="s">
        <v>23</v>
      </c>
      <c r="N515" s="263" t="s">
        <v>44</v>
      </c>
      <c r="O515" s="42"/>
      <c r="P515" s="202">
        <f>O515*H515</f>
        <v>0</v>
      </c>
      <c r="Q515" s="202">
        <v>0.0022</v>
      </c>
      <c r="R515" s="202">
        <f>Q515*H515</f>
        <v>0.308</v>
      </c>
      <c r="S515" s="202">
        <v>0</v>
      </c>
      <c r="T515" s="203">
        <f>S515*H515</f>
        <v>0</v>
      </c>
      <c r="AR515" s="24" t="s">
        <v>227</v>
      </c>
      <c r="AT515" s="24" t="s">
        <v>1059</v>
      </c>
      <c r="AU515" s="24" t="s">
        <v>81</v>
      </c>
      <c r="AY515" s="24" t="s">
        <v>186</v>
      </c>
      <c r="BE515" s="204">
        <f>IF(N515="základní",J515,0)</f>
        <v>0</v>
      </c>
      <c r="BF515" s="204">
        <f>IF(N515="snížená",J515,0)</f>
        <v>0</v>
      </c>
      <c r="BG515" s="204">
        <f>IF(N515="zákl. přenesená",J515,0)</f>
        <v>0</v>
      </c>
      <c r="BH515" s="204">
        <f>IF(N515="sníž. přenesená",J515,0)</f>
        <v>0</v>
      </c>
      <c r="BI515" s="204">
        <f>IF(N515="nulová",J515,0)</f>
        <v>0</v>
      </c>
      <c r="BJ515" s="24" t="s">
        <v>81</v>
      </c>
      <c r="BK515" s="204">
        <f>ROUND(I515*H515,2)</f>
        <v>0</v>
      </c>
      <c r="BL515" s="24" t="s">
        <v>206</v>
      </c>
      <c r="BM515" s="24" t="s">
        <v>1189</v>
      </c>
    </row>
    <row r="516" spans="2:47" s="1" customFormat="1" ht="54">
      <c r="B516" s="41"/>
      <c r="C516" s="63"/>
      <c r="D516" s="205" t="s">
        <v>196</v>
      </c>
      <c r="E516" s="63"/>
      <c r="F516" s="206" t="s">
        <v>1190</v>
      </c>
      <c r="G516" s="63"/>
      <c r="H516" s="63"/>
      <c r="I516" s="163"/>
      <c r="J516" s="63"/>
      <c r="K516" s="63"/>
      <c r="L516" s="61"/>
      <c r="M516" s="207"/>
      <c r="N516" s="42"/>
      <c r="O516" s="42"/>
      <c r="P516" s="42"/>
      <c r="Q516" s="42"/>
      <c r="R516" s="42"/>
      <c r="S516" s="42"/>
      <c r="T516" s="78"/>
      <c r="AT516" s="24" t="s">
        <v>196</v>
      </c>
      <c r="AU516" s="24" t="s">
        <v>81</v>
      </c>
    </row>
    <row r="517" spans="2:65" s="1" customFormat="1" ht="22.5" customHeight="1">
      <c r="B517" s="41"/>
      <c r="C517" s="254" t="s">
        <v>1191</v>
      </c>
      <c r="D517" s="254" t="s">
        <v>1059</v>
      </c>
      <c r="E517" s="255" t="s">
        <v>1192</v>
      </c>
      <c r="F517" s="256" t="s">
        <v>1193</v>
      </c>
      <c r="G517" s="257" t="s">
        <v>300</v>
      </c>
      <c r="H517" s="258">
        <v>27</v>
      </c>
      <c r="I517" s="259"/>
      <c r="J517" s="260">
        <f>ROUND(I517*H517,2)</f>
        <v>0</v>
      </c>
      <c r="K517" s="256" t="s">
        <v>193</v>
      </c>
      <c r="L517" s="261"/>
      <c r="M517" s="262" t="s">
        <v>23</v>
      </c>
      <c r="N517" s="263" t="s">
        <v>44</v>
      </c>
      <c r="O517" s="42"/>
      <c r="P517" s="202">
        <f>O517*H517</f>
        <v>0</v>
      </c>
      <c r="Q517" s="202">
        <v>0.0061</v>
      </c>
      <c r="R517" s="202">
        <f>Q517*H517</f>
        <v>0.1647</v>
      </c>
      <c r="S517" s="202">
        <v>0</v>
      </c>
      <c r="T517" s="203">
        <f>S517*H517</f>
        <v>0</v>
      </c>
      <c r="AR517" s="24" t="s">
        <v>227</v>
      </c>
      <c r="AT517" s="24" t="s">
        <v>1059</v>
      </c>
      <c r="AU517" s="24" t="s">
        <v>81</v>
      </c>
      <c r="AY517" s="24" t="s">
        <v>186</v>
      </c>
      <c r="BE517" s="204">
        <f>IF(N517="základní",J517,0)</f>
        <v>0</v>
      </c>
      <c r="BF517" s="204">
        <f>IF(N517="snížená",J517,0)</f>
        <v>0</v>
      </c>
      <c r="BG517" s="204">
        <f>IF(N517="zákl. přenesená",J517,0)</f>
        <v>0</v>
      </c>
      <c r="BH517" s="204">
        <f>IF(N517="sníž. přenesená",J517,0)</f>
        <v>0</v>
      </c>
      <c r="BI517" s="204">
        <f>IF(N517="nulová",J517,0)</f>
        <v>0</v>
      </c>
      <c r="BJ517" s="24" t="s">
        <v>81</v>
      </c>
      <c r="BK517" s="204">
        <f>ROUND(I517*H517,2)</f>
        <v>0</v>
      </c>
      <c r="BL517" s="24" t="s">
        <v>206</v>
      </c>
      <c r="BM517" s="24" t="s">
        <v>1194</v>
      </c>
    </row>
    <row r="518" spans="2:65" s="1" customFormat="1" ht="22.5" customHeight="1">
      <c r="B518" s="41"/>
      <c r="C518" s="254" t="s">
        <v>1195</v>
      </c>
      <c r="D518" s="254" t="s">
        <v>1059</v>
      </c>
      <c r="E518" s="255" t="s">
        <v>1196</v>
      </c>
      <c r="F518" s="256" t="s">
        <v>1197</v>
      </c>
      <c r="G518" s="257" t="s">
        <v>300</v>
      </c>
      <c r="H518" s="258">
        <v>4</v>
      </c>
      <c r="I518" s="259"/>
      <c r="J518" s="260">
        <f>ROUND(I518*H518,2)</f>
        <v>0</v>
      </c>
      <c r="K518" s="256" t="s">
        <v>193</v>
      </c>
      <c r="L518" s="261"/>
      <c r="M518" s="262" t="s">
        <v>23</v>
      </c>
      <c r="N518" s="263" t="s">
        <v>44</v>
      </c>
      <c r="O518" s="42"/>
      <c r="P518" s="202">
        <f>O518*H518</f>
        <v>0</v>
      </c>
      <c r="Q518" s="202">
        <v>0.002</v>
      </c>
      <c r="R518" s="202">
        <f>Q518*H518</f>
        <v>0.008</v>
      </c>
      <c r="S518" s="202">
        <v>0</v>
      </c>
      <c r="T518" s="203">
        <f>S518*H518</f>
        <v>0</v>
      </c>
      <c r="AR518" s="24" t="s">
        <v>227</v>
      </c>
      <c r="AT518" s="24" t="s">
        <v>1059</v>
      </c>
      <c r="AU518" s="24" t="s">
        <v>81</v>
      </c>
      <c r="AY518" s="24" t="s">
        <v>186</v>
      </c>
      <c r="BE518" s="204">
        <f>IF(N518="základní",J518,0)</f>
        <v>0</v>
      </c>
      <c r="BF518" s="204">
        <f>IF(N518="snížená",J518,0)</f>
        <v>0</v>
      </c>
      <c r="BG518" s="204">
        <f>IF(N518="zákl. přenesená",J518,0)</f>
        <v>0</v>
      </c>
      <c r="BH518" s="204">
        <f>IF(N518="sníž. přenesená",J518,0)</f>
        <v>0</v>
      </c>
      <c r="BI518" s="204">
        <f>IF(N518="nulová",J518,0)</f>
        <v>0</v>
      </c>
      <c r="BJ518" s="24" t="s">
        <v>81</v>
      </c>
      <c r="BK518" s="204">
        <f>ROUND(I518*H518,2)</f>
        <v>0</v>
      </c>
      <c r="BL518" s="24" t="s">
        <v>206</v>
      </c>
      <c r="BM518" s="24" t="s">
        <v>1198</v>
      </c>
    </row>
    <row r="519" spans="2:47" s="1" customFormat="1" ht="27">
      <c r="B519" s="41"/>
      <c r="C519" s="63"/>
      <c r="D519" s="205" t="s">
        <v>196</v>
      </c>
      <c r="E519" s="63"/>
      <c r="F519" s="206" t="s">
        <v>1199</v>
      </c>
      <c r="G519" s="63"/>
      <c r="H519" s="63"/>
      <c r="I519" s="163"/>
      <c r="J519" s="63"/>
      <c r="K519" s="63"/>
      <c r="L519" s="61"/>
      <c r="M519" s="207"/>
      <c r="N519" s="42"/>
      <c r="O519" s="42"/>
      <c r="P519" s="42"/>
      <c r="Q519" s="42"/>
      <c r="R519" s="42"/>
      <c r="S519" s="42"/>
      <c r="T519" s="78"/>
      <c r="AT519" s="24" t="s">
        <v>196</v>
      </c>
      <c r="AU519" s="24" t="s">
        <v>81</v>
      </c>
    </row>
    <row r="520" spans="2:65" s="1" customFormat="1" ht="22.5" customHeight="1">
      <c r="B520" s="41"/>
      <c r="C520" s="254" t="s">
        <v>1200</v>
      </c>
      <c r="D520" s="254" t="s">
        <v>1059</v>
      </c>
      <c r="E520" s="255" t="s">
        <v>1201</v>
      </c>
      <c r="F520" s="256" t="s">
        <v>1202</v>
      </c>
      <c r="G520" s="257" t="s">
        <v>300</v>
      </c>
      <c r="H520" s="258">
        <v>6</v>
      </c>
      <c r="I520" s="259"/>
      <c r="J520" s="260">
        <f>ROUND(I520*H520,2)</f>
        <v>0</v>
      </c>
      <c r="K520" s="256" t="s">
        <v>193</v>
      </c>
      <c r="L520" s="261"/>
      <c r="M520" s="262" t="s">
        <v>23</v>
      </c>
      <c r="N520" s="263" t="s">
        <v>44</v>
      </c>
      <c r="O520" s="42"/>
      <c r="P520" s="202">
        <f>O520*H520</f>
        <v>0</v>
      </c>
      <c r="Q520" s="202">
        <v>0.0031</v>
      </c>
      <c r="R520" s="202">
        <f>Q520*H520</f>
        <v>0.0186</v>
      </c>
      <c r="S520" s="202">
        <v>0</v>
      </c>
      <c r="T520" s="203">
        <f>S520*H520</f>
        <v>0</v>
      </c>
      <c r="AR520" s="24" t="s">
        <v>227</v>
      </c>
      <c r="AT520" s="24" t="s">
        <v>1059</v>
      </c>
      <c r="AU520" s="24" t="s">
        <v>81</v>
      </c>
      <c r="AY520" s="24" t="s">
        <v>186</v>
      </c>
      <c r="BE520" s="204">
        <f>IF(N520="základní",J520,0)</f>
        <v>0</v>
      </c>
      <c r="BF520" s="204">
        <f>IF(N520="snížená",J520,0)</f>
        <v>0</v>
      </c>
      <c r="BG520" s="204">
        <f>IF(N520="zákl. přenesená",J520,0)</f>
        <v>0</v>
      </c>
      <c r="BH520" s="204">
        <f>IF(N520="sníž. přenesená",J520,0)</f>
        <v>0</v>
      </c>
      <c r="BI520" s="204">
        <f>IF(N520="nulová",J520,0)</f>
        <v>0</v>
      </c>
      <c r="BJ520" s="24" t="s">
        <v>81</v>
      </c>
      <c r="BK520" s="204">
        <f>ROUND(I520*H520,2)</f>
        <v>0</v>
      </c>
      <c r="BL520" s="24" t="s">
        <v>206</v>
      </c>
      <c r="BM520" s="24" t="s">
        <v>1203</v>
      </c>
    </row>
    <row r="521" spans="2:47" s="1" customFormat="1" ht="54">
      <c r="B521" s="41"/>
      <c r="C521" s="63"/>
      <c r="D521" s="205" t="s">
        <v>196</v>
      </c>
      <c r="E521" s="63"/>
      <c r="F521" s="206" t="s">
        <v>1204</v>
      </c>
      <c r="G521" s="63"/>
      <c r="H521" s="63"/>
      <c r="I521" s="163"/>
      <c r="J521" s="63"/>
      <c r="K521" s="63"/>
      <c r="L521" s="61"/>
      <c r="M521" s="207"/>
      <c r="N521" s="42"/>
      <c r="O521" s="42"/>
      <c r="P521" s="42"/>
      <c r="Q521" s="42"/>
      <c r="R521" s="42"/>
      <c r="S521" s="42"/>
      <c r="T521" s="78"/>
      <c r="AT521" s="24" t="s">
        <v>196</v>
      </c>
      <c r="AU521" s="24" t="s">
        <v>81</v>
      </c>
    </row>
    <row r="522" spans="2:65" s="1" customFormat="1" ht="22.5" customHeight="1">
      <c r="B522" s="41"/>
      <c r="C522" s="254" t="s">
        <v>1205</v>
      </c>
      <c r="D522" s="254" t="s">
        <v>1059</v>
      </c>
      <c r="E522" s="255" t="s">
        <v>1206</v>
      </c>
      <c r="F522" s="256" t="s">
        <v>1207</v>
      </c>
      <c r="G522" s="257" t="s">
        <v>300</v>
      </c>
      <c r="H522" s="258">
        <v>2</v>
      </c>
      <c r="I522" s="259"/>
      <c r="J522" s="260">
        <f>ROUND(I522*H522,2)</f>
        <v>0</v>
      </c>
      <c r="K522" s="256" t="s">
        <v>193</v>
      </c>
      <c r="L522" s="261"/>
      <c r="M522" s="262" t="s">
        <v>23</v>
      </c>
      <c r="N522" s="263" t="s">
        <v>44</v>
      </c>
      <c r="O522" s="42"/>
      <c r="P522" s="202">
        <f>O522*H522</f>
        <v>0</v>
      </c>
      <c r="Q522" s="202">
        <v>0.004</v>
      </c>
      <c r="R522" s="202">
        <f>Q522*H522</f>
        <v>0.008</v>
      </c>
      <c r="S522" s="202">
        <v>0</v>
      </c>
      <c r="T522" s="203">
        <f>S522*H522</f>
        <v>0</v>
      </c>
      <c r="AR522" s="24" t="s">
        <v>227</v>
      </c>
      <c r="AT522" s="24" t="s">
        <v>1059</v>
      </c>
      <c r="AU522" s="24" t="s">
        <v>81</v>
      </c>
      <c r="AY522" s="24" t="s">
        <v>186</v>
      </c>
      <c r="BE522" s="204">
        <f>IF(N522="základní",J522,0)</f>
        <v>0</v>
      </c>
      <c r="BF522" s="204">
        <f>IF(N522="snížená",J522,0)</f>
        <v>0</v>
      </c>
      <c r="BG522" s="204">
        <f>IF(N522="zákl. přenesená",J522,0)</f>
        <v>0</v>
      </c>
      <c r="BH522" s="204">
        <f>IF(N522="sníž. přenesená",J522,0)</f>
        <v>0</v>
      </c>
      <c r="BI522" s="204">
        <f>IF(N522="nulová",J522,0)</f>
        <v>0</v>
      </c>
      <c r="BJ522" s="24" t="s">
        <v>81</v>
      </c>
      <c r="BK522" s="204">
        <f>ROUND(I522*H522,2)</f>
        <v>0</v>
      </c>
      <c r="BL522" s="24" t="s">
        <v>206</v>
      </c>
      <c r="BM522" s="24" t="s">
        <v>1208</v>
      </c>
    </row>
    <row r="523" spans="2:47" s="1" customFormat="1" ht="54">
      <c r="B523" s="41"/>
      <c r="C523" s="63"/>
      <c r="D523" s="205" t="s">
        <v>196</v>
      </c>
      <c r="E523" s="63"/>
      <c r="F523" s="206" t="s">
        <v>1209</v>
      </c>
      <c r="G523" s="63"/>
      <c r="H523" s="63"/>
      <c r="I523" s="163"/>
      <c r="J523" s="63"/>
      <c r="K523" s="63"/>
      <c r="L523" s="61"/>
      <c r="M523" s="207"/>
      <c r="N523" s="42"/>
      <c r="O523" s="42"/>
      <c r="P523" s="42"/>
      <c r="Q523" s="42"/>
      <c r="R523" s="42"/>
      <c r="S523" s="42"/>
      <c r="T523" s="78"/>
      <c r="AT523" s="24" t="s">
        <v>196</v>
      </c>
      <c r="AU523" s="24" t="s">
        <v>81</v>
      </c>
    </row>
    <row r="524" spans="2:65" s="1" customFormat="1" ht="22.5" customHeight="1">
      <c r="B524" s="41"/>
      <c r="C524" s="254" t="s">
        <v>1210</v>
      </c>
      <c r="D524" s="254" t="s">
        <v>1059</v>
      </c>
      <c r="E524" s="255" t="s">
        <v>1211</v>
      </c>
      <c r="F524" s="256" t="s">
        <v>1212</v>
      </c>
      <c r="G524" s="257" t="s">
        <v>300</v>
      </c>
      <c r="H524" s="258">
        <v>9</v>
      </c>
      <c r="I524" s="259"/>
      <c r="J524" s="260">
        <f>ROUND(I524*H524,2)</f>
        <v>0</v>
      </c>
      <c r="K524" s="256" t="s">
        <v>193</v>
      </c>
      <c r="L524" s="261"/>
      <c r="M524" s="262" t="s">
        <v>23</v>
      </c>
      <c r="N524" s="263" t="s">
        <v>44</v>
      </c>
      <c r="O524" s="42"/>
      <c r="P524" s="202">
        <f>O524*H524</f>
        <v>0</v>
      </c>
      <c r="Q524" s="202">
        <v>0.0031</v>
      </c>
      <c r="R524" s="202">
        <f>Q524*H524</f>
        <v>0.027899999999999998</v>
      </c>
      <c r="S524" s="202">
        <v>0</v>
      </c>
      <c r="T524" s="203">
        <f>S524*H524</f>
        <v>0</v>
      </c>
      <c r="AR524" s="24" t="s">
        <v>227</v>
      </c>
      <c r="AT524" s="24" t="s">
        <v>1059</v>
      </c>
      <c r="AU524" s="24" t="s">
        <v>81</v>
      </c>
      <c r="AY524" s="24" t="s">
        <v>186</v>
      </c>
      <c r="BE524" s="204">
        <f>IF(N524="základní",J524,0)</f>
        <v>0</v>
      </c>
      <c r="BF524" s="204">
        <f>IF(N524="snížená",J524,0)</f>
        <v>0</v>
      </c>
      <c r="BG524" s="204">
        <f>IF(N524="zákl. přenesená",J524,0)</f>
        <v>0</v>
      </c>
      <c r="BH524" s="204">
        <f>IF(N524="sníž. přenesená",J524,0)</f>
        <v>0</v>
      </c>
      <c r="BI524" s="204">
        <f>IF(N524="nulová",J524,0)</f>
        <v>0</v>
      </c>
      <c r="BJ524" s="24" t="s">
        <v>81</v>
      </c>
      <c r="BK524" s="204">
        <f>ROUND(I524*H524,2)</f>
        <v>0</v>
      </c>
      <c r="BL524" s="24" t="s">
        <v>206</v>
      </c>
      <c r="BM524" s="24" t="s">
        <v>1213</v>
      </c>
    </row>
    <row r="525" spans="2:47" s="1" customFormat="1" ht="54">
      <c r="B525" s="41"/>
      <c r="C525" s="63"/>
      <c r="D525" s="205" t="s">
        <v>196</v>
      </c>
      <c r="E525" s="63"/>
      <c r="F525" s="206" t="s">
        <v>1214</v>
      </c>
      <c r="G525" s="63"/>
      <c r="H525" s="63"/>
      <c r="I525" s="163"/>
      <c r="J525" s="63"/>
      <c r="K525" s="63"/>
      <c r="L525" s="61"/>
      <c r="M525" s="207"/>
      <c r="N525" s="42"/>
      <c r="O525" s="42"/>
      <c r="P525" s="42"/>
      <c r="Q525" s="42"/>
      <c r="R525" s="42"/>
      <c r="S525" s="42"/>
      <c r="T525" s="78"/>
      <c r="AT525" s="24" t="s">
        <v>196</v>
      </c>
      <c r="AU525" s="24" t="s">
        <v>81</v>
      </c>
    </row>
    <row r="526" spans="2:65" s="1" customFormat="1" ht="22.5" customHeight="1">
      <c r="B526" s="41"/>
      <c r="C526" s="254" t="s">
        <v>1215</v>
      </c>
      <c r="D526" s="254" t="s">
        <v>1059</v>
      </c>
      <c r="E526" s="255" t="s">
        <v>1216</v>
      </c>
      <c r="F526" s="256" t="s">
        <v>1217</v>
      </c>
      <c r="G526" s="257" t="s">
        <v>300</v>
      </c>
      <c r="H526" s="258">
        <v>9</v>
      </c>
      <c r="I526" s="259"/>
      <c r="J526" s="260">
        <f>ROUND(I526*H526,2)</f>
        <v>0</v>
      </c>
      <c r="K526" s="256" t="s">
        <v>193</v>
      </c>
      <c r="L526" s="261"/>
      <c r="M526" s="262" t="s">
        <v>23</v>
      </c>
      <c r="N526" s="263" t="s">
        <v>44</v>
      </c>
      <c r="O526" s="42"/>
      <c r="P526" s="202">
        <f>O526*H526</f>
        <v>0</v>
      </c>
      <c r="Q526" s="202">
        <v>0.004</v>
      </c>
      <c r="R526" s="202">
        <f>Q526*H526</f>
        <v>0.036000000000000004</v>
      </c>
      <c r="S526" s="202">
        <v>0</v>
      </c>
      <c r="T526" s="203">
        <f>S526*H526</f>
        <v>0</v>
      </c>
      <c r="AR526" s="24" t="s">
        <v>227</v>
      </c>
      <c r="AT526" s="24" t="s">
        <v>1059</v>
      </c>
      <c r="AU526" s="24" t="s">
        <v>81</v>
      </c>
      <c r="AY526" s="24" t="s">
        <v>186</v>
      </c>
      <c r="BE526" s="204">
        <f>IF(N526="základní",J526,0)</f>
        <v>0</v>
      </c>
      <c r="BF526" s="204">
        <f>IF(N526="snížená",J526,0)</f>
        <v>0</v>
      </c>
      <c r="BG526" s="204">
        <f>IF(N526="zákl. přenesená",J526,0)</f>
        <v>0</v>
      </c>
      <c r="BH526" s="204">
        <f>IF(N526="sníž. přenesená",J526,0)</f>
        <v>0</v>
      </c>
      <c r="BI526" s="204">
        <f>IF(N526="nulová",J526,0)</f>
        <v>0</v>
      </c>
      <c r="BJ526" s="24" t="s">
        <v>81</v>
      </c>
      <c r="BK526" s="204">
        <f>ROUND(I526*H526,2)</f>
        <v>0</v>
      </c>
      <c r="BL526" s="24" t="s">
        <v>206</v>
      </c>
      <c r="BM526" s="24" t="s">
        <v>1218</v>
      </c>
    </row>
    <row r="527" spans="2:47" s="1" customFormat="1" ht="81">
      <c r="B527" s="41"/>
      <c r="C527" s="63"/>
      <c r="D527" s="205" t="s">
        <v>196</v>
      </c>
      <c r="E527" s="63"/>
      <c r="F527" s="206" t="s">
        <v>1219</v>
      </c>
      <c r="G527" s="63"/>
      <c r="H527" s="63"/>
      <c r="I527" s="163"/>
      <c r="J527" s="63"/>
      <c r="K527" s="63"/>
      <c r="L527" s="61"/>
      <c r="M527" s="207"/>
      <c r="N527" s="42"/>
      <c r="O527" s="42"/>
      <c r="P527" s="42"/>
      <c r="Q527" s="42"/>
      <c r="R527" s="42"/>
      <c r="S527" s="42"/>
      <c r="T527" s="78"/>
      <c r="AT527" s="24" t="s">
        <v>196</v>
      </c>
      <c r="AU527" s="24" t="s">
        <v>81</v>
      </c>
    </row>
    <row r="528" spans="2:65" s="1" customFormat="1" ht="22.5" customHeight="1">
      <c r="B528" s="41"/>
      <c r="C528" s="254" t="s">
        <v>1220</v>
      </c>
      <c r="D528" s="254" t="s">
        <v>1059</v>
      </c>
      <c r="E528" s="255" t="s">
        <v>1221</v>
      </c>
      <c r="F528" s="256" t="s">
        <v>1222</v>
      </c>
      <c r="G528" s="257" t="s">
        <v>300</v>
      </c>
      <c r="H528" s="258">
        <v>4</v>
      </c>
      <c r="I528" s="259"/>
      <c r="J528" s="260">
        <f>ROUND(I528*H528,2)</f>
        <v>0</v>
      </c>
      <c r="K528" s="256" t="s">
        <v>193</v>
      </c>
      <c r="L528" s="261"/>
      <c r="M528" s="262" t="s">
        <v>23</v>
      </c>
      <c r="N528" s="263" t="s">
        <v>44</v>
      </c>
      <c r="O528" s="42"/>
      <c r="P528" s="202">
        <f>O528*H528</f>
        <v>0</v>
      </c>
      <c r="Q528" s="202">
        <v>0.006</v>
      </c>
      <c r="R528" s="202">
        <f>Q528*H528</f>
        <v>0.024</v>
      </c>
      <c r="S528" s="202">
        <v>0</v>
      </c>
      <c r="T528" s="203">
        <f>S528*H528</f>
        <v>0</v>
      </c>
      <c r="AR528" s="24" t="s">
        <v>227</v>
      </c>
      <c r="AT528" s="24" t="s">
        <v>1059</v>
      </c>
      <c r="AU528" s="24" t="s">
        <v>81</v>
      </c>
      <c r="AY528" s="24" t="s">
        <v>186</v>
      </c>
      <c r="BE528" s="204">
        <f>IF(N528="základní",J528,0)</f>
        <v>0</v>
      </c>
      <c r="BF528" s="204">
        <f>IF(N528="snížená",J528,0)</f>
        <v>0</v>
      </c>
      <c r="BG528" s="204">
        <f>IF(N528="zákl. přenesená",J528,0)</f>
        <v>0</v>
      </c>
      <c r="BH528" s="204">
        <f>IF(N528="sníž. přenesená",J528,0)</f>
        <v>0</v>
      </c>
      <c r="BI528" s="204">
        <f>IF(N528="nulová",J528,0)</f>
        <v>0</v>
      </c>
      <c r="BJ528" s="24" t="s">
        <v>81</v>
      </c>
      <c r="BK528" s="204">
        <f>ROUND(I528*H528,2)</f>
        <v>0</v>
      </c>
      <c r="BL528" s="24" t="s">
        <v>206</v>
      </c>
      <c r="BM528" s="24" t="s">
        <v>1223</v>
      </c>
    </row>
    <row r="529" spans="2:47" s="1" customFormat="1" ht="54">
      <c r="B529" s="41"/>
      <c r="C529" s="63"/>
      <c r="D529" s="205" t="s">
        <v>196</v>
      </c>
      <c r="E529" s="63"/>
      <c r="F529" s="206" t="s">
        <v>1224</v>
      </c>
      <c r="G529" s="63"/>
      <c r="H529" s="63"/>
      <c r="I529" s="163"/>
      <c r="J529" s="63"/>
      <c r="K529" s="63"/>
      <c r="L529" s="61"/>
      <c r="M529" s="207"/>
      <c r="N529" s="42"/>
      <c r="O529" s="42"/>
      <c r="P529" s="42"/>
      <c r="Q529" s="42"/>
      <c r="R529" s="42"/>
      <c r="S529" s="42"/>
      <c r="T529" s="78"/>
      <c r="AT529" s="24" t="s">
        <v>196</v>
      </c>
      <c r="AU529" s="24" t="s">
        <v>81</v>
      </c>
    </row>
    <row r="530" spans="2:65" s="1" customFormat="1" ht="22.5" customHeight="1">
      <c r="B530" s="41"/>
      <c r="C530" s="254" t="s">
        <v>1225</v>
      </c>
      <c r="D530" s="254" t="s">
        <v>1059</v>
      </c>
      <c r="E530" s="255" t="s">
        <v>1226</v>
      </c>
      <c r="F530" s="256" t="s">
        <v>1227</v>
      </c>
      <c r="G530" s="257" t="s">
        <v>300</v>
      </c>
      <c r="H530" s="258">
        <v>663</v>
      </c>
      <c r="I530" s="259"/>
      <c r="J530" s="260">
        <f>ROUND(I530*H530,2)</f>
        <v>0</v>
      </c>
      <c r="K530" s="256" t="s">
        <v>193</v>
      </c>
      <c r="L530" s="261"/>
      <c r="M530" s="262" t="s">
        <v>23</v>
      </c>
      <c r="N530" s="263" t="s">
        <v>44</v>
      </c>
      <c r="O530" s="42"/>
      <c r="P530" s="202">
        <f>O530*H530</f>
        <v>0</v>
      </c>
      <c r="Q530" s="202">
        <v>0.0035</v>
      </c>
      <c r="R530" s="202">
        <f>Q530*H530</f>
        <v>2.3205</v>
      </c>
      <c r="S530" s="202">
        <v>0</v>
      </c>
      <c r="T530" s="203">
        <f>S530*H530</f>
        <v>0</v>
      </c>
      <c r="AR530" s="24" t="s">
        <v>227</v>
      </c>
      <c r="AT530" s="24" t="s">
        <v>1059</v>
      </c>
      <c r="AU530" s="24" t="s">
        <v>81</v>
      </c>
      <c r="AY530" s="24" t="s">
        <v>186</v>
      </c>
      <c r="BE530" s="204">
        <f>IF(N530="základní",J530,0)</f>
        <v>0</v>
      </c>
      <c r="BF530" s="204">
        <f>IF(N530="snížená",J530,0)</f>
        <v>0</v>
      </c>
      <c r="BG530" s="204">
        <f>IF(N530="zákl. přenesená",J530,0)</f>
        <v>0</v>
      </c>
      <c r="BH530" s="204">
        <f>IF(N530="sníž. přenesená",J530,0)</f>
        <v>0</v>
      </c>
      <c r="BI530" s="204">
        <f>IF(N530="nulová",J530,0)</f>
        <v>0</v>
      </c>
      <c r="BJ530" s="24" t="s">
        <v>81</v>
      </c>
      <c r="BK530" s="204">
        <f>ROUND(I530*H530,2)</f>
        <v>0</v>
      </c>
      <c r="BL530" s="24" t="s">
        <v>206</v>
      </c>
      <c r="BM530" s="24" t="s">
        <v>1228</v>
      </c>
    </row>
    <row r="531" spans="2:51" s="11" customFormat="1" ht="13.5">
      <c r="B531" s="214"/>
      <c r="C531" s="215"/>
      <c r="D531" s="205" t="s">
        <v>290</v>
      </c>
      <c r="E531" s="216" t="s">
        <v>23</v>
      </c>
      <c r="F531" s="217" t="s">
        <v>1229</v>
      </c>
      <c r="G531" s="215"/>
      <c r="H531" s="218">
        <v>663</v>
      </c>
      <c r="I531" s="219"/>
      <c r="J531" s="215"/>
      <c r="K531" s="215"/>
      <c r="L531" s="220"/>
      <c r="M531" s="221"/>
      <c r="N531" s="222"/>
      <c r="O531" s="222"/>
      <c r="P531" s="222"/>
      <c r="Q531" s="222"/>
      <c r="R531" s="222"/>
      <c r="S531" s="222"/>
      <c r="T531" s="223"/>
      <c r="AT531" s="224" t="s">
        <v>290</v>
      </c>
      <c r="AU531" s="224" t="s">
        <v>81</v>
      </c>
      <c r="AV531" s="11" t="s">
        <v>83</v>
      </c>
      <c r="AW531" s="11" t="s">
        <v>36</v>
      </c>
      <c r="AX531" s="11" t="s">
        <v>81</v>
      </c>
      <c r="AY531" s="224" t="s">
        <v>186</v>
      </c>
    </row>
    <row r="532" spans="2:65" s="1" customFormat="1" ht="22.5" customHeight="1">
      <c r="B532" s="41"/>
      <c r="C532" s="254" t="s">
        <v>1230</v>
      </c>
      <c r="D532" s="254" t="s">
        <v>1059</v>
      </c>
      <c r="E532" s="255" t="s">
        <v>1231</v>
      </c>
      <c r="F532" s="256" t="s">
        <v>1232</v>
      </c>
      <c r="G532" s="257" t="s">
        <v>300</v>
      </c>
      <c r="H532" s="258">
        <v>14</v>
      </c>
      <c r="I532" s="259"/>
      <c r="J532" s="260">
        <f>ROUND(I532*H532,2)</f>
        <v>0</v>
      </c>
      <c r="K532" s="256" t="s">
        <v>193</v>
      </c>
      <c r="L532" s="261"/>
      <c r="M532" s="262" t="s">
        <v>23</v>
      </c>
      <c r="N532" s="263" t="s">
        <v>44</v>
      </c>
      <c r="O532" s="42"/>
      <c r="P532" s="202">
        <f>O532*H532</f>
        <v>0</v>
      </c>
      <c r="Q532" s="202">
        <v>0.0043</v>
      </c>
      <c r="R532" s="202">
        <f>Q532*H532</f>
        <v>0.060200000000000004</v>
      </c>
      <c r="S532" s="202">
        <v>0</v>
      </c>
      <c r="T532" s="203">
        <f>S532*H532</f>
        <v>0</v>
      </c>
      <c r="AR532" s="24" t="s">
        <v>227</v>
      </c>
      <c r="AT532" s="24" t="s">
        <v>1059</v>
      </c>
      <c r="AU532" s="24" t="s">
        <v>81</v>
      </c>
      <c r="AY532" s="24" t="s">
        <v>186</v>
      </c>
      <c r="BE532" s="204">
        <f>IF(N532="základní",J532,0)</f>
        <v>0</v>
      </c>
      <c r="BF532" s="204">
        <f>IF(N532="snížená",J532,0)</f>
        <v>0</v>
      </c>
      <c r="BG532" s="204">
        <f>IF(N532="zákl. přenesená",J532,0)</f>
        <v>0</v>
      </c>
      <c r="BH532" s="204">
        <f>IF(N532="sníž. přenesená",J532,0)</f>
        <v>0</v>
      </c>
      <c r="BI532" s="204">
        <f>IF(N532="nulová",J532,0)</f>
        <v>0</v>
      </c>
      <c r="BJ532" s="24" t="s">
        <v>81</v>
      </c>
      <c r="BK532" s="204">
        <f>ROUND(I532*H532,2)</f>
        <v>0</v>
      </c>
      <c r="BL532" s="24" t="s">
        <v>206</v>
      </c>
      <c r="BM532" s="24" t="s">
        <v>1233</v>
      </c>
    </row>
    <row r="533" spans="2:65" s="1" customFormat="1" ht="22.5" customHeight="1">
      <c r="B533" s="41"/>
      <c r="C533" s="254" t="s">
        <v>1234</v>
      </c>
      <c r="D533" s="254" t="s">
        <v>1059</v>
      </c>
      <c r="E533" s="255" t="s">
        <v>1235</v>
      </c>
      <c r="F533" s="256" t="s">
        <v>1236</v>
      </c>
      <c r="G533" s="257" t="s">
        <v>300</v>
      </c>
      <c r="H533" s="258">
        <v>147</v>
      </c>
      <c r="I533" s="259"/>
      <c r="J533" s="260">
        <f>ROUND(I533*H533,2)</f>
        <v>0</v>
      </c>
      <c r="K533" s="256" t="s">
        <v>193</v>
      </c>
      <c r="L533" s="261"/>
      <c r="M533" s="262" t="s">
        <v>23</v>
      </c>
      <c r="N533" s="263" t="s">
        <v>44</v>
      </c>
      <c r="O533" s="42"/>
      <c r="P533" s="202">
        <f>O533*H533</f>
        <v>0</v>
      </c>
      <c r="Q533" s="202">
        <v>0.0034</v>
      </c>
      <c r="R533" s="202">
        <f>Q533*H533</f>
        <v>0.49979999999999997</v>
      </c>
      <c r="S533" s="202">
        <v>0</v>
      </c>
      <c r="T533" s="203">
        <f>S533*H533</f>
        <v>0</v>
      </c>
      <c r="AR533" s="24" t="s">
        <v>227</v>
      </c>
      <c r="AT533" s="24" t="s">
        <v>1059</v>
      </c>
      <c r="AU533" s="24" t="s">
        <v>81</v>
      </c>
      <c r="AY533" s="24" t="s">
        <v>186</v>
      </c>
      <c r="BE533" s="204">
        <f>IF(N533="základní",J533,0)</f>
        <v>0</v>
      </c>
      <c r="BF533" s="204">
        <f>IF(N533="snížená",J533,0)</f>
        <v>0</v>
      </c>
      <c r="BG533" s="204">
        <f>IF(N533="zákl. přenesená",J533,0)</f>
        <v>0</v>
      </c>
      <c r="BH533" s="204">
        <f>IF(N533="sníž. přenesená",J533,0)</f>
        <v>0</v>
      </c>
      <c r="BI533" s="204">
        <f>IF(N533="nulová",J533,0)</f>
        <v>0</v>
      </c>
      <c r="BJ533" s="24" t="s">
        <v>81</v>
      </c>
      <c r="BK533" s="204">
        <f>ROUND(I533*H533,2)</f>
        <v>0</v>
      </c>
      <c r="BL533" s="24" t="s">
        <v>206</v>
      </c>
      <c r="BM533" s="24" t="s">
        <v>1237</v>
      </c>
    </row>
    <row r="534" spans="2:65" s="1" customFormat="1" ht="22.5" customHeight="1">
      <c r="B534" s="41"/>
      <c r="C534" s="254" t="s">
        <v>1238</v>
      </c>
      <c r="D534" s="254" t="s">
        <v>1059</v>
      </c>
      <c r="E534" s="255" t="s">
        <v>1239</v>
      </c>
      <c r="F534" s="256" t="s">
        <v>1240</v>
      </c>
      <c r="G534" s="257" t="s">
        <v>444</v>
      </c>
      <c r="H534" s="258">
        <v>1993</v>
      </c>
      <c r="I534" s="259"/>
      <c r="J534" s="260">
        <f>ROUND(I534*H534,2)</f>
        <v>0</v>
      </c>
      <c r="K534" s="256" t="s">
        <v>23</v>
      </c>
      <c r="L534" s="261"/>
      <c r="M534" s="262" t="s">
        <v>23</v>
      </c>
      <c r="N534" s="263" t="s">
        <v>44</v>
      </c>
      <c r="O534" s="42"/>
      <c r="P534" s="202">
        <f>O534*H534</f>
        <v>0</v>
      </c>
      <c r="Q534" s="202">
        <v>0</v>
      </c>
      <c r="R534" s="202">
        <f>Q534*H534</f>
        <v>0</v>
      </c>
      <c r="S534" s="202">
        <v>0</v>
      </c>
      <c r="T534" s="203">
        <f>S534*H534</f>
        <v>0</v>
      </c>
      <c r="AR534" s="24" t="s">
        <v>227</v>
      </c>
      <c r="AT534" s="24" t="s">
        <v>1059</v>
      </c>
      <c r="AU534" s="24" t="s">
        <v>81</v>
      </c>
      <c r="AY534" s="24" t="s">
        <v>186</v>
      </c>
      <c r="BE534" s="204">
        <f>IF(N534="základní",J534,0)</f>
        <v>0</v>
      </c>
      <c r="BF534" s="204">
        <f>IF(N534="snížená",J534,0)</f>
        <v>0</v>
      </c>
      <c r="BG534" s="204">
        <f>IF(N534="zákl. přenesená",J534,0)</f>
        <v>0</v>
      </c>
      <c r="BH534" s="204">
        <f>IF(N534="sníž. přenesená",J534,0)</f>
        <v>0</v>
      </c>
      <c r="BI534" s="204">
        <f>IF(N534="nulová",J534,0)</f>
        <v>0</v>
      </c>
      <c r="BJ534" s="24" t="s">
        <v>81</v>
      </c>
      <c r="BK534" s="204">
        <f>ROUND(I534*H534,2)</f>
        <v>0</v>
      </c>
      <c r="BL534" s="24" t="s">
        <v>206</v>
      </c>
      <c r="BM534" s="24" t="s">
        <v>1241</v>
      </c>
    </row>
    <row r="535" spans="2:65" s="1" customFormat="1" ht="22.5" customHeight="1">
      <c r="B535" s="41"/>
      <c r="C535" s="254" t="s">
        <v>1242</v>
      </c>
      <c r="D535" s="254" t="s">
        <v>1059</v>
      </c>
      <c r="E535" s="255" t="s">
        <v>1243</v>
      </c>
      <c r="F535" s="256" t="s">
        <v>1244</v>
      </c>
      <c r="G535" s="257" t="s">
        <v>300</v>
      </c>
      <c r="H535" s="258">
        <v>6</v>
      </c>
      <c r="I535" s="259"/>
      <c r="J535" s="260">
        <f>ROUND(I535*H535,2)</f>
        <v>0</v>
      </c>
      <c r="K535" s="256" t="s">
        <v>193</v>
      </c>
      <c r="L535" s="261"/>
      <c r="M535" s="262" t="s">
        <v>23</v>
      </c>
      <c r="N535" s="264" t="s">
        <v>44</v>
      </c>
      <c r="O535" s="211"/>
      <c r="P535" s="212">
        <f>O535*H535</f>
        <v>0</v>
      </c>
      <c r="Q535" s="212">
        <v>0.0985</v>
      </c>
      <c r="R535" s="212">
        <f>Q535*H535</f>
        <v>0.591</v>
      </c>
      <c r="S535" s="212">
        <v>0</v>
      </c>
      <c r="T535" s="213">
        <f>S535*H535</f>
        <v>0</v>
      </c>
      <c r="AR535" s="24" t="s">
        <v>227</v>
      </c>
      <c r="AT535" s="24" t="s">
        <v>1059</v>
      </c>
      <c r="AU535" s="24" t="s">
        <v>81</v>
      </c>
      <c r="AY535" s="24" t="s">
        <v>186</v>
      </c>
      <c r="BE535" s="204">
        <f>IF(N535="základní",J535,0)</f>
        <v>0</v>
      </c>
      <c r="BF535" s="204">
        <f>IF(N535="snížená",J535,0)</f>
        <v>0</v>
      </c>
      <c r="BG535" s="204">
        <f>IF(N535="zákl. přenesená",J535,0)</f>
        <v>0</v>
      </c>
      <c r="BH535" s="204">
        <f>IF(N535="sníž. přenesená",J535,0)</f>
        <v>0</v>
      </c>
      <c r="BI535" s="204">
        <f>IF(N535="nulová",J535,0)</f>
        <v>0</v>
      </c>
      <c r="BJ535" s="24" t="s">
        <v>81</v>
      </c>
      <c r="BK535" s="204">
        <f>ROUND(I535*H535,2)</f>
        <v>0</v>
      </c>
      <c r="BL535" s="24" t="s">
        <v>206</v>
      </c>
      <c r="BM535" s="24" t="s">
        <v>1245</v>
      </c>
    </row>
    <row r="536" spans="2:12" s="1" customFormat="1" ht="6.95" customHeight="1">
      <c r="B536" s="56"/>
      <c r="C536" s="57"/>
      <c r="D536" s="57"/>
      <c r="E536" s="57"/>
      <c r="F536" s="57"/>
      <c r="G536" s="57"/>
      <c r="H536" s="57"/>
      <c r="I536" s="139"/>
      <c r="J536" s="57"/>
      <c r="K536" s="57"/>
      <c r="L536" s="61"/>
    </row>
  </sheetData>
  <sheetProtection password="CC35" sheet="1" objects="1" scenarios="1" formatCells="0" formatColumns="0" formatRows="0" sort="0" autoFilter="0"/>
  <autoFilter ref="C86:K535"/>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6"/>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92</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1246</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ROUND(SUM(BE88:BE365),2)</f>
        <v>0</v>
      </c>
      <c r="G30" s="42"/>
      <c r="H30" s="42"/>
      <c r="I30" s="131">
        <v>0.21</v>
      </c>
      <c r="J30" s="130">
        <f>ROUND(ROUND((SUM(BE88:BE365)),2)*I30,2)</f>
        <v>0</v>
      </c>
      <c r="K30" s="45"/>
    </row>
    <row r="31" spans="2:11" s="1" customFormat="1" ht="14.45" customHeight="1">
      <c r="B31" s="41"/>
      <c r="C31" s="42"/>
      <c r="D31" s="42"/>
      <c r="E31" s="49" t="s">
        <v>45</v>
      </c>
      <c r="F31" s="130">
        <f>ROUND(SUM(BF88:BF365),2)</f>
        <v>0</v>
      </c>
      <c r="G31" s="42"/>
      <c r="H31" s="42"/>
      <c r="I31" s="131">
        <v>0.15</v>
      </c>
      <c r="J31" s="130">
        <f>ROUND(ROUND((SUM(BF88:BF365)),2)*I31,2)</f>
        <v>0</v>
      </c>
      <c r="K31" s="45"/>
    </row>
    <row r="32" spans="2:11" s="1" customFormat="1" ht="14.45" customHeight="1" hidden="1">
      <c r="B32" s="41"/>
      <c r="C32" s="42"/>
      <c r="D32" s="42"/>
      <c r="E32" s="49" t="s">
        <v>46</v>
      </c>
      <c r="F32" s="130">
        <f>ROUND(SUM(BG88:BG365),2)</f>
        <v>0</v>
      </c>
      <c r="G32" s="42"/>
      <c r="H32" s="42"/>
      <c r="I32" s="131">
        <v>0.21</v>
      </c>
      <c r="J32" s="130">
        <v>0</v>
      </c>
      <c r="K32" s="45"/>
    </row>
    <row r="33" spans="2:11" s="1" customFormat="1" ht="14.45" customHeight="1" hidden="1">
      <c r="B33" s="41"/>
      <c r="C33" s="42"/>
      <c r="D33" s="42"/>
      <c r="E33" s="49" t="s">
        <v>47</v>
      </c>
      <c r="F33" s="130">
        <f>ROUND(SUM(BH88:BH365),2)</f>
        <v>0</v>
      </c>
      <c r="G33" s="42"/>
      <c r="H33" s="42"/>
      <c r="I33" s="131">
        <v>0.15</v>
      </c>
      <c r="J33" s="130">
        <v>0</v>
      </c>
      <c r="K33" s="45"/>
    </row>
    <row r="34" spans="2:11" s="1" customFormat="1" ht="14.45" customHeight="1" hidden="1">
      <c r="B34" s="41"/>
      <c r="C34" s="42"/>
      <c r="D34" s="42"/>
      <c r="E34" s="49" t="s">
        <v>48</v>
      </c>
      <c r="F34" s="130">
        <f>ROUND(SUM(BI88:BI365),2)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103 - Přeložka III/117 24 Hrádek</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J88</f>
        <v>0</v>
      </c>
      <c r="K56" s="45"/>
      <c r="AU56" s="24" t="s">
        <v>163</v>
      </c>
    </row>
    <row r="57" spans="2:11" s="7" customFormat="1" ht="24.95" customHeight="1">
      <c r="B57" s="149"/>
      <c r="C57" s="150"/>
      <c r="D57" s="151" t="s">
        <v>276</v>
      </c>
      <c r="E57" s="152"/>
      <c r="F57" s="152"/>
      <c r="G57" s="152"/>
      <c r="H57" s="152"/>
      <c r="I57" s="153"/>
      <c r="J57" s="154">
        <f>J89</f>
        <v>0</v>
      </c>
      <c r="K57" s="155"/>
    </row>
    <row r="58" spans="2:11" s="8" customFormat="1" ht="19.9" customHeight="1">
      <c r="B58" s="156"/>
      <c r="C58" s="157"/>
      <c r="D58" s="158" t="s">
        <v>277</v>
      </c>
      <c r="E58" s="159"/>
      <c r="F58" s="159"/>
      <c r="G58" s="159"/>
      <c r="H58" s="159"/>
      <c r="I58" s="160"/>
      <c r="J58" s="161">
        <f>J90</f>
        <v>0</v>
      </c>
      <c r="K58" s="162"/>
    </row>
    <row r="59" spans="2:11" s="8" customFormat="1" ht="19.9" customHeight="1">
      <c r="B59" s="156"/>
      <c r="C59" s="157"/>
      <c r="D59" s="158" t="s">
        <v>424</v>
      </c>
      <c r="E59" s="159"/>
      <c r="F59" s="159"/>
      <c r="G59" s="159"/>
      <c r="H59" s="159"/>
      <c r="I59" s="160"/>
      <c r="J59" s="161">
        <f>J170</f>
        <v>0</v>
      </c>
      <c r="K59" s="162"/>
    </row>
    <row r="60" spans="2:11" s="8" customFormat="1" ht="19.9" customHeight="1">
      <c r="B60" s="156"/>
      <c r="C60" s="157"/>
      <c r="D60" s="158" t="s">
        <v>425</v>
      </c>
      <c r="E60" s="159"/>
      <c r="F60" s="159"/>
      <c r="G60" s="159"/>
      <c r="H60" s="159"/>
      <c r="I60" s="160"/>
      <c r="J60" s="161">
        <f>J186</f>
        <v>0</v>
      </c>
      <c r="K60" s="162"/>
    </row>
    <row r="61" spans="2:11" s="8" customFormat="1" ht="19.9" customHeight="1">
      <c r="B61" s="156"/>
      <c r="C61" s="157"/>
      <c r="D61" s="158" t="s">
        <v>426</v>
      </c>
      <c r="E61" s="159"/>
      <c r="F61" s="159"/>
      <c r="G61" s="159"/>
      <c r="H61" s="159"/>
      <c r="I61" s="160"/>
      <c r="J61" s="161">
        <f>J189</f>
        <v>0</v>
      </c>
      <c r="K61" s="162"/>
    </row>
    <row r="62" spans="2:11" s="8" customFormat="1" ht="19.9" customHeight="1">
      <c r="B62" s="156"/>
      <c r="C62" s="157"/>
      <c r="D62" s="158" t="s">
        <v>427</v>
      </c>
      <c r="E62" s="159"/>
      <c r="F62" s="159"/>
      <c r="G62" s="159"/>
      <c r="H62" s="159"/>
      <c r="I62" s="160"/>
      <c r="J62" s="161">
        <f>J202</f>
        <v>0</v>
      </c>
      <c r="K62" s="162"/>
    </row>
    <row r="63" spans="2:11" s="8" customFormat="1" ht="19.9" customHeight="1">
      <c r="B63" s="156"/>
      <c r="C63" s="157"/>
      <c r="D63" s="158" t="s">
        <v>428</v>
      </c>
      <c r="E63" s="159"/>
      <c r="F63" s="159"/>
      <c r="G63" s="159"/>
      <c r="H63" s="159"/>
      <c r="I63" s="160"/>
      <c r="J63" s="161">
        <f>J243</f>
        <v>0</v>
      </c>
      <c r="K63" s="162"/>
    </row>
    <row r="64" spans="2:11" s="8" customFormat="1" ht="19.9" customHeight="1">
      <c r="B64" s="156"/>
      <c r="C64" s="157"/>
      <c r="D64" s="158" t="s">
        <v>429</v>
      </c>
      <c r="E64" s="159"/>
      <c r="F64" s="159"/>
      <c r="G64" s="159"/>
      <c r="H64" s="159"/>
      <c r="I64" s="160"/>
      <c r="J64" s="161">
        <f>J262</f>
        <v>0</v>
      </c>
      <c r="K64" s="162"/>
    </row>
    <row r="65" spans="2:11" s="8" customFormat="1" ht="19.9" customHeight="1">
      <c r="B65" s="156"/>
      <c r="C65" s="157"/>
      <c r="D65" s="158" t="s">
        <v>278</v>
      </c>
      <c r="E65" s="159"/>
      <c r="F65" s="159"/>
      <c r="G65" s="159"/>
      <c r="H65" s="159"/>
      <c r="I65" s="160"/>
      <c r="J65" s="161">
        <f>J313</f>
        <v>0</v>
      </c>
      <c r="K65" s="162"/>
    </row>
    <row r="66" spans="2:11" s="8" customFormat="1" ht="19.9" customHeight="1">
      <c r="B66" s="156"/>
      <c r="C66" s="157"/>
      <c r="D66" s="158" t="s">
        <v>279</v>
      </c>
      <c r="E66" s="159"/>
      <c r="F66" s="159"/>
      <c r="G66" s="159"/>
      <c r="H66" s="159"/>
      <c r="I66" s="160"/>
      <c r="J66" s="161">
        <f>J326</f>
        <v>0</v>
      </c>
      <c r="K66" s="162"/>
    </row>
    <row r="67" spans="2:11" s="7" customFormat="1" ht="24.95" customHeight="1">
      <c r="B67" s="149"/>
      <c r="C67" s="150"/>
      <c r="D67" s="151" t="s">
        <v>1247</v>
      </c>
      <c r="E67" s="152"/>
      <c r="F67" s="152"/>
      <c r="G67" s="152"/>
      <c r="H67" s="152"/>
      <c r="I67" s="153"/>
      <c r="J67" s="154">
        <f>J329</f>
        <v>0</v>
      </c>
      <c r="K67" s="155"/>
    </row>
    <row r="68" spans="2:11" s="8" customFormat="1" ht="19.9" customHeight="1">
      <c r="B68" s="156"/>
      <c r="C68" s="157"/>
      <c r="D68" s="158" t="s">
        <v>1248</v>
      </c>
      <c r="E68" s="159"/>
      <c r="F68" s="159"/>
      <c r="G68" s="159"/>
      <c r="H68" s="159"/>
      <c r="I68" s="160"/>
      <c r="J68" s="161">
        <f>J330</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169</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404" t="str">
        <f>E7</f>
        <v>III/117 24 Obchvat Rokycany - Hrádek, úsek 2, km 0,000 - 3,350</v>
      </c>
      <c r="F78" s="405"/>
      <c r="G78" s="405"/>
      <c r="H78" s="405"/>
      <c r="I78" s="163"/>
      <c r="J78" s="63"/>
      <c r="K78" s="63"/>
      <c r="L78" s="61"/>
    </row>
    <row r="79" spans="2:12" s="1" customFormat="1" ht="14.45" customHeight="1">
      <c r="B79" s="41"/>
      <c r="C79" s="65" t="s">
        <v>156</v>
      </c>
      <c r="D79" s="63"/>
      <c r="E79" s="63"/>
      <c r="F79" s="63"/>
      <c r="G79" s="63"/>
      <c r="H79" s="63"/>
      <c r="I79" s="163"/>
      <c r="J79" s="63"/>
      <c r="K79" s="63"/>
      <c r="L79" s="61"/>
    </row>
    <row r="80" spans="2:12" s="1" customFormat="1" ht="23.25" customHeight="1">
      <c r="B80" s="41"/>
      <c r="C80" s="63"/>
      <c r="D80" s="63"/>
      <c r="E80" s="376" t="str">
        <f>E9</f>
        <v>SO 103 - Přeložka III/117 24 Hrádek</v>
      </c>
      <c r="F80" s="406"/>
      <c r="G80" s="406"/>
      <c r="H80" s="406"/>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Hrádek, Kamenný Újezd</v>
      </c>
      <c r="G82" s="63"/>
      <c r="H82" s="63"/>
      <c r="I82" s="165" t="s">
        <v>26</v>
      </c>
      <c r="J82" s="73" t="str">
        <f>IF(J12="","",J12)</f>
        <v>8. 9. 2017</v>
      </c>
      <c r="K82" s="63"/>
      <c r="L82" s="61"/>
    </row>
    <row r="83" spans="2:12" s="1" customFormat="1" ht="6.95" customHeight="1">
      <c r="B83" s="41"/>
      <c r="C83" s="63"/>
      <c r="D83" s="63"/>
      <c r="E83" s="63"/>
      <c r="F83" s="63"/>
      <c r="G83" s="63"/>
      <c r="H83" s="63"/>
      <c r="I83" s="163"/>
      <c r="J83" s="63"/>
      <c r="K83" s="63"/>
      <c r="L83" s="61"/>
    </row>
    <row r="84" spans="2:12" s="1" customFormat="1" ht="15">
      <c r="B84" s="41"/>
      <c r="C84" s="65" t="s">
        <v>28</v>
      </c>
      <c r="D84" s="63"/>
      <c r="E84" s="63"/>
      <c r="F84" s="164" t="str">
        <f>E15</f>
        <v>Správa a údržba silnic PK</v>
      </c>
      <c r="G84" s="63"/>
      <c r="H84" s="63"/>
      <c r="I84" s="165" t="s">
        <v>34</v>
      </c>
      <c r="J84" s="164" t="str">
        <f>E21</f>
        <v>D PROJEKT PLZEŇ Nedvěd s.r.o.</v>
      </c>
      <c r="K84" s="63"/>
      <c r="L84" s="61"/>
    </row>
    <row r="85" spans="2:12" s="1" customFormat="1" ht="14.45" customHeight="1">
      <c r="B85" s="41"/>
      <c r="C85" s="65" t="s">
        <v>32</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170</v>
      </c>
      <c r="D87" s="168" t="s">
        <v>58</v>
      </c>
      <c r="E87" s="168" t="s">
        <v>54</v>
      </c>
      <c r="F87" s="168" t="s">
        <v>171</v>
      </c>
      <c r="G87" s="168" t="s">
        <v>172</v>
      </c>
      <c r="H87" s="168" t="s">
        <v>173</v>
      </c>
      <c r="I87" s="169" t="s">
        <v>174</v>
      </c>
      <c r="J87" s="168" t="s">
        <v>161</v>
      </c>
      <c r="K87" s="170" t="s">
        <v>175</v>
      </c>
      <c r="L87" s="171"/>
      <c r="M87" s="81" t="s">
        <v>176</v>
      </c>
      <c r="N87" s="82" t="s">
        <v>43</v>
      </c>
      <c r="O87" s="82" t="s">
        <v>177</v>
      </c>
      <c r="P87" s="82" t="s">
        <v>178</v>
      </c>
      <c r="Q87" s="82" t="s">
        <v>179</v>
      </c>
      <c r="R87" s="82" t="s">
        <v>180</v>
      </c>
      <c r="S87" s="82" t="s">
        <v>181</v>
      </c>
      <c r="T87" s="83" t="s">
        <v>182</v>
      </c>
    </row>
    <row r="88" spans="2:63" s="1" customFormat="1" ht="29.25" customHeight="1">
      <c r="B88" s="41"/>
      <c r="C88" s="87" t="s">
        <v>162</v>
      </c>
      <c r="D88" s="63"/>
      <c r="E88" s="63"/>
      <c r="F88" s="63"/>
      <c r="G88" s="63"/>
      <c r="H88" s="63"/>
      <c r="I88" s="163"/>
      <c r="J88" s="172">
        <f>BK88</f>
        <v>0</v>
      </c>
      <c r="K88" s="63"/>
      <c r="L88" s="61"/>
      <c r="M88" s="84"/>
      <c r="N88" s="85"/>
      <c r="O88" s="85"/>
      <c r="P88" s="173">
        <f>P89+P329</f>
        <v>0</v>
      </c>
      <c r="Q88" s="85"/>
      <c r="R88" s="173">
        <f>R89+R329</f>
        <v>212.80403421</v>
      </c>
      <c r="S88" s="85"/>
      <c r="T88" s="174">
        <f>T89+T329</f>
        <v>446.66775999999993</v>
      </c>
      <c r="AT88" s="24" t="s">
        <v>72</v>
      </c>
      <c r="AU88" s="24" t="s">
        <v>163</v>
      </c>
      <c r="BK88" s="175">
        <f>BK89+BK329</f>
        <v>0</v>
      </c>
    </row>
    <row r="89" spans="2:63" s="10" customFormat="1" ht="37.35" customHeight="1">
      <c r="B89" s="176"/>
      <c r="C89" s="177"/>
      <c r="D89" s="178" t="s">
        <v>72</v>
      </c>
      <c r="E89" s="179" t="s">
        <v>280</v>
      </c>
      <c r="F89" s="179" t="s">
        <v>281</v>
      </c>
      <c r="G89" s="177"/>
      <c r="H89" s="177"/>
      <c r="I89" s="180"/>
      <c r="J89" s="181">
        <f>BK89</f>
        <v>0</v>
      </c>
      <c r="K89" s="177"/>
      <c r="L89" s="182"/>
      <c r="M89" s="183"/>
      <c r="N89" s="184"/>
      <c r="O89" s="184"/>
      <c r="P89" s="185">
        <f>P90+P170+P186+P189+P202+P243+P262+P313+P326</f>
        <v>0</v>
      </c>
      <c r="Q89" s="184"/>
      <c r="R89" s="185">
        <f>R90+R170+R186+R189+R202+R243+R262+R313+R326</f>
        <v>193.94990421</v>
      </c>
      <c r="S89" s="184"/>
      <c r="T89" s="186">
        <f>T90+T170+T186+T189+T202+T243+T262+T313+T326</f>
        <v>446.66775999999993</v>
      </c>
      <c r="AR89" s="187" t="s">
        <v>81</v>
      </c>
      <c r="AT89" s="188" t="s">
        <v>72</v>
      </c>
      <c r="AU89" s="188" t="s">
        <v>73</v>
      </c>
      <c r="AY89" s="187" t="s">
        <v>186</v>
      </c>
      <c r="BK89" s="189">
        <f>BK90+BK170+BK186+BK189+BK202+BK243+BK262+BK313+BK326</f>
        <v>0</v>
      </c>
    </row>
    <row r="90" spans="2:63" s="10" customFormat="1" ht="19.9" customHeight="1">
      <c r="B90" s="176"/>
      <c r="C90" s="177"/>
      <c r="D90" s="190" t="s">
        <v>72</v>
      </c>
      <c r="E90" s="191" t="s">
        <v>81</v>
      </c>
      <c r="F90" s="191" t="s">
        <v>282</v>
      </c>
      <c r="G90" s="177"/>
      <c r="H90" s="177"/>
      <c r="I90" s="180"/>
      <c r="J90" s="192">
        <f>BK90</f>
        <v>0</v>
      </c>
      <c r="K90" s="177"/>
      <c r="L90" s="182"/>
      <c r="M90" s="183"/>
      <c r="N90" s="184"/>
      <c r="O90" s="184"/>
      <c r="P90" s="185">
        <f>SUM(P91:P169)</f>
        <v>0</v>
      </c>
      <c r="Q90" s="184"/>
      <c r="R90" s="185">
        <f>SUM(R91:R169)</f>
        <v>0.0804243</v>
      </c>
      <c r="S90" s="184"/>
      <c r="T90" s="186">
        <f>SUM(T91:T169)</f>
        <v>446.66775999999993</v>
      </c>
      <c r="AR90" s="187" t="s">
        <v>81</v>
      </c>
      <c r="AT90" s="188" t="s">
        <v>72</v>
      </c>
      <c r="AU90" s="188" t="s">
        <v>81</v>
      </c>
      <c r="AY90" s="187" t="s">
        <v>186</v>
      </c>
      <c r="BK90" s="189">
        <f>SUM(BK91:BK169)</f>
        <v>0</v>
      </c>
    </row>
    <row r="91" spans="2:65" s="1" customFormat="1" ht="31.5" customHeight="1">
      <c r="B91" s="41"/>
      <c r="C91" s="193" t="s">
        <v>83</v>
      </c>
      <c r="D91" s="193" t="s">
        <v>189</v>
      </c>
      <c r="E91" s="194" t="s">
        <v>472</v>
      </c>
      <c r="F91" s="195" t="s">
        <v>473</v>
      </c>
      <c r="G91" s="196" t="s">
        <v>285</v>
      </c>
      <c r="H91" s="197">
        <v>100.03</v>
      </c>
      <c r="I91" s="198"/>
      <c r="J91" s="199">
        <f>ROUND(I91*H91,2)</f>
        <v>0</v>
      </c>
      <c r="K91" s="195" t="s">
        <v>193</v>
      </c>
      <c r="L91" s="61"/>
      <c r="M91" s="200" t="s">
        <v>23</v>
      </c>
      <c r="N91" s="201" t="s">
        <v>44</v>
      </c>
      <c r="O91" s="42"/>
      <c r="P91" s="202">
        <f>O91*H91</f>
        <v>0</v>
      </c>
      <c r="Q91" s="202">
        <v>9E-05</v>
      </c>
      <c r="R91" s="202">
        <f>Q91*H91</f>
        <v>0.0090027</v>
      </c>
      <c r="S91" s="202">
        <v>0.256</v>
      </c>
      <c r="T91" s="203">
        <f>S91*H91</f>
        <v>25.607680000000002</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1249</v>
      </c>
    </row>
    <row r="92" spans="2:47" s="1" customFormat="1" ht="216">
      <c r="B92" s="41"/>
      <c r="C92" s="63"/>
      <c r="D92" s="208" t="s">
        <v>287</v>
      </c>
      <c r="E92" s="63"/>
      <c r="F92" s="209" t="s">
        <v>469</v>
      </c>
      <c r="G92" s="63"/>
      <c r="H92" s="63"/>
      <c r="I92" s="163"/>
      <c r="J92" s="63"/>
      <c r="K92" s="63"/>
      <c r="L92" s="61"/>
      <c r="M92" s="207"/>
      <c r="N92" s="42"/>
      <c r="O92" s="42"/>
      <c r="P92" s="42"/>
      <c r="Q92" s="42"/>
      <c r="R92" s="42"/>
      <c r="S92" s="42"/>
      <c r="T92" s="78"/>
      <c r="AT92" s="24" t="s">
        <v>287</v>
      </c>
      <c r="AU92" s="24" t="s">
        <v>83</v>
      </c>
    </row>
    <row r="93" spans="2:47" s="1" customFormat="1" ht="40.5">
      <c r="B93" s="41"/>
      <c r="C93" s="63"/>
      <c r="D93" s="205" t="s">
        <v>196</v>
      </c>
      <c r="E93" s="63"/>
      <c r="F93" s="206" t="s">
        <v>1250</v>
      </c>
      <c r="G93" s="63"/>
      <c r="H93" s="63"/>
      <c r="I93" s="163"/>
      <c r="J93" s="63"/>
      <c r="K93" s="63"/>
      <c r="L93" s="61"/>
      <c r="M93" s="207"/>
      <c r="N93" s="42"/>
      <c r="O93" s="42"/>
      <c r="P93" s="42"/>
      <c r="Q93" s="42"/>
      <c r="R93" s="42"/>
      <c r="S93" s="42"/>
      <c r="T93" s="78"/>
      <c r="AT93" s="24" t="s">
        <v>196</v>
      </c>
      <c r="AU93" s="24" t="s">
        <v>83</v>
      </c>
    </row>
    <row r="94" spans="2:65" s="1" customFormat="1" ht="44.25" customHeight="1">
      <c r="B94" s="41"/>
      <c r="C94" s="193" t="s">
        <v>202</v>
      </c>
      <c r="D94" s="193" t="s">
        <v>189</v>
      </c>
      <c r="E94" s="194" t="s">
        <v>1251</v>
      </c>
      <c r="F94" s="195" t="s">
        <v>1252</v>
      </c>
      <c r="G94" s="196" t="s">
        <v>285</v>
      </c>
      <c r="H94" s="197">
        <v>297.59</v>
      </c>
      <c r="I94" s="198"/>
      <c r="J94" s="199">
        <f>ROUND(I94*H94,2)</f>
        <v>0</v>
      </c>
      <c r="K94" s="195" t="s">
        <v>193</v>
      </c>
      <c r="L94" s="61"/>
      <c r="M94" s="200" t="s">
        <v>23</v>
      </c>
      <c r="N94" s="201" t="s">
        <v>44</v>
      </c>
      <c r="O94" s="42"/>
      <c r="P94" s="202">
        <f>O94*H94</f>
        <v>0</v>
      </c>
      <c r="Q94" s="202">
        <v>0.00024</v>
      </c>
      <c r="R94" s="202">
        <f>Q94*H94</f>
        <v>0.0714216</v>
      </c>
      <c r="S94" s="202">
        <v>0.512</v>
      </c>
      <c r="T94" s="203">
        <f>S94*H94</f>
        <v>152.36607999999998</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1253</v>
      </c>
    </row>
    <row r="95" spans="2:47" s="1" customFormat="1" ht="216">
      <c r="B95" s="41"/>
      <c r="C95" s="63"/>
      <c r="D95" s="208" t="s">
        <v>287</v>
      </c>
      <c r="E95" s="63"/>
      <c r="F95" s="209" t="s">
        <v>469</v>
      </c>
      <c r="G95" s="63"/>
      <c r="H95" s="63"/>
      <c r="I95" s="163"/>
      <c r="J95" s="63"/>
      <c r="K95" s="63"/>
      <c r="L95" s="61"/>
      <c r="M95" s="207"/>
      <c r="N95" s="42"/>
      <c r="O95" s="42"/>
      <c r="P95" s="42"/>
      <c r="Q95" s="42"/>
      <c r="R95" s="42"/>
      <c r="S95" s="42"/>
      <c r="T95" s="78"/>
      <c r="AT95" s="24" t="s">
        <v>287</v>
      </c>
      <c r="AU95" s="24" t="s">
        <v>83</v>
      </c>
    </row>
    <row r="96" spans="2:47" s="1" customFormat="1" ht="40.5">
      <c r="B96" s="41"/>
      <c r="C96" s="63"/>
      <c r="D96" s="205" t="s">
        <v>196</v>
      </c>
      <c r="E96" s="63"/>
      <c r="F96" s="206" t="s">
        <v>1250</v>
      </c>
      <c r="G96" s="63"/>
      <c r="H96" s="63"/>
      <c r="I96" s="163"/>
      <c r="J96" s="63"/>
      <c r="K96" s="63"/>
      <c r="L96" s="61"/>
      <c r="M96" s="207"/>
      <c r="N96" s="42"/>
      <c r="O96" s="42"/>
      <c r="P96" s="42"/>
      <c r="Q96" s="42"/>
      <c r="R96" s="42"/>
      <c r="S96" s="42"/>
      <c r="T96" s="78"/>
      <c r="AT96" s="24" t="s">
        <v>196</v>
      </c>
      <c r="AU96" s="24" t="s">
        <v>83</v>
      </c>
    </row>
    <row r="97" spans="2:65" s="1" customFormat="1" ht="44.25" customHeight="1">
      <c r="B97" s="41"/>
      <c r="C97" s="193" t="s">
        <v>206</v>
      </c>
      <c r="D97" s="193" t="s">
        <v>189</v>
      </c>
      <c r="E97" s="194" t="s">
        <v>460</v>
      </c>
      <c r="F97" s="195" t="s">
        <v>461</v>
      </c>
      <c r="G97" s="196" t="s">
        <v>285</v>
      </c>
      <c r="H97" s="197">
        <v>100.03</v>
      </c>
      <c r="I97" s="198"/>
      <c r="J97" s="199">
        <f>ROUND(I97*H97,2)</f>
        <v>0</v>
      </c>
      <c r="K97" s="195" t="s">
        <v>193</v>
      </c>
      <c r="L97" s="61"/>
      <c r="M97" s="200" t="s">
        <v>23</v>
      </c>
      <c r="N97" s="201" t="s">
        <v>44</v>
      </c>
      <c r="O97" s="42"/>
      <c r="P97" s="202">
        <f>O97*H97</f>
        <v>0</v>
      </c>
      <c r="Q97" s="202">
        <v>0</v>
      </c>
      <c r="R97" s="202">
        <f>Q97*H97</f>
        <v>0</v>
      </c>
      <c r="S97" s="202">
        <v>0.44</v>
      </c>
      <c r="T97" s="203">
        <f>S97*H97</f>
        <v>44.0132</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1254</v>
      </c>
    </row>
    <row r="98" spans="2:47" s="1" customFormat="1" ht="256.5">
      <c r="B98" s="41"/>
      <c r="C98" s="63"/>
      <c r="D98" s="205" t="s">
        <v>287</v>
      </c>
      <c r="E98" s="63"/>
      <c r="F98" s="206" t="s">
        <v>458</v>
      </c>
      <c r="G98" s="63"/>
      <c r="H98" s="63"/>
      <c r="I98" s="163"/>
      <c r="J98" s="63"/>
      <c r="K98" s="63"/>
      <c r="L98" s="61"/>
      <c r="M98" s="207"/>
      <c r="N98" s="42"/>
      <c r="O98" s="42"/>
      <c r="P98" s="42"/>
      <c r="Q98" s="42"/>
      <c r="R98" s="42"/>
      <c r="S98" s="42"/>
      <c r="T98" s="78"/>
      <c r="AT98" s="24" t="s">
        <v>287</v>
      </c>
      <c r="AU98" s="24" t="s">
        <v>83</v>
      </c>
    </row>
    <row r="99" spans="2:65" s="1" customFormat="1" ht="44.25" customHeight="1">
      <c r="B99" s="41"/>
      <c r="C99" s="193" t="s">
        <v>185</v>
      </c>
      <c r="D99" s="193" t="s">
        <v>189</v>
      </c>
      <c r="E99" s="194" t="s">
        <v>463</v>
      </c>
      <c r="F99" s="195" t="s">
        <v>464</v>
      </c>
      <c r="G99" s="196" t="s">
        <v>285</v>
      </c>
      <c r="H99" s="197">
        <v>297.59</v>
      </c>
      <c r="I99" s="198"/>
      <c r="J99" s="199">
        <f>ROUND(I99*H99,2)</f>
        <v>0</v>
      </c>
      <c r="K99" s="195" t="s">
        <v>193</v>
      </c>
      <c r="L99" s="61"/>
      <c r="M99" s="200" t="s">
        <v>23</v>
      </c>
      <c r="N99" s="201" t="s">
        <v>44</v>
      </c>
      <c r="O99" s="42"/>
      <c r="P99" s="202">
        <f>O99*H99</f>
        <v>0</v>
      </c>
      <c r="Q99" s="202">
        <v>0</v>
      </c>
      <c r="R99" s="202">
        <f>Q99*H99</f>
        <v>0</v>
      </c>
      <c r="S99" s="202">
        <v>0.75</v>
      </c>
      <c r="T99" s="203">
        <f>S99*H99</f>
        <v>223.1925</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1255</v>
      </c>
    </row>
    <row r="100" spans="2:47" s="1" customFormat="1" ht="256.5">
      <c r="B100" s="41"/>
      <c r="C100" s="63"/>
      <c r="D100" s="205" t="s">
        <v>287</v>
      </c>
      <c r="E100" s="63"/>
      <c r="F100" s="206" t="s">
        <v>458</v>
      </c>
      <c r="G100" s="63"/>
      <c r="H100" s="63"/>
      <c r="I100" s="163"/>
      <c r="J100" s="63"/>
      <c r="K100" s="63"/>
      <c r="L100" s="61"/>
      <c r="M100" s="207"/>
      <c r="N100" s="42"/>
      <c r="O100" s="42"/>
      <c r="P100" s="42"/>
      <c r="Q100" s="42"/>
      <c r="R100" s="42"/>
      <c r="S100" s="42"/>
      <c r="T100" s="78"/>
      <c r="AT100" s="24" t="s">
        <v>287</v>
      </c>
      <c r="AU100" s="24" t="s">
        <v>83</v>
      </c>
    </row>
    <row r="101" spans="2:65" s="1" customFormat="1" ht="31.5" customHeight="1">
      <c r="B101" s="41"/>
      <c r="C101" s="193" t="s">
        <v>217</v>
      </c>
      <c r="D101" s="193" t="s">
        <v>189</v>
      </c>
      <c r="E101" s="194" t="s">
        <v>479</v>
      </c>
      <c r="F101" s="195" t="s">
        <v>480</v>
      </c>
      <c r="G101" s="196" t="s">
        <v>444</v>
      </c>
      <c r="H101" s="197">
        <v>7.26</v>
      </c>
      <c r="I101" s="198"/>
      <c r="J101" s="199">
        <f>ROUND(I101*H101,2)</f>
        <v>0</v>
      </c>
      <c r="K101" s="195" t="s">
        <v>193</v>
      </c>
      <c r="L101" s="61"/>
      <c r="M101" s="200" t="s">
        <v>23</v>
      </c>
      <c r="N101" s="201" t="s">
        <v>44</v>
      </c>
      <c r="O101" s="42"/>
      <c r="P101" s="202">
        <f>O101*H101</f>
        <v>0</v>
      </c>
      <c r="Q101" s="202">
        <v>0</v>
      </c>
      <c r="R101" s="202">
        <f>Q101*H101</f>
        <v>0</v>
      </c>
      <c r="S101" s="202">
        <v>0.205</v>
      </c>
      <c r="T101" s="203">
        <f>S101*H101</f>
        <v>1.4883</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1256</v>
      </c>
    </row>
    <row r="102" spans="2:47" s="1" customFormat="1" ht="148.5">
      <c r="B102" s="41"/>
      <c r="C102" s="63"/>
      <c r="D102" s="208" t="s">
        <v>287</v>
      </c>
      <c r="E102" s="63"/>
      <c r="F102" s="209" t="s">
        <v>482</v>
      </c>
      <c r="G102" s="63"/>
      <c r="H102" s="63"/>
      <c r="I102" s="163"/>
      <c r="J102" s="63"/>
      <c r="K102" s="63"/>
      <c r="L102" s="61"/>
      <c r="M102" s="207"/>
      <c r="N102" s="42"/>
      <c r="O102" s="42"/>
      <c r="P102" s="42"/>
      <c r="Q102" s="42"/>
      <c r="R102" s="42"/>
      <c r="S102" s="42"/>
      <c r="T102" s="78"/>
      <c r="AT102" s="24" t="s">
        <v>287</v>
      </c>
      <c r="AU102" s="24" t="s">
        <v>83</v>
      </c>
    </row>
    <row r="103" spans="2:47" s="1" customFormat="1" ht="27">
      <c r="B103" s="41"/>
      <c r="C103" s="63"/>
      <c r="D103" s="205" t="s">
        <v>196</v>
      </c>
      <c r="E103" s="63"/>
      <c r="F103" s="206" t="s">
        <v>1257</v>
      </c>
      <c r="G103" s="63"/>
      <c r="H103" s="63"/>
      <c r="I103" s="163"/>
      <c r="J103" s="63"/>
      <c r="K103" s="63"/>
      <c r="L103" s="61"/>
      <c r="M103" s="207"/>
      <c r="N103" s="42"/>
      <c r="O103" s="42"/>
      <c r="P103" s="42"/>
      <c r="Q103" s="42"/>
      <c r="R103" s="42"/>
      <c r="S103" s="42"/>
      <c r="T103" s="78"/>
      <c r="AT103" s="24" t="s">
        <v>196</v>
      </c>
      <c r="AU103" s="24" t="s">
        <v>83</v>
      </c>
    </row>
    <row r="104" spans="2:65" s="1" customFormat="1" ht="44.25" customHeight="1">
      <c r="B104" s="41"/>
      <c r="C104" s="193" t="s">
        <v>222</v>
      </c>
      <c r="D104" s="193" t="s">
        <v>189</v>
      </c>
      <c r="E104" s="194" t="s">
        <v>1258</v>
      </c>
      <c r="F104" s="195" t="s">
        <v>1259</v>
      </c>
      <c r="G104" s="196" t="s">
        <v>295</v>
      </c>
      <c r="H104" s="197">
        <v>1265.8</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1260</v>
      </c>
    </row>
    <row r="105" spans="2:47" s="1" customFormat="1" ht="270">
      <c r="B105" s="41"/>
      <c r="C105" s="63"/>
      <c r="D105" s="208" t="s">
        <v>287</v>
      </c>
      <c r="E105" s="63"/>
      <c r="F105" s="209" t="s">
        <v>490</v>
      </c>
      <c r="G105" s="63"/>
      <c r="H105" s="63"/>
      <c r="I105" s="163"/>
      <c r="J105" s="63"/>
      <c r="K105" s="63"/>
      <c r="L105" s="61"/>
      <c r="M105" s="207"/>
      <c r="N105" s="42"/>
      <c r="O105" s="42"/>
      <c r="P105" s="42"/>
      <c r="Q105" s="42"/>
      <c r="R105" s="42"/>
      <c r="S105" s="42"/>
      <c r="T105" s="78"/>
      <c r="AT105" s="24" t="s">
        <v>287</v>
      </c>
      <c r="AU105" s="24" t="s">
        <v>83</v>
      </c>
    </row>
    <row r="106" spans="2:47" s="1" customFormat="1" ht="27">
      <c r="B106" s="41"/>
      <c r="C106" s="63"/>
      <c r="D106" s="208" t="s">
        <v>196</v>
      </c>
      <c r="E106" s="63"/>
      <c r="F106" s="209" t="s">
        <v>1261</v>
      </c>
      <c r="G106" s="63"/>
      <c r="H106" s="63"/>
      <c r="I106" s="163"/>
      <c r="J106" s="63"/>
      <c r="K106" s="63"/>
      <c r="L106" s="61"/>
      <c r="M106" s="207"/>
      <c r="N106" s="42"/>
      <c r="O106" s="42"/>
      <c r="P106" s="42"/>
      <c r="Q106" s="42"/>
      <c r="R106" s="42"/>
      <c r="S106" s="42"/>
      <c r="T106" s="78"/>
      <c r="AT106" s="24" t="s">
        <v>196</v>
      </c>
      <c r="AU106" s="24" t="s">
        <v>83</v>
      </c>
    </row>
    <row r="107" spans="2:51" s="11" customFormat="1" ht="13.5">
      <c r="B107" s="214"/>
      <c r="C107" s="215"/>
      <c r="D107" s="208" t="s">
        <v>290</v>
      </c>
      <c r="E107" s="225" t="s">
        <v>23</v>
      </c>
      <c r="F107" s="226" t="s">
        <v>1262</v>
      </c>
      <c r="G107" s="215"/>
      <c r="H107" s="227">
        <v>499.3</v>
      </c>
      <c r="I107" s="219"/>
      <c r="J107" s="215"/>
      <c r="K107" s="215"/>
      <c r="L107" s="220"/>
      <c r="M107" s="221"/>
      <c r="N107" s="222"/>
      <c r="O107" s="222"/>
      <c r="P107" s="222"/>
      <c r="Q107" s="222"/>
      <c r="R107" s="222"/>
      <c r="S107" s="222"/>
      <c r="T107" s="223"/>
      <c r="AT107" s="224" t="s">
        <v>290</v>
      </c>
      <c r="AU107" s="224" t="s">
        <v>83</v>
      </c>
      <c r="AV107" s="11" t="s">
        <v>83</v>
      </c>
      <c r="AW107" s="11" t="s">
        <v>36</v>
      </c>
      <c r="AX107" s="11" t="s">
        <v>73</v>
      </c>
      <c r="AY107" s="224" t="s">
        <v>186</v>
      </c>
    </row>
    <row r="108" spans="2:51" s="13" customFormat="1" ht="13.5">
      <c r="B108" s="241"/>
      <c r="C108" s="242"/>
      <c r="D108" s="208" t="s">
        <v>290</v>
      </c>
      <c r="E108" s="243" t="s">
        <v>23</v>
      </c>
      <c r="F108" s="244" t="s">
        <v>1263</v>
      </c>
      <c r="G108" s="242"/>
      <c r="H108" s="245" t="s">
        <v>23</v>
      </c>
      <c r="I108" s="246"/>
      <c r="J108" s="242"/>
      <c r="K108" s="242"/>
      <c r="L108" s="247"/>
      <c r="M108" s="248"/>
      <c r="N108" s="249"/>
      <c r="O108" s="249"/>
      <c r="P108" s="249"/>
      <c r="Q108" s="249"/>
      <c r="R108" s="249"/>
      <c r="S108" s="249"/>
      <c r="T108" s="250"/>
      <c r="AT108" s="251" t="s">
        <v>290</v>
      </c>
      <c r="AU108" s="251" t="s">
        <v>83</v>
      </c>
      <c r="AV108" s="13" t="s">
        <v>81</v>
      </c>
      <c r="AW108" s="13" t="s">
        <v>36</v>
      </c>
      <c r="AX108" s="13" t="s">
        <v>73</v>
      </c>
      <c r="AY108" s="251" t="s">
        <v>186</v>
      </c>
    </row>
    <row r="109" spans="2:51" s="11" customFormat="1" ht="13.5">
      <c r="B109" s="214"/>
      <c r="C109" s="215"/>
      <c r="D109" s="208" t="s">
        <v>290</v>
      </c>
      <c r="E109" s="225" t="s">
        <v>23</v>
      </c>
      <c r="F109" s="226" t="s">
        <v>1264</v>
      </c>
      <c r="G109" s="215"/>
      <c r="H109" s="227">
        <v>766.5</v>
      </c>
      <c r="I109" s="219"/>
      <c r="J109" s="215"/>
      <c r="K109" s="215"/>
      <c r="L109" s="220"/>
      <c r="M109" s="221"/>
      <c r="N109" s="222"/>
      <c r="O109" s="222"/>
      <c r="P109" s="222"/>
      <c r="Q109" s="222"/>
      <c r="R109" s="222"/>
      <c r="S109" s="222"/>
      <c r="T109" s="223"/>
      <c r="AT109" s="224" t="s">
        <v>290</v>
      </c>
      <c r="AU109" s="224" t="s">
        <v>83</v>
      </c>
      <c r="AV109" s="11" t="s">
        <v>83</v>
      </c>
      <c r="AW109" s="11" t="s">
        <v>36</v>
      </c>
      <c r="AX109" s="11" t="s">
        <v>73</v>
      </c>
      <c r="AY109" s="224" t="s">
        <v>186</v>
      </c>
    </row>
    <row r="110" spans="2:51" s="13" customFormat="1" ht="13.5">
      <c r="B110" s="241"/>
      <c r="C110" s="242"/>
      <c r="D110" s="208" t="s">
        <v>290</v>
      </c>
      <c r="E110" s="243" t="s">
        <v>23</v>
      </c>
      <c r="F110" s="244" t="s">
        <v>1265</v>
      </c>
      <c r="G110" s="242"/>
      <c r="H110" s="245" t="s">
        <v>23</v>
      </c>
      <c r="I110" s="246"/>
      <c r="J110" s="242"/>
      <c r="K110" s="242"/>
      <c r="L110" s="247"/>
      <c r="M110" s="248"/>
      <c r="N110" s="249"/>
      <c r="O110" s="249"/>
      <c r="P110" s="249"/>
      <c r="Q110" s="249"/>
      <c r="R110" s="249"/>
      <c r="S110" s="249"/>
      <c r="T110" s="250"/>
      <c r="AT110" s="251" t="s">
        <v>290</v>
      </c>
      <c r="AU110" s="251" t="s">
        <v>83</v>
      </c>
      <c r="AV110" s="13" t="s">
        <v>81</v>
      </c>
      <c r="AW110" s="13" t="s">
        <v>36</v>
      </c>
      <c r="AX110" s="13" t="s">
        <v>73</v>
      </c>
      <c r="AY110" s="251" t="s">
        <v>186</v>
      </c>
    </row>
    <row r="111" spans="2:51" s="12" customFormat="1" ht="13.5">
      <c r="B111" s="230"/>
      <c r="C111" s="231"/>
      <c r="D111" s="205" t="s">
        <v>290</v>
      </c>
      <c r="E111" s="232" t="s">
        <v>23</v>
      </c>
      <c r="F111" s="233" t="s">
        <v>650</v>
      </c>
      <c r="G111" s="231"/>
      <c r="H111" s="234">
        <v>1265.8</v>
      </c>
      <c r="I111" s="235"/>
      <c r="J111" s="231"/>
      <c r="K111" s="231"/>
      <c r="L111" s="236"/>
      <c r="M111" s="237"/>
      <c r="N111" s="238"/>
      <c r="O111" s="238"/>
      <c r="P111" s="238"/>
      <c r="Q111" s="238"/>
      <c r="R111" s="238"/>
      <c r="S111" s="238"/>
      <c r="T111" s="239"/>
      <c r="AT111" s="240" t="s">
        <v>290</v>
      </c>
      <c r="AU111" s="240" t="s">
        <v>83</v>
      </c>
      <c r="AV111" s="12" t="s">
        <v>206</v>
      </c>
      <c r="AW111" s="12" t="s">
        <v>36</v>
      </c>
      <c r="AX111" s="12" t="s">
        <v>81</v>
      </c>
      <c r="AY111" s="240" t="s">
        <v>186</v>
      </c>
    </row>
    <row r="112" spans="2:65" s="1" customFormat="1" ht="44.25" customHeight="1">
      <c r="B112" s="41"/>
      <c r="C112" s="193" t="s">
        <v>227</v>
      </c>
      <c r="D112" s="193" t="s">
        <v>189</v>
      </c>
      <c r="E112" s="194" t="s">
        <v>492</v>
      </c>
      <c r="F112" s="195" t="s">
        <v>493</v>
      </c>
      <c r="G112" s="196" t="s">
        <v>295</v>
      </c>
      <c r="H112" s="197">
        <v>1265.8</v>
      </c>
      <c r="I112" s="198"/>
      <c r="J112" s="199">
        <f>ROUND(I112*H112,2)</f>
        <v>0</v>
      </c>
      <c r="K112" s="195" t="s">
        <v>193</v>
      </c>
      <c r="L112" s="61"/>
      <c r="M112" s="200" t="s">
        <v>23</v>
      </c>
      <c r="N112" s="201" t="s">
        <v>44</v>
      </c>
      <c r="O112" s="42"/>
      <c r="P112" s="202">
        <f>O112*H112</f>
        <v>0</v>
      </c>
      <c r="Q112" s="202">
        <v>0</v>
      </c>
      <c r="R112" s="202">
        <f>Q112*H112</f>
        <v>0</v>
      </c>
      <c r="S112" s="202">
        <v>0</v>
      </c>
      <c r="T112" s="203">
        <f>S112*H112</f>
        <v>0</v>
      </c>
      <c r="AR112" s="24" t="s">
        <v>206</v>
      </c>
      <c r="AT112" s="24" t="s">
        <v>189</v>
      </c>
      <c r="AU112" s="24" t="s">
        <v>83</v>
      </c>
      <c r="AY112" s="24" t="s">
        <v>186</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206</v>
      </c>
      <c r="BM112" s="24" t="s">
        <v>1266</v>
      </c>
    </row>
    <row r="113" spans="2:47" s="1" customFormat="1" ht="270">
      <c r="B113" s="41"/>
      <c r="C113" s="63"/>
      <c r="D113" s="205" t="s">
        <v>287</v>
      </c>
      <c r="E113" s="63"/>
      <c r="F113" s="206" t="s">
        <v>490</v>
      </c>
      <c r="G113" s="63"/>
      <c r="H113" s="63"/>
      <c r="I113" s="163"/>
      <c r="J113" s="63"/>
      <c r="K113" s="63"/>
      <c r="L113" s="61"/>
      <c r="M113" s="207"/>
      <c r="N113" s="42"/>
      <c r="O113" s="42"/>
      <c r="P113" s="42"/>
      <c r="Q113" s="42"/>
      <c r="R113" s="42"/>
      <c r="S113" s="42"/>
      <c r="T113" s="78"/>
      <c r="AT113" s="24" t="s">
        <v>287</v>
      </c>
      <c r="AU113" s="24" t="s">
        <v>83</v>
      </c>
    </row>
    <row r="114" spans="2:65" s="1" customFormat="1" ht="31.5" customHeight="1">
      <c r="B114" s="41"/>
      <c r="C114" s="193" t="s">
        <v>246</v>
      </c>
      <c r="D114" s="193" t="s">
        <v>189</v>
      </c>
      <c r="E114" s="194" t="s">
        <v>518</v>
      </c>
      <c r="F114" s="195" t="s">
        <v>519</v>
      </c>
      <c r="G114" s="196" t="s">
        <v>295</v>
      </c>
      <c r="H114" s="197">
        <v>22.603</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1267</v>
      </c>
    </row>
    <row r="115" spans="2:47" s="1" customFormat="1" ht="202.5">
      <c r="B115" s="41"/>
      <c r="C115" s="63"/>
      <c r="D115" s="208" t="s">
        <v>287</v>
      </c>
      <c r="E115" s="63"/>
      <c r="F115" s="209" t="s">
        <v>521</v>
      </c>
      <c r="G115" s="63"/>
      <c r="H115" s="63"/>
      <c r="I115" s="163"/>
      <c r="J115" s="63"/>
      <c r="K115" s="63"/>
      <c r="L115" s="61"/>
      <c r="M115" s="207"/>
      <c r="N115" s="42"/>
      <c r="O115" s="42"/>
      <c r="P115" s="42"/>
      <c r="Q115" s="42"/>
      <c r="R115" s="42"/>
      <c r="S115" s="42"/>
      <c r="T115" s="78"/>
      <c r="AT115" s="24" t="s">
        <v>287</v>
      </c>
      <c r="AU115" s="24" t="s">
        <v>83</v>
      </c>
    </row>
    <row r="116" spans="2:47" s="1" customFormat="1" ht="27">
      <c r="B116" s="41"/>
      <c r="C116" s="63"/>
      <c r="D116" s="208" t="s">
        <v>196</v>
      </c>
      <c r="E116" s="63"/>
      <c r="F116" s="209" t="s">
        <v>1268</v>
      </c>
      <c r="G116" s="63"/>
      <c r="H116" s="63"/>
      <c r="I116" s="163"/>
      <c r="J116" s="63"/>
      <c r="K116" s="63"/>
      <c r="L116" s="61"/>
      <c r="M116" s="207"/>
      <c r="N116" s="42"/>
      <c r="O116" s="42"/>
      <c r="P116" s="42"/>
      <c r="Q116" s="42"/>
      <c r="R116" s="42"/>
      <c r="S116" s="42"/>
      <c r="T116" s="78"/>
      <c r="AT116" s="24" t="s">
        <v>196</v>
      </c>
      <c r="AU116" s="24" t="s">
        <v>83</v>
      </c>
    </row>
    <row r="117" spans="2:51" s="11" customFormat="1" ht="13.5">
      <c r="B117" s="214"/>
      <c r="C117" s="215"/>
      <c r="D117" s="208" t="s">
        <v>290</v>
      </c>
      <c r="E117" s="225" t="s">
        <v>23</v>
      </c>
      <c r="F117" s="226" t="s">
        <v>1269</v>
      </c>
      <c r="G117" s="215"/>
      <c r="H117" s="227">
        <v>12.705</v>
      </c>
      <c r="I117" s="219"/>
      <c r="J117" s="215"/>
      <c r="K117" s="215"/>
      <c r="L117" s="220"/>
      <c r="M117" s="221"/>
      <c r="N117" s="222"/>
      <c r="O117" s="222"/>
      <c r="P117" s="222"/>
      <c r="Q117" s="222"/>
      <c r="R117" s="222"/>
      <c r="S117" s="222"/>
      <c r="T117" s="223"/>
      <c r="AT117" s="224" t="s">
        <v>290</v>
      </c>
      <c r="AU117" s="224" t="s">
        <v>83</v>
      </c>
      <c r="AV117" s="11" t="s">
        <v>83</v>
      </c>
      <c r="AW117" s="11" t="s">
        <v>36</v>
      </c>
      <c r="AX117" s="11" t="s">
        <v>73</v>
      </c>
      <c r="AY117" s="224" t="s">
        <v>186</v>
      </c>
    </row>
    <row r="118" spans="2:51" s="11" customFormat="1" ht="13.5">
      <c r="B118" s="214"/>
      <c r="C118" s="215"/>
      <c r="D118" s="208" t="s">
        <v>290</v>
      </c>
      <c r="E118" s="225" t="s">
        <v>23</v>
      </c>
      <c r="F118" s="226" t="s">
        <v>1270</v>
      </c>
      <c r="G118" s="215"/>
      <c r="H118" s="227">
        <v>7.546</v>
      </c>
      <c r="I118" s="219"/>
      <c r="J118" s="215"/>
      <c r="K118" s="215"/>
      <c r="L118" s="220"/>
      <c r="M118" s="221"/>
      <c r="N118" s="222"/>
      <c r="O118" s="222"/>
      <c r="P118" s="222"/>
      <c r="Q118" s="222"/>
      <c r="R118" s="222"/>
      <c r="S118" s="222"/>
      <c r="T118" s="223"/>
      <c r="AT118" s="224" t="s">
        <v>290</v>
      </c>
      <c r="AU118" s="224" t="s">
        <v>83</v>
      </c>
      <c r="AV118" s="11" t="s">
        <v>83</v>
      </c>
      <c r="AW118" s="11" t="s">
        <v>36</v>
      </c>
      <c r="AX118" s="11" t="s">
        <v>73</v>
      </c>
      <c r="AY118" s="224" t="s">
        <v>186</v>
      </c>
    </row>
    <row r="119" spans="2:51" s="11" customFormat="1" ht="13.5">
      <c r="B119" s="214"/>
      <c r="C119" s="215"/>
      <c r="D119" s="208" t="s">
        <v>290</v>
      </c>
      <c r="E119" s="225" t="s">
        <v>23</v>
      </c>
      <c r="F119" s="226" t="s">
        <v>1271</v>
      </c>
      <c r="G119" s="215"/>
      <c r="H119" s="227">
        <v>2.352</v>
      </c>
      <c r="I119" s="219"/>
      <c r="J119" s="215"/>
      <c r="K119" s="215"/>
      <c r="L119" s="220"/>
      <c r="M119" s="221"/>
      <c r="N119" s="222"/>
      <c r="O119" s="222"/>
      <c r="P119" s="222"/>
      <c r="Q119" s="222"/>
      <c r="R119" s="222"/>
      <c r="S119" s="222"/>
      <c r="T119" s="223"/>
      <c r="AT119" s="224" t="s">
        <v>290</v>
      </c>
      <c r="AU119" s="224" t="s">
        <v>83</v>
      </c>
      <c r="AV119" s="11" t="s">
        <v>83</v>
      </c>
      <c r="AW119" s="11" t="s">
        <v>36</v>
      </c>
      <c r="AX119" s="11" t="s">
        <v>73</v>
      </c>
      <c r="AY119" s="224" t="s">
        <v>186</v>
      </c>
    </row>
    <row r="120" spans="2:51" s="12" customFormat="1" ht="13.5">
      <c r="B120" s="230"/>
      <c r="C120" s="231"/>
      <c r="D120" s="205" t="s">
        <v>290</v>
      </c>
      <c r="E120" s="232" t="s">
        <v>23</v>
      </c>
      <c r="F120" s="233" t="s">
        <v>650</v>
      </c>
      <c r="G120" s="231"/>
      <c r="H120" s="234">
        <v>22.603</v>
      </c>
      <c r="I120" s="235"/>
      <c r="J120" s="231"/>
      <c r="K120" s="231"/>
      <c r="L120" s="236"/>
      <c r="M120" s="237"/>
      <c r="N120" s="238"/>
      <c r="O120" s="238"/>
      <c r="P120" s="238"/>
      <c r="Q120" s="238"/>
      <c r="R120" s="238"/>
      <c r="S120" s="238"/>
      <c r="T120" s="239"/>
      <c r="AT120" s="240" t="s">
        <v>290</v>
      </c>
      <c r="AU120" s="240" t="s">
        <v>83</v>
      </c>
      <c r="AV120" s="12" t="s">
        <v>206</v>
      </c>
      <c r="AW120" s="12" t="s">
        <v>36</v>
      </c>
      <c r="AX120" s="12" t="s">
        <v>81</v>
      </c>
      <c r="AY120" s="240" t="s">
        <v>186</v>
      </c>
    </row>
    <row r="121" spans="2:65" s="1" customFormat="1" ht="31.5" customHeight="1">
      <c r="B121" s="41"/>
      <c r="C121" s="193" t="s">
        <v>251</v>
      </c>
      <c r="D121" s="193" t="s">
        <v>189</v>
      </c>
      <c r="E121" s="194" t="s">
        <v>523</v>
      </c>
      <c r="F121" s="195" t="s">
        <v>524</v>
      </c>
      <c r="G121" s="196" t="s">
        <v>295</v>
      </c>
      <c r="H121" s="197">
        <v>22.603</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1272</v>
      </c>
    </row>
    <row r="122" spans="2:47" s="1" customFormat="1" ht="202.5">
      <c r="B122" s="41"/>
      <c r="C122" s="63"/>
      <c r="D122" s="208" t="s">
        <v>287</v>
      </c>
      <c r="E122" s="63"/>
      <c r="F122" s="209" t="s">
        <v>521</v>
      </c>
      <c r="G122" s="63"/>
      <c r="H122" s="63"/>
      <c r="I122" s="163"/>
      <c r="J122" s="63"/>
      <c r="K122" s="63"/>
      <c r="L122" s="61"/>
      <c r="M122" s="207"/>
      <c r="N122" s="42"/>
      <c r="O122" s="42"/>
      <c r="P122" s="42"/>
      <c r="Q122" s="42"/>
      <c r="R122" s="42"/>
      <c r="S122" s="42"/>
      <c r="T122" s="78"/>
      <c r="AT122" s="24" t="s">
        <v>287</v>
      </c>
      <c r="AU122" s="24" t="s">
        <v>83</v>
      </c>
    </row>
    <row r="123" spans="2:47" s="1" customFormat="1" ht="27">
      <c r="B123" s="41"/>
      <c r="C123" s="63"/>
      <c r="D123" s="205" t="s">
        <v>196</v>
      </c>
      <c r="E123" s="63"/>
      <c r="F123" s="206" t="s">
        <v>1273</v>
      </c>
      <c r="G123" s="63"/>
      <c r="H123" s="63"/>
      <c r="I123" s="163"/>
      <c r="J123" s="63"/>
      <c r="K123" s="63"/>
      <c r="L123" s="61"/>
      <c r="M123" s="207"/>
      <c r="N123" s="42"/>
      <c r="O123" s="42"/>
      <c r="P123" s="42"/>
      <c r="Q123" s="42"/>
      <c r="R123" s="42"/>
      <c r="S123" s="42"/>
      <c r="T123" s="78"/>
      <c r="AT123" s="24" t="s">
        <v>196</v>
      </c>
      <c r="AU123" s="24" t="s">
        <v>83</v>
      </c>
    </row>
    <row r="124" spans="2:65" s="1" customFormat="1" ht="22.5" customHeight="1">
      <c r="B124" s="41"/>
      <c r="C124" s="193" t="s">
        <v>614</v>
      </c>
      <c r="D124" s="193" t="s">
        <v>189</v>
      </c>
      <c r="E124" s="194" t="s">
        <v>437</v>
      </c>
      <c r="F124" s="195" t="s">
        <v>438</v>
      </c>
      <c r="G124" s="196" t="s">
        <v>295</v>
      </c>
      <c r="H124" s="197">
        <v>304.888</v>
      </c>
      <c r="I124" s="198"/>
      <c r="J124" s="199">
        <f>ROUND(I124*H124,2)</f>
        <v>0</v>
      </c>
      <c r="K124" s="195" t="s">
        <v>23</v>
      </c>
      <c r="L124" s="61"/>
      <c r="M124" s="200" t="s">
        <v>23</v>
      </c>
      <c r="N124" s="201" t="s">
        <v>44</v>
      </c>
      <c r="O124" s="42"/>
      <c r="P124" s="202">
        <f>O124*H124</f>
        <v>0</v>
      </c>
      <c r="Q124" s="202">
        <v>0</v>
      </c>
      <c r="R124" s="202">
        <f>Q124*H124</f>
        <v>0</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1274</v>
      </c>
    </row>
    <row r="125" spans="2:51" s="11" customFormat="1" ht="13.5">
      <c r="B125" s="214"/>
      <c r="C125" s="215"/>
      <c r="D125" s="205" t="s">
        <v>290</v>
      </c>
      <c r="E125" s="216" t="s">
        <v>23</v>
      </c>
      <c r="F125" s="217" t="s">
        <v>1275</v>
      </c>
      <c r="G125" s="215"/>
      <c r="H125" s="218">
        <v>304.888</v>
      </c>
      <c r="I125" s="219"/>
      <c r="J125" s="215"/>
      <c r="K125" s="215"/>
      <c r="L125" s="220"/>
      <c r="M125" s="221"/>
      <c r="N125" s="222"/>
      <c r="O125" s="222"/>
      <c r="P125" s="222"/>
      <c r="Q125" s="222"/>
      <c r="R125" s="222"/>
      <c r="S125" s="222"/>
      <c r="T125" s="223"/>
      <c r="AT125" s="224" t="s">
        <v>290</v>
      </c>
      <c r="AU125" s="224" t="s">
        <v>83</v>
      </c>
      <c r="AV125" s="11" t="s">
        <v>83</v>
      </c>
      <c r="AW125" s="11" t="s">
        <v>36</v>
      </c>
      <c r="AX125" s="11" t="s">
        <v>81</v>
      </c>
      <c r="AY125" s="224" t="s">
        <v>186</v>
      </c>
    </row>
    <row r="126" spans="2:65" s="1" customFormat="1" ht="31.5" customHeight="1">
      <c r="B126" s="41"/>
      <c r="C126" s="193" t="s">
        <v>988</v>
      </c>
      <c r="D126" s="193" t="s">
        <v>189</v>
      </c>
      <c r="E126" s="194" t="s">
        <v>1276</v>
      </c>
      <c r="F126" s="195" t="s">
        <v>1277</v>
      </c>
      <c r="G126" s="196" t="s">
        <v>295</v>
      </c>
      <c r="H126" s="197">
        <v>15.08</v>
      </c>
      <c r="I126" s="198"/>
      <c r="J126" s="199">
        <f>ROUND(I126*H126,2)</f>
        <v>0</v>
      </c>
      <c r="K126" s="195" t="s">
        <v>193</v>
      </c>
      <c r="L126" s="61"/>
      <c r="M126" s="200" t="s">
        <v>23</v>
      </c>
      <c r="N126" s="201" t="s">
        <v>44</v>
      </c>
      <c r="O126" s="42"/>
      <c r="P126" s="202">
        <f>O126*H126</f>
        <v>0</v>
      </c>
      <c r="Q126" s="202">
        <v>0</v>
      </c>
      <c r="R126" s="202">
        <f>Q126*H126</f>
        <v>0</v>
      </c>
      <c r="S126" s="202">
        <v>0</v>
      </c>
      <c r="T126" s="203">
        <f>S126*H126</f>
        <v>0</v>
      </c>
      <c r="AR126" s="24" t="s">
        <v>206</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1278</v>
      </c>
    </row>
    <row r="127" spans="2:47" s="1" customFormat="1" ht="189">
      <c r="B127" s="41"/>
      <c r="C127" s="63"/>
      <c r="D127" s="208" t="s">
        <v>287</v>
      </c>
      <c r="E127" s="63"/>
      <c r="F127" s="209" t="s">
        <v>1279</v>
      </c>
      <c r="G127" s="63"/>
      <c r="H127" s="63"/>
      <c r="I127" s="163"/>
      <c r="J127" s="63"/>
      <c r="K127" s="63"/>
      <c r="L127" s="61"/>
      <c r="M127" s="207"/>
      <c r="N127" s="42"/>
      <c r="O127" s="42"/>
      <c r="P127" s="42"/>
      <c r="Q127" s="42"/>
      <c r="R127" s="42"/>
      <c r="S127" s="42"/>
      <c r="T127" s="78"/>
      <c r="AT127" s="24" t="s">
        <v>287</v>
      </c>
      <c r="AU127" s="24" t="s">
        <v>83</v>
      </c>
    </row>
    <row r="128" spans="2:51" s="11" customFormat="1" ht="13.5">
      <c r="B128" s="214"/>
      <c r="C128" s="215"/>
      <c r="D128" s="205" t="s">
        <v>290</v>
      </c>
      <c r="E128" s="216" t="s">
        <v>23</v>
      </c>
      <c r="F128" s="217" t="s">
        <v>1280</v>
      </c>
      <c r="G128" s="215"/>
      <c r="H128" s="218">
        <v>15.08</v>
      </c>
      <c r="I128" s="219"/>
      <c r="J128" s="215"/>
      <c r="K128" s="215"/>
      <c r="L128" s="220"/>
      <c r="M128" s="221"/>
      <c r="N128" s="222"/>
      <c r="O128" s="222"/>
      <c r="P128" s="222"/>
      <c r="Q128" s="222"/>
      <c r="R128" s="222"/>
      <c r="S128" s="222"/>
      <c r="T128" s="223"/>
      <c r="AT128" s="224" t="s">
        <v>290</v>
      </c>
      <c r="AU128" s="224" t="s">
        <v>83</v>
      </c>
      <c r="AV128" s="11" t="s">
        <v>83</v>
      </c>
      <c r="AW128" s="11" t="s">
        <v>36</v>
      </c>
      <c r="AX128" s="11" t="s">
        <v>81</v>
      </c>
      <c r="AY128" s="224" t="s">
        <v>186</v>
      </c>
    </row>
    <row r="129" spans="2:65" s="1" customFormat="1" ht="31.5" customHeight="1">
      <c r="B129" s="41"/>
      <c r="C129" s="193" t="s">
        <v>1114</v>
      </c>
      <c r="D129" s="193" t="s">
        <v>189</v>
      </c>
      <c r="E129" s="194" t="s">
        <v>1281</v>
      </c>
      <c r="F129" s="195" t="s">
        <v>1282</v>
      </c>
      <c r="G129" s="196" t="s">
        <v>295</v>
      </c>
      <c r="H129" s="197">
        <v>15.08</v>
      </c>
      <c r="I129" s="198"/>
      <c r="J129" s="199">
        <f>ROUND(I129*H129,2)</f>
        <v>0</v>
      </c>
      <c r="K129" s="195" t="s">
        <v>193</v>
      </c>
      <c r="L129" s="61"/>
      <c r="M129" s="200" t="s">
        <v>23</v>
      </c>
      <c r="N129" s="201" t="s">
        <v>44</v>
      </c>
      <c r="O129" s="42"/>
      <c r="P129" s="202">
        <f>O129*H129</f>
        <v>0</v>
      </c>
      <c r="Q129" s="202">
        <v>0</v>
      </c>
      <c r="R129" s="202">
        <f>Q129*H129</f>
        <v>0</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1283</v>
      </c>
    </row>
    <row r="130" spans="2:47" s="1" customFormat="1" ht="189">
      <c r="B130" s="41"/>
      <c r="C130" s="63"/>
      <c r="D130" s="205" t="s">
        <v>287</v>
      </c>
      <c r="E130" s="63"/>
      <c r="F130" s="206" t="s">
        <v>1279</v>
      </c>
      <c r="G130" s="63"/>
      <c r="H130" s="63"/>
      <c r="I130" s="163"/>
      <c r="J130" s="63"/>
      <c r="K130" s="63"/>
      <c r="L130" s="61"/>
      <c r="M130" s="207"/>
      <c r="N130" s="42"/>
      <c r="O130" s="42"/>
      <c r="P130" s="42"/>
      <c r="Q130" s="42"/>
      <c r="R130" s="42"/>
      <c r="S130" s="42"/>
      <c r="T130" s="78"/>
      <c r="AT130" s="24" t="s">
        <v>287</v>
      </c>
      <c r="AU130" s="24" t="s">
        <v>83</v>
      </c>
    </row>
    <row r="131" spans="2:65" s="1" customFormat="1" ht="44.25" customHeight="1">
      <c r="B131" s="41"/>
      <c r="C131" s="193" t="s">
        <v>447</v>
      </c>
      <c r="D131" s="193" t="s">
        <v>189</v>
      </c>
      <c r="E131" s="194" t="s">
        <v>527</v>
      </c>
      <c r="F131" s="195" t="s">
        <v>528</v>
      </c>
      <c r="G131" s="196" t="s">
        <v>295</v>
      </c>
      <c r="H131" s="197">
        <v>143.2</v>
      </c>
      <c r="I131" s="198"/>
      <c r="J131" s="199">
        <f>ROUND(I131*H131,2)</f>
        <v>0</v>
      </c>
      <c r="K131" s="195" t="s">
        <v>193</v>
      </c>
      <c r="L131" s="61"/>
      <c r="M131" s="200" t="s">
        <v>23</v>
      </c>
      <c r="N131" s="201" t="s">
        <v>44</v>
      </c>
      <c r="O131" s="42"/>
      <c r="P131" s="202">
        <f>O131*H131</f>
        <v>0</v>
      </c>
      <c r="Q131" s="202">
        <v>0</v>
      </c>
      <c r="R131" s="202">
        <f>Q131*H131</f>
        <v>0</v>
      </c>
      <c r="S131" s="202">
        <v>0</v>
      </c>
      <c r="T131" s="203">
        <f>S131*H131</f>
        <v>0</v>
      </c>
      <c r="AR131" s="24" t="s">
        <v>206</v>
      </c>
      <c r="AT131" s="24" t="s">
        <v>189</v>
      </c>
      <c r="AU131" s="24" t="s">
        <v>83</v>
      </c>
      <c r="AY131" s="24" t="s">
        <v>186</v>
      </c>
      <c r="BE131" s="204">
        <f>IF(N131="základní",J131,0)</f>
        <v>0</v>
      </c>
      <c r="BF131" s="204">
        <f>IF(N131="snížená",J131,0)</f>
        <v>0</v>
      </c>
      <c r="BG131" s="204">
        <f>IF(N131="zákl. přenesená",J131,0)</f>
        <v>0</v>
      </c>
      <c r="BH131" s="204">
        <f>IF(N131="sníž. přenesená",J131,0)</f>
        <v>0</v>
      </c>
      <c r="BI131" s="204">
        <f>IF(N131="nulová",J131,0)</f>
        <v>0</v>
      </c>
      <c r="BJ131" s="24" t="s">
        <v>81</v>
      </c>
      <c r="BK131" s="204">
        <f>ROUND(I131*H131,2)</f>
        <v>0</v>
      </c>
      <c r="BL131" s="24" t="s">
        <v>206</v>
      </c>
      <c r="BM131" s="24" t="s">
        <v>1284</v>
      </c>
    </row>
    <row r="132" spans="2:47" s="1" customFormat="1" ht="189">
      <c r="B132" s="41"/>
      <c r="C132" s="63"/>
      <c r="D132" s="208" t="s">
        <v>287</v>
      </c>
      <c r="E132" s="63"/>
      <c r="F132" s="209" t="s">
        <v>530</v>
      </c>
      <c r="G132" s="63"/>
      <c r="H132" s="63"/>
      <c r="I132" s="163"/>
      <c r="J132" s="63"/>
      <c r="K132" s="63"/>
      <c r="L132" s="61"/>
      <c r="M132" s="207"/>
      <c r="N132" s="42"/>
      <c r="O132" s="42"/>
      <c r="P132" s="42"/>
      <c r="Q132" s="42"/>
      <c r="R132" s="42"/>
      <c r="S132" s="42"/>
      <c r="T132" s="78"/>
      <c r="AT132" s="24" t="s">
        <v>287</v>
      </c>
      <c r="AU132" s="24" t="s">
        <v>83</v>
      </c>
    </row>
    <row r="133" spans="2:47" s="1" customFormat="1" ht="27">
      <c r="B133" s="41"/>
      <c r="C133" s="63"/>
      <c r="D133" s="208" t="s">
        <v>196</v>
      </c>
      <c r="E133" s="63"/>
      <c r="F133" s="209" t="s">
        <v>1285</v>
      </c>
      <c r="G133" s="63"/>
      <c r="H133" s="63"/>
      <c r="I133" s="163"/>
      <c r="J133" s="63"/>
      <c r="K133" s="63"/>
      <c r="L133" s="61"/>
      <c r="M133" s="207"/>
      <c r="N133" s="42"/>
      <c r="O133" s="42"/>
      <c r="P133" s="42"/>
      <c r="Q133" s="42"/>
      <c r="R133" s="42"/>
      <c r="S133" s="42"/>
      <c r="T133" s="78"/>
      <c r="AT133" s="24" t="s">
        <v>196</v>
      </c>
      <c r="AU133" s="24" t="s">
        <v>83</v>
      </c>
    </row>
    <row r="134" spans="2:51" s="11" customFormat="1" ht="13.5">
      <c r="B134" s="214"/>
      <c r="C134" s="215"/>
      <c r="D134" s="205" t="s">
        <v>290</v>
      </c>
      <c r="E134" s="216" t="s">
        <v>23</v>
      </c>
      <c r="F134" s="217" t="s">
        <v>1286</v>
      </c>
      <c r="G134" s="215"/>
      <c r="H134" s="218">
        <v>143.2</v>
      </c>
      <c r="I134" s="219"/>
      <c r="J134" s="215"/>
      <c r="K134" s="215"/>
      <c r="L134" s="220"/>
      <c r="M134" s="221"/>
      <c r="N134" s="222"/>
      <c r="O134" s="222"/>
      <c r="P134" s="222"/>
      <c r="Q134" s="222"/>
      <c r="R134" s="222"/>
      <c r="S134" s="222"/>
      <c r="T134" s="223"/>
      <c r="AT134" s="224" t="s">
        <v>290</v>
      </c>
      <c r="AU134" s="224" t="s">
        <v>83</v>
      </c>
      <c r="AV134" s="11" t="s">
        <v>83</v>
      </c>
      <c r="AW134" s="11" t="s">
        <v>36</v>
      </c>
      <c r="AX134" s="11" t="s">
        <v>81</v>
      </c>
      <c r="AY134" s="224" t="s">
        <v>186</v>
      </c>
    </row>
    <row r="135" spans="2:65" s="1" customFormat="1" ht="44.25" customHeight="1">
      <c r="B135" s="41"/>
      <c r="C135" s="193" t="s">
        <v>559</v>
      </c>
      <c r="D135" s="193" t="s">
        <v>189</v>
      </c>
      <c r="E135" s="194" t="s">
        <v>527</v>
      </c>
      <c r="F135" s="195" t="s">
        <v>528</v>
      </c>
      <c r="G135" s="196" t="s">
        <v>295</v>
      </c>
      <c r="H135" s="197">
        <v>243.316</v>
      </c>
      <c r="I135" s="198"/>
      <c r="J135" s="199">
        <f>ROUND(I135*H135,2)</f>
        <v>0</v>
      </c>
      <c r="K135" s="195" t="s">
        <v>193</v>
      </c>
      <c r="L135" s="61"/>
      <c r="M135" s="200" t="s">
        <v>23</v>
      </c>
      <c r="N135" s="201" t="s">
        <v>44</v>
      </c>
      <c r="O135" s="42"/>
      <c r="P135" s="202">
        <f>O135*H135</f>
        <v>0</v>
      </c>
      <c r="Q135" s="202">
        <v>0</v>
      </c>
      <c r="R135" s="202">
        <f>Q135*H135</f>
        <v>0</v>
      </c>
      <c r="S135" s="202">
        <v>0</v>
      </c>
      <c r="T135" s="203">
        <f>S135*H135</f>
        <v>0</v>
      </c>
      <c r="AR135" s="24" t="s">
        <v>206</v>
      </c>
      <c r="AT135" s="24" t="s">
        <v>189</v>
      </c>
      <c r="AU135" s="24" t="s">
        <v>83</v>
      </c>
      <c r="AY135" s="24" t="s">
        <v>186</v>
      </c>
      <c r="BE135" s="204">
        <f>IF(N135="základní",J135,0)</f>
        <v>0</v>
      </c>
      <c r="BF135" s="204">
        <f>IF(N135="snížená",J135,0)</f>
        <v>0</v>
      </c>
      <c r="BG135" s="204">
        <f>IF(N135="zákl. přenesená",J135,0)</f>
        <v>0</v>
      </c>
      <c r="BH135" s="204">
        <f>IF(N135="sníž. přenesená",J135,0)</f>
        <v>0</v>
      </c>
      <c r="BI135" s="204">
        <f>IF(N135="nulová",J135,0)</f>
        <v>0</v>
      </c>
      <c r="BJ135" s="24" t="s">
        <v>81</v>
      </c>
      <c r="BK135" s="204">
        <f>ROUND(I135*H135,2)</f>
        <v>0</v>
      </c>
      <c r="BL135" s="24" t="s">
        <v>206</v>
      </c>
      <c r="BM135" s="24" t="s">
        <v>1287</v>
      </c>
    </row>
    <row r="136" spans="2:47" s="1" customFormat="1" ht="189">
      <c r="B136" s="41"/>
      <c r="C136" s="63"/>
      <c r="D136" s="208" t="s">
        <v>287</v>
      </c>
      <c r="E136" s="63"/>
      <c r="F136" s="209" t="s">
        <v>530</v>
      </c>
      <c r="G136" s="63"/>
      <c r="H136" s="63"/>
      <c r="I136" s="163"/>
      <c r="J136" s="63"/>
      <c r="K136" s="63"/>
      <c r="L136" s="61"/>
      <c r="M136" s="207"/>
      <c r="N136" s="42"/>
      <c r="O136" s="42"/>
      <c r="P136" s="42"/>
      <c r="Q136" s="42"/>
      <c r="R136" s="42"/>
      <c r="S136" s="42"/>
      <c r="T136" s="78"/>
      <c r="AT136" s="24" t="s">
        <v>287</v>
      </c>
      <c r="AU136" s="24" t="s">
        <v>83</v>
      </c>
    </row>
    <row r="137" spans="2:47" s="1" customFormat="1" ht="27">
      <c r="B137" s="41"/>
      <c r="C137" s="63"/>
      <c r="D137" s="205" t="s">
        <v>196</v>
      </c>
      <c r="E137" s="63"/>
      <c r="F137" s="206" t="s">
        <v>534</v>
      </c>
      <c r="G137" s="63"/>
      <c r="H137" s="63"/>
      <c r="I137" s="163"/>
      <c r="J137" s="63"/>
      <c r="K137" s="63"/>
      <c r="L137" s="61"/>
      <c r="M137" s="207"/>
      <c r="N137" s="42"/>
      <c r="O137" s="42"/>
      <c r="P137" s="42"/>
      <c r="Q137" s="42"/>
      <c r="R137" s="42"/>
      <c r="S137" s="42"/>
      <c r="T137" s="78"/>
      <c r="AT137" s="24" t="s">
        <v>196</v>
      </c>
      <c r="AU137" s="24" t="s">
        <v>83</v>
      </c>
    </row>
    <row r="138" spans="2:65" s="1" customFormat="1" ht="31.5" customHeight="1">
      <c r="B138" s="41"/>
      <c r="C138" s="193" t="s">
        <v>451</v>
      </c>
      <c r="D138" s="193" t="s">
        <v>189</v>
      </c>
      <c r="E138" s="194" t="s">
        <v>1288</v>
      </c>
      <c r="F138" s="195" t="s">
        <v>1289</v>
      </c>
      <c r="G138" s="196" t="s">
        <v>295</v>
      </c>
      <c r="H138" s="197">
        <v>71.6</v>
      </c>
      <c r="I138" s="198"/>
      <c r="J138" s="199">
        <f>ROUND(I138*H138,2)</f>
        <v>0</v>
      </c>
      <c r="K138" s="195" t="s">
        <v>193</v>
      </c>
      <c r="L138" s="61"/>
      <c r="M138" s="200" t="s">
        <v>23</v>
      </c>
      <c r="N138" s="201" t="s">
        <v>44</v>
      </c>
      <c r="O138" s="42"/>
      <c r="P138" s="202">
        <f>O138*H138</f>
        <v>0</v>
      </c>
      <c r="Q138" s="202">
        <v>0</v>
      </c>
      <c r="R138" s="202">
        <f>Q138*H138</f>
        <v>0</v>
      </c>
      <c r="S138" s="202">
        <v>0</v>
      </c>
      <c r="T138" s="203">
        <f>S138*H138</f>
        <v>0</v>
      </c>
      <c r="AR138" s="24" t="s">
        <v>206</v>
      </c>
      <c r="AT138" s="24" t="s">
        <v>189</v>
      </c>
      <c r="AU138" s="24" t="s">
        <v>83</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206</v>
      </c>
      <c r="BM138" s="24" t="s">
        <v>1290</v>
      </c>
    </row>
    <row r="139" spans="2:47" s="1" customFormat="1" ht="148.5">
      <c r="B139" s="41"/>
      <c r="C139" s="63"/>
      <c r="D139" s="208" t="s">
        <v>287</v>
      </c>
      <c r="E139" s="63"/>
      <c r="F139" s="209" t="s">
        <v>539</v>
      </c>
      <c r="G139" s="63"/>
      <c r="H139" s="63"/>
      <c r="I139" s="163"/>
      <c r="J139" s="63"/>
      <c r="K139" s="63"/>
      <c r="L139" s="61"/>
      <c r="M139" s="207"/>
      <c r="N139" s="42"/>
      <c r="O139" s="42"/>
      <c r="P139" s="42"/>
      <c r="Q139" s="42"/>
      <c r="R139" s="42"/>
      <c r="S139" s="42"/>
      <c r="T139" s="78"/>
      <c r="AT139" s="24" t="s">
        <v>287</v>
      </c>
      <c r="AU139" s="24" t="s">
        <v>83</v>
      </c>
    </row>
    <row r="140" spans="2:47" s="1" customFormat="1" ht="27">
      <c r="B140" s="41"/>
      <c r="C140" s="63"/>
      <c r="D140" s="208" t="s">
        <v>196</v>
      </c>
      <c r="E140" s="63"/>
      <c r="F140" s="209" t="s">
        <v>1291</v>
      </c>
      <c r="G140" s="63"/>
      <c r="H140" s="63"/>
      <c r="I140" s="163"/>
      <c r="J140" s="63"/>
      <c r="K140" s="63"/>
      <c r="L140" s="61"/>
      <c r="M140" s="207"/>
      <c r="N140" s="42"/>
      <c r="O140" s="42"/>
      <c r="P140" s="42"/>
      <c r="Q140" s="42"/>
      <c r="R140" s="42"/>
      <c r="S140" s="42"/>
      <c r="T140" s="78"/>
      <c r="AT140" s="24" t="s">
        <v>196</v>
      </c>
      <c r="AU140" s="24" t="s">
        <v>83</v>
      </c>
    </row>
    <row r="141" spans="2:51" s="11" customFormat="1" ht="13.5">
      <c r="B141" s="214"/>
      <c r="C141" s="215"/>
      <c r="D141" s="205" t="s">
        <v>290</v>
      </c>
      <c r="E141" s="216" t="s">
        <v>23</v>
      </c>
      <c r="F141" s="217" t="s">
        <v>1292</v>
      </c>
      <c r="G141" s="215"/>
      <c r="H141" s="218">
        <v>71.6</v>
      </c>
      <c r="I141" s="219"/>
      <c r="J141" s="215"/>
      <c r="K141" s="215"/>
      <c r="L141" s="220"/>
      <c r="M141" s="221"/>
      <c r="N141" s="222"/>
      <c r="O141" s="222"/>
      <c r="P141" s="222"/>
      <c r="Q141" s="222"/>
      <c r="R141" s="222"/>
      <c r="S141" s="222"/>
      <c r="T141" s="223"/>
      <c r="AT141" s="224" t="s">
        <v>290</v>
      </c>
      <c r="AU141" s="224" t="s">
        <v>83</v>
      </c>
      <c r="AV141" s="11" t="s">
        <v>83</v>
      </c>
      <c r="AW141" s="11" t="s">
        <v>36</v>
      </c>
      <c r="AX141" s="11" t="s">
        <v>81</v>
      </c>
      <c r="AY141" s="224" t="s">
        <v>186</v>
      </c>
    </row>
    <row r="142" spans="2:65" s="1" customFormat="1" ht="31.5" customHeight="1">
      <c r="B142" s="41"/>
      <c r="C142" s="193" t="s">
        <v>684</v>
      </c>
      <c r="D142" s="193" t="s">
        <v>189</v>
      </c>
      <c r="E142" s="194" t="s">
        <v>536</v>
      </c>
      <c r="F142" s="195" t="s">
        <v>537</v>
      </c>
      <c r="G142" s="196" t="s">
        <v>295</v>
      </c>
      <c r="H142" s="197">
        <v>243.316</v>
      </c>
      <c r="I142" s="198"/>
      <c r="J142" s="199">
        <f>ROUND(I142*H142,2)</f>
        <v>0</v>
      </c>
      <c r="K142" s="195" t="s">
        <v>193</v>
      </c>
      <c r="L142" s="61"/>
      <c r="M142" s="200" t="s">
        <v>23</v>
      </c>
      <c r="N142" s="201" t="s">
        <v>44</v>
      </c>
      <c r="O142" s="42"/>
      <c r="P142" s="202">
        <f>O142*H142</f>
        <v>0</v>
      </c>
      <c r="Q142" s="202">
        <v>0</v>
      </c>
      <c r="R142" s="202">
        <f>Q142*H142</f>
        <v>0</v>
      </c>
      <c r="S142" s="202">
        <v>0</v>
      </c>
      <c r="T142" s="203">
        <f>S142*H142</f>
        <v>0</v>
      </c>
      <c r="AR142" s="24" t="s">
        <v>206</v>
      </c>
      <c r="AT142" s="24" t="s">
        <v>189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1293</v>
      </c>
    </row>
    <row r="143" spans="2:47" s="1" customFormat="1" ht="148.5">
      <c r="B143" s="41"/>
      <c r="C143" s="63"/>
      <c r="D143" s="208" t="s">
        <v>287</v>
      </c>
      <c r="E143" s="63"/>
      <c r="F143" s="209" t="s">
        <v>539</v>
      </c>
      <c r="G143" s="63"/>
      <c r="H143" s="63"/>
      <c r="I143" s="163"/>
      <c r="J143" s="63"/>
      <c r="K143" s="63"/>
      <c r="L143" s="61"/>
      <c r="M143" s="207"/>
      <c r="N143" s="42"/>
      <c r="O143" s="42"/>
      <c r="P143" s="42"/>
      <c r="Q143" s="42"/>
      <c r="R143" s="42"/>
      <c r="S143" s="42"/>
      <c r="T143" s="78"/>
      <c r="AT143" s="24" t="s">
        <v>287</v>
      </c>
      <c r="AU143" s="24" t="s">
        <v>83</v>
      </c>
    </row>
    <row r="144" spans="2:47" s="1" customFormat="1" ht="27">
      <c r="B144" s="41"/>
      <c r="C144" s="63"/>
      <c r="D144" s="208" t="s">
        <v>196</v>
      </c>
      <c r="E144" s="63"/>
      <c r="F144" s="209" t="s">
        <v>534</v>
      </c>
      <c r="G144" s="63"/>
      <c r="H144" s="63"/>
      <c r="I144" s="163"/>
      <c r="J144" s="63"/>
      <c r="K144" s="63"/>
      <c r="L144" s="61"/>
      <c r="M144" s="207"/>
      <c r="N144" s="42"/>
      <c r="O144" s="42"/>
      <c r="P144" s="42"/>
      <c r="Q144" s="42"/>
      <c r="R144" s="42"/>
      <c r="S144" s="42"/>
      <c r="T144" s="78"/>
      <c r="AT144" s="24" t="s">
        <v>196</v>
      </c>
      <c r="AU144" s="24" t="s">
        <v>83</v>
      </c>
    </row>
    <row r="145" spans="2:51" s="11" customFormat="1" ht="13.5">
      <c r="B145" s="214"/>
      <c r="C145" s="215"/>
      <c r="D145" s="205" t="s">
        <v>290</v>
      </c>
      <c r="E145" s="216" t="s">
        <v>23</v>
      </c>
      <c r="F145" s="217" t="s">
        <v>1294</v>
      </c>
      <c r="G145" s="215"/>
      <c r="H145" s="218">
        <v>243.316</v>
      </c>
      <c r="I145" s="219"/>
      <c r="J145" s="215"/>
      <c r="K145" s="215"/>
      <c r="L145" s="220"/>
      <c r="M145" s="221"/>
      <c r="N145" s="222"/>
      <c r="O145" s="222"/>
      <c r="P145" s="222"/>
      <c r="Q145" s="222"/>
      <c r="R145" s="222"/>
      <c r="S145" s="222"/>
      <c r="T145" s="223"/>
      <c r="AT145" s="224" t="s">
        <v>290</v>
      </c>
      <c r="AU145" s="224" t="s">
        <v>83</v>
      </c>
      <c r="AV145" s="11" t="s">
        <v>83</v>
      </c>
      <c r="AW145" s="11" t="s">
        <v>36</v>
      </c>
      <c r="AX145" s="11" t="s">
        <v>81</v>
      </c>
      <c r="AY145" s="224" t="s">
        <v>186</v>
      </c>
    </row>
    <row r="146" spans="2:65" s="1" customFormat="1" ht="57" customHeight="1">
      <c r="B146" s="41"/>
      <c r="C146" s="193" t="s">
        <v>608</v>
      </c>
      <c r="D146" s="193" t="s">
        <v>189</v>
      </c>
      <c r="E146" s="194" t="s">
        <v>545</v>
      </c>
      <c r="F146" s="195" t="s">
        <v>546</v>
      </c>
      <c r="G146" s="196" t="s">
        <v>295</v>
      </c>
      <c r="H146" s="197">
        <v>326.6</v>
      </c>
      <c r="I146" s="198"/>
      <c r="J146" s="199">
        <f>ROUND(I146*H146,2)</f>
        <v>0</v>
      </c>
      <c r="K146" s="195" t="s">
        <v>193</v>
      </c>
      <c r="L146" s="61"/>
      <c r="M146" s="200" t="s">
        <v>23</v>
      </c>
      <c r="N146" s="201" t="s">
        <v>44</v>
      </c>
      <c r="O146" s="42"/>
      <c r="P146" s="202">
        <f>O146*H146</f>
        <v>0</v>
      </c>
      <c r="Q146" s="202">
        <v>0</v>
      </c>
      <c r="R146" s="202">
        <f>Q146*H146</f>
        <v>0</v>
      </c>
      <c r="S146" s="202">
        <v>0</v>
      </c>
      <c r="T146" s="203">
        <f>S146*H146</f>
        <v>0</v>
      </c>
      <c r="AR146" s="24" t="s">
        <v>206</v>
      </c>
      <c r="AT146" s="24" t="s">
        <v>189</v>
      </c>
      <c r="AU146" s="24" t="s">
        <v>83</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1295</v>
      </c>
    </row>
    <row r="147" spans="2:47" s="1" customFormat="1" ht="409.5">
      <c r="B147" s="41"/>
      <c r="C147" s="63"/>
      <c r="D147" s="208" t="s">
        <v>287</v>
      </c>
      <c r="E147" s="63"/>
      <c r="F147" s="209" t="s">
        <v>548</v>
      </c>
      <c r="G147" s="63"/>
      <c r="H147" s="63"/>
      <c r="I147" s="163"/>
      <c r="J147" s="63"/>
      <c r="K147" s="63"/>
      <c r="L147" s="61"/>
      <c r="M147" s="207"/>
      <c r="N147" s="42"/>
      <c r="O147" s="42"/>
      <c r="P147" s="42"/>
      <c r="Q147" s="42"/>
      <c r="R147" s="42"/>
      <c r="S147" s="42"/>
      <c r="T147" s="78"/>
      <c r="AT147" s="24" t="s">
        <v>287</v>
      </c>
      <c r="AU147" s="24" t="s">
        <v>83</v>
      </c>
    </row>
    <row r="148" spans="2:51" s="11" customFormat="1" ht="13.5">
      <c r="B148" s="214"/>
      <c r="C148" s="215"/>
      <c r="D148" s="205" t="s">
        <v>290</v>
      </c>
      <c r="E148" s="216" t="s">
        <v>23</v>
      </c>
      <c r="F148" s="217" t="s">
        <v>1296</v>
      </c>
      <c r="G148" s="215"/>
      <c r="H148" s="218">
        <v>326.6</v>
      </c>
      <c r="I148" s="219"/>
      <c r="J148" s="215"/>
      <c r="K148" s="215"/>
      <c r="L148" s="220"/>
      <c r="M148" s="221"/>
      <c r="N148" s="222"/>
      <c r="O148" s="222"/>
      <c r="P148" s="222"/>
      <c r="Q148" s="222"/>
      <c r="R148" s="222"/>
      <c r="S148" s="222"/>
      <c r="T148" s="223"/>
      <c r="AT148" s="224" t="s">
        <v>290</v>
      </c>
      <c r="AU148" s="224" t="s">
        <v>83</v>
      </c>
      <c r="AV148" s="11" t="s">
        <v>83</v>
      </c>
      <c r="AW148" s="11" t="s">
        <v>36</v>
      </c>
      <c r="AX148" s="11" t="s">
        <v>81</v>
      </c>
      <c r="AY148" s="224" t="s">
        <v>186</v>
      </c>
    </row>
    <row r="149" spans="2:65" s="1" customFormat="1" ht="22.5" customHeight="1">
      <c r="B149" s="41"/>
      <c r="C149" s="193" t="s">
        <v>354</v>
      </c>
      <c r="D149" s="193" t="s">
        <v>189</v>
      </c>
      <c r="E149" s="194" t="s">
        <v>551</v>
      </c>
      <c r="F149" s="195" t="s">
        <v>552</v>
      </c>
      <c r="G149" s="196" t="s">
        <v>401</v>
      </c>
      <c r="H149" s="197">
        <v>2340.578</v>
      </c>
      <c r="I149" s="198"/>
      <c r="J149" s="199">
        <f>ROUND(I149*H149,2)</f>
        <v>0</v>
      </c>
      <c r="K149" s="195" t="s">
        <v>193</v>
      </c>
      <c r="L149" s="61"/>
      <c r="M149" s="200" t="s">
        <v>23</v>
      </c>
      <c r="N149" s="201" t="s">
        <v>44</v>
      </c>
      <c r="O149" s="42"/>
      <c r="P149" s="202">
        <f>O149*H149</f>
        <v>0</v>
      </c>
      <c r="Q149" s="202">
        <v>0</v>
      </c>
      <c r="R149" s="202">
        <f>Q149*H149</f>
        <v>0</v>
      </c>
      <c r="S149" s="202">
        <v>0</v>
      </c>
      <c r="T149" s="203">
        <f>S149*H149</f>
        <v>0</v>
      </c>
      <c r="AR149" s="24" t="s">
        <v>206</v>
      </c>
      <c r="AT149" s="24" t="s">
        <v>189</v>
      </c>
      <c r="AU149" s="24" t="s">
        <v>83</v>
      </c>
      <c r="AY149" s="24" t="s">
        <v>186</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206</v>
      </c>
      <c r="BM149" s="24" t="s">
        <v>1297</v>
      </c>
    </row>
    <row r="150" spans="2:47" s="1" customFormat="1" ht="297">
      <c r="B150" s="41"/>
      <c r="C150" s="63"/>
      <c r="D150" s="205" t="s">
        <v>287</v>
      </c>
      <c r="E150" s="63"/>
      <c r="F150" s="206" t="s">
        <v>554</v>
      </c>
      <c r="G150" s="63"/>
      <c r="H150" s="63"/>
      <c r="I150" s="163"/>
      <c r="J150" s="63"/>
      <c r="K150" s="63"/>
      <c r="L150" s="61"/>
      <c r="M150" s="207"/>
      <c r="N150" s="42"/>
      <c r="O150" s="42"/>
      <c r="P150" s="42"/>
      <c r="Q150" s="42"/>
      <c r="R150" s="42"/>
      <c r="S150" s="42"/>
      <c r="T150" s="78"/>
      <c r="AT150" s="24" t="s">
        <v>287</v>
      </c>
      <c r="AU150" s="24" t="s">
        <v>83</v>
      </c>
    </row>
    <row r="151" spans="2:65" s="1" customFormat="1" ht="31.5" customHeight="1">
      <c r="B151" s="41"/>
      <c r="C151" s="193" t="s">
        <v>381</v>
      </c>
      <c r="D151" s="193" t="s">
        <v>189</v>
      </c>
      <c r="E151" s="194" t="s">
        <v>382</v>
      </c>
      <c r="F151" s="195" t="s">
        <v>383</v>
      </c>
      <c r="G151" s="196" t="s">
        <v>295</v>
      </c>
      <c r="H151" s="197">
        <v>14.888</v>
      </c>
      <c r="I151" s="198"/>
      <c r="J151" s="199">
        <f>ROUND(I151*H151,2)</f>
        <v>0</v>
      </c>
      <c r="K151" s="195" t="s">
        <v>193</v>
      </c>
      <c r="L151" s="61"/>
      <c r="M151" s="200" t="s">
        <v>23</v>
      </c>
      <c r="N151" s="201" t="s">
        <v>44</v>
      </c>
      <c r="O151" s="42"/>
      <c r="P151" s="202">
        <f>O151*H151</f>
        <v>0</v>
      </c>
      <c r="Q151" s="202">
        <v>0</v>
      </c>
      <c r="R151" s="202">
        <f>Q151*H151</f>
        <v>0</v>
      </c>
      <c r="S151" s="202">
        <v>0</v>
      </c>
      <c r="T151" s="203">
        <f>S151*H151</f>
        <v>0</v>
      </c>
      <c r="AR151" s="24" t="s">
        <v>206</v>
      </c>
      <c r="AT151" s="24" t="s">
        <v>189</v>
      </c>
      <c r="AU151" s="24" t="s">
        <v>83</v>
      </c>
      <c r="AY151" s="24" t="s">
        <v>186</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206</v>
      </c>
      <c r="BM151" s="24" t="s">
        <v>1298</v>
      </c>
    </row>
    <row r="152" spans="2:47" s="1" customFormat="1" ht="409.5">
      <c r="B152" s="41"/>
      <c r="C152" s="63"/>
      <c r="D152" s="208" t="s">
        <v>287</v>
      </c>
      <c r="E152" s="63"/>
      <c r="F152" s="209" t="s">
        <v>385</v>
      </c>
      <c r="G152" s="63"/>
      <c r="H152" s="63"/>
      <c r="I152" s="163"/>
      <c r="J152" s="63"/>
      <c r="K152" s="63"/>
      <c r="L152" s="61"/>
      <c r="M152" s="207"/>
      <c r="N152" s="42"/>
      <c r="O152" s="42"/>
      <c r="P152" s="42"/>
      <c r="Q152" s="42"/>
      <c r="R152" s="42"/>
      <c r="S152" s="42"/>
      <c r="T152" s="78"/>
      <c r="AT152" s="24" t="s">
        <v>287</v>
      </c>
      <c r="AU152" s="24" t="s">
        <v>83</v>
      </c>
    </row>
    <row r="153" spans="2:51" s="11" customFormat="1" ht="13.5">
      <c r="B153" s="214"/>
      <c r="C153" s="215"/>
      <c r="D153" s="208" t="s">
        <v>290</v>
      </c>
      <c r="E153" s="225" t="s">
        <v>23</v>
      </c>
      <c r="F153" s="226" t="s">
        <v>1299</v>
      </c>
      <c r="G153" s="215"/>
      <c r="H153" s="227">
        <v>4.96</v>
      </c>
      <c r="I153" s="219"/>
      <c r="J153" s="215"/>
      <c r="K153" s="215"/>
      <c r="L153" s="220"/>
      <c r="M153" s="221"/>
      <c r="N153" s="222"/>
      <c r="O153" s="222"/>
      <c r="P153" s="222"/>
      <c r="Q153" s="222"/>
      <c r="R153" s="222"/>
      <c r="S153" s="222"/>
      <c r="T153" s="223"/>
      <c r="AT153" s="224" t="s">
        <v>290</v>
      </c>
      <c r="AU153" s="224" t="s">
        <v>83</v>
      </c>
      <c r="AV153" s="11" t="s">
        <v>83</v>
      </c>
      <c r="AW153" s="11" t="s">
        <v>36</v>
      </c>
      <c r="AX153" s="11" t="s">
        <v>73</v>
      </c>
      <c r="AY153" s="224" t="s">
        <v>186</v>
      </c>
    </row>
    <row r="154" spans="2:51" s="11" customFormat="1" ht="13.5">
      <c r="B154" s="214"/>
      <c r="C154" s="215"/>
      <c r="D154" s="208" t="s">
        <v>290</v>
      </c>
      <c r="E154" s="225" t="s">
        <v>23</v>
      </c>
      <c r="F154" s="226" t="s">
        <v>1300</v>
      </c>
      <c r="G154" s="215"/>
      <c r="H154" s="227">
        <v>3.85</v>
      </c>
      <c r="I154" s="219"/>
      <c r="J154" s="215"/>
      <c r="K154" s="215"/>
      <c r="L154" s="220"/>
      <c r="M154" s="221"/>
      <c r="N154" s="222"/>
      <c r="O154" s="222"/>
      <c r="P154" s="222"/>
      <c r="Q154" s="222"/>
      <c r="R154" s="222"/>
      <c r="S154" s="222"/>
      <c r="T154" s="223"/>
      <c r="AT154" s="224" t="s">
        <v>290</v>
      </c>
      <c r="AU154" s="224" t="s">
        <v>83</v>
      </c>
      <c r="AV154" s="11" t="s">
        <v>83</v>
      </c>
      <c r="AW154" s="11" t="s">
        <v>36</v>
      </c>
      <c r="AX154" s="11" t="s">
        <v>73</v>
      </c>
      <c r="AY154" s="224" t="s">
        <v>186</v>
      </c>
    </row>
    <row r="155" spans="2:51" s="11" customFormat="1" ht="13.5">
      <c r="B155" s="214"/>
      <c r="C155" s="215"/>
      <c r="D155" s="208" t="s">
        <v>290</v>
      </c>
      <c r="E155" s="225" t="s">
        <v>23</v>
      </c>
      <c r="F155" s="226" t="s">
        <v>1301</v>
      </c>
      <c r="G155" s="215"/>
      <c r="H155" s="227">
        <v>1.05</v>
      </c>
      <c r="I155" s="219"/>
      <c r="J155" s="215"/>
      <c r="K155" s="215"/>
      <c r="L155" s="220"/>
      <c r="M155" s="221"/>
      <c r="N155" s="222"/>
      <c r="O155" s="222"/>
      <c r="P155" s="222"/>
      <c r="Q155" s="222"/>
      <c r="R155" s="222"/>
      <c r="S155" s="222"/>
      <c r="T155" s="223"/>
      <c r="AT155" s="224" t="s">
        <v>290</v>
      </c>
      <c r="AU155" s="224" t="s">
        <v>83</v>
      </c>
      <c r="AV155" s="11" t="s">
        <v>83</v>
      </c>
      <c r="AW155" s="11" t="s">
        <v>36</v>
      </c>
      <c r="AX155" s="11" t="s">
        <v>73</v>
      </c>
      <c r="AY155" s="224" t="s">
        <v>186</v>
      </c>
    </row>
    <row r="156" spans="2:51" s="11" customFormat="1" ht="13.5">
      <c r="B156" s="214"/>
      <c r="C156" s="215"/>
      <c r="D156" s="208" t="s">
        <v>290</v>
      </c>
      <c r="E156" s="225" t="s">
        <v>23</v>
      </c>
      <c r="F156" s="226" t="s">
        <v>1302</v>
      </c>
      <c r="G156" s="215"/>
      <c r="H156" s="227">
        <v>2.8</v>
      </c>
      <c r="I156" s="219"/>
      <c r="J156" s="215"/>
      <c r="K156" s="215"/>
      <c r="L156" s="220"/>
      <c r="M156" s="221"/>
      <c r="N156" s="222"/>
      <c r="O156" s="222"/>
      <c r="P156" s="222"/>
      <c r="Q156" s="222"/>
      <c r="R156" s="222"/>
      <c r="S156" s="222"/>
      <c r="T156" s="223"/>
      <c r="AT156" s="224" t="s">
        <v>290</v>
      </c>
      <c r="AU156" s="224" t="s">
        <v>83</v>
      </c>
      <c r="AV156" s="11" t="s">
        <v>83</v>
      </c>
      <c r="AW156" s="11" t="s">
        <v>36</v>
      </c>
      <c r="AX156" s="11" t="s">
        <v>73</v>
      </c>
      <c r="AY156" s="224" t="s">
        <v>186</v>
      </c>
    </row>
    <row r="157" spans="2:51" s="11" customFormat="1" ht="13.5">
      <c r="B157" s="214"/>
      <c r="C157" s="215"/>
      <c r="D157" s="208" t="s">
        <v>290</v>
      </c>
      <c r="E157" s="225" t="s">
        <v>23</v>
      </c>
      <c r="F157" s="226" t="s">
        <v>1303</v>
      </c>
      <c r="G157" s="215"/>
      <c r="H157" s="227">
        <v>2.228</v>
      </c>
      <c r="I157" s="219"/>
      <c r="J157" s="215"/>
      <c r="K157" s="215"/>
      <c r="L157" s="220"/>
      <c r="M157" s="221"/>
      <c r="N157" s="222"/>
      <c r="O157" s="222"/>
      <c r="P157" s="222"/>
      <c r="Q157" s="222"/>
      <c r="R157" s="222"/>
      <c r="S157" s="222"/>
      <c r="T157" s="223"/>
      <c r="AT157" s="224" t="s">
        <v>290</v>
      </c>
      <c r="AU157" s="224" t="s">
        <v>83</v>
      </c>
      <c r="AV157" s="11" t="s">
        <v>83</v>
      </c>
      <c r="AW157" s="11" t="s">
        <v>36</v>
      </c>
      <c r="AX157" s="11" t="s">
        <v>73</v>
      </c>
      <c r="AY157" s="224" t="s">
        <v>186</v>
      </c>
    </row>
    <row r="158" spans="2:51" s="12" customFormat="1" ht="13.5">
      <c r="B158" s="230"/>
      <c r="C158" s="231"/>
      <c r="D158" s="205" t="s">
        <v>290</v>
      </c>
      <c r="E158" s="232" t="s">
        <v>23</v>
      </c>
      <c r="F158" s="233" t="s">
        <v>650</v>
      </c>
      <c r="G158" s="231"/>
      <c r="H158" s="234">
        <v>14.888</v>
      </c>
      <c r="I158" s="235"/>
      <c r="J158" s="231"/>
      <c r="K158" s="231"/>
      <c r="L158" s="236"/>
      <c r="M158" s="237"/>
      <c r="N158" s="238"/>
      <c r="O158" s="238"/>
      <c r="P158" s="238"/>
      <c r="Q158" s="238"/>
      <c r="R158" s="238"/>
      <c r="S158" s="238"/>
      <c r="T158" s="239"/>
      <c r="AT158" s="240" t="s">
        <v>290</v>
      </c>
      <c r="AU158" s="240" t="s">
        <v>83</v>
      </c>
      <c r="AV158" s="12" t="s">
        <v>206</v>
      </c>
      <c r="AW158" s="12" t="s">
        <v>36</v>
      </c>
      <c r="AX158" s="12" t="s">
        <v>81</v>
      </c>
      <c r="AY158" s="240" t="s">
        <v>186</v>
      </c>
    </row>
    <row r="159" spans="2:65" s="1" customFormat="1" ht="31.5" customHeight="1">
      <c r="B159" s="41"/>
      <c r="C159" s="193" t="s">
        <v>1101</v>
      </c>
      <c r="D159" s="193" t="s">
        <v>189</v>
      </c>
      <c r="E159" s="194" t="s">
        <v>576</v>
      </c>
      <c r="F159" s="195" t="s">
        <v>577</v>
      </c>
      <c r="G159" s="196" t="s">
        <v>285</v>
      </c>
      <c r="H159" s="197">
        <v>1622.104</v>
      </c>
      <c r="I159" s="198"/>
      <c r="J159" s="199">
        <f>ROUND(I159*H159,2)</f>
        <v>0</v>
      </c>
      <c r="K159" s="195" t="s">
        <v>193</v>
      </c>
      <c r="L159" s="61"/>
      <c r="M159" s="200" t="s">
        <v>23</v>
      </c>
      <c r="N159" s="201" t="s">
        <v>44</v>
      </c>
      <c r="O159" s="42"/>
      <c r="P159" s="202">
        <f>O159*H159</f>
        <v>0</v>
      </c>
      <c r="Q159" s="202">
        <v>0</v>
      </c>
      <c r="R159" s="202">
        <f>Q159*H159</f>
        <v>0</v>
      </c>
      <c r="S159" s="202">
        <v>0</v>
      </c>
      <c r="T159" s="203">
        <f>S159*H159</f>
        <v>0</v>
      </c>
      <c r="AR159" s="24" t="s">
        <v>206</v>
      </c>
      <c r="AT159" s="24" t="s">
        <v>189</v>
      </c>
      <c r="AU159" s="24" t="s">
        <v>83</v>
      </c>
      <c r="AY159" s="24" t="s">
        <v>186</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206</v>
      </c>
      <c r="BM159" s="24" t="s">
        <v>1304</v>
      </c>
    </row>
    <row r="160" spans="2:47" s="1" customFormat="1" ht="121.5">
      <c r="B160" s="41"/>
      <c r="C160" s="63"/>
      <c r="D160" s="205" t="s">
        <v>287</v>
      </c>
      <c r="E160" s="63"/>
      <c r="F160" s="206" t="s">
        <v>574</v>
      </c>
      <c r="G160" s="63"/>
      <c r="H160" s="63"/>
      <c r="I160" s="163"/>
      <c r="J160" s="63"/>
      <c r="K160" s="63"/>
      <c r="L160" s="61"/>
      <c r="M160" s="207"/>
      <c r="N160" s="42"/>
      <c r="O160" s="42"/>
      <c r="P160" s="42"/>
      <c r="Q160" s="42"/>
      <c r="R160" s="42"/>
      <c r="S160" s="42"/>
      <c r="T160" s="78"/>
      <c r="AT160" s="24" t="s">
        <v>287</v>
      </c>
      <c r="AU160" s="24" t="s">
        <v>83</v>
      </c>
    </row>
    <row r="161" spans="2:65" s="1" customFormat="1" ht="22.5" customHeight="1">
      <c r="B161" s="41"/>
      <c r="C161" s="193" t="s">
        <v>836</v>
      </c>
      <c r="D161" s="193" t="s">
        <v>189</v>
      </c>
      <c r="E161" s="194" t="s">
        <v>580</v>
      </c>
      <c r="F161" s="195" t="s">
        <v>581</v>
      </c>
      <c r="G161" s="196" t="s">
        <v>285</v>
      </c>
      <c r="H161" s="197">
        <v>2114.68</v>
      </c>
      <c r="I161" s="198"/>
      <c r="J161" s="199">
        <f>ROUND(I161*H161,2)</f>
        <v>0</v>
      </c>
      <c r="K161" s="195" t="s">
        <v>193</v>
      </c>
      <c r="L161" s="61"/>
      <c r="M161" s="200" t="s">
        <v>23</v>
      </c>
      <c r="N161" s="201" t="s">
        <v>44</v>
      </c>
      <c r="O161" s="42"/>
      <c r="P161" s="202">
        <f>O161*H161</f>
        <v>0</v>
      </c>
      <c r="Q161" s="202">
        <v>0</v>
      </c>
      <c r="R161" s="202">
        <f>Q161*H161</f>
        <v>0</v>
      </c>
      <c r="S161" s="202">
        <v>0</v>
      </c>
      <c r="T161" s="203">
        <f>S161*H161</f>
        <v>0</v>
      </c>
      <c r="AR161" s="24" t="s">
        <v>206</v>
      </c>
      <c r="AT161" s="24" t="s">
        <v>189</v>
      </c>
      <c r="AU161" s="24" t="s">
        <v>83</v>
      </c>
      <c r="AY161" s="24" t="s">
        <v>186</v>
      </c>
      <c r="BE161" s="204">
        <f>IF(N161="základní",J161,0)</f>
        <v>0</v>
      </c>
      <c r="BF161" s="204">
        <f>IF(N161="snížená",J161,0)</f>
        <v>0</v>
      </c>
      <c r="BG161" s="204">
        <f>IF(N161="zákl. přenesená",J161,0)</f>
        <v>0</v>
      </c>
      <c r="BH161" s="204">
        <f>IF(N161="sníž. přenesená",J161,0)</f>
        <v>0</v>
      </c>
      <c r="BI161" s="204">
        <f>IF(N161="nulová",J161,0)</f>
        <v>0</v>
      </c>
      <c r="BJ161" s="24" t="s">
        <v>81</v>
      </c>
      <c r="BK161" s="204">
        <f>ROUND(I161*H161,2)</f>
        <v>0</v>
      </c>
      <c r="BL161" s="24" t="s">
        <v>206</v>
      </c>
      <c r="BM161" s="24" t="s">
        <v>1305</v>
      </c>
    </row>
    <row r="162" spans="2:47" s="1" customFormat="1" ht="162">
      <c r="B162" s="41"/>
      <c r="C162" s="63"/>
      <c r="D162" s="208" t="s">
        <v>287</v>
      </c>
      <c r="E162" s="63"/>
      <c r="F162" s="209" t="s">
        <v>583</v>
      </c>
      <c r="G162" s="63"/>
      <c r="H162" s="63"/>
      <c r="I162" s="163"/>
      <c r="J162" s="63"/>
      <c r="K162" s="63"/>
      <c r="L162" s="61"/>
      <c r="M162" s="207"/>
      <c r="N162" s="42"/>
      <c r="O162" s="42"/>
      <c r="P162" s="42"/>
      <c r="Q162" s="42"/>
      <c r="R162" s="42"/>
      <c r="S162" s="42"/>
      <c r="T162" s="78"/>
      <c r="AT162" s="24" t="s">
        <v>287</v>
      </c>
      <c r="AU162" s="24" t="s">
        <v>83</v>
      </c>
    </row>
    <row r="163" spans="2:51" s="11" customFormat="1" ht="13.5">
      <c r="B163" s="214"/>
      <c r="C163" s="215"/>
      <c r="D163" s="205" t="s">
        <v>290</v>
      </c>
      <c r="E163" s="216" t="s">
        <v>23</v>
      </c>
      <c r="F163" s="217" t="s">
        <v>1306</v>
      </c>
      <c r="G163" s="215"/>
      <c r="H163" s="218">
        <v>2114.68</v>
      </c>
      <c r="I163" s="219"/>
      <c r="J163" s="215"/>
      <c r="K163" s="215"/>
      <c r="L163" s="220"/>
      <c r="M163" s="221"/>
      <c r="N163" s="222"/>
      <c r="O163" s="222"/>
      <c r="P163" s="222"/>
      <c r="Q163" s="222"/>
      <c r="R163" s="222"/>
      <c r="S163" s="222"/>
      <c r="T163" s="223"/>
      <c r="AT163" s="224" t="s">
        <v>290</v>
      </c>
      <c r="AU163" s="224" t="s">
        <v>83</v>
      </c>
      <c r="AV163" s="11" t="s">
        <v>83</v>
      </c>
      <c r="AW163" s="11" t="s">
        <v>36</v>
      </c>
      <c r="AX163" s="11" t="s">
        <v>81</v>
      </c>
      <c r="AY163" s="224" t="s">
        <v>186</v>
      </c>
    </row>
    <row r="164" spans="2:65" s="1" customFormat="1" ht="31.5" customHeight="1">
      <c r="B164" s="41"/>
      <c r="C164" s="193" t="s">
        <v>806</v>
      </c>
      <c r="D164" s="193" t="s">
        <v>189</v>
      </c>
      <c r="E164" s="194" t="s">
        <v>586</v>
      </c>
      <c r="F164" s="195" t="s">
        <v>587</v>
      </c>
      <c r="G164" s="196" t="s">
        <v>285</v>
      </c>
      <c r="H164" s="197">
        <v>1622.104</v>
      </c>
      <c r="I164" s="198"/>
      <c r="J164" s="199">
        <f>ROUND(I164*H164,2)</f>
        <v>0</v>
      </c>
      <c r="K164" s="195" t="s">
        <v>193</v>
      </c>
      <c r="L164" s="61"/>
      <c r="M164" s="200" t="s">
        <v>23</v>
      </c>
      <c r="N164" s="201" t="s">
        <v>44</v>
      </c>
      <c r="O164" s="42"/>
      <c r="P164" s="202">
        <f>O164*H164</f>
        <v>0</v>
      </c>
      <c r="Q164" s="202">
        <v>0</v>
      </c>
      <c r="R164" s="202">
        <f>Q164*H164</f>
        <v>0</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1307</v>
      </c>
    </row>
    <row r="165" spans="2:47" s="1" customFormat="1" ht="121.5">
      <c r="B165" s="41"/>
      <c r="C165" s="63"/>
      <c r="D165" s="208" t="s">
        <v>287</v>
      </c>
      <c r="E165" s="63"/>
      <c r="F165" s="209" t="s">
        <v>589</v>
      </c>
      <c r="G165" s="63"/>
      <c r="H165" s="63"/>
      <c r="I165" s="163"/>
      <c r="J165" s="63"/>
      <c r="K165" s="63"/>
      <c r="L165" s="61"/>
      <c r="M165" s="207"/>
      <c r="N165" s="42"/>
      <c r="O165" s="42"/>
      <c r="P165" s="42"/>
      <c r="Q165" s="42"/>
      <c r="R165" s="42"/>
      <c r="S165" s="42"/>
      <c r="T165" s="78"/>
      <c r="AT165" s="24" t="s">
        <v>287</v>
      </c>
      <c r="AU165" s="24" t="s">
        <v>83</v>
      </c>
    </row>
    <row r="166" spans="2:51" s="11" customFormat="1" ht="13.5">
      <c r="B166" s="214"/>
      <c r="C166" s="215"/>
      <c r="D166" s="205" t="s">
        <v>290</v>
      </c>
      <c r="E166" s="216" t="s">
        <v>23</v>
      </c>
      <c r="F166" s="217" t="s">
        <v>1308</v>
      </c>
      <c r="G166" s="215"/>
      <c r="H166" s="218">
        <v>1622.104</v>
      </c>
      <c r="I166" s="219"/>
      <c r="J166" s="215"/>
      <c r="K166" s="215"/>
      <c r="L166" s="220"/>
      <c r="M166" s="221"/>
      <c r="N166" s="222"/>
      <c r="O166" s="222"/>
      <c r="P166" s="222"/>
      <c r="Q166" s="222"/>
      <c r="R166" s="222"/>
      <c r="S166" s="222"/>
      <c r="T166" s="223"/>
      <c r="AT166" s="224" t="s">
        <v>290</v>
      </c>
      <c r="AU166" s="224" t="s">
        <v>83</v>
      </c>
      <c r="AV166" s="11" t="s">
        <v>83</v>
      </c>
      <c r="AW166" s="11" t="s">
        <v>36</v>
      </c>
      <c r="AX166" s="11" t="s">
        <v>81</v>
      </c>
      <c r="AY166" s="224" t="s">
        <v>186</v>
      </c>
    </row>
    <row r="167" spans="2:65" s="1" customFormat="1" ht="31.5" customHeight="1">
      <c r="B167" s="41"/>
      <c r="C167" s="193" t="s">
        <v>1095</v>
      </c>
      <c r="D167" s="193" t="s">
        <v>189</v>
      </c>
      <c r="E167" s="194" t="s">
        <v>597</v>
      </c>
      <c r="F167" s="195" t="s">
        <v>598</v>
      </c>
      <c r="G167" s="196" t="s">
        <v>285</v>
      </c>
      <c r="H167" s="197">
        <v>1622.104</v>
      </c>
      <c r="I167" s="198"/>
      <c r="J167" s="199">
        <f>ROUND(I167*H167,2)</f>
        <v>0</v>
      </c>
      <c r="K167" s="195" t="s">
        <v>193</v>
      </c>
      <c r="L167" s="61"/>
      <c r="M167" s="200" t="s">
        <v>23</v>
      </c>
      <c r="N167" s="201" t="s">
        <v>44</v>
      </c>
      <c r="O167" s="42"/>
      <c r="P167" s="202">
        <f>O167*H167</f>
        <v>0</v>
      </c>
      <c r="Q167" s="202">
        <v>0</v>
      </c>
      <c r="R167" s="202">
        <f>Q167*H167</f>
        <v>0</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1309</v>
      </c>
    </row>
    <row r="168" spans="2:47" s="1" customFormat="1" ht="121.5">
      <c r="B168" s="41"/>
      <c r="C168" s="63"/>
      <c r="D168" s="208" t="s">
        <v>287</v>
      </c>
      <c r="E168" s="63"/>
      <c r="F168" s="209" t="s">
        <v>600</v>
      </c>
      <c r="G168" s="63"/>
      <c r="H168" s="63"/>
      <c r="I168" s="163"/>
      <c r="J168" s="63"/>
      <c r="K168" s="63"/>
      <c r="L168" s="61"/>
      <c r="M168" s="207"/>
      <c r="N168" s="42"/>
      <c r="O168" s="42"/>
      <c r="P168" s="42"/>
      <c r="Q168" s="42"/>
      <c r="R168" s="42"/>
      <c r="S168" s="42"/>
      <c r="T168" s="78"/>
      <c r="AT168" s="24" t="s">
        <v>287</v>
      </c>
      <c r="AU168" s="24" t="s">
        <v>83</v>
      </c>
    </row>
    <row r="169" spans="2:47" s="1" customFormat="1" ht="27">
      <c r="B169" s="41"/>
      <c r="C169" s="63"/>
      <c r="D169" s="208" t="s">
        <v>196</v>
      </c>
      <c r="E169" s="63"/>
      <c r="F169" s="209" t="s">
        <v>1257</v>
      </c>
      <c r="G169" s="63"/>
      <c r="H169" s="63"/>
      <c r="I169" s="163"/>
      <c r="J169" s="63"/>
      <c r="K169" s="63"/>
      <c r="L169" s="61"/>
      <c r="M169" s="207"/>
      <c r="N169" s="42"/>
      <c r="O169" s="42"/>
      <c r="P169" s="42"/>
      <c r="Q169" s="42"/>
      <c r="R169" s="42"/>
      <c r="S169" s="42"/>
      <c r="T169" s="78"/>
      <c r="AT169" s="24" t="s">
        <v>196</v>
      </c>
      <c r="AU169" s="24" t="s">
        <v>83</v>
      </c>
    </row>
    <row r="170" spans="2:63" s="10" customFormat="1" ht="29.85" customHeight="1">
      <c r="B170" s="176"/>
      <c r="C170" s="177"/>
      <c r="D170" s="190" t="s">
        <v>72</v>
      </c>
      <c r="E170" s="191" t="s">
        <v>83</v>
      </c>
      <c r="F170" s="191" t="s">
        <v>601</v>
      </c>
      <c r="G170" s="177"/>
      <c r="H170" s="177"/>
      <c r="I170" s="180"/>
      <c r="J170" s="192">
        <f>BK170</f>
        <v>0</v>
      </c>
      <c r="K170" s="177"/>
      <c r="L170" s="182"/>
      <c r="M170" s="183"/>
      <c r="N170" s="184"/>
      <c r="O170" s="184"/>
      <c r="P170" s="185">
        <f>SUM(P171:P185)</f>
        <v>0</v>
      </c>
      <c r="Q170" s="184"/>
      <c r="R170" s="185">
        <f>SUM(R171:R185)</f>
        <v>26.73443171</v>
      </c>
      <c r="S170" s="184"/>
      <c r="T170" s="186">
        <f>SUM(T171:T185)</f>
        <v>0</v>
      </c>
      <c r="AR170" s="187" t="s">
        <v>81</v>
      </c>
      <c r="AT170" s="188" t="s">
        <v>72</v>
      </c>
      <c r="AU170" s="188" t="s">
        <v>81</v>
      </c>
      <c r="AY170" s="187" t="s">
        <v>186</v>
      </c>
      <c r="BK170" s="189">
        <f>SUM(BK171:BK185)</f>
        <v>0</v>
      </c>
    </row>
    <row r="171" spans="2:65" s="1" customFormat="1" ht="31.5" customHeight="1">
      <c r="B171" s="41"/>
      <c r="C171" s="193" t="s">
        <v>1310</v>
      </c>
      <c r="D171" s="193" t="s">
        <v>189</v>
      </c>
      <c r="E171" s="194" t="s">
        <v>625</v>
      </c>
      <c r="F171" s="195" t="s">
        <v>626</v>
      </c>
      <c r="G171" s="196" t="s">
        <v>295</v>
      </c>
      <c r="H171" s="197">
        <v>8.304</v>
      </c>
      <c r="I171" s="198"/>
      <c r="J171" s="199">
        <f>ROUND(I171*H171,2)</f>
        <v>0</v>
      </c>
      <c r="K171" s="195" t="s">
        <v>193</v>
      </c>
      <c r="L171" s="61"/>
      <c r="M171" s="200" t="s">
        <v>23</v>
      </c>
      <c r="N171" s="201" t="s">
        <v>44</v>
      </c>
      <c r="O171" s="42"/>
      <c r="P171" s="202">
        <f>O171*H171</f>
        <v>0</v>
      </c>
      <c r="Q171" s="202">
        <v>2.45329</v>
      </c>
      <c r="R171" s="202">
        <f>Q171*H171</f>
        <v>20.37212016</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1311</v>
      </c>
    </row>
    <row r="172" spans="2:47" s="1" customFormat="1" ht="94.5">
      <c r="B172" s="41"/>
      <c r="C172" s="63"/>
      <c r="D172" s="208" t="s">
        <v>287</v>
      </c>
      <c r="E172" s="63"/>
      <c r="F172" s="209" t="s">
        <v>628</v>
      </c>
      <c r="G172" s="63"/>
      <c r="H172" s="63"/>
      <c r="I172" s="163"/>
      <c r="J172" s="63"/>
      <c r="K172" s="63"/>
      <c r="L172" s="61"/>
      <c r="M172" s="207"/>
      <c r="N172" s="42"/>
      <c r="O172" s="42"/>
      <c r="P172" s="42"/>
      <c r="Q172" s="42"/>
      <c r="R172" s="42"/>
      <c r="S172" s="42"/>
      <c r="T172" s="78"/>
      <c r="AT172" s="24" t="s">
        <v>287</v>
      </c>
      <c r="AU172" s="24" t="s">
        <v>83</v>
      </c>
    </row>
    <row r="173" spans="2:51" s="11" customFormat="1" ht="13.5">
      <c r="B173" s="214"/>
      <c r="C173" s="215"/>
      <c r="D173" s="205" t="s">
        <v>290</v>
      </c>
      <c r="E173" s="216" t="s">
        <v>23</v>
      </c>
      <c r="F173" s="217" t="s">
        <v>1312</v>
      </c>
      <c r="G173" s="215"/>
      <c r="H173" s="218">
        <v>8.304</v>
      </c>
      <c r="I173" s="219"/>
      <c r="J173" s="215"/>
      <c r="K173" s="215"/>
      <c r="L173" s="220"/>
      <c r="M173" s="221"/>
      <c r="N173" s="222"/>
      <c r="O173" s="222"/>
      <c r="P173" s="222"/>
      <c r="Q173" s="222"/>
      <c r="R173" s="222"/>
      <c r="S173" s="222"/>
      <c r="T173" s="223"/>
      <c r="AT173" s="224" t="s">
        <v>290</v>
      </c>
      <c r="AU173" s="224" t="s">
        <v>83</v>
      </c>
      <c r="AV173" s="11" t="s">
        <v>83</v>
      </c>
      <c r="AW173" s="11" t="s">
        <v>36</v>
      </c>
      <c r="AX173" s="11" t="s">
        <v>81</v>
      </c>
      <c r="AY173" s="224" t="s">
        <v>186</v>
      </c>
    </row>
    <row r="174" spans="2:65" s="1" customFormat="1" ht="22.5" customHeight="1">
      <c r="B174" s="41"/>
      <c r="C174" s="193" t="s">
        <v>1313</v>
      </c>
      <c r="D174" s="193" t="s">
        <v>189</v>
      </c>
      <c r="E174" s="194" t="s">
        <v>631</v>
      </c>
      <c r="F174" s="195" t="s">
        <v>632</v>
      </c>
      <c r="G174" s="196" t="s">
        <v>401</v>
      </c>
      <c r="H174" s="197">
        <v>0.098</v>
      </c>
      <c r="I174" s="198"/>
      <c r="J174" s="199">
        <f>ROUND(I174*H174,2)</f>
        <v>0</v>
      </c>
      <c r="K174" s="195" t="s">
        <v>193</v>
      </c>
      <c r="L174" s="61"/>
      <c r="M174" s="200" t="s">
        <v>23</v>
      </c>
      <c r="N174" s="201" t="s">
        <v>44</v>
      </c>
      <c r="O174" s="42"/>
      <c r="P174" s="202">
        <f>O174*H174</f>
        <v>0</v>
      </c>
      <c r="Q174" s="202">
        <v>1.05306</v>
      </c>
      <c r="R174" s="202">
        <f>Q174*H174</f>
        <v>0.10319988000000001</v>
      </c>
      <c r="S174" s="202">
        <v>0</v>
      </c>
      <c r="T174" s="203">
        <f>S174*H174</f>
        <v>0</v>
      </c>
      <c r="AR174" s="24" t="s">
        <v>206</v>
      </c>
      <c r="AT174" s="24" t="s">
        <v>189</v>
      </c>
      <c r="AU174" s="24" t="s">
        <v>83</v>
      </c>
      <c r="AY174" s="24" t="s">
        <v>186</v>
      </c>
      <c r="BE174" s="204">
        <f>IF(N174="základní",J174,0)</f>
        <v>0</v>
      </c>
      <c r="BF174" s="204">
        <f>IF(N174="snížená",J174,0)</f>
        <v>0</v>
      </c>
      <c r="BG174" s="204">
        <f>IF(N174="zákl. přenesená",J174,0)</f>
        <v>0</v>
      </c>
      <c r="BH174" s="204">
        <f>IF(N174="sníž. přenesená",J174,0)</f>
        <v>0</v>
      </c>
      <c r="BI174" s="204">
        <f>IF(N174="nulová",J174,0)</f>
        <v>0</v>
      </c>
      <c r="BJ174" s="24" t="s">
        <v>81</v>
      </c>
      <c r="BK174" s="204">
        <f>ROUND(I174*H174,2)</f>
        <v>0</v>
      </c>
      <c r="BL174" s="24" t="s">
        <v>206</v>
      </c>
      <c r="BM174" s="24" t="s">
        <v>1314</v>
      </c>
    </row>
    <row r="175" spans="2:47" s="1" customFormat="1" ht="27">
      <c r="B175" s="41"/>
      <c r="C175" s="63"/>
      <c r="D175" s="208" t="s">
        <v>287</v>
      </c>
      <c r="E175" s="63"/>
      <c r="F175" s="209" t="s">
        <v>634</v>
      </c>
      <c r="G175" s="63"/>
      <c r="H175" s="63"/>
      <c r="I175" s="163"/>
      <c r="J175" s="63"/>
      <c r="K175" s="63"/>
      <c r="L175" s="61"/>
      <c r="M175" s="207"/>
      <c r="N175" s="42"/>
      <c r="O175" s="42"/>
      <c r="P175" s="42"/>
      <c r="Q175" s="42"/>
      <c r="R175" s="42"/>
      <c r="S175" s="42"/>
      <c r="T175" s="78"/>
      <c r="AT175" s="24" t="s">
        <v>287</v>
      </c>
      <c r="AU175" s="24" t="s">
        <v>83</v>
      </c>
    </row>
    <row r="176" spans="2:51" s="11" customFormat="1" ht="13.5">
      <c r="B176" s="214"/>
      <c r="C176" s="215"/>
      <c r="D176" s="205" t="s">
        <v>290</v>
      </c>
      <c r="E176" s="216" t="s">
        <v>23</v>
      </c>
      <c r="F176" s="217" t="s">
        <v>1315</v>
      </c>
      <c r="G176" s="215"/>
      <c r="H176" s="218">
        <v>0.098</v>
      </c>
      <c r="I176" s="219"/>
      <c r="J176" s="215"/>
      <c r="K176" s="215"/>
      <c r="L176" s="220"/>
      <c r="M176" s="221"/>
      <c r="N176" s="222"/>
      <c r="O176" s="222"/>
      <c r="P176" s="222"/>
      <c r="Q176" s="222"/>
      <c r="R176" s="222"/>
      <c r="S176" s="222"/>
      <c r="T176" s="223"/>
      <c r="AT176" s="224" t="s">
        <v>290</v>
      </c>
      <c r="AU176" s="224" t="s">
        <v>83</v>
      </c>
      <c r="AV176" s="11" t="s">
        <v>83</v>
      </c>
      <c r="AW176" s="11" t="s">
        <v>36</v>
      </c>
      <c r="AX176" s="11" t="s">
        <v>81</v>
      </c>
      <c r="AY176" s="224" t="s">
        <v>186</v>
      </c>
    </row>
    <row r="177" spans="2:65" s="1" customFormat="1" ht="22.5" customHeight="1">
      <c r="B177" s="41"/>
      <c r="C177" s="193" t="s">
        <v>978</v>
      </c>
      <c r="D177" s="193" t="s">
        <v>189</v>
      </c>
      <c r="E177" s="194" t="s">
        <v>637</v>
      </c>
      <c r="F177" s="195" t="s">
        <v>638</v>
      </c>
      <c r="G177" s="196" t="s">
        <v>295</v>
      </c>
      <c r="H177" s="197">
        <v>2.18</v>
      </c>
      <c r="I177" s="198"/>
      <c r="J177" s="199">
        <f>ROUND(I177*H177,2)</f>
        <v>0</v>
      </c>
      <c r="K177" s="195" t="s">
        <v>193</v>
      </c>
      <c r="L177" s="61"/>
      <c r="M177" s="200" t="s">
        <v>23</v>
      </c>
      <c r="N177" s="201" t="s">
        <v>44</v>
      </c>
      <c r="O177" s="42"/>
      <c r="P177" s="202">
        <f>O177*H177</f>
        <v>0</v>
      </c>
      <c r="Q177" s="202">
        <v>2.25634</v>
      </c>
      <c r="R177" s="202">
        <f>Q177*H177</f>
        <v>4.9188212</v>
      </c>
      <c r="S177" s="202">
        <v>0</v>
      </c>
      <c r="T177" s="203">
        <f>S177*H177</f>
        <v>0</v>
      </c>
      <c r="AR177" s="24" t="s">
        <v>206</v>
      </c>
      <c r="AT177" s="24" t="s">
        <v>189</v>
      </c>
      <c r="AU177" s="24" t="s">
        <v>83</v>
      </c>
      <c r="AY177" s="24" t="s">
        <v>186</v>
      </c>
      <c r="BE177" s="204">
        <f>IF(N177="základní",J177,0)</f>
        <v>0</v>
      </c>
      <c r="BF177" s="204">
        <f>IF(N177="snížená",J177,0)</f>
        <v>0</v>
      </c>
      <c r="BG177" s="204">
        <f>IF(N177="zákl. přenesená",J177,0)</f>
        <v>0</v>
      </c>
      <c r="BH177" s="204">
        <f>IF(N177="sníž. přenesená",J177,0)</f>
        <v>0</v>
      </c>
      <c r="BI177" s="204">
        <f>IF(N177="nulová",J177,0)</f>
        <v>0</v>
      </c>
      <c r="BJ177" s="24" t="s">
        <v>81</v>
      </c>
      <c r="BK177" s="204">
        <f>ROUND(I177*H177,2)</f>
        <v>0</v>
      </c>
      <c r="BL177" s="24" t="s">
        <v>206</v>
      </c>
      <c r="BM177" s="24" t="s">
        <v>1316</v>
      </c>
    </row>
    <row r="178" spans="2:47" s="1" customFormat="1" ht="81">
      <c r="B178" s="41"/>
      <c r="C178" s="63"/>
      <c r="D178" s="208" t="s">
        <v>287</v>
      </c>
      <c r="E178" s="63"/>
      <c r="F178" s="209" t="s">
        <v>640</v>
      </c>
      <c r="G178" s="63"/>
      <c r="H178" s="63"/>
      <c r="I178" s="163"/>
      <c r="J178" s="63"/>
      <c r="K178" s="63"/>
      <c r="L178" s="61"/>
      <c r="M178" s="207"/>
      <c r="N178" s="42"/>
      <c r="O178" s="42"/>
      <c r="P178" s="42"/>
      <c r="Q178" s="42"/>
      <c r="R178" s="42"/>
      <c r="S178" s="42"/>
      <c r="T178" s="78"/>
      <c r="AT178" s="24" t="s">
        <v>287</v>
      </c>
      <c r="AU178" s="24" t="s">
        <v>83</v>
      </c>
    </row>
    <row r="179" spans="2:51" s="11" customFormat="1" ht="13.5">
      <c r="B179" s="214"/>
      <c r="C179" s="215"/>
      <c r="D179" s="205" t="s">
        <v>290</v>
      </c>
      <c r="E179" s="216" t="s">
        <v>23</v>
      </c>
      <c r="F179" s="217" t="s">
        <v>1317</v>
      </c>
      <c r="G179" s="215"/>
      <c r="H179" s="218">
        <v>2.18</v>
      </c>
      <c r="I179" s="219"/>
      <c r="J179" s="215"/>
      <c r="K179" s="215"/>
      <c r="L179" s="220"/>
      <c r="M179" s="221"/>
      <c r="N179" s="222"/>
      <c r="O179" s="222"/>
      <c r="P179" s="222"/>
      <c r="Q179" s="222"/>
      <c r="R179" s="222"/>
      <c r="S179" s="222"/>
      <c r="T179" s="223"/>
      <c r="AT179" s="224" t="s">
        <v>290</v>
      </c>
      <c r="AU179" s="224" t="s">
        <v>83</v>
      </c>
      <c r="AV179" s="11" t="s">
        <v>83</v>
      </c>
      <c r="AW179" s="11" t="s">
        <v>36</v>
      </c>
      <c r="AX179" s="11" t="s">
        <v>81</v>
      </c>
      <c r="AY179" s="224" t="s">
        <v>186</v>
      </c>
    </row>
    <row r="180" spans="2:65" s="1" customFormat="1" ht="31.5" customHeight="1">
      <c r="B180" s="41"/>
      <c r="C180" s="193" t="s">
        <v>795</v>
      </c>
      <c r="D180" s="193" t="s">
        <v>189</v>
      </c>
      <c r="E180" s="194" t="s">
        <v>1318</v>
      </c>
      <c r="F180" s="195" t="s">
        <v>1319</v>
      </c>
      <c r="G180" s="196" t="s">
        <v>295</v>
      </c>
      <c r="H180" s="197">
        <v>0.546</v>
      </c>
      <c r="I180" s="198"/>
      <c r="J180" s="199">
        <f>ROUND(I180*H180,2)</f>
        <v>0</v>
      </c>
      <c r="K180" s="195" t="s">
        <v>193</v>
      </c>
      <c r="L180" s="61"/>
      <c r="M180" s="200" t="s">
        <v>23</v>
      </c>
      <c r="N180" s="201" t="s">
        <v>44</v>
      </c>
      <c r="O180" s="42"/>
      <c r="P180" s="202">
        <f>O180*H180</f>
        <v>0</v>
      </c>
      <c r="Q180" s="202">
        <v>2.45329</v>
      </c>
      <c r="R180" s="202">
        <f>Q180*H180</f>
        <v>1.3394963400000002</v>
      </c>
      <c r="S180" s="202">
        <v>0</v>
      </c>
      <c r="T180" s="203">
        <f>S180*H180</f>
        <v>0</v>
      </c>
      <c r="AR180" s="24" t="s">
        <v>206</v>
      </c>
      <c r="AT180" s="24" t="s">
        <v>189</v>
      </c>
      <c r="AU180" s="24" t="s">
        <v>83</v>
      </c>
      <c r="AY180" s="24" t="s">
        <v>186</v>
      </c>
      <c r="BE180" s="204">
        <f>IF(N180="základní",J180,0)</f>
        <v>0</v>
      </c>
      <c r="BF180" s="204">
        <f>IF(N180="snížená",J180,0)</f>
        <v>0</v>
      </c>
      <c r="BG180" s="204">
        <f>IF(N180="zákl. přenesená",J180,0)</f>
        <v>0</v>
      </c>
      <c r="BH180" s="204">
        <f>IF(N180="sníž. přenesená",J180,0)</f>
        <v>0</v>
      </c>
      <c r="BI180" s="204">
        <f>IF(N180="nulová",J180,0)</f>
        <v>0</v>
      </c>
      <c r="BJ180" s="24" t="s">
        <v>81</v>
      </c>
      <c r="BK180" s="204">
        <f>ROUND(I180*H180,2)</f>
        <v>0</v>
      </c>
      <c r="BL180" s="24" t="s">
        <v>206</v>
      </c>
      <c r="BM180" s="24" t="s">
        <v>1320</v>
      </c>
    </row>
    <row r="181" spans="2:47" s="1" customFormat="1" ht="94.5">
      <c r="B181" s="41"/>
      <c r="C181" s="63"/>
      <c r="D181" s="208" t="s">
        <v>287</v>
      </c>
      <c r="E181" s="63"/>
      <c r="F181" s="209" t="s">
        <v>628</v>
      </c>
      <c r="G181" s="63"/>
      <c r="H181" s="63"/>
      <c r="I181" s="163"/>
      <c r="J181" s="63"/>
      <c r="K181" s="63"/>
      <c r="L181" s="61"/>
      <c r="M181" s="207"/>
      <c r="N181" s="42"/>
      <c r="O181" s="42"/>
      <c r="P181" s="42"/>
      <c r="Q181" s="42"/>
      <c r="R181" s="42"/>
      <c r="S181" s="42"/>
      <c r="T181" s="78"/>
      <c r="AT181" s="24" t="s">
        <v>287</v>
      </c>
      <c r="AU181" s="24" t="s">
        <v>83</v>
      </c>
    </row>
    <row r="182" spans="2:51" s="11" customFormat="1" ht="13.5">
      <c r="B182" s="214"/>
      <c r="C182" s="215"/>
      <c r="D182" s="205" t="s">
        <v>290</v>
      </c>
      <c r="E182" s="216" t="s">
        <v>23</v>
      </c>
      <c r="F182" s="217" t="s">
        <v>1321</v>
      </c>
      <c r="G182" s="215"/>
      <c r="H182" s="218">
        <v>0.546</v>
      </c>
      <c r="I182" s="219"/>
      <c r="J182" s="215"/>
      <c r="K182" s="215"/>
      <c r="L182" s="220"/>
      <c r="M182" s="221"/>
      <c r="N182" s="222"/>
      <c r="O182" s="222"/>
      <c r="P182" s="222"/>
      <c r="Q182" s="222"/>
      <c r="R182" s="222"/>
      <c r="S182" s="222"/>
      <c r="T182" s="223"/>
      <c r="AT182" s="224" t="s">
        <v>290</v>
      </c>
      <c r="AU182" s="224" t="s">
        <v>83</v>
      </c>
      <c r="AV182" s="11" t="s">
        <v>83</v>
      </c>
      <c r="AW182" s="11" t="s">
        <v>36</v>
      </c>
      <c r="AX182" s="11" t="s">
        <v>81</v>
      </c>
      <c r="AY182" s="224" t="s">
        <v>186</v>
      </c>
    </row>
    <row r="183" spans="2:65" s="1" customFormat="1" ht="44.25" customHeight="1">
      <c r="B183" s="41"/>
      <c r="C183" s="193" t="s">
        <v>714</v>
      </c>
      <c r="D183" s="193" t="s">
        <v>189</v>
      </c>
      <c r="E183" s="194" t="s">
        <v>1322</v>
      </c>
      <c r="F183" s="195" t="s">
        <v>1323</v>
      </c>
      <c r="G183" s="196" t="s">
        <v>285</v>
      </c>
      <c r="H183" s="197">
        <v>0.771</v>
      </c>
      <c r="I183" s="198"/>
      <c r="J183" s="199">
        <f>ROUND(I183*H183,2)</f>
        <v>0</v>
      </c>
      <c r="K183" s="195" t="s">
        <v>193</v>
      </c>
      <c r="L183" s="61"/>
      <c r="M183" s="200" t="s">
        <v>23</v>
      </c>
      <c r="N183" s="201" t="s">
        <v>44</v>
      </c>
      <c r="O183" s="42"/>
      <c r="P183" s="202">
        <f>O183*H183</f>
        <v>0</v>
      </c>
      <c r="Q183" s="202">
        <v>0.00103</v>
      </c>
      <c r="R183" s="202">
        <f>Q183*H183</f>
        <v>0.0007941300000000001</v>
      </c>
      <c r="S183" s="202">
        <v>0</v>
      </c>
      <c r="T183" s="203">
        <f>S183*H183</f>
        <v>0</v>
      </c>
      <c r="AR183" s="24" t="s">
        <v>206</v>
      </c>
      <c r="AT183" s="24" t="s">
        <v>189</v>
      </c>
      <c r="AU183" s="24" t="s">
        <v>83</v>
      </c>
      <c r="AY183" s="24" t="s">
        <v>186</v>
      </c>
      <c r="BE183" s="204">
        <f>IF(N183="základní",J183,0)</f>
        <v>0</v>
      </c>
      <c r="BF183" s="204">
        <f>IF(N183="snížená",J183,0)</f>
        <v>0</v>
      </c>
      <c r="BG183" s="204">
        <f>IF(N183="zákl. přenesená",J183,0)</f>
        <v>0</v>
      </c>
      <c r="BH183" s="204">
        <f>IF(N183="sníž. přenesená",J183,0)</f>
        <v>0</v>
      </c>
      <c r="BI183" s="204">
        <f>IF(N183="nulová",J183,0)</f>
        <v>0</v>
      </c>
      <c r="BJ183" s="24" t="s">
        <v>81</v>
      </c>
      <c r="BK183" s="204">
        <f>ROUND(I183*H183,2)</f>
        <v>0</v>
      </c>
      <c r="BL183" s="24" t="s">
        <v>206</v>
      </c>
      <c r="BM183" s="24" t="s">
        <v>1324</v>
      </c>
    </row>
    <row r="184" spans="2:51" s="11" customFormat="1" ht="13.5">
      <c r="B184" s="214"/>
      <c r="C184" s="215"/>
      <c r="D184" s="205" t="s">
        <v>290</v>
      </c>
      <c r="E184" s="216" t="s">
        <v>23</v>
      </c>
      <c r="F184" s="217" t="s">
        <v>1325</v>
      </c>
      <c r="G184" s="215"/>
      <c r="H184" s="218">
        <v>0.771</v>
      </c>
      <c r="I184" s="219"/>
      <c r="J184" s="215"/>
      <c r="K184" s="215"/>
      <c r="L184" s="220"/>
      <c r="M184" s="221"/>
      <c r="N184" s="222"/>
      <c r="O184" s="222"/>
      <c r="P184" s="222"/>
      <c r="Q184" s="222"/>
      <c r="R184" s="222"/>
      <c r="S184" s="222"/>
      <c r="T184" s="223"/>
      <c r="AT184" s="224" t="s">
        <v>290</v>
      </c>
      <c r="AU184" s="224" t="s">
        <v>83</v>
      </c>
      <c r="AV184" s="11" t="s">
        <v>83</v>
      </c>
      <c r="AW184" s="11" t="s">
        <v>36</v>
      </c>
      <c r="AX184" s="11" t="s">
        <v>81</v>
      </c>
      <c r="AY184" s="224" t="s">
        <v>186</v>
      </c>
    </row>
    <row r="185" spans="2:65" s="1" customFormat="1" ht="44.25" customHeight="1">
      <c r="B185" s="41"/>
      <c r="C185" s="193" t="s">
        <v>778</v>
      </c>
      <c r="D185" s="193" t="s">
        <v>189</v>
      </c>
      <c r="E185" s="194" t="s">
        <v>1326</v>
      </c>
      <c r="F185" s="195" t="s">
        <v>1327</v>
      </c>
      <c r="G185" s="196" t="s">
        <v>285</v>
      </c>
      <c r="H185" s="197">
        <v>0.771</v>
      </c>
      <c r="I185" s="198"/>
      <c r="J185" s="199">
        <f>ROUND(I185*H185,2)</f>
        <v>0</v>
      </c>
      <c r="K185" s="195" t="s">
        <v>193</v>
      </c>
      <c r="L185" s="61"/>
      <c r="M185" s="200" t="s">
        <v>23</v>
      </c>
      <c r="N185" s="201" t="s">
        <v>44</v>
      </c>
      <c r="O185" s="42"/>
      <c r="P185" s="202">
        <f>O185*H185</f>
        <v>0</v>
      </c>
      <c r="Q185" s="202">
        <v>0</v>
      </c>
      <c r="R185" s="202">
        <f>Q185*H185</f>
        <v>0</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1328</v>
      </c>
    </row>
    <row r="186" spans="2:63" s="10" customFormat="1" ht="29.85" customHeight="1">
      <c r="B186" s="176"/>
      <c r="C186" s="177"/>
      <c r="D186" s="190" t="s">
        <v>72</v>
      </c>
      <c r="E186" s="191" t="s">
        <v>202</v>
      </c>
      <c r="F186" s="191" t="s">
        <v>642</v>
      </c>
      <c r="G186" s="177"/>
      <c r="H186" s="177"/>
      <c r="I186" s="180"/>
      <c r="J186" s="192">
        <f>BK186</f>
        <v>0</v>
      </c>
      <c r="K186" s="177"/>
      <c r="L186" s="182"/>
      <c r="M186" s="183"/>
      <c r="N186" s="184"/>
      <c r="O186" s="184"/>
      <c r="P186" s="185">
        <f>SUM(P187:P188)</f>
        <v>0</v>
      </c>
      <c r="Q186" s="184"/>
      <c r="R186" s="185">
        <f>SUM(R187:R188)</f>
        <v>0.40016280000000004</v>
      </c>
      <c r="S186" s="184"/>
      <c r="T186" s="186">
        <f>SUM(T187:T188)</f>
        <v>0</v>
      </c>
      <c r="AR186" s="187" t="s">
        <v>81</v>
      </c>
      <c r="AT186" s="188" t="s">
        <v>72</v>
      </c>
      <c r="AU186" s="188" t="s">
        <v>81</v>
      </c>
      <c r="AY186" s="187" t="s">
        <v>186</v>
      </c>
      <c r="BK186" s="189">
        <f>SUM(BK187:BK188)</f>
        <v>0</v>
      </c>
    </row>
    <row r="187" spans="2:65" s="1" customFormat="1" ht="31.5" customHeight="1">
      <c r="B187" s="41"/>
      <c r="C187" s="193" t="s">
        <v>703</v>
      </c>
      <c r="D187" s="193" t="s">
        <v>189</v>
      </c>
      <c r="E187" s="194" t="s">
        <v>652</v>
      </c>
      <c r="F187" s="195" t="s">
        <v>653</v>
      </c>
      <c r="G187" s="196" t="s">
        <v>401</v>
      </c>
      <c r="H187" s="197">
        <v>0.38</v>
      </c>
      <c r="I187" s="198"/>
      <c r="J187" s="199">
        <f>ROUND(I187*H187,2)</f>
        <v>0</v>
      </c>
      <c r="K187" s="195" t="s">
        <v>193</v>
      </c>
      <c r="L187" s="61"/>
      <c r="M187" s="200" t="s">
        <v>23</v>
      </c>
      <c r="N187" s="201" t="s">
        <v>44</v>
      </c>
      <c r="O187" s="42"/>
      <c r="P187" s="202">
        <f>O187*H187</f>
        <v>0</v>
      </c>
      <c r="Q187" s="202">
        <v>1.05306</v>
      </c>
      <c r="R187" s="202">
        <f>Q187*H187</f>
        <v>0.40016280000000004</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1329</v>
      </c>
    </row>
    <row r="188" spans="2:51" s="11" customFormat="1" ht="13.5">
      <c r="B188" s="214"/>
      <c r="C188" s="215"/>
      <c r="D188" s="208" t="s">
        <v>290</v>
      </c>
      <c r="E188" s="225" t="s">
        <v>23</v>
      </c>
      <c r="F188" s="226" t="s">
        <v>1330</v>
      </c>
      <c r="G188" s="215"/>
      <c r="H188" s="227">
        <v>0.38</v>
      </c>
      <c r="I188" s="219"/>
      <c r="J188" s="215"/>
      <c r="K188" s="215"/>
      <c r="L188" s="220"/>
      <c r="M188" s="221"/>
      <c r="N188" s="222"/>
      <c r="O188" s="222"/>
      <c r="P188" s="222"/>
      <c r="Q188" s="222"/>
      <c r="R188" s="222"/>
      <c r="S188" s="222"/>
      <c r="T188" s="223"/>
      <c r="AT188" s="224" t="s">
        <v>290</v>
      </c>
      <c r="AU188" s="224" t="s">
        <v>83</v>
      </c>
      <c r="AV188" s="11" t="s">
        <v>83</v>
      </c>
      <c r="AW188" s="11" t="s">
        <v>36</v>
      </c>
      <c r="AX188" s="11" t="s">
        <v>81</v>
      </c>
      <c r="AY188" s="224" t="s">
        <v>186</v>
      </c>
    </row>
    <row r="189" spans="2:63" s="10" customFormat="1" ht="29.85" customHeight="1">
      <c r="B189" s="176"/>
      <c r="C189" s="177"/>
      <c r="D189" s="190" t="s">
        <v>72</v>
      </c>
      <c r="E189" s="191" t="s">
        <v>206</v>
      </c>
      <c r="F189" s="191" t="s">
        <v>668</v>
      </c>
      <c r="G189" s="177"/>
      <c r="H189" s="177"/>
      <c r="I189" s="180"/>
      <c r="J189" s="192">
        <f>BK189</f>
        <v>0</v>
      </c>
      <c r="K189" s="177"/>
      <c r="L189" s="182"/>
      <c r="M189" s="183"/>
      <c r="N189" s="184"/>
      <c r="O189" s="184"/>
      <c r="P189" s="185">
        <f>SUM(P190:P201)</f>
        <v>0</v>
      </c>
      <c r="Q189" s="184"/>
      <c r="R189" s="185">
        <f>SUM(R190:R201)</f>
        <v>0</v>
      </c>
      <c r="S189" s="184"/>
      <c r="T189" s="186">
        <f>SUM(T190:T201)</f>
        <v>0</v>
      </c>
      <c r="AR189" s="187" t="s">
        <v>81</v>
      </c>
      <c r="AT189" s="188" t="s">
        <v>72</v>
      </c>
      <c r="AU189" s="188" t="s">
        <v>81</v>
      </c>
      <c r="AY189" s="187" t="s">
        <v>186</v>
      </c>
      <c r="BK189" s="189">
        <f>SUM(BK190:BK201)</f>
        <v>0</v>
      </c>
    </row>
    <row r="190" spans="2:65" s="1" customFormat="1" ht="22.5" customHeight="1">
      <c r="B190" s="41"/>
      <c r="C190" s="193" t="s">
        <v>994</v>
      </c>
      <c r="D190" s="193" t="s">
        <v>189</v>
      </c>
      <c r="E190" s="194" t="s">
        <v>1331</v>
      </c>
      <c r="F190" s="195" t="s">
        <v>1332</v>
      </c>
      <c r="G190" s="196" t="s">
        <v>444</v>
      </c>
      <c r="H190" s="197">
        <v>1.5</v>
      </c>
      <c r="I190" s="198"/>
      <c r="J190" s="199">
        <f>ROUND(I190*H190,2)</f>
        <v>0</v>
      </c>
      <c r="K190" s="195" t="s">
        <v>23</v>
      </c>
      <c r="L190" s="61"/>
      <c r="M190" s="200" t="s">
        <v>23</v>
      </c>
      <c r="N190" s="201" t="s">
        <v>44</v>
      </c>
      <c r="O190" s="42"/>
      <c r="P190" s="202">
        <f>O190*H190</f>
        <v>0</v>
      </c>
      <c r="Q190" s="202">
        <v>0</v>
      </c>
      <c r="R190" s="202">
        <f>Q190*H190</f>
        <v>0</v>
      </c>
      <c r="S190" s="202">
        <v>0</v>
      </c>
      <c r="T190" s="203">
        <f>S190*H190</f>
        <v>0</v>
      </c>
      <c r="AR190" s="24" t="s">
        <v>206</v>
      </c>
      <c r="AT190" s="24" t="s">
        <v>189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206</v>
      </c>
      <c r="BM190" s="24" t="s">
        <v>1333</v>
      </c>
    </row>
    <row r="191" spans="2:65" s="1" customFormat="1" ht="31.5" customHeight="1">
      <c r="B191" s="41"/>
      <c r="C191" s="193" t="s">
        <v>405</v>
      </c>
      <c r="D191" s="193" t="s">
        <v>189</v>
      </c>
      <c r="E191" s="194" t="s">
        <v>670</v>
      </c>
      <c r="F191" s="195" t="s">
        <v>671</v>
      </c>
      <c r="G191" s="196" t="s">
        <v>285</v>
      </c>
      <c r="H191" s="197">
        <v>48.4</v>
      </c>
      <c r="I191" s="198"/>
      <c r="J191" s="199">
        <f>ROUND(I191*H191,2)</f>
        <v>0</v>
      </c>
      <c r="K191" s="195" t="s">
        <v>193</v>
      </c>
      <c r="L191" s="61"/>
      <c r="M191" s="200" t="s">
        <v>23</v>
      </c>
      <c r="N191" s="201" t="s">
        <v>44</v>
      </c>
      <c r="O191" s="42"/>
      <c r="P191" s="202">
        <f>O191*H191</f>
        <v>0</v>
      </c>
      <c r="Q191" s="202">
        <v>0</v>
      </c>
      <c r="R191" s="202">
        <f>Q191*H191</f>
        <v>0</v>
      </c>
      <c r="S191" s="202">
        <v>0</v>
      </c>
      <c r="T191" s="203">
        <f>S191*H191</f>
        <v>0</v>
      </c>
      <c r="AR191" s="24" t="s">
        <v>206</v>
      </c>
      <c r="AT191" s="24" t="s">
        <v>189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1334</v>
      </c>
    </row>
    <row r="192" spans="2:47" s="1" customFormat="1" ht="189">
      <c r="B192" s="41"/>
      <c r="C192" s="63"/>
      <c r="D192" s="208" t="s">
        <v>287</v>
      </c>
      <c r="E192" s="63"/>
      <c r="F192" s="209" t="s">
        <v>673</v>
      </c>
      <c r="G192" s="63"/>
      <c r="H192" s="63"/>
      <c r="I192" s="163"/>
      <c r="J192" s="63"/>
      <c r="K192" s="63"/>
      <c r="L192" s="61"/>
      <c r="M192" s="207"/>
      <c r="N192" s="42"/>
      <c r="O192" s="42"/>
      <c r="P192" s="42"/>
      <c r="Q192" s="42"/>
      <c r="R192" s="42"/>
      <c r="S192" s="42"/>
      <c r="T192" s="78"/>
      <c r="AT192" s="24" t="s">
        <v>287</v>
      </c>
      <c r="AU192" s="24" t="s">
        <v>83</v>
      </c>
    </row>
    <row r="193" spans="2:51" s="11" customFormat="1" ht="13.5">
      <c r="B193" s="214"/>
      <c r="C193" s="215"/>
      <c r="D193" s="205" t="s">
        <v>290</v>
      </c>
      <c r="E193" s="216" t="s">
        <v>23</v>
      </c>
      <c r="F193" s="217" t="s">
        <v>1335</v>
      </c>
      <c r="G193" s="215"/>
      <c r="H193" s="218">
        <v>48.4</v>
      </c>
      <c r="I193" s="219"/>
      <c r="J193" s="215"/>
      <c r="K193" s="215"/>
      <c r="L193" s="220"/>
      <c r="M193" s="221"/>
      <c r="N193" s="222"/>
      <c r="O193" s="222"/>
      <c r="P193" s="222"/>
      <c r="Q193" s="222"/>
      <c r="R193" s="222"/>
      <c r="S193" s="222"/>
      <c r="T193" s="223"/>
      <c r="AT193" s="224" t="s">
        <v>290</v>
      </c>
      <c r="AU193" s="224" t="s">
        <v>83</v>
      </c>
      <c r="AV193" s="11" t="s">
        <v>83</v>
      </c>
      <c r="AW193" s="11" t="s">
        <v>36</v>
      </c>
      <c r="AX193" s="11" t="s">
        <v>81</v>
      </c>
      <c r="AY193" s="224" t="s">
        <v>186</v>
      </c>
    </row>
    <row r="194" spans="2:65" s="1" customFormat="1" ht="31.5" customHeight="1">
      <c r="B194" s="41"/>
      <c r="C194" s="193" t="s">
        <v>411</v>
      </c>
      <c r="D194" s="193" t="s">
        <v>189</v>
      </c>
      <c r="E194" s="194" t="s">
        <v>675</v>
      </c>
      <c r="F194" s="195" t="s">
        <v>676</v>
      </c>
      <c r="G194" s="196" t="s">
        <v>285</v>
      </c>
      <c r="H194" s="197">
        <v>48.4</v>
      </c>
      <c r="I194" s="198"/>
      <c r="J194" s="199">
        <f>ROUND(I194*H194,2)</f>
        <v>0</v>
      </c>
      <c r="K194" s="195" t="s">
        <v>193</v>
      </c>
      <c r="L194" s="61"/>
      <c r="M194" s="200" t="s">
        <v>23</v>
      </c>
      <c r="N194" s="201" t="s">
        <v>44</v>
      </c>
      <c r="O194" s="42"/>
      <c r="P194" s="202">
        <f>O194*H194</f>
        <v>0</v>
      </c>
      <c r="Q194" s="202">
        <v>0</v>
      </c>
      <c r="R194" s="202">
        <f>Q194*H194</f>
        <v>0</v>
      </c>
      <c r="S194" s="202">
        <v>0</v>
      </c>
      <c r="T194" s="203">
        <f>S194*H194</f>
        <v>0</v>
      </c>
      <c r="AR194" s="24" t="s">
        <v>206</v>
      </c>
      <c r="AT194" s="24" t="s">
        <v>189</v>
      </c>
      <c r="AU194" s="24" t="s">
        <v>83</v>
      </c>
      <c r="AY194" s="24" t="s">
        <v>186</v>
      </c>
      <c r="BE194" s="204">
        <f>IF(N194="základní",J194,0)</f>
        <v>0</v>
      </c>
      <c r="BF194" s="204">
        <f>IF(N194="snížená",J194,0)</f>
        <v>0</v>
      </c>
      <c r="BG194" s="204">
        <f>IF(N194="zákl. přenesená",J194,0)</f>
        <v>0</v>
      </c>
      <c r="BH194" s="204">
        <f>IF(N194="sníž. přenesená",J194,0)</f>
        <v>0</v>
      </c>
      <c r="BI194" s="204">
        <f>IF(N194="nulová",J194,0)</f>
        <v>0</v>
      </c>
      <c r="BJ194" s="24" t="s">
        <v>81</v>
      </c>
      <c r="BK194" s="204">
        <f>ROUND(I194*H194,2)</f>
        <v>0</v>
      </c>
      <c r="BL194" s="24" t="s">
        <v>206</v>
      </c>
      <c r="BM194" s="24" t="s">
        <v>1336</v>
      </c>
    </row>
    <row r="195" spans="2:47" s="1" customFormat="1" ht="189">
      <c r="B195" s="41"/>
      <c r="C195" s="63"/>
      <c r="D195" s="208" t="s">
        <v>287</v>
      </c>
      <c r="E195" s="63"/>
      <c r="F195" s="209" t="s">
        <v>673</v>
      </c>
      <c r="G195" s="63"/>
      <c r="H195" s="63"/>
      <c r="I195" s="163"/>
      <c r="J195" s="63"/>
      <c r="K195" s="63"/>
      <c r="L195" s="61"/>
      <c r="M195" s="207"/>
      <c r="N195" s="42"/>
      <c r="O195" s="42"/>
      <c r="P195" s="42"/>
      <c r="Q195" s="42"/>
      <c r="R195" s="42"/>
      <c r="S195" s="42"/>
      <c r="T195" s="78"/>
      <c r="AT195" s="24" t="s">
        <v>287</v>
      </c>
      <c r="AU195" s="24" t="s">
        <v>83</v>
      </c>
    </row>
    <row r="196" spans="2:51" s="11" customFormat="1" ht="13.5">
      <c r="B196" s="214"/>
      <c r="C196" s="215"/>
      <c r="D196" s="205" t="s">
        <v>290</v>
      </c>
      <c r="E196" s="216" t="s">
        <v>23</v>
      </c>
      <c r="F196" s="217" t="s">
        <v>1335</v>
      </c>
      <c r="G196" s="215"/>
      <c r="H196" s="218">
        <v>48.4</v>
      </c>
      <c r="I196" s="219"/>
      <c r="J196" s="215"/>
      <c r="K196" s="215"/>
      <c r="L196" s="220"/>
      <c r="M196" s="221"/>
      <c r="N196" s="222"/>
      <c r="O196" s="222"/>
      <c r="P196" s="222"/>
      <c r="Q196" s="222"/>
      <c r="R196" s="222"/>
      <c r="S196" s="222"/>
      <c r="T196" s="223"/>
      <c r="AT196" s="224" t="s">
        <v>290</v>
      </c>
      <c r="AU196" s="224" t="s">
        <v>83</v>
      </c>
      <c r="AV196" s="11" t="s">
        <v>83</v>
      </c>
      <c r="AW196" s="11" t="s">
        <v>36</v>
      </c>
      <c r="AX196" s="11" t="s">
        <v>81</v>
      </c>
      <c r="AY196" s="224" t="s">
        <v>186</v>
      </c>
    </row>
    <row r="197" spans="2:65" s="1" customFormat="1" ht="31.5" customHeight="1">
      <c r="B197" s="41"/>
      <c r="C197" s="193" t="s">
        <v>961</v>
      </c>
      <c r="D197" s="193" t="s">
        <v>189</v>
      </c>
      <c r="E197" s="194" t="s">
        <v>685</v>
      </c>
      <c r="F197" s="195" t="s">
        <v>686</v>
      </c>
      <c r="G197" s="196" t="s">
        <v>295</v>
      </c>
      <c r="H197" s="197">
        <v>1.507</v>
      </c>
      <c r="I197" s="198"/>
      <c r="J197" s="199">
        <f>ROUND(I197*H197,2)</f>
        <v>0</v>
      </c>
      <c r="K197" s="195" t="s">
        <v>193</v>
      </c>
      <c r="L197" s="61"/>
      <c r="M197" s="200" t="s">
        <v>23</v>
      </c>
      <c r="N197" s="201" t="s">
        <v>44</v>
      </c>
      <c r="O197" s="42"/>
      <c r="P197" s="202">
        <f>O197*H197</f>
        <v>0</v>
      </c>
      <c r="Q197" s="202">
        <v>0</v>
      </c>
      <c r="R197" s="202">
        <f>Q197*H197</f>
        <v>0</v>
      </c>
      <c r="S197" s="202">
        <v>0</v>
      </c>
      <c r="T197" s="203">
        <f>S197*H197</f>
        <v>0</v>
      </c>
      <c r="AR197" s="24" t="s">
        <v>206</v>
      </c>
      <c r="AT197" s="24" t="s">
        <v>189</v>
      </c>
      <c r="AU197" s="24" t="s">
        <v>83</v>
      </c>
      <c r="AY197" s="24" t="s">
        <v>186</v>
      </c>
      <c r="BE197" s="204">
        <f>IF(N197="základní",J197,0)</f>
        <v>0</v>
      </c>
      <c r="BF197" s="204">
        <f>IF(N197="snížená",J197,0)</f>
        <v>0</v>
      </c>
      <c r="BG197" s="204">
        <f>IF(N197="zákl. přenesená",J197,0)</f>
        <v>0</v>
      </c>
      <c r="BH197" s="204">
        <f>IF(N197="sníž. přenesená",J197,0)</f>
        <v>0</v>
      </c>
      <c r="BI197" s="204">
        <f>IF(N197="nulová",J197,0)</f>
        <v>0</v>
      </c>
      <c r="BJ197" s="24" t="s">
        <v>81</v>
      </c>
      <c r="BK197" s="204">
        <f>ROUND(I197*H197,2)</f>
        <v>0</v>
      </c>
      <c r="BL197" s="24" t="s">
        <v>206</v>
      </c>
      <c r="BM197" s="24" t="s">
        <v>1337</v>
      </c>
    </row>
    <row r="198" spans="2:47" s="1" customFormat="1" ht="54">
      <c r="B198" s="41"/>
      <c r="C198" s="63"/>
      <c r="D198" s="208" t="s">
        <v>287</v>
      </c>
      <c r="E198" s="63"/>
      <c r="F198" s="209" t="s">
        <v>682</v>
      </c>
      <c r="G198" s="63"/>
      <c r="H198" s="63"/>
      <c r="I198" s="163"/>
      <c r="J198" s="63"/>
      <c r="K198" s="63"/>
      <c r="L198" s="61"/>
      <c r="M198" s="207"/>
      <c r="N198" s="42"/>
      <c r="O198" s="42"/>
      <c r="P198" s="42"/>
      <c r="Q198" s="42"/>
      <c r="R198" s="42"/>
      <c r="S198" s="42"/>
      <c r="T198" s="78"/>
      <c r="AT198" s="24" t="s">
        <v>287</v>
      </c>
      <c r="AU198" s="24" t="s">
        <v>83</v>
      </c>
    </row>
    <row r="199" spans="2:51" s="11" customFormat="1" ht="13.5">
      <c r="B199" s="214"/>
      <c r="C199" s="215"/>
      <c r="D199" s="208" t="s">
        <v>290</v>
      </c>
      <c r="E199" s="225" t="s">
        <v>23</v>
      </c>
      <c r="F199" s="226" t="s">
        <v>1338</v>
      </c>
      <c r="G199" s="215"/>
      <c r="H199" s="227">
        <v>0.411</v>
      </c>
      <c r="I199" s="219"/>
      <c r="J199" s="215"/>
      <c r="K199" s="215"/>
      <c r="L199" s="220"/>
      <c r="M199" s="221"/>
      <c r="N199" s="222"/>
      <c r="O199" s="222"/>
      <c r="P199" s="222"/>
      <c r="Q199" s="222"/>
      <c r="R199" s="222"/>
      <c r="S199" s="222"/>
      <c r="T199" s="223"/>
      <c r="AT199" s="224" t="s">
        <v>290</v>
      </c>
      <c r="AU199" s="224" t="s">
        <v>83</v>
      </c>
      <c r="AV199" s="11" t="s">
        <v>83</v>
      </c>
      <c r="AW199" s="11" t="s">
        <v>36</v>
      </c>
      <c r="AX199" s="11" t="s">
        <v>73</v>
      </c>
      <c r="AY199" s="224" t="s">
        <v>186</v>
      </c>
    </row>
    <row r="200" spans="2:51" s="11" customFormat="1" ht="13.5">
      <c r="B200" s="214"/>
      <c r="C200" s="215"/>
      <c r="D200" s="208" t="s">
        <v>290</v>
      </c>
      <c r="E200" s="225" t="s">
        <v>23</v>
      </c>
      <c r="F200" s="226" t="s">
        <v>1339</v>
      </c>
      <c r="G200" s="215"/>
      <c r="H200" s="227">
        <v>1.096</v>
      </c>
      <c r="I200" s="219"/>
      <c r="J200" s="215"/>
      <c r="K200" s="215"/>
      <c r="L200" s="220"/>
      <c r="M200" s="221"/>
      <c r="N200" s="222"/>
      <c r="O200" s="222"/>
      <c r="P200" s="222"/>
      <c r="Q200" s="222"/>
      <c r="R200" s="222"/>
      <c r="S200" s="222"/>
      <c r="T200" s="223"/>
      <c r="AT200" s="224" t="s">
        <v>290</v>
      </c>
      <c r="AU200" s="224" t="s">
        <v>83</v>
      </c>
      <c r="AV200" s="11" t="s">
        <v>83</v>
      </c>
      <c r="AW200" s="11" t="s">
        <v>36</v>
      </c>
      <c r="AX200" s="11" t="s">
        <v>73</v>
      </c>
      <c r="AY200" s="224" t="s">
        <v>186</v>
      </c>
    </row>
    <row r="201" spans="2:51" s="12" customFormat="1" ht="13.5">
      <c r="B201" s="230"/>
      <c r="C201" s="231"/>
      <c r="D201" s="208" t="s">
        <v>290</v>
      </c>
      <c r="E201" s="265" t="s">
        <v>23</v>
      </c>
      <c r="F201" s="266" t="s">
        <v>650</v>
      </c>
      <c r="G201" s="231"/>
      <c r="H201" s="267">
        <v>1.507</v>
      </c>
      <c r="I201" s="235"/>
      <c r="J201" s="231"/>
      <c r="K201" s="231"/>
      <c r="L201" s="236"/>
      <c r="M201" s="237"/>
      <c r="N201" s="238"/>
      <c r="O201" s="238"/>
      <c r="P201" s="238"/>
      <c r="Q201" s="238"/>
      <c r="R201" s="238"/>
      <c r="S201" s="238"/>
      <c r="T201" s="239"/>
      <c r="AT201" s="240" t="s">
        <v>290</v>
      </c>
      <c r="AU201" s="240" t="s">
        <v>83</v>
      </c>
      <c r="AV201" s="12" t="s">
        <v>206</v>
      </c>
      <c r="AW201" s="12" t="s">
        <v>36</v>
      </c>
      <c r="AX201" s="12" t="s">
        <v>81</v>
      </c>
      <c r="AY201" s="240" t="s">
        <v>186</v>
      </c>
    </row>
    <row r="202" spans="2:63" s="10" customFormat="1" ht="29.85" customHeight="1">
      <c r="B202" s="176"/>
      <c r="C202" s="177"/>
      <c r="D202" s="190" t="s">
        <v>72</v>
      </c>
      <c r="E202" s="191" t="s">
        <v>185</v>
      </c>
      <c r="F202" s="191" t="s">
        <v>697</v>
      </c>
      <c r="G202" s="177"/>
      <c r="H202" s="177"/>
      <c r="I202" s="180"/>
      <c r="J202" s="192">
        <f>BK202</f>
        <v>0</v>
      </c>
      <c r="K202" s="177"/>
      <c r="L202" s="182"/>
      <c r="M202" s="183"/>
      <c r="N202" s="184"/>
      <c r="O202" s="184"/>
      <c r="P202" s="185">
        <f>SUM(P203:P242)</f>
        <v>0</v>
      </c>
      <c r="Q202" s="184"/>
      <c r="R202" s="185">
        <f>SUM(R203:R242)</f>
        <v>93.81563390000001</v>
      </c>
      <c r="S202" s="184"/>
      <c r="T202" s="186">
        <f>SUM(T203:T242)</f>
        <v>0</v>
      </c>
      <c r="AR202" s="187" t="s">
        <v>81</v>
      </c>
      <c r="AT202" s="188" t="s">
        <v>72</v>
      </c>
      <c r="AU202" s="188" t="s">
        <v>81</v>
      </c>
      <c r="AY202" s="187" t="s">
        <v>186</v>
      </c>
      <c r="BK202" s="189">
        <f>SUM(BK203:BK242)</f>
        <v>0</v>
      </c>
    </row>
    <row r="203" spans="2:65" s="1" customFormat="1" ht="22.5" customHeight="1">
      <c r="B203" s="41"/>
      <c r="C203" s="193" t="s">
        <v>1071</v>
      </c>
      <c r="D203" s="193" t="s">
        <v>189</v>
      </c>
      <c r="E203" s="194" t="s">
        <v>699</v>
      </c>
      <c r="F203" s="195" t="s">
        <v>700</v>
      </c>
      <c r="G203" s="196" t="s">
        <v>444</v>
      </c>
      <c r="H203" s="197">
        <v>6.57</v>
      </c>
      <c r="I203" s="198"/>
      <c r="J203" s="199">
        <f>ROUND(I203*H203,2)</f>
        <v>0</v>
      </c>
      <c r="K203" s="195" t="s">
        <v>23</v>
      </c>
      <c r="L203" s="61"/>
      <c r="M203" s="200" t="s">
        <v>23</v>
      </c>
      <c r="N203" s="201" t="s">
        <v>44</v>
      </c>
      <c r="O203" s="42"/>
      <c r="P203" s="202">
        <f>O203*H203</f>
        <v>0</v>
      </c>
      <c r="Q203" s="202">
        <v>0</v>
      </c>
      <c r="R203" s="202">
        <f>Q203*H203</f>
        <v>0</v>
      </c>
      <c r="S203" s="202">
        <v>0</v>
      </c>
      <c r="T203" s="203">
        <f>S203*H203</f>
        <v>0</v>
      </c>
      <c r="AR203" s="24" t="s">
        <v>206</v>
      </c>
      <c r="AT203" s="24" t="s">
        <v>189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1340</v>
      </c>
    </row>
    <row r="204" spans="2:47" s="1" customFormat="1" ht="27">
      <c r="B204" s="41"/>
      <c r="C204" s="63"/>
      <c r="D204" s="205" t="s">
        <v>196</v>
      </c>
      <c r="E204" s="63"/>
      <c r="F204" s="206" t="s">
        <v>1257</v>
      </c>
      <c r="G204" s="63"/>
      <c r="H204" s="63"/>
      <c r="I204" s="163"/>
      <c r="J204" s="63"/>
      <c r="K204" s="63"/>
      <c r="L204" s="61"/>
      <c r="M204" s="207"/>
      <c r="N204" s="42"/>
      <c r="O204" s="42"/>
      <c r="P204" s="42"/>
      <c r="Q204" s="42"/>
      <c r="R204" s="42"/>
      <c r="S204" s="42"/>
      <c r="T204" s="78"/>
      <c r="AT204" s="24" t="s">
        <v>196</v>
      </c>
      <c r="AU204" s="24" t="s">
        <v>83</v>
      </c>
    </row>
    <row r="205" spans="2:65" s="1" customFormat="1" ht="22.5" customHeight="1">
      <c r="B205" s="41"/>
      <c r="C205" s="193" t="s">
        <v>441</v>
      </c>
      <c r="D205" s="193" t="s">
        <v>189</v>
      </c>
      <c r="E205" s="194" t="s">
        <v>704</v>
      </c>
      <c r="F205" s="195" t="s">
        <v>705</v>
      </c>
      <c r="G205" s="196" t="s">
        <v>285</v>
      </c>
      <c r="H205" s="197">
        <v>3581.719</v>
      </c>
      <c r="I205" s="198"/>
      <c r="J205" s="199">
        <f>ROUND(I205*H205,2)</f>
        <v>0</v>
      </c>
      <c r="K205" s="195" t="s">
        <v>23</v>
      </c>
      <c r="L205" s="61"/>
      <c r="M205" s="200" t="s">
        <v>23</v>
      </c>
      <c r="N205" s="201" t="s">
        <v>44</v>
      </c>
      <c r="O205" s="42"/>
      <c r="P205" s="202">
        <f>O205*H205</f>
        <v>0</v>
      </c>
      <c r="Q205" s="202">
        <v>0</v>
      </c>
      <c r="R205" s="202">
        <f>Q205*H205</f>
        <v>0</v>
      </c>
      <c r="S205" s="202">
        <v>0</v>
      </c>
      <c r="T205" s="203">
        <f>S205*H205</f>
        <v>0</v>
      </c>
      <c r="AR205" s="24" t="s">
        <v>206</v>
      </c>
      <c r="AT205" s="24" t="s">
        <v>189</v>
      </c>
      <c r="AU205" s="24" t="s">
        <v>83</v>
      </c>
      <c r="AY205" s="24" t="s">
        <v>186</v>
      </c>
      <c r="BE205" s="204">
        <f>IF(N205="základní",J205,0)</f>
        <v>0</v>
      </c>
      <c r="BF205" s="204">
        <f>IF(N205="snížená",J205,0)</f>
        <v>0</v>
      </c>
      <c r="BG205" s="204">
        <f>IF(N205="zákl. přenesená",J205,0)</f>
        <v>0</v>
      </c>
      <c r="BH205" s="204">
        <f>IF(N205="sníž. přenesená",J205,0)</f>
        <v>0</v>
      </c>
      <c r="BI205" s="204">
        <f>IF(N205="nulová",J205,0)</f>
        <v>0</v>
      </c>
      <c r="BJ205" s="24" t="s">
        <v>81</v>
      </c>
      <c r="BK205" s="204">
        <f>ROUND(I205*H205,2)</f>
        <v>0</v>
      </c>
      <c r="BL205" s="24" t="s">
        <v>206</v>
      </c>
      <c r="BM205" s="24" t="s">
        <v>1341</v>
      </c>
    </row>
    <row r="206" spans="2:51" s="11" customFormat="1" ht="13.5">
      <c r="B206" s="214"/>
      <c r="C206" s="215"/>
      <c r="D206" s="208" t="s">
        <v>290</v>
      </c>
      <c r="E206" s="225" t="s">
        <v>23</v>
      </c>
      <c r="F206" s="226" t="s">
        <v>1342</v>
      </c>
      <c r="G206" s="215"/>
      <c r="H206" s="227">
        <v>2114.689</v>
      </c>
      <c r="I206" s="219"/>
      <c r="J206" s="215"/>
      <c r="K206" s="215"/>
      <c r="L206" s="220"/>
      <c r="M206" s="221"/>
      <c r="N206" s="222"/>
      <c r="O206" s="222"/>
      <c r="P206" s="222"/>
      <c r="Q206" s="222"/>
      <c r="R206" s="222"/>
      <c r="S206" s="222"/>
      <c r="T206" s="223"/>
      <c r="AT206" s="224" t="s">
        <v>290</v>
      </c>
      <c r="AU206" s="224" t="s">
        <v>83</v>
      </c>
      <c r="AV206" s="11" t="s">
        <v>83</v>
      </c>
      <c r="AW206" s="11" t="s">
        <v>36</v>
      </c>
      <c r="AX206" s="11" t="s">
        <v>73</v>
      </c>
      <c r="AY206" s="224" t="s">
        <v>186</v>
      </c>
    </row>
    <row r="207" spans="2:51" s="13" customFormat="1" ht="13.5">
      <c r="B207" s="241"/>
      <c r="C207" s="242"/>
      <c r="D207" s="208" t="s">
        <v>290</v>
      </c>
      <c r="E207" s="243" t="s">
        <v>23</v>
      </c>
      <c r="F207" s="244" t="s">
        <v>1343</v>
      </c>
      <c r="G207" s="242"/>
      <c r="H207" s="245" t="s">
        <v>23</v>
      </c>
      <c r="I207" s="246"/>
      <c r="J207" s="242"/>
      <c r="K207" s="242"/>
      <c r="L207" s="247"/>
      <c r="M207" s="248"/>
      <c r="N207" s="249"/>
      <c r="O207" s="249"/>
      <c r="P207" s="249"/>
      <c r="Q207" s="249"/>
      <c r="R207" s="249"/>
      <c r="S207" s="249"/>
      <c r="T207" s="250"/>
      <c r="AT207" s="251" t="s">
        <v>290</v>
      </c>
      <c r="AU207" s="251" t="s">
        <v>83</v>
      </c>
      <c r="AV207" s="13" t="s">
        <v>81</v>
      </c>
      <c r="AW207" s="13" t="s">
        <v>36</v>
      </c>
      <c r="AX207" s="13" t="s">
        <v>73</v>
      </c>
      <c r="AY207" s="251" t="s">
        <v>186</v>
      </c>
    </row>
    <row r="208" spans="2:51" s="11" customFormat="1" ht="13.5">
      <c r="B208" s="214"/>
      <c r="C208" s="215"/>
      <c r="D208" s="208" t="s">
        <v>290</v>
      </c>
      <c r="E208" s="225" t="s">
        <v>23</v>
      </c>
      <c r="F208" s="226" t="s">
        <v>1344</v>
      </c>
      <c r="G208" s="215"/>
      <c r="H208" s="227">
        <v>1467.03</v>
      </c>
      <c r="I208" s="219"/>
      <c r="J208" s="215"/>
      <c r="K208" s="215"/>
      <c r="L208" s="220"/>
      <c r="M208" s="221"/>
      <c r="N208" s="222"/>
      <c r="O208" s="222"/>
      <c r="P208" s="222"/>
      <c r="Q208" s="222"/>
      <c r="R208" s="222"/>
      <c r="S208" s="222"/>
      <c r="T208" s="223"/>
      <c r="AT208" s="224" t="s">
        <v>290</v>
      </c>
      <c r="AU208" s="224" t="s">
        <v>83</v>
      </c>
      <c r="AV208" s="11" t="s">
        <v>83</v>
      </c>
      <c r="AW208" s="11" t="s">
        <v>36</v>
      </c>
      <c r="AX208" s="11" t="s">
        <v>73</v>
      </c>
      <c r="AY208" s="224" t="s">
        <v>186</v>
      </c>
    </row>
    <row r="209" spans="2:51" s="13" customFormat="1" ht="13.5">
      <c r="B209" s="241"/>
      <c r="C209" s="242"/>
      <c r="D209" s="208" t="s">
        <v>290</v>
      </c>
      <c r="E209" s="243" t="s">
        <v>23</v>
      </c>
      <c r="F209" s="244" t="s">
        <v>1345</v>
      </c>
      <c r="G209" s="242"/>
      <c r="H209" s="245" t="s">
        <v>23</v>
      </c>
      <c r="I209" s="246"/>
      <c r="J209" s="242"/>
      <c r="K209" s="242"/>
      <c r="L209" s="247"/>
      <c r="M209" s="248"/>
      <c r="N209" s="249"/>
      <c r="O209" s="249"/>
      <c r="P209" s="249"/>
      <c r="Q209" s="249"/>
      <c r="R209" s="249"/>
      <c r="S209" s="249"/>
      <c r="T209" s="250"/>
      <c r="AT209" s="251" t="s">
        <v>290</v>
      </c>
      <c r="AU209" s="251" t="s">
        <v>83</v>
      </c>
      <c r="AV209" s="13" t="s">
        <v>81</v>
      </c>
      <c r="AW209" s="13" t="s">
        <v>36</v>
      </c>
      <c r="AX209" s="13" t="s">
        <v>73</v>
      </c>
      <c r="AY209" s="251" t="s">
        <v>186</v>
      </c>
    </row>
    <row r="210" spans="2:51" s="12" customFormat="1" ht="13.5">
      <c r="B210" s="230"/>
      <c r="C210" s="231"/>
      <c r="D210" s="205" t="s">
        <v>290</v>
      </c>
      <c r="E210" s="232" t="s">
        <v>23</v>
      </c>
      <c r="F210" s="233" t="s">
        <v>650</v>
      </c>
      <c r="G210" s="231"/>
      <c r="H210" s="234">
        <v>3581.719</v>
      </c>
      <c r="I210" s="235"/>
      <c r="J210" s="231"/>
      <c r="K210" s="231"/>
      <c r="L210" s="236"/>
      <c r="M210" s="237"/>
      <c r="N210" s="238"/>
      <c r="O210" s="238"/>
      <c r="P210" s="238"/>
      <c r="Q210" s="238"/>
      <c r="R210" s="238"/>
      <c r="S210" s="238"/>
      <c r="T210" s="239"/>
      <c r="AT210" s="240" t="s">
        <v>290</v>
      </c>
      <c r="AU210" s="240" t="s">
        <v>83</v>
      </c>
      <c r="AV210" s="12" t="s">
        <v>206</v>
      </c>
      <c r="AW210" s="12" t="s">
        <v>36</v>
      </c>
      <c r="AX210" s="12" t="s">
        <v>81</v>
      </c>
      <c r="AY210" s="240" t="s">
        <v>186</v>
      </c>
    </row>
    <row r="211" spans="2:65" s="1" customFormat="1" ht="22.5" customHeight="1">
      <c r="B211" s="41"/>
      <c r="C211" s="193" t="s">
        <v>418</v>
      </c>
      <c r="D211" s="193" t="s">
        <v>189</v>
      </c>
      <c r="E211" s="194" t="s">
        <v>715</v>
      </c>
      <c r="F211" s="195" t="s">
        <v>716</v>
      </c>
      <c r="G211" s="196" t="s">
        <v>285</v>
      </c>
      <c r="H211" s="197">
        <v>95</v>
      </c>
      <c r="I211" s="198"/>
      <c r="J211" s="199">
        <f>ROUND(I211*H211,2)</f>
        <v>0</v>
      </c>
      <c r="K211" s="195" t="s">
        <v>193</v>
      </c>
      <c r="L211" s="61"/>
      <c r="M211" s="200" t="s">
        <v>23</v>
      </c>
      <c r="N211" s="201" t="s">
        <v>44</v>
      </c>
      <c r="O211" s="42"/>
      <c r="P211" s="202">
        <f>O211*H211</f>
        <v>0</v>
      </c>
      <c r="Q211" s="202">
        <v>0</v>
      </c>
      <c r="R211" s="202">
        <f>Q211*H211</f>
        <v>0</v>
      </c>
      <c r="S211" s="202">
        <v>0</v>
      </c>
      <c r="T211" s="203">
        <f>S211*H211</f>
        <v>0</v>
      </c>
      <c r="AR211" s="24" t="s">
        <v>206</v>
      </c>
      <c r="AT211" s="24" t="s">
        <v>189</v>
      </c>
      <c r="AU211" s="24" t="s">
        <v>83</v>
      </c>
      <c r="AY211" s="24" t="s">
        <v>186</v>
      </c>
      <c r="BE211" s="204">
        <f>IF(N211="základní",J211,0)</f>
        <v>0</v>
      </c>
      <c r="BF211" s="204">
        <f>IF(N211="snížená",J211,0)</f>
        <v>0</v>
      </c>
      <c r="BG211" s="204">
        <f>IF(N211="zákl. přenesená",J211,0)</f>
        <v>0</v>
      </c>
      <c r="BH211" s="204">
        <f>IF(N211="sníž. přenesená",J211,0)</f>
        <v>0</v>
      </c>
      <c r="BI211" s="204">
        <f>IF(N211="nulová",J211,0)</f>
        <v>0</v>
      </c>
      <c r="BJ211" s="24" t="s">
        <v>81</v>
      </c>
      <c r="BK211" s="204">
        <f>ROUND(I211*H211,2)</f>
        <v>0</v>
      </c>
      <c r="BL211" s="24" t="s">
        <v>206</v>
      </c>
      <c r="BM211" s="24" t="s">
        <v>1346</v>
      </c>
    </row>
    <row r="212" spans="2:51" s="11" customFormat="1" ht="13.5">
      <c r="B212" s="214"/>
      <c r="C212" s="215"/>
      <c r="D212" s="205" t="s">
        <v>290</v>
      </c>
      <c r="E212" s="216" t="s">
        <v>23</v>
      </c>
      <c r="F212" s="217" t="s">
        <v>1347</v>
      </c>
      <c r="G212" s="215"/>
      <c r="H212" s="218">
        <v>95</v>
      </c>
      <c r="I212" s="219"/>
      <c r="J212" s="215"/>
      <c r="K212" s="215"/>
      <c r="L212" s="220"/>
      <c r="M212" s="221"/>
      <c r="N212" s="222"/>
      <c r="O212" s="222"/>
      <c r="P212" s="222"/>
      <c r="Q212" s="222"/>
      <c r="R212" s="222"/>
      <c r="S212" s="222"/>
      <c r="T212" s="223"/>
      <c r="AT212" s="224" t="s">
        <v>290</v>
      </c>
      <c r="AU212" s="224" t="s">
        <v>83</v>
      </c>
      <c r="AV212" s="11" t="s">
        <v>83</v>
      </c>
      <c r="AW212" s="11" t="s">
        <v>36</v>
      </c>
      <c r="AX212" s="11" t="s">
        <v>81</v>
      </c>
      <c r="AY212" s="224" t="s">
        <v>186</v>
      </c>
    </row>
    <row r="213" spans="2:65" s="1" customFormat="1" ht="22.5" customHeight="1">
      <c r="B213" s="41"/>
      <c r="C213" s="193" t="s">
        <v>556</v>
      </c>
      <c r="D213" s="193" t="s">
        <v>189</v>
      </c>
      <c r="E213" s="194" t="s">
        <v>720</v>
      </c>
      <c r="F213" s="195" t="s">
        <v>721</v>
      </c>
      <c r="G213" s="196" t="s">
        <v>285</v>
      </c>
      <c r="H213" s="197">
        <v>8</v>
      </c>
      <c r="I213" s="198"/>
      <c r="J213" s="199">
        <f>ROUND(I213*H213,2)</f>
        <v>0</v>
      </c>
      <c r="K213" s="195" t="s">
        <v>193</v>
      </c>
      <c r="L213" s="61"/>
      <c r="M213" s="200" t="s">
        <v>23</v>
      </c>
      <c r="N213" s="201" t="s">
        <v>44</v>
      </c>
      <c r="O213" s="42"/>
      <c r="P213" s="202">
        <f>O213*H213</f>
        <v>0</v>
      </c>
      <c r="Q213" s="202">
        <v>0</v>
      </c>
      <c r="R213" s="202">
        <f>Q213*H213</f>
        <v>0</v>
      </c>
      <c r="S213" s="202">
        <v>0</v>
      </c>
      <c r="T213" s="203">
        <f>S213*H213</f>
        <v>0</v>
      </c>
      <c r="AR213" s="24" t="s">
        <v>206</v>
      </c>
      <c r="AT213" s="24" t="s">
        <v>189</v>
      </c>
      <c r="AU213" s="24" t="s">
        <v>83</v>
      </c>
      <c r="AY213" s="24" t="s">
        <v>186</v>
      </c>
      <c r="BE213" s="204">
        <f>IF(N213="základní",J213,0)</f>
        <v>0</v>
      </c>
      <c r="BF213" s="204">
        <f>IF(N213="snížená",J213,0)</f>
        <v>0</v>
      </c>
      <c r="BG213" s="204">
        <f>IF(N213="zákl. přenesená",J213,0)</f>
        <v>0</v>
      </c>
      <c r="BH213" s="204">
        <f>IF(N213="sníž. přenesená",J213,0)</f>
        <v>0</v>
      </c>
      <c r="BI213" s="204">
        <f>IF(N213="nulová",J213,0)</f>
        <v>0</v>
      </c>
      <c r="BJ213" s="24" t="s">
        <v>81</v>
      </c>
      <c r="BK213" s="204">
        <f>ROUND(I213*H213,2)</f>
        <v>0</v>
      </c>
      <c r="BL213" s="24" t="s">
        <v>206</v>
      </c>
      <c r="BM213" s="24" t="s">
        <v>1348</v>
      </c>
    </row>
    <row r="214" spans="2:51" s="11" customFormat="1" ht="13.5">
      <c r="B214" s="214"/>
      <c r="C214" s="215"/>
      <c r="D214" s="205" t="s">
        <v>290</v>
      </c>
      <c r="E214" s="216" t="s">
        <v>23</v>
      </c>
      <c r="F214" s="217" t="s">
        <v>1349</v>
      </c>
      <c r="G214" s="215"/>
      <c r="H214" s="218">
        <v>8</v>
      </c>
      <c r="I214" s="219"/>
      <c r="J214" s="215"/>
      <c r="K214" s="215"/>
      <c r="L214" s="220"/>
      <c r="M214" s="221"/>
      <c r="N214" s="222"/>
      <c r="O214" s="222"/>
      <c r="P214" s="222"/>
      <c r="Q214" s="222"/>
      <c r="R214" s="222"/>
      <c r="S214" s="222"/>
      <c r="T214" s="223"/>
      <c r="AT214" s="224" t="s">
        <v>290</v>
      </c>
      <c r="AU214" s="224" t="s">
        <v>83</v>
      </c>
      <c r="AV214" s="11" t="s">
        <v>83</v>
      </c>
      <c r="AW214" s="11" t="s">
        <v>36</v>
      </c>
      <c r="AX214" s="11" t="s">
        <v>81</v>
      </c>
      <c r="AY214" s="224" t="s">
        <v>186</v>
      </c>
    </row>
    <row r="215" spans="2:65" s="1" customFormat="1" ht="22.5" customHeight="1">
      <c r="B215" s="41"/>
      <c r="C215" s="193" t="s">
        <v>841</v>
      </c>
      <c r="D215" s="193" t="s">
        <v>189</v>
      </c>
      <c r="E215" s="194" t="s">
        <v>729</v>
      </c>
      <c r="F215" s="195" t="s">
        <v>730</v>
      </c>
      <c r="G215" s="196" t="s">
        <v>285</v>
      </c>
      <c r="H215" s="197">
        <v>1782.93</v>
      </c>
      <c r="I215" s="198"/>
      <c r="J215" s="199">
        <f>ROUND(I215*H215,2)</f>
        <v>0</v>
      </c>
      <c r="K215" s="195" t="s">
        <v>193</v>
      </c>
      <c r="L215" s="61"/>
      <c r="M215" s="200" t="s">
        <v>23</v>
      </c>
      <c r="N215" s="201" t="s">
        <v>44</v>
      </c>
      <c r="O215" s="42"/>
      <c r="P215" s="202">
        <f>O215*H215</f>
        <v>0</v>
      </c>
      <c r="Q215" s="202">
        <v>0</v>
      </c>
      <c r="R215" s="202">
        <f>Q215*H215</f>
        <v>0</v>
      </c>
      <c r="S215" s="202">
        <v>0</v>
      </c>
      <c r="T215" s="203">
        <f>S215*H215</f>
        <v>0</v>
      </c>
      <c r="AR215" s="24" t="s">
        <v>206</v>
      </c>
      <c r="AT215" s="24" t="s">
        <v>189</v>
      </c>
      <c r="AU215" s="24" t="s">
        <v>83</v>
      </c>
      <c r="AY215" s="24" t="s">
        <v>186</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206</v>
      </c>
      <c r="BM215" s="24" t="s">
        <v>1350</v>
      </c>
    </row>
    <row r="216" spans="2:51" s="11" customFormat="1" ht="13.5">
      <c r="B216" s="214"/>
      <c r="C216" s="215"/>
      <c r="D216" s="205" t="s">
        <v>290</v>
      </c>
      <c r="E216" s="216" t="s">
        <v>23</v>
      </c>
      <c r="F216" s="217" t="s">
        <v>1351</v>
      </c>
      <c r="G216" s="215"/>
      <c r="H216" s="218">
        <v>1782.93</v>
      </c>
      <c r="I216" s="219"/>
      <c r="J216" s="215"/>
      <c r="K216" s="215"/>
      <c r="L216" s="220"/>
      <c r="M216" s="221"/>
      <c r="N216" s="222"/>
      <c r="O216" s="222"/>
      <c r="P216" s="222"/>
      <c r="Q216" s="222"/>
      <c r="R216" s="222"/>
      <c r="S216" s="222"/>
      <c r="T216" s="223"/>
      <c r="AT216" s="224" t="s">
        <v>290</v>
      </c>
      <c r="AU216" s="224" t="s">
        <v>83</v>
      </c>
      <c r="AV216" s="11" t="s">
        <v>83</v>
      </c>
      <c r="AW216" s="11" t="s">
        <v>36</v>
      </c>
      <c r="AX216" s="11" t="s">
        <v>81</v>
      </c>
      <c r="AY216" s="224" t="s">
        <v>186</v>
      </c>
    </row>
    <row r="217" spans="2:65" s="1" customFormat="1" ht="31.5" customHeight="1">
      <c r="B217" s="41"/>
      <c r="C217" s="193" t="s">
        <v>852</v>
      </c>
      <c r="D217" s="193" t="s">
        <v>189</v>
      </c>
      <c r="E217" s="194" t="s">
        <v>737</v>
      </c>
      <c r="F217" s="195" t="s">
        <v>738</v>
      </c>
      <c r="G217" s="196" t="s">
        <v>285</v>
      </c>
      <c r="H217" s="197">
        <v>1585.97</v>
      </c>
      <c r="I217" s="198"/>
      <c r="J217" s="199">
        <f>ROUND(I217*H217,2)</f>
        <v>0</v>
      </c>
      <c r="K217" s="195" t="s">
        <v>193</v>
      </c>
      <c r="L217" s="61"/>
      <c r="M217" s="200" t="s">
        <v>23</v>
      </c>
      <c r="N217" s="201" t="s">
        <v>44</v>
      </c>
      <c r="O217" s="42"/>
      <c r="P217" s="202">
        <f>O217*H217</f>
        <v>0</v>
      </c>
      <c r="Q217" s="202">
        <v>0</v>
      </c>
      <c r="R217" s="202">
        <f>Q217*H217</f>
        <v>0</v>
      </c>
      <c r="S217" s="202">
        <v>0</v>
      </c>
      <c r="T217" s="203">
        <f>S217*H217</f>
        <v>0</v>
      </c>
      <c r="AR217" s="24" t="s">
        <v>206</v>
      </c>
      <c r="AT217" s="24" t="s">
        <v>189</v>
      </c>
      <c r="AU217" s="24" t="s">
        <v>83</v>
      </c>
      <c r="AY217" s="24" t="s">
        <v>186</v>
      </c>
      <c r="BE217" s="204">
        <f>IF(N217="základní",J217,0)</f>
        <v>0</v>
      </c>
      <c r="BF217" s="204">
        <f>IF(N217="snížená",J217,0)</f>
        <v>0</v>
      </c>
      <c r="BG217" s="204">
        <f>IF(N217="zákl. přenesená",J217,0)</f>
        <v>0</v>
      </c>
      <c r="BH217" s="204">
        <f>IF(N217="sníž. přenesená",J217,0)</f>
        <v>0</v>
      </c>
      <c r="BI217" s="204">
        <f>IF(N217="nulová",J217,0)</f>
        <v>0</v>
      </c>
      <c r="BJ217" s="24" t="s">
        <v>81</v>
      </c>
      <c r="BK217" s="204">
        <f>ROUND(I217*H217,2)</f>
        <v>0</v>
      </c>
      <c r="BL217" s="24" t="s">
        <v>206</v>
      </c>
      <c r="BM217" s="24" t="s">
        <v>1352</v>
      </c>
    </row>
    <row r="218" spans="2:47" s="1" customFormat="1" ht="67.5">
      <c r="B218" s="41"/>
      <c r="C218" s="63"/>
      <c r="D218" s="205" t="s">
        <v>287</v>
      </c>
      <c r="E218" s="63"/>
      <c r="F218" s="206" t="s">
        <v>740</v>
      </c>
      <c r="G218" s="63"/>
      <c r="H218" s="63"/>
      <c r="I218" s="163"/>
      <c r="J218" s="63"/>
      <c r="K218" s="63"/>
      <c r="L218" s="61"/>
      <c r="M218" s="207"/>
      <c r="N218" s="42"/>
      <c r="O218" s="42"/>
      <c r="P218" s="42"/>
      <c r="Q218" s="42"/>
      <c r="R218" s="42"/>
      <c r="S218" s="42"/>
      <c r="T218" s="78"/>
      <c r="AT218" s="24" t="s">
        <v>287</v>
      </c>
      <c r="AU218" s="24" t="s">
        <v>83</v>
      </c>
    </row>
    <row r="219" spans="2:65" s="1" customFormat="1" ht="31.5" customHeight="1">
      <c r="B219" s="41"/>
      <c r="C219" s="193" t="s">
        <v>692</v>
      </c>
      <c r="D219" s="193" t="s">
        <v>189</v>
      </c>
      <c r="E219" s="194" t="s">
        <v>742</v>
      </c>
      <c r="F219" s="195" t="s">
        <v>743</v>
      </c>
      <c r="G219" s="196" t="s">
        <v>285</v>
      </c>
      <c r="H219" s="197">
        <v>1517.55</v>
      </c>
      <c r="I219" s="198"/>
      <c r="J219" s="199">
        <f>ROUND(I219*H219,2)</f>
        <v>0</v>
      </c>
      <c r="K219" s="195" t="s">
        <v>193</v>
      </c>
      <c r="L219" s="61"/>
      <c r="M219" s="200" t="s">
        <v>23</v>
      </c>
      <c r="N219" s="201" t="s">
        <v>44</v>
      </c>
      <c r="O219" s="42"/>
      <c r="P219" s="202">
        <f>O219*H219</f>
        <v>0</v>
      </c>
      <c r="Q219" s="202">
        <v>0</v>
      </c>
      <c r="R219" s="202">
        <f>Q219*H219</f>
        <v>0</v>
      </c>
      <c r="S219" s="202">
        <v>0</v>
      </c>
      <c r="T219" s="203">
        <f>S219*H219</f>
        <v>0</v>
      </c>
      <c r="AR219" s="24" t="s">
        <v>206</v>
      </c>
      <c r="AT219" s="24" t="s">
        <v>189</v>
      </c>
      <c r="AU219" s="24" t="s">
        <v>83</v>
      </c>
      <c r="AY219" s="24" t="s">
        <v>186</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206</v>
      </c>
      <c r="BM219" s="24" t="s">
        <v>1353</v>
      </c>
    </row>
    <row r="220" spans="2:47" s="1" customFormat="1" ht="27">
      <c r="B220" s="41"/>
      <c r="C220" s="63"/>
      <c r="D220" s="205" t="s">
        <v>287</v>
      </c>
      <c r="E220" s="63"/>
      <c r="F220" s="206" t="s">
        <v>745</v>
      </c>
      <c r="G220" s="63"/>
      <c r="H220" s="63"/>
      <c r="I220" s="163"/>
      <c r="J220" s="63"/>
      <c r="K220" s="63"/>
      <c r="L220" s="61"/>
      <c r="M220" s="207"/>
      <c r="N220" s="42"/>
      <c r="O220" s="42"/>
      <c r="P220" s="42"/>
      <c r="Q220" s="42"/>
      <c r="R220" s="42"/>
      <c r="S220" s="42"/>
      <c r="T220" s="78"/>
      <c r="AT220" s="24" t="s">
        <v>287</v>
      </c>
      <c r="AU220" s="24" t="s">
        <v>83</v>
      </c>
    </row>
    <row r="221" spans="2:65" s="1" customFormat="1" ht="31.5" customHeight="1">
      <c r="B221" s="41"/>
      <c r="C221" s="193" t="s">
        <v>602</v>
      </c>
      <c r="D221" s="193" t="s">
        <v>189</v>
      </c>
      <c r="E221" s="194" t="s">
        <v>747</v>
      </c>
      <c r="F221" s="195" t="s">
        <v>748</v>
      </c>
      <c r="G221" s="196" t="s">
        <v>285</v>
      </c>
      <c r="H221" s="197">
        <v>204.21</v>
      </c>
      <c r="I221" s="198"/>
      <c r="J221" s="199">
        <f>ROUND(I221*H221,2)</f>
        <v>0</v>
      </c>
      <c r="K221" s="195" t="s">
        <v>193</v>
      </c>
      <c r="L221" s="61"/>
      <c r="M221" s="200" t="s">
        <v>23</v>
      </c>
      <c r="N221" s="201" t="s">
        <v>44</v>
      </c>
      <c r="O221" s="42"/>
      <c r="P221" s="202">
        <f>O221*H221</f>
        <v>0</v>
      </c>
      <c r="Q221" s="202">
        <v>0.27799</v>
      </c>
      <c r="R221" s="202">
        <f>Q221*H221</f>
        <v>56.768337900000006</v>
      </c>
      <c r="S221" s="202">
        <v>0</v>
      </c>
      <c r="T221" s="203">
        <f>S221*H221</f>
        <v>0</v>
      </c>
      <c r="AR221" s="24" t="s">
        <v>206</v>
      </c>
      <c r="AT221" s="24" t="s">
        <v>189</v>
      </c>
      <c r="AU221" s="24" t="s">
        <v>83</v>
      </c>
      <c r="AY221" s="24" t="s">
        <v>186</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206</v>
      </c>
      <c r="BM221" s="24" t="s">
        <v>1354</v>
      </c>
    </row>
    <row r="222" spans="2:47" s="1" customFormat="1" ht="67.5">
      <c r="B222" s="41"/>
      <c r="C222" s="63"/>
      <c r="D222" s="208" t="s">
        <v>287</v>
      </c>
      <c r="E222" s="63"/>
      <c r="F222" s="209" t="s">
        <v>750</v>
      </c>
      <c r="G222" s="63"/>
      <c r="H222" s="63"/>
      <c r="I222" s="163"/>
      <c r="J222" s="63"/>
      <c r="K222" s="63"/>
      <c r="L222" s="61"/>
      <c r="M222" s="207"/>
      <c r="N222" s="42"/>
      <c r="O222" s="42"/>
      <c r="P222" s="42"/>
      <c r="Q222" s="42"/>
      <c r="R222" s="42"/>
      <c r="S222" s="42"/>
      <c r="T222" s="78"/>
      <c r="AT222" s="24" t="s">
        <v>287</v>
      </c>
      <c r="AU222" s="24" t="s">
        <v>83</v>
      </c>
    </row>
    <row r="223" spans="2:51" s="11" customFormat="1" ht="13.5">
      <c r="B223" s="214"/>
      <c r="C223" s="215"/>
      <c r="D223" s="205" t="s">
        <v>290</v>
      </c>
      <c r="E223" s="216" t="s">
        <v>23</v>
      </c>
      <c r="F223" s="217" t="s">
        <v>1355</v>
      </c>
      <c r="G223" s="215"/>
      <c r="H223" s="218">
        <v>204.21</v>
      </c>
      <c r="I223" s="219"/>
      <c r="J223" s="215"/>
      <c r="K223" s="215"/>
      <c r="L223" s="220"/>
      <c r="M223" s="221"/>
      <c r="N223" s="222"/>
      <c r="O223" s="222"/>
      <c r="P223" s="222"/>
      <c r="Q223" s="222"/>
      <c r="R223" s="222"/>
      <c r="S223" s="222"/>
      <c r="T223" s="223"/>
      <c r="AT223" s="224" t="s">
        <v>290</v>
      </c>
      <c r="AU223" s="224" t="s">
        <v>83</v>
      </c>
      <c r="AV223" s="11" t="s">
        <v>83</v>
      </c>
      <c r="AW223" s="11" t="s">
        <v>36</v>
      </c>
      <c r="AX223" s="11" t="s">
        <v>81</v>
      </c>
      <c r="AY223" s="224" t="s">
        <v>186</v>
      </c>
    </row>
    <row r="224" spans="2:65" s="1" customFormat="1" ht="22.5" customHeight="1">
      <c r="B224" s="41"/>
      <c r="C224" s="193" t="s">
        <v>1058</v>
      </c>
      <c r="D224" s="193" t="s">
        <v>189</v>
      </c>
      <c r="E224" s="194" t="s">
        <v>753</v>
      </c>
      <c r="F224" s="195" t="s">
        <v>754</v>
      </c>
      <c r="G224" s="196" t="s">
        <v>295</v>
      </c>
      <c r="H224" s="197">
        <v>35</v>
      </c>
      <c r="I224" s="198"/>
      <c r="J224" s="199">
        <f>ROUND(I224*H224,2)</f>
        <v>0</v>
      </c>
      <c r="K224" s="195" t="s">
        <v>193</v>
      </c>
      <c r="L224" s="61"/>
      <c r="M224" s="200" t="s">
        <v>23</v>
      </c>
      <c r="N224" s="201" t="s">
        <v>44</v>
      </c>
      <c r="O224" s="42"/>
      <c r="P224" s="202">
        <f>O224*H224</f>
        <v>0</v>
      </c>
      <c r="Q224" s="202">
        <v>0</v>
      </c>
      <c r="R224" s="202">
        <f>Q224*H224</f>
        <v>0</v>
      </c>
      <c r="S224" s="202">
        <v>0</v>
      </c>
      <c r="T224" s="203">
        <f>S224*H224</f>
        <v>0</v>
      </c>
      <c r="AR224" s="24" t="s">
        <v>206</v>
      </c>
      <c r="AT224" s="24" t="s">
        <v>189</v>
      </c>
      <c r="AU224" s="24" t="s">
        <v>83</v>
      </c>
      <c r="AY224" s="24" t="s">
        <v>186</v>
      </c>
      <c r="BE224" s="204">
        <f>IF(N224="základní",J224,0)</f>
        <v>0</v>
      </c>
      <c r="BF224" s="204">
        <f>IF(N224="snížená",J224,0)</f>
        <v>0</v>
      </c>
      <c r="BG224" s="204">
        <f>IF(N224="zákl. přenesená",J224,0)</f>
        <v>0</v>
      </c>
      <c r="BH224" s="204">
        <f>IF(N224="sníž. přenesená",J224,0)</f>
        <v>0</v>
      </c>
      <c r="BI224" s="204">
        <f>IF(N224="nulová",J224,0)</f>
        <v>0</v>
      </c>
      <c r="BJ224" s="24" t="s">
        <v>81</v>
      </c>
      <c r="BK224" s="204">
        <f>ROUND(I224*H224,2)</f>
        <v>0</v>
      </c>
      <c r="BL224" s="24" t="s">
        <v>206</v>
      </c>
      <c r="BM224" s="24" t="s">
        <v>1356</v>
      </c>
    </row>
    <row r="225" spans="2:47" s="1" customFormat="1" ht="54">
      <c r="B225" s="41"/>
      <c r="C225" s="63"/>
      <c r="D225" s="208" t="s">
        <v>287</v>
      </c>
      <c r="E225" s="63"/>
      <c r="F225" s="209" t="s">
        <v>756</v>
      </c>
      <c r="G225" s="63"/>
      <c r="H225" s="63"/>
      <c r="I225" s="163"/>
      <c r="J225" s="63"/>
      <c r="K225" s="63"/>
      <c r="L225" s="61"/>
      <c r="M225" s="207"/>
      <c r="N225" s="42"/>
      <c r="O225" s="42"/>
      <c r="P225" s="42"/>
      <c r="Q225" s="42"/>
      <c r="R225" s="42"/>
      <c r="S225" s="42"/>
      <c r="T225" s="78"/>
      <c r="AT225" s="24" t="s">
        <v>287</v>
      </c>
      <c r="AU225" s="24" t="s">
        <v>83</v>
      </c>
    </row>
    <row r="226" spans="2:47" s="1" customFormat="1" ht="27">
      <c r="B226" s="41"/>
      <c r="C226" s="63"/>
      <c r="D226" s="208" t="s">
        <v>196</v>
      </c>
      <c r="E226" s="63"/>
      <c r="F226" s="209" t="s">
        <v>1257</v>
      </c>
      <c r="G226" s="63"/>
      <c r="H226" s="63"/>
      <c r="I226" s="163"/>
      <c r="J226" s="63"/>
      <c r="K226" s="63"/>
      <c r="L226" s="61"/>
      <c r="M226" s="207"/>
      <c r="N226" s="42"/>
      <c r="O226" s="42"/>
      <c r="P226" s="42"/>
      <c r="Q226" s="42"/>
      <c r="R226" s="42"/>
      <c r="S226" s="42"/>
      <c r="T226" s="78"/>
      <c r="AT226" s="24" t="s">
        <v>196</v>
      </c>
      <c r="AU226" s="24" t="s">
        <v>83</v>
      </c>
    </row>
    <row r="227" spans="2:51" s="11" customFormat="1" ht="13.5">
      <c r="B227" s="214"/>
      <c r="C227" s="215"/>
      <c r="D227" s="205" t="s">
        <v>290</v>
      </c>
      <c r="E227" s="216" t="s">
        <v>23</v>
      </c>
      <c r="F227" s="217" t="s">
        <v>447</v>
      </c>
      <c r="G227" s="215"/>
      <c r="H227" s="218">
        <v>35</v>
      </c>
      <c r="I227" s="219"/>
      <c r="J227" s="215"/>
      <c r="K227" s="215"/>
      <c r="L227" s="220"/>
      <c r="M227" s="221"/>
      <c r="N227" s="222"/>
      <c r="O227" s="222"/>
      <c r="P227" s="222"/>
      <c r="Q227" s="222"/>
      <c r="R227" s="222"/>
      <c r="S227" s="222"/>
      <c r="T227" s="223"/>
      <c r="AT227" s="224" t="s">
        <v>290</v>
      </c>
      <c r="AU227" s="224" t="s">
        <v>83</v>
      </c>
      <c r="AV227" s="11" t="s">
        <v>83</v>
      </c>
      <c r="AW227" s="11" t="s">
        <v>36</v>
      </c>
      <c r="AX227" s="11" t="s">
        <v>81</v>
      </c>
      <c r="AY227" s="224" t="s">
        <v>186</v>
      </c>
    </row>
    <row r="228" spans="2:65" s="1" customFormat="1" ht="22.5" customHeight="1">
      <c r="B228" s="41"/>
      <c r="C228" s="193" t="s">
        <v>678</v>
      </c>
      <c r="D228" s="193" t="s">
        <v>189</v>
      </c>
      <c r="E228" s="194" t="s">
        <v>759</v>
      </c>
      <c r="F228" s="195" t="s">
        <v>760</v>
      </c>
      <c r="G228" s="196" t="s">
        <v>285</v>
      </c>
      <c r="H228" s="197">
        <v>2982.19</v>
      </c>
      <c r="I228" s="198"/>
      <c r="J228" s="199">
        <f>ROUND(I228*H228,2)</f>
        <v>0</v>
      </c>
      <c r="K228" s="195" t="s">
        <v>193</v>
      </c>
      <c r="L228" s="61"/>
      <c r="M228" s="200" t="s">
        <v>23</v>
      </c>
      <c r="N228" s="201" t="s">
        <v>44</v>
      </c>
      <c r="O228" s="42"/>
      <c r="P228" s="202">
        <f>O228*H228</f>
        <v>0</v>
      </c>
      <c r="Q228" s="202">
        <v>0</v>
      </c>
      <c r="R228" s="202">
        <f>Q228*H228</f>
        <v>0</v>
      </c>
      <c r="S228" s="202">
        <v>0</v>
      </c>
      <c r="T228" s="203">
        <f>S228*H228</f>
        <v>0</v>
      </c>
      <c r="AR228" s="24" t="s">
        <v>206</v>
      </c>
      <c r="AT228" s="24" t="s">
        <v>189</v>
      </c>
      <c r="AU228" s="24" t="s">
        <v>83</v>
      </c>
      <c r="AY228" s="24" t="s">
        <v>186</v>
      </c>
      <c r="BE228" s="204">
        <f>IF(N228="základní",J228,0)</f>
        <v>0</v>
      </c>
      <c r="BF228" s="204">
        <f>IF(N228="snížená",J228,0)</f>
        <v>0</v>
      </c>
      <c r="BG228" s="204">
        <f>IF(N228="zákl. přenesená",J228,0)</f>
        <v>0</v>
      </c>
      <c r="BH228" s="204">
        <f>IF(N228="sníž. přenesená",J228,0)</f>
        <v>0</v>
      </c>
      <c r="BI228" s="204">
        <f>IF(N228="nulová",J228,0)</f>
        <v>0</v>
      </c>
      <c r="BJ228" s="24" t="s">
        <v>81</v>
      </c>
      <c r="BK228" s="204">
        <f>ROUND(I228*H228,2)</f>
        <v>0</v>
      </c>
      <c r="BL228" s="24" t="s">
        <v>206</v>
      </c>
      <c r="BM228" s="24" t="s">
        <v>1357</v>
      </c>
    </row>
    <row r="229" spans="2:47" s="1" customFormat="1" ht="27">
      <c r="B229" s="41"/>
      <c r="C229" s="63"/>
      <c r="D229" s="208" t="s">
        <v>196</v>
      </c>
      <c r="E229" s="63"/>
      <c r="F229" s="209" t="s">
        <v>762</v>
      </c>
      <c r="G229" s="63"/>
      <c r="H229" s="63"/>
      <c r="I229" s="163"/>
      <c r="J229" s="63"/>
      <c r="K229" s="63"/>
      <c r="L229" s="61"/>
      <c r="M229" s="207"/>
      <c r="N229" s="42"/>
      <c r="O229" s="42"/>
      <c r="P229" s="42"/>
      <c r="Q229" s="42"/>
      <c r="R229" s="42"/>
      <c r="S229" s="42"/>
      <c r="T229" s="78"/>
      <c r="AT229" s="24" t="s">
        <v>196</v>
      </c>
      <c r="AU229" s="24" t="s">
        <v>83</v>
      </c>
    </row>
    <row r="230" spans="2:51" s="11" customFormat="1" ht="13.5">
      <c r="B230" s="214"/>
      <c r="C230" s="215"/>
      <c r="D230" s="205" t="s">
        <v>290</v>
      </c>
      <c r="E230" s="216" t="s">
        <v>23</v>
      </c>
      <c r="F230" s="217" t="s">
        <v>1358</v>
      </c>
      <c r="G230" s="215"/>
      <c r="H230" s="218">
        <v>2982.19</v>
      </c>
      <c r="I230" s="219"/>
      <c r="J230" s="215"/>
      <c r="K230" s="215"/>
      <c r="L230" s="220"/>
      <c r="M230" s="221"/>
      <c r="N230" s="222"/>
      <c r="O230" s="222"/>
      <c r="P230" s="222"/>
      <c r="Q230" s="222"/>
      <c r="R230" s="222"/>
      <c r="S230" s="222"/>
      <c r="T230" s="223"/>
      <c r="AT230" s="224" t="s">
        <v>290</v>
      </c>
      <c r="AU230" s="224" t="s">
        <v>83</v>
      </c>
      <c r="AV230" s="11" t="s">
        <v>83</v>
      </c>
      <c r="AW230" s="11" t="s">
        <v>36</v>
      </c>
      <c r="AX230" s="11" t="s">
        <v>81</v>
      </c>
      <c r="AY230" s="224" t="s">
        <v>186</v>
      </c>
    </row>
    <row r="231" spans="2:65" s="1" customFormat="1" ht="31.5" customHeight="1">
      <c r="B231" s="41"/>
      <c r="C231" s="193" t="s">
        <v>1067</v>
      </c>
      <c r="D231" s="193" t="s">
        <v>189</v>
      </c>
      <c r="E231" s="194" t="s">
        <v>765</v>
      </c>
      <c r="F231" s="195" t="s">
        <v>766</v>
      </c>
      <c r="G231" s="196" t="s">
        <v>285</v>
      </c>
      <c r="H231" s="197">
        <v>1365.41</v>
      </c>
      <c r="I231" s="198"/>
      <c r="J231" s="199">
        <f>ROUND(I231*H231,2)</f>
        <v>0</v>
      </c>
      <c r="K231" s="195" t="s">
        <v>193</v>
      </c>
      <c r="L231" s="61"/>
      <c r="M231" s="200" t="s">
        <v>23</v>
      </c>
      <c r="N231" s="201" t="s">
        <v>44</v>
      </c>
      <c r="O231" s="42"/>
      <c r="P231" s="202">
        <f>O231*H231</f>
        <v>0</v>
      </c>
      <c r="Q231" s="202">
        <v>0</v>
      </c>
      <c r="R231" s="202">
        <f>Q231*H231</f>
        <v>0</v>
      </c>
      <c r="S231" s="202">
        <v>0</v>
      </c>
      <c r="T231" s="203">
        <f>S231*H231</f>
        <v>0</v>
      </c>
      <c r="AR231" s="24" t="s">
        <v>206</v>
      </c>
      <c r="AT231" s="24" t="s">
        <v>189</v>
      </c>
      <c r="AU231" s="24" t="s">
        <v>83</v>
      </c>
      <c r="AY231" s="24" t="s">
        <v>186</v>
      </c>
      <c r="BE231" s="204">
        <f>IF(N231="základní",J231,0)</f>
        <v>0</v>
      </c>
      <c r="BF231" s="204">
        <f>IF(N231="snížená",J231,0)</f>
        <v>0</v>
      </c>
      <c r="BG231" s="204">
        <f>IF(N231="zákl. přenesená",J231,0)</f>
        <v>0</v>
      </c>
      <c r="BH231" s="204">
        <f>IF(N231="sníž. přenesená",J231,0)</f>
        <v>0</v>
      </c>
      <c r="BI231" s="204">
        <f>IF(N231="nulová",J231,0)</f>
        <v>0</v>
      </c>
      <c r="BJ231" s="24" t="s">
        <v>81</v>
      </c>
      <c r="BK231" s="204">
        <f>ROUND(I231*H231,2)</f>
        <v>0</v>
      </c>
      <c r="BL231" s="24" t="s">
        <v>206</v>
      </c>
      <c r="BM231" s="24" t="s">
        <v>1359</v>
      </c>
    </row>
    <row r="232" spans="2:47" s="1" customFormat="1" ht="27">
      <c r="B232" s="41"/>
      <c r="C232" s="63"/>
      <c r="D232" s="208" t="s">
        <v>287</v>
      </c>
      <c r="E232" s="63"/>
      <c r="F232" s="209" t="s">
        <v>768</v>
      </c>
      <c r="G232" s="63"/>
      <c r="H232" s="63"/>
      <c r="I232" s="163"/>
      <c r="J232" s="63"/>
      <c r="K232" s="63"/>
      <c r="L232" s="61"/>
      <c r="M232" s="207"/>
      <c r="N232" s="42"/>
      <c r="O232" s="42"/>
      <c r="P232" s="42"/>
      <c r="Q232" s="42"/>
      <c r="R232" s="42"/>
      <c r="S232" s="42"/>
      <c r="T232" s="78"/>
      <c r="AT232" s="24" t="s">
        <v>287</v>
      </c>
      <c r="AU232" s="24" t="s">
        <v>83</v>
      </c>
    </row>
    <row r="233" spans="2:47" s="1" customFormat="1" ht="27">
      <c r="B233" s="41"/>
      <c r="C233" s="63"/>
      <c r="D233" s="205" t="s">
        <v>196</v>
      </c>
      <c r="E233" s="63"/>
      <c r="F233" s="206" t="s">
        <v>1257</v>
      </c>
      <c r="G233" s="63"/>
      <c r="H233" s="63"/>
      <c r="I233" s="163"/>
      <c r="J233" s="63"/>
      <c r="K233" s="63"/>
      <c r="L233" s="61"/>
      <c r="M233" s="207"/>
      <c r="N233" s="42"/>
      <c r="O233" s="42"/>
      <c r="P233" s="42"/>
      <c r="Q233" s="42"/>
      <c r="R233" s="42"/>
      <c r="S233" s="42"/>
      <c r="T233" s="78"/>
      <c r="AT233" s="24" t="s">
        <v>196</v>
      </c>
      <c r="AU233" s="24" t="s">
        <v>83</v>
      </c>
    </row>
    <row r="234" spans="2:65" s="1" customFormat="1" ht="31.5" customHeight="1">
      <c r="B234" s="41"/>
      <c r="C234" s="193" t="s">
        <v>1063</v>
      </c>
      <c r="D234" s="193" t="s">
        <v>189</v>
      </c>
      <c r="E234" s="194" t="s">
        <v>774</v>
      </c>
      <c r="F234" s="195" t="s">
        <v>775</v>
      </c>
      <c r="G234" s="196" t="s">
        <v>285</v>
      </c>
      <c r="H234" s="197">
        <v>1464.64</v>
      </c>
      <c r="I234" s="198"/>
      <c r="J234" s="199">
        <f>ROUND(I234*H234,2)</f>
        <v>0</v>
      </c>
      <c r="K234" s="195" t="s">
        <v>193</v>
      </c>
      <c r="L234" s="61"/>
      <c r="M234" s="200" t="s">
        <v>23</v>
      </c>
      <c r="N234" s="201" t="s">
        <v>44</v>
      </c>
      <c r="O234" s="42"/>
      <c r="P234" s="202">
        <f>O234*H234</f>
        <v>0</v>
      </c>
      <c r="Q234" s="202">
        <v>0</v>
      </c>
      <c r="R234" s="202">
        <f>Q234*H234</f>
        <v>0</v>
      </c>
      <c r="S234" s="202">
        <v>0</v>
      </c>
      <c r="T234" s="203">
        <f>S234*H234</f>
        <v>0</v>
      </c>
      <c r="AR234" s="24" t="s">
        <v>206</v>
      </c>
      <c r="AT234" s="24" t="s">
        <v>189</v>
      </c>
      <c r="AU234" s="24" t="s">
        <v>83</v>
      </c>
      <c r="AY234" s="24" t="s">
        <v>186</v>
      </c>
      <c r="BE234" s="204">
        <f>IF(N234="základní",J234,0)</f>
        <v>0</v>
      </c>
      <c r="BF234" s="204">
        <f>IF(N234="snížená",J234,0)</f>
        <v>0</v>
      </c>
      <c r="BG234" s="204">
        <f>IF(N234="zákl. přenesená",J234,0)</f>
        <v>0</v>
      </c>
      <c r="BH234" s="204">
        <f>IF(N234="sníž. přenesená",J234,0)</f>
        <v>0</v>
      </c>
      <c r="BI234" s="204">
        <f>IF(N234="nulová",J234,0)</f>
        <v>0</v>
      </c>
      <c r="BJ234" s="24" t="s">
        <v>81</v>
      </c>
      <c r="BK234" s="204">
        <f>ROUND(I234*H234,2)</f>
        <v>0</v>
      </c>
      <c r="BL234" s="24" t="s">
        <v>206</v>
      </c>
      <c r="BM234" s="24" t="s">
        <v>1360</v>
      </c>
    </row>
    <row r="235" spans="2:47" s="1" customFormat="1" ht="27">
      <c r="B235" s="41"/>
      <c r="C235" s="63"/>
      <c r="D235" s="205" t="s">
        <v>287</v>
      </c>
      <c r="E235" s="63"/>
      <c r="F235" s="206" t="s">
        <v>777</v>
      </c>
      <c r="G235" s="63"/>
      <c r="H235" s="63"/>
      <c r="I235" s="163"/>
      <c r="J235" s="63"/>
      <c r="K235" s="63"/>
      <c r="L235" s="61"/>
      <c r="M235" s="207"/>
      <c r="N235" s="42"/>
      <c r="O235" s="42"/>
      <c r="P235" s="42"/>
      <c r="Q235" s="42"/>
      <c r="R235" s="42"/>
      <c r="S235" s="42"/>
      <c r="T235" s="78"/>
      <c r="AT235" s="24" t="s">
        <v>287</v>
      </c>
      <c r="AU235" s="24" t="s">
        <v>83</v>
      </c>
    </row>
    <row r="236" spans="2:65" s="1" customFormat="1" ht="44.25" customHeight="1">
      <c r="B236" s="41"/>
      <c r="C236" s="193" t="s">
        <v>398</v>
      </c>
      <c r="D236" s="193" t="s">
        <v>189</v>
      </c>
      <c r="E236" s="194" t="s">
        <v>779</v>
      </c>
      <c r="F236" s="195" t="s">
        <v>780</v>
      </c>
      <c r="G236" s="196" t="s">
        <v>285</v>
      </c>
      <c r="H236" s="197">
        <v>48.4</v>
      </c>
      <c r="I236" s="198"/>
      <c r="J236" s="199">
        <f>ROUND(I236*H236,2)</f>
        <v>0</v>
      </c>
      <c r="K236" s="195" t="s">
        <v>193</v>
      </c>
      <c r="L236" s="61"/>
      <c r="M236" s="200" t="s">
        <v>23</v>
      </c>
      <c r="N236" s="201" t="s">
        <v>44</v>
      </c>
      <c r="O236" s="42"/>
      <c r="P236" s="202">
        <f>O236*H236</f>
        <v>0</v>
      </c>
      <c r="Q236" s="202">
        <v>0.61404</v>
      </c>
      <c r="R236" s="202">
        <f>Q236*H236</f>
        <v>29.719536</v>
      </c>
      <c r="S236" s="202">
        <v>0</v>
      </c>
      <c r="T236" s="203">
        <f>S236*H236</f>
        <v>0</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1361</v>
      </c>
    </row>
    <row r="237" spans="2:47" s="1" customFormat="1" ht="189">
      <c r="B237" s="41"/>
      <c r="C237" s="63"/>
      <c r="D237" s="208" t="s">
        <v>287</v>
      </c>
      <c r="E237" s="63"/>
      <c r="F237" s="209" t="s">
        <v>782</v>
      </c>
      <c r="G237" s="63"/>
      <c r="H237" s="63"/>
      <c r="I237" s="163"/>
      <c r="J237" s="63"/>
      <c r="K237" s="63"/>
      <c r="L237" s="61"/>
      <c r="M237" s="207"/>
      <c r="N237" s="42"/>
      <c r="O237" s="42"/>
      <c r="P237" s="42"/>
      <c r="Q237" s="42"/>
      <c r="R237" s="42"/>
      <c r="S237" s="42"/>
      <c r="T237" s="78"/>
      <c r="AT237" s="24" t="s">
        <v>287</v>
      </c>
      <c r="AU237" s="24" t="s">
        <v>83</v>
      </c>
    </row>
    <row r="238" spans="2:47" s="1" customFormat="1" ht="27">
      <c r="B238" s="41"/>
      <c r="C238" s="63"/>
      <c r="D238" s="208" t="s">
        <v>196</v>
      </c>
      <c r="E238" s="63"/>
      <c r="F238" s="209" t="s">
        <v>1257</v>
      </c>
      <c r="G238" s="63"/>
      <c r="H238" s="63"/>
      <c r="I238" s="163"/>
      <c r="J238" s="63"/>
      <c r="K238" s="63"/>
      <c r="L238" s="61"/>
      <c r="M238" s="207"/>
      <c r="N238" s="42"/>
      <c r="O238" s="42"/>
      <c r="P238" s="42"/>
      <c r="Q238" s="42"/>
      <c r="R238" s="42"/>
      <c r="S238" s="42"/>
      <c r="T238" s="78"/>
      <c r="AT238" s="24" t="s">
        <v>196</v>
      </c>
      <c r="AU238" s="24" t="s">
        <v>83</v>
      </c>
    </row>
    <row r="239" spans="2:51" s="11" customFormat="1" ht="13.5">
      <c r="B239" s="214"/>
      <c r="C239" s="215"/>
      <c r="D239" s="205" t="s">
        <v>290</v>
      </c>
      <c r="E239" s="216" t="s">
        <v>23</v>
      </c>
      <c r="F239" s="217" t="s">
        <v>1335</v>
      </c>
      <c r="G239" s="215"/>
      <c r="H239" s="218">
        <v>48.4</v>
      </c>
      <c r="I239" s="219"/>
      <c r="J239" s="215"/>
      <c r="K239" s="215"/>
      <c r="L239" s="220"/>
      <c r="M239" s="221"/>
      <c r="N239" s="222"/>
      <c r="O239" s="222"/>
      <c r="P239" s="222"/>
      <c r="Q239" s="222"/>
      <c r="R239" s="222"/>
      <c r="S239" s="222"/>
      <c r="T239" s="223"/>
      <c r="AT239" s="224" t="s">
        <v>290</v>
      </c>
      <c r="AU239" s="224" t="s">
        <v>83</v>
      </c>
      <c r="AV239" s="11" t="s">
        <v>83</v>
      </c>
      <c r="AW239" s="11" t="s">
        <v>36</v>
      </c>
      <c r="AX239" s="11" t="s">
        <v>81</v>
      </c>
      <c r="AY239" s="224" t="s">
        <v>186</v>
      </c>
    </row>
    <row r="240" spans="2:65" s="1" customFormat="1" ht="31.5" customHeight="1">
      <c r="B240" s="41"/>
      <c r="C240" s="193" t="s">
        <v>550</v>
      </c>
      <c r="D240" s="193" t="s">
        <v>189</v>
      </c>
      <c r="E240" s="194" t="s">
        <v>796</v>
      </c>
      <c r="F240" s="195" t="s">
        <v>797</v>
      </c>
      <c r="G240" s="196" t="s">
        <v>285</v>
      </c>
      <c r="H240" s="197">
        <v>48.4</v>
      </c>
      <c r="I240" s="198"/>
      <c r="J240" s="199">
        <f>ROUND(I240*H240,2)</f>
        <v>0</v>
      </c>
      <c r="K240" s="195" t="s">
        <v>193</v>
      </c>
      <c r="L240" s="61"/>
      <c r="M240" s="200" t="s">
        <v>23</v>
      </c>
      <c r="N240" s="201" t="s">
        <v>44</v>
      </c>
      <c r="O240" s="42"/>
      <c r="P240" s="202">
        <f>O240*H240</f>
        <v>0</v>
      </c>
      <c r="Q240" s="202">
        <v>0.1514</v>
      </c>
      <c r="R240" s="202">
        <f>Q240*H240</f>
        <v>7.3277600000000005</v>
      </c>
      <c r="S240" s="202">
        <v>0</v>
      </c>
      <c r="T240" s="203">
        <f>S240*H240</f>
        <v>0</v>
      </c>
      <c r="AR240" s="24" t="s">
        <v>206</v>
      </c>
      <c r="AT240" s="24" t="s">
        <v>189</v>
      </c>
      <c r="AU240" s="24" t="s">
        <v>83</v>
      </c>
      <c r="AY240" s="24" t="s">
        <v>186</v>
      </c>
      <c r="BE240" s="204">
        <f>IF(N240="základní",J240,0)</f>
        <v>0</v>
      </c>
      <c r="BF240" s="204">
        <f>IF(N240="snížená",J240,0)</f>
        <v>0</v>
      </c>
      <c r="BG240" s="204">
        <f>IF(N240="zákl. přenesená",J240,0)</f>
        <v>0</v>
      </c>
      <c r="BH240" s="204">
        <f>IF(N240="sníž. přenesená",J240,0)</f>
        <v>0</v>
      </c>
      <c r="BI240" s="204">
        <f>IF(N240="nulová",J240,0)</f>
        <v>0</v>
      </c>
      <c r="BJ240" s="24" t="s">
        <v>81</v>
      </c>
      <c r="BK240" s="204">
        <f>ROUND(I240*H240,2)</f>
        <v>0</v>
      </c>
      <c r="BL240" s="24" t="s">
        <v>206</v>
      </c>
      <c r="BM240" s="24" t="s">
        <v>1362</v>
      </c>
    </row>
    <row r="241" spans="2:47" s="1" customFormat="1" ht="27">
      <c r="B241" s="41"/>
      <c r="C241" s="63"/>
      <c r="D241" s="208" t="s">
        <v>287</v>
      </c>
      <c r="E241" s="63"/>
      <c r="F241" s="209" t="s">
        <v>799</v>
      </c>
      <c r="G241" s="63"/>
      <c r="H241" s="63"/>
      <c r="I241" s="163"/>
      <c r="J241" s="63"/>
      <c r="K241" s="63"/>
      <c r="L241" s="61"/>
      <c r="M241" s="207"/>
      <c r="N241" s="42"/>
      <c r="O241" s="42"/>
      <c r="P241" s="42"/>
      <c r="Q241" s="42"/>
      <c r="R241" s="42"/>
      <c r="S241" s="42"/>
      <c r="T241" s="78"/>
      <c r="AT241" s="24" t="s">
        <v>287</v>
      </c>
      <c r="AU241" s="24" t="s">
        <v>83</v>
      </c>
    </row>
    <row r="242" spans="2:51" s="11" customFormat="1" ht="13.5">
      <c r="B242" s="214"/>
      <c r="C242" s="215"/>
      <c r="D242" s="208" t="s">
        <v>290</v>
      </c>
      <c r="E242" s="225" t="s">
        <v>23</v>
      </c>
      <c r="F242" s="226" t="s">
        <v>1335</v>
      </c>
      <c r="G242" s="215"/>
      <c r="H242" s="227">
        <v>48.4</v>
      </c>
      <c r="I242" s="219"/>
      <c r="J242" s="215"/>
      <c r="K242" s="215"/>
      <c r="L242" s="220"/>
      <c r="M242" s="221"/>
      <c r="N242" s="222"/>
      <c r="O242" s="222"/>
      <c r="P242" s="222"/>
      <c r="Q242" s="222"/>
      <c r="R242" s="222"/>
      <c r="S242" s="222"/>
      <c r="T242" s="223"/>
      <c r="AT242" s="224" t="s">
        <v>290</v>
      </c>
      <c r="AU242" s="224" t="s">
        <v>83</v>
      </c>
      <c r="AV242" s="11" t="s">
        <v>83</v>
      </c>
      <c r="AW242" s="11" t="s">
        <v>36</v>
      </c>
      <c r="AX242" s="11" t="s">
        <v>81</v>
      </c>
      <c r="AY242" s="224" t="s">
        <v>186</v>
      </c>
    </row>
    <row r="243" spans="2:63" s="10" customFormat="1" ht="29.85" customHeight="1">
      <c r="B243" s="176"/>
      <c r="C243" s="177"/>
      <c r="D243" s="190" t="s">
        <v>72</v>
      </c>
      <c r="E243" s="191" t="s">
        <v>227</v>
      </c>
      <c r="F243" s="191" t="s">
        <v>800</v>
      </c>
      <c r="G243" s="177"/>
      <c r="H243" s="177"/>
      <c r="I243" s="180"/>
      <c r="J243" s="192">
        <f>BK243</f>
        <v>0</v>
      </c>
      <c r="K243" s="177"/>
      <c r="L243" s="182"/>
      <c r="M243" s="183"/>
      <c r="N243" s="184"/>
      <c r="O243" s="184"/>
      <c r="P243" s="185">
        <f>SUM(P244:P261)</f>
        <v>0</v>
      </c>
      <c r="Q243" s="184"/>
      <c r="R243" s="185">
        <f>SUM(R244:R261)</f>
        <v>0.52282325</v>
      </c>
      <c r="S243" s="184"/>
      <c r="T243" s="186">
        <f>SUM(T244:T261)</f>
        <v>0</v>
      </c>
      <c r="AR243" s="187" t="s">
        <v>81</v>
      </c>
      <c r="AT243" s="188" t="s">
        <v>72</v>
      </c>
      <c r="AU243" s="188" t="s">
        <v>81</v>
      </c>
      <c r="AY243" s="187" t="s">
        <v>186</v>
      </c>
      <c r="BK243" s="189">
        <f>SUM(BK244:BK261)</f>
        <v>0</v>
      </c>
    </row>
    <row r="244" spans="2:65" s="1" customFormat="1" ht="31.5" customHeight="1">
      <c r="B244" s="41"/>
      <c r="C244" s="193" t="s">
        <v>752</v>
      </c>
      <c r="D244" s="193" t="s">
        <v>189</v>
      </c>
      <c r="E244" s="194" t="s">
        <v>1363</v>
      </c>
      <c r="F244" s="195" t="s">
        <v>1364</v>
      </c>
      <c r="G244" s="196" t="s">
        <v>444</v>
      </c>
      <c r="H244" s="197">
        <v>2.15</v>
      </c>
      <c r="I244" s="198"/>
      <c r="J244" s="199">
        <f>ROUND(I244*H244,2)</f>
        <v>0</v>
      </c>
      <c r="K244" s="195" t="s">
        <v>193</v>
      </c>
      <c r="L244" s="61"/>
      <c r="M244" s="200" t="s">
        <v>23</v>
      </c>
      <c r="N244" s="201" t="s">
        <v>44</v>
      </c>
      <c r="O244" s="42"/>
      <c r="P244" s="202">
        <f>O244*H244</f>
        <v>0</v>
      </c>
      <c r="Q244" s="202">
        <v>1E-05</v>
      </c>
      <c r="R244" s="202">
        <f>Q244*H244</f>
        <v>2.15E-05</v>
      </c>
      <c r="S244" s="202">
        <v>0</v>
      </c>
      <c r="T244" s="203">
        <f>S244*H244</f>
        <v>0</v>
      </c>
      <c r="AR244" s="24" t="s">
        <v>206</v>
      </c>
      <c r="AT244" s="24" t="s">
        <v>189</v>
      </c>
      <c r="AU244" s="24" t="s">
        <v>83</v>
      </c>
      <c r="AY244" s="24" t="s">
        <v>186</v>
      </c>
      <c r="BE244" s="204">
        <f>IF(N244="základní",J244,0)</f>
        <v>0</v>
      </c>
      <c r="BF244" s="204">
        <f>IF(N244="snížená",J244,0)</f>
        <v>0</v>
      </c>
      <c r="BG244" s="204">
        <f>IF(N244="zákl. přenesená",J244,0)</f>
        <v>0</v>
      </c>
      <c r="BH244" s="204">
        <f>IF(N244="sníž. přenesená",J244,0)</f>
        <v>0</v>
      </c>
      <c r="BI244" s="204">
        <f>IF(N244="nulová",J244,0)</f>
        <v>0</v>
      </c>
      <c r="BJ244" s="24" t="s">
        <v>81</v>
      </c>
      <c r="BK244" s="204">
        <f>ROUND(I244*H244,2)</f>
        <v>0</v>
      </c>
      <c r="BL244" s="24" t="s">
        <v>206</v>
      </c>
      <c r="BM244" s="24" t="s">
        <v>1365</v>
      </c>
    </row>
    <row r="245" spans="2:47" s="1" customFormat="1" ht="40.5">
      <c r="B245" s="41"/>
      <c r="C245" s="63"/>
      <c r="D245" s="205" t="s">
        <v>287</v>
      </c>
      <c r="E245" s="63"/>
      <c r="F245" s="206" t="s">
        <v>1366</v>
      </c>
      <c r="G245" s="63"/>
      <c r="H245" s="63"/>
      <c r="I245" s="163"/>
      <c r="J245" s="63"/>
      <c r="K245" s="63"/>
      <c r="L245" s="61"/>
      <c r="M245" s="207"/>
      <c r="N245" s="42"/>
      <c r="O245" s="42"/>
      <c r="P245" s="42"/>
      <c r="Q245" s="42"/>
      <c r="R245" s="42"/>
      <c r="S245" s="42"/>
      <c r="T245" s="78"/>
      <c r="AT245" s="24" t="s">
        <v>287</v>
      </c>
      <c r="AU245" s="24" t="s">
        <v>83</v>
      </c>
    </row>
    <row r="246" spans="2:65" s="1" customFormat="1" ht="31.5" customHeight="1">
      <c r="B246" s="41"/>
      <c r="C246" s="193" t="s">
        <v>1367</v>
      </c>
      <c r="D246" s="193" t="s">
        <v>189</v>
      </c>
      <c r="E246" s="194" t="s">
        <v>811</v>
      </c>
      <c r="F246" s="195" t="s">
        <v>812</v>
      </c>
      <c r="G246" s="196" t="s">
        <v>295</v>
      </c>
      <c r="H246" s="197">
        <v>2.891</v>
      </c>
      <c r="I246" s="198"/>
      <c r="J246" s="199">
        <f>ROUND(I246*H246,2)</f>
        <v>0</v>
      </c>
      <c r="K246" s="195" t="s">
        <v>193</v>
      </c>
      <c r="L246" s="61"/>
      <c r="M246" s="200" t="s">
        <v>23</v>
      </c>
      <c r="N246" s="201" t="s">
        <v>44</v>
      </c>
      <c r="O246" s="42"/>
      <c r="P246" s="202">
        <f>O246*H246</f>
        <v>0</v>
      </c>
      <c r="Q246" s="202">
        <v>0</v>
      </c>
      <c r="R246" s="202">
        <f>Q246*H246</f>
        <v>0</v>
      </c>
      <c r="S246" s="202">
        <v>0</v>
      </c>
      <c r="T246" s="203">
        <f>S246*H246</f>
        <v>0</v>
      </c>
      <c r="AR246" s="24" t="s">
        <v>206</v>
      </c>
      <c r="AT246" s="24" t="s">
        <v>189</v>
      </c>
      <c r="AU246" s="24" t="s">
        <v>83</v>
      </c>
      <c r="AY246" s="24" t="s">
        <v>186</v>
      </c>
      <c r="BE246" s="204">
        <f>IF(N246="základní",J246,0)</f>
        <v>0</v>
      </c>
      <c r="BF246" s="204">
        <f>IF(N246="snížená",J246,0)</f>
        <v>0</v>
      </c>
      <c r="BG246" s="204">
        <f>IF(N246="zákl. přenesená",J246,0)</f>
        <v>0</v>
      </c>
      <c r="BH246" s="204">
        <f>IF(N246="sníž. přenesená",J246,0)</f>
        <v>0</v>
      </c>
      <c r="BI246" s="204">
        <f>IF(N246="nulová",J246,0)</f>
        <v>0</v>
      </c>
      <c r="BJ246" s="24" t="s">
        <v>81</v>
      </c>
      <c r="BK246" s="204">
        <f>ROUND(I246*H246,2)</f>
        <v>0</v>
      </c>
      <c r="BL246" s="24" t="s">
        <v>206</v>
      </c>
      <c r="BM246" s="24" t="s">
        <v>1368</v>
      </c>
    </row>
    <row r="247" spans="2:47" s="1" customFormat="1" ht="27">
      <c r="B247" s="41"/>
      <c r="C247" s="63"/>
      <c r="D247" s="208" t="s">
        <v>287</v>
      </c>
      <c r="E247" s="63"/>
      <c r="F247" s="209" t="s">
        <v>814</v>
      </c>
      <c r="G247" s="63"/>
      <c r="H247" s="63"/>
      <c r="I247" s="163"/>
      <c r="J247" s="63"/>
      <c r="K247" s="63"/>
      <c r="L247" s="61"/>
      <c r="M247" s="207"/>
      <c r="N247" s="42"/>
      <c r="O247" s="42"/>
      <c r="P247" s="42"/>
      <c r="Q247" s="42"/>
      <c r="R247" s="42"/>
      <c r="S247" s="42"/>
      <c r="T247" s="78"/>
      <c r="AT247" s="24" t="s">
        <v>287</v>
      </c>
      <c r="AU247" s="24" t="s">
        <v>83</v>
      </c>
    </row>
    <row r="248" spans="2:51" s="11" customFormat="1" ht="13.5">
      <c r="B248" s="214"/>
      <c r="C248" s="215"/>
      <c r="D248" s="205" t="s">
        <v>290</v>
      </c>
      <c r="E248" s="216" t="s">
        <v>23</v>
      </c>
      <c r="F248" s="217" t="s">
        <v>1369</v>
      </c>
      <c r="G248" s="215"/>
      <c r="H248" s="218">
        <v>2.891</v>
      </c>
      <c r="I248" s="219"/>
      <c r="J248" s="215"/>
      <c r="K248" s="215"/>
      <c r="L248" s="220"/>
      <c r="M248" s="221"/>
      <c r="N248" s="222"/>
      <c r="O248" s="222"/>
      <c r="P248" s="222"/>
      <c r="Q248" s="222"/>
      <c r="R248" s="222"/>
      <c r="S248" s="222"/>
      <c r="T248" s="223"/>
      <c r="AT248" s="224" t="s">
        <v>290</v>
      </c>
      <c r="AU248" s="224" t="s">
        <v>83</v>
      </c>
      <c r="AV248" s="11" t="s">
        <v>83</v>
      </c>
      <c r="AW248" s="11" t="s">
        <v>36</v>
      </c>
      <c r="AX248" s="11" t="s">
        <v>81</v>
      </c>
      <c r="AY248" s="224" t="s">
        <v>186</v>
      </c>
    </row>
    <row r="249" spans="2:65" s="1" customFormat="1" ht="22.5" customHeight="1">
      <c r="B249" s="41"/>
      <c r="C249" s="193" t="s">
        <v>526</v>
      </c>
      <c r="D249" s="193" t="s">
        <v>189</v>
      </c>
      <c r="E249" s="194" t="s">
        <v>1370</v>
      </c>
      <c r="F249" s="195" t="s">
        <v>1371</v>
      </c>
      <c r="G249" s="196" t="s">
        <v>300</v>
      </c>
      <c r="H249" s="197">
        <v>1</v>
      </c>
      <c r="I249" s="198"/>
      <c r="J249" s="199">
        <f>ROUND(I249*H249,2)</f>
        <v>0</v>
      </c>
      <c r="K249" s="195" t="s">
        <v>193</v>
      </c>
      <c r="L249" s="61"/>
      <c r="M249" s="200" t="s">
        <v>23</v>
      </c>
      <c r="N249" s="201" t="s">
        <v>44</v>
      </c>
      <c r="O249" s="42"/>
      <c r="P249" s="202">
        <f>O249*H249</f>
        <v>0</v>
      </c>
      <c r="Q249" s="202">
        <v>0.01147</v>
      </c>
      <c r="R249" s="202">
        <f>Q249*H249</f>
        <v>0.01147</v>
      </c>
      <c r="S249" s="202">
        <v>0</v>
      </c>
      <c r="T249" s="203">
        <f>S249*H249</f>
        <v>0</v>
      </c>
      <c r="AR249" s="24" t="s">
        <v>206</v>
      </c>
      <c r="AT249" s="24" t="s">
        <v>189</v>
      </c>
      <c r="AU249" s="24" t="s">
        <v>83</v>
      </c>
      <c r="AY249" s="24" t="s">
        <v>186</v>
      </c>
      <c r="BE249" s="204">
        <f>IF(N249="základní",J249,0)</f>
        <v>0</v>
      </c>
      <c r="BF249" s="204">
        <f>IF(N249="snížená",J249,0)</f>
        <v>0</v>
      </c>
      <c r="BG249" s="204">
        <f>IF(N249="zákl. přenesená",J249,0)</f>
        <v>0</v>
      </c>
      <c r="BH249" s="204">
        <f>IF(N249="sníž. přenesená",J249,0)</f>
        <v>0</v>
      </c>
      <c r="BI249" s="204">
        <f>IF(N249="nulová",J249,0)</f>
        <v>0</v>
      </c>
      <c r="BJ249" s="24" t="s">
        <v>81</v>
      </c>
      <c r="BK249" s="204">
        <f>ROUND(I249*H249,2)</f>
        <v>0</v>
      </c>
      <c r="BL249" s="24" t="s">
        <v>206</v>
      </c>
      <c r="BM249" s="24" t="s">
        <v>1372</v>
      </c>
    </row>
    <row r="250" spans="2:47" s="1" customFormat="1" ht="40.5">
      <c r="B250" s="41"/>
      <c r="C250" s="63"/>
      <c r="D250" s="205" t="s">
        <v>287</v>
      </c>
      <c r="E250" s="63"/>
      <c r="F250" s="206" t="s">
        <v>820</v>
      </c>
      <c r="G250" s="63"/>
      <c r="H250" s="63"/>
      <c r="I250" s="163"/>
      <c r="J250" s="63"/>
      <c r="K250" s="63"/>
      <c r="L250" s="61"/>
      <c r="M250" s="207"/>
      <c r="N250" s="42"/>
      <c r="O250" s="42"/>
      <c r="P250" s="42"/>
      <c r="Q250" s="42"/>
      <c r="R250" s="42"/>
      <c r="S250" s="42"/>
      <c r="T250" s="78"/>
      <c r="AT250" s="24" t="s">
        <v>287</v>
      </c>
      <c r="AU250" s="24" t="s">
        <v>83</v>
      </c>
    </row>
    <row r="251" spans="2:65" s="1" customFormat="1" ht="31.5" customHeight="1">
      <c r="B251" s="41"/>
      <c r="C251" s="193" t="s">
        <v>669</v>
      </c>
      <c r="D251" s="193" t="s">
        <v>189</v>
      </c>
      <c r="E251" s="194" t="s">
        <v>822</v>
      </c>
      <c r="F251" s="195" t="s">
        <v>823</v>
      </c>
      <c r="G251" s="196" t="s">
        <v>285</v>
      </c>
      <c r="H251" s="197">
        <v>16.895</v>
      </c>
      <c r="I251" s="198"/>
      <c r="J251" s="199">
        <f>ROUND(I251*H251,2)</f>
        <v>0</v>
      </c>
      <c r="K251" s="195" t="s">
        <v>193</v>
      </c>
      <c r="L251" s="61"/>
      <c r="M251" s="200" t="s">
        <v>23</v>
      </c>
      <c r="N251" s="201" t="s">
        <v>44</v>
      </c>
      <c r="O251" s="42"/>
      <c r="P251" s="202">
        <f>O251*H251</f>
        <v>0</v>
      </c>
      <c r="Q251" s="202">
        <v>0.00465</v>
      </c>
      <c r="R251" s="202">
        <f>Q251*H251</f>
        <v>0.07856174999999999</v>
      </c>
      <c r="S251" s="202">
        <v>0</v>
      </c>
      <c r="T251" s="203">
        <f>S251*H251</f>
        <v>0</v>
      </c>
      <c r="AR251" s="24" t="s">
        <v>206</v>
      </c>
      <c r="AT251" s="24" t="s">
        <v>189</v>
      </c>
      <c r="AU251" s="24" t="s">
        <v>83</v>
      </c>
      <c r="AY251" s="24" t="s">
        <v>186</v>
      </c>
      <c r="BE251" s="204">
        <f>IF(N251="základní",J251,0)</f>
        <v>0</v>
      </c>
      <c r="BF251" s="204">
        <f>IF(N251="snížená",J251,0)</f>
        <v>0</v>
      </c>
      <c r="BG251" s="204">
        <f>IF(N251="zákl. přenesená",J251,0)</f>
        <v>0</v>
      </c>
      <c r="BH251" s="204">
        <f>IF(N251="sníž. přenesená",J251,0)</f>
        <v>0</v>
      </c>
      <c r="BI251" s="204">
        <f>IF(N251="nulová",J251,0)</f>
        <v>0</v>
      </c>
      <c r="BJ251" s="24" t="s">
        <v>81</v>
      </c>
      <c r="BK251" s="204">
        <f>ROUND(I251*H251,2)</f>
        <v>0</v>
      </c>
      <c r="BL251" s="24" t="s">
        <v>206</v>
      </c>
      <c r="BM251" s="24" t="s">
        <v>1373</v>
      </c>
    </row>
    <row r="252" spans="2:51" s="11" customFormat="1" ht="13.5">
      <c r="B252" s="214"/>
      <c r="C252" s="215"/>
      <c r="D252" s="205" t="s">
        <v>290</v>
      </c>
      <c r="E252" s="216" t="s">
        <v>23</v>
      </c>
      <c r="F252" s="217" t="s">
        <v>1374</v>
      </c>
      <c r="G252" s="215"/>
      <c r="H252" s="218">
        <v>16.895</v>
      </c>
      <c r="I252" s="219"/>
      <c r="J252" s="215"/>
      <c r="K252" s="215"/>
      <c r="L252" s="220"/>
      <c r="M252" s="221"/>
      <c r="N252" s="222"/>
      <c r="O252" s="222"/>
      <c r="P252" s="222"/>
      <c r="Q252" s="222"/>
      <c r="R252" s="222"/>
      <c r="S252" s="222"/>
      <c r="T252" s="223"/>
      <c r="AT252" s="224" t="s">
        <v>290</v>
      </c>
      <c r="AU252" s="224" t="s">
        <v>83</v>
      </c>
      <c r="AV252" s="11" t="s">
        <v>83</v>
      </c>
      <c r="AW252" s="11" t="s">
        <v>36</v>
      </c>
      <c r="AX252" s="11" t="s">
        <v>81</v>
      </c>
      <c r="AY252" s="224" t="s">
        <v>186</v>
      </c>
    </row>
    <row r="253" spans="2:65" s="1" customFormat="1" ht="22.5" customHeight="1">
      <c r="B253" s="41"/>
      <c r="C253" s="193" t="s">
        <v>674</v>
      </c>
      <c r="D253" s="193" t="s">
        <v>189</v>
      </c>
      <c r="E253" s="194" t="s">
        <v>827</v>
      </c>
      <c r="F253" s="195" t="s">
        <v>1375</v>
      </c>
      <c r="G253" s="196" t="s">
        <v>285</v>
      </c>
      <c r="H253" s="197">
        <v>16.895</v>
      </c>
      <c r="I253" s="198"/>
      <c r="J253" s="199">
        <f>ROUND(I253*H253,2)</f>
        <v>0</v>
      </c>
      <c r="K253" s="195" t="s">
        <v>23</v>
      </c>
      <c r="L253" s="61"/>
      <c r="M253" s="200" t="s">
        <v>23</v>
      </c>
      <c r="N253" s="201" t="s">
        <v>44</v>
      </c>
      <c r="O253" s="42"/>
      <c r="P253" s="202">
        <f>O253*H253</f>
        <v>0</v>
      </c>
      <c r="Q253" s="202">
        <v>0</v>
      </c>
      <c r="R253" s="202">
        <f>Q253*H253</f>
        <v>0</v>
      </c>
      <c r="S253" s="202">
        <v>0</v>
      </c>
      <c r="T253" s="203">
        <f>S253*H253</f>
        <v>0</v>
      </c>
      <c r="AR253" s="24" t="s">
        <v>206</v>
      </c>
      <c r="AT253" s="24" t="s">
        <v>189</v>
      </c>
      <c r="AU253" s="24" t="s">
        <v>83</v>
      </c>
      <c r="AY253" s="24" t="s">
        <v>186</v>
      </c>
      <c r="BE253" s="204">
        <f>IF(N253="základní",J253,0)</f>
        <v>0</v>
      </c>
      <c r="BF253" s="204">
        <f>IF(N253="snížená",J253,0)</f>
        <v>0</v>
      </c>
      <c r="BG253" s="204">
        <f>IF(N253="zákl. přenesená",J253,0)</f>
        <v>0</v>
      </c>
      <c r="BH253" s="204">
        <f>IF(N253="sníž. přenesená",J253,0)</f>
        <v>0</v>
      </c>
      <c r="BI253" s="204">
        <f>IF(N253="nulová",J253,0)</f>
        <v>0</v>
      </c>
      <c r="BJ253" s="24" t="s">
        <v>81</v>
      </c>
      <c r="BK253" s="204">
        <f>ROUND(I253*H253,2)</f>
        <v>0</v>
      </c>
      <c r="BL253" s="24" t="s">
        <v>206</v>
      </c>
      <c r="BM253" s="24" t="s">
        <v>1376</v>
      </c>
    </row>
    <row r="254" spans="2:65" s="1" customFormat="1" ht="31.5" customHeight="1">
      <c r="B254" s="41"/>
      <c r="C254" s="193" t="s">
        <v>431</v>
      </c>
      <c r="D254" s="193" t="s">
        <v>189</v>
      </c>
      <c r="E254" s="194" t="s">
        <v>848</v>
      </c>
      <c r="F254" s="195" t="s">
        <v>849</v>
      </c>
      <c r="G254" s="196" t="s">
        <v>300</v>
      </c>
      <c r="H254" s="197">
        <v>1</v>
      </c>
      <c r="I254" s="198"/>
      <c r="J254" s="199">
        <f>ROUND(I254*H254,2)</f>
        <v>0</v>
      </c>
      <c r="K254" s="195" t="s">
        <v>193</v>
      </c>
      <c r="L254" s="61"/>
      <c r="M254" s="200" t="s">
        <v>23</v>
      </c>
      <c r="N254" s="201" t="s">
        <v>44</v>
      </c>
      <c r="O254" s="42"/>
      <c r="P254" s="202">
        <f>O254*H254</f>
        <v>0</v>
      </c>
      <c r="Q254" s="202">
        <v>0.00702</v>
      </c>
      <c r="R254" s="202">
        <f>Q254*H254</f>
        <v>0.00702</v>
      </c>
      <c r="S254" s="202">
        <v>0</v>
      </c>
      <c r="T254" s="203">
        <f>S254*H254</f>
        <v>0</v>
      </c>
      <c r="AR254" s="24" t="s">
        <v>206</v>
      </c>
      <c r="AT254" s="24" t="s">
        <v>189</v>
      </c>
      <c r="AU254" s="24" t="s">
        <v>83</v>
      </c>
      <c r="AY254" s="24" t="s">
        <v>186</v>
      </c>
      <c r="BE254" s="204">
        <f>IF(N254="základní",J254,0)</f>
        <v>0</v>
      </c>
      <c r="BF254" s="204">
        <f>IF(N254="snížená",J254,0)</f>
        <v>0</v>
      </c>
      <c r="BG254" s="204">
        <f>IF(N254="zákl. přenesená",J254,0)</f>
        <v>0</v>
      </c>
      <c r="BH254" s="204">
        <f>IF(N254="sníž. přenesená",J254,0)</f>
        <v>0</v>
      </c>
      <c r="BI254" s="204">
        <f>IF(N254="nulová",J254,0)</f>
        <v>0</v>
      </c>
      <c r="BJ254" s="24" t="s">
        <v>81</v>
      </c>
      <c r="BK254" s="204">
        <f>ROUND(I254*H254,2)</f>
        <v>0</v>
      </c>
      <c r="BL254" s="24" t="s">
        <v>206</v>
      </c>
      <c r="BM254" s="24" t="s">
        <v>1377</v>
      </c>
    </row>
    <row r="255" spans="2:47" s="1" customFormat="1" ht="40.5">
      <c r="B255" s="41"/>
      <c r="C255" s="63"/>
      <c r="D255" s="205" t="s">
        <v>287</v>
      </c>
      <c r="E255" s="63"/>
      <c r="F255" s="206" t="s">
        <v>851</v>
      </c>
      <c r="G255" s="63"/>
      <c r="H255" s="63"/>
      <c r="I255" s="163"/>
      <c r="J255" s="63"/>
      <c r="K255" s="63"/>
      <c r="L255" s="61"/>
      <c r="M255" s="207"/>
      <c r="N255" s="42"/>
      <c r="O255" s="42"/>
      <c r="P255" s="42"/>
      <c r="Q255" s="42"/>
      <c r="R255" s="42"/>
      <c r="S255" s="42"/>
      <c r="T255" s="78"/>
      <c r="AT255" s="24" t="s">
        <v>287</v>
      </c>
      <c r="AU255" s="24" t="s">
        <v>83</v>
      </c>
    </row>
    <row r="256" spans="2:65" s="1" customFormat="1" ht="44.25" customHeight="1">
      <c r="B256" s="41"/>
      <c r="C256" s="193" t="s">
        <v>544</v>
      </c>
      <c r="D256" s="193" t="s">
        <v>189</v>
      </c>
      <c r="E256" s="194" t="s">
        <v>1378</v>
      </c>
      <c r="F256" s="195" t="s">
        <v>1379</v>
      </c>
      <c r="G256" s="196" t="s">
        <v>300</v>
      </c>
      <c r="H256" s="197">
        <v>1</v>
      </c>
      <c r="I256" s="198"/>
      <c r="J256" s="199">
        <f>ROUND(I256*H256,2)</f>
        <v>0</v>
      </c>
      <c r="K256" s="195" t="s">
        <v>23</v>
      </c>
      <c r="L256" s="61"/>
      <c r="M256" s="200" t="s">
        <v>23</v>
      </c>
      <c r="N256" s="201" t="s">
        <v>44</v>
      </c>
      <c r="O256" s="42"/>
      <c r="P256" s="202">
        <f>O256*H256</f>
        <v>0</v>
      </c>
      <c r="Q256" s="202">
        <v>0</v>
      </c>
      <c r="R256" s="202">
        <f>Q256*H256</f>
        <v>0</v>
      </c>
      <c r="S256" s="202">
        <v>0</v>
      </c>
      <c r="T256" s="203">
        <f>S256*H256</f>
        <v>0</v>
      </c>
      <c r="AR256" s="24" t="s">
        <v>206</v>
      </c>
      <c r="AT256" s="24" t="s">
        <v>189</v>
      </c>
      <c r="AU256" s="24" t="s">
        <v>83</v>
      </c>
      <c r="AY256" s="24" t="s">
        <v>186</v>
      </c>
      <c r="BE256" s="204">
        <f>IF(N256="základní",J256,0)</f>
        <v>0</v>
      </c>
      <c r="BF256" s="204">
        <f>IF(N256="snížená",J256,0)</f>
        <v>0</v>
      </c>
      <c r="BG256" s="204">
        <f>IF(N256="zákl. přenesená",J256,0)</f>
        <v>0</v>
      </c>
      <c r="BH256" s="204">
        <f>IF(N256="sníž. přenesená",J256,0)</f>
        <v>0</v>
      </c>
      <c r="BI256" s="204">
        <f>IF(N256="nulová",J256,0)</f>
        <v>0</v>
      </c>
      <c r="BJ256" s="24" t="s">
        <v>81</v>
      </c>
      <c r="BK256" s="204">
        <f>ROUND(I256*H256,2)</f>
        <v>0</v>
      </c>
      <c r="BL256" s="24" t="s">
        <v>206</v>
      </c>
      <c r="BM256" s="24" t="s">
        <v>1380</v>
      </c>
    </row>
    <row r="257" spans="2:65" s="1" customFormat="1" ht="22.5" customHeight="1">
      <c r="B257" s="41"/>
      <c r="C257" s="193" t="s">
        <v>1091</v>
      </c>
      <c r="D257" s="193" t="s">
        <v>189</v>
      </c>
      <c r="E257" s="194" t="s">
        <v>1381</v>
      </c>
      <c r="F257" s="195" t="s">
        <v>1382</v>
      </c>
      <c r="G257" s="196" t="s">
        <v>300</v>
      </c>
      <c r="H257" s="197">
        <v>1</v>
      </c>
      <c r="I257" s="198"/>
      <c r="J257" s="199">
        <f>ROUND(I257*H257,2)</f>
        <v>0</v>
      </c>
      <c r="K257" s="195" t="s">
        <v>193</v>
      </c>
      <c r="L257" s="61"/>
      <c r="M257" s="200" t="s">
        <v>23</v>
      </c>
      <c r="N257" s="201" t="s">
        <v>44</v>
      </c>
      <c r="O257" s="42"/>
      <c r="P257" s="202">
        <f>O257*H257</f>
        <v>0</v>
      </c>
      <c r="Q257" s="202">
        <v>0.42368</v>
      </c>
      <c r="R257" s="202">
        <f>Q257*H257</f>
        <v>0.42368</v>
      </c>
      <c r="S257" s="202">
        <v>0</v>
      </c>
      <c r="T257" s="203">
        <f>S257*H257</f>
        <v>0</v>
      </c>
      <c r="AR257" s="24" t="s">
        <v>206</v>
      </c>
      <c r="AT257" s="24" t="s">
        <v>189</v>
      </c>
      <c r="AU257" s="24" t="s">
        <v>83</v>
      </c>
      <c r="AY257" s="24" t="s">
        <v>186</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206</v>
      </c>
      <c r="BM257" s="24" t="s">
        <v>1383</v>
      </c>
    </row>
    <row r="258" spans="2:47" s="1" customFormat="1" ht="108">
      <c r="B258" s="41"/>
      <c r="C258" s="63"/>
      <c r="D258" s="208" t="s">
        <v>287</v>
      </c>
      <c r="E258" s="63"/>
      <c r="F258" s="209" t="s">
        <v>1384</v>
      </c>
      <c r="G258" s="63"/>
      <c r="H258" s="63"/>
      <c r="I258" s="163"/>
      <c r="J258" s="63"/>
      <c r="K258" s="63"/>
      <c r="L258" s="61"/>
      <c r="M258" s="207"/>
      <c r="N258" s="42"/>
      <c r="O258" s="42"/>
      <c r="P258" s="42"/>
      <c r="Q258" s="42"/>
      <c r="R258" s="42"/>
      <c r="S258" s="42"/>
      <c r="T258" s="78"/>
      <c r="AT258" s="24" t="s">
        <v>287</v>
      </c>
      <c r="AU258" s="24" t="s">
        <v>83</v>
      </c>
    </row>
    <row r="259" spans="2:47" s="1" customFormat="1" ht="27">
      <c r="B259" s="41"/>
      <c r="C259" s="63"/>
      <c r="D259" s="205" t="s">
        <v>196</v>
      </c>
      <c r="E259" s="63"/>
      <c r="F259" s="206" t="s">
        <v>1257</v>
      </c>
      <c r="G259" s="63"/>
      <c r="H259" s="63"/>
      <c r="I259" s="163"/>
      <c r="J259" s="63"/>
      <c r="K259" s="63"/>
      <c r="L259" s="61"/>
      <c r="M259" s="207"/>
      <c r="N259" s="42"/>
      <c r="O259" s="42"/>
      <c r="P259" s="42"/>
      <c r="Q259" s="42"/>
      <c r="R259" s="42"/>
      <c r="S259" s="42"/>
      <c r="T259" s="78"/>
      <c r="AT259" s="24" t="s">
        <v>196</v>
      </c>
      <c r="AU259" s="24" t="s">
        <v>83</v>
      </c>
    </row>
    <row r="260" spans="2:65" s="1" customFormat="1" ht="31.5" customHeight="1">
      <c r="B260" s="41"/>
      <c r="C260" s="193" t="s">
        <v>708</v>
      </c>
      <c r="D260" s="193" t="s">
        <v>189</v>
      </c>
      <c r="E260" s="194" t="s">
        <v>858</v>
      </c>
      <c r="F260" s="195" t="s">
        <v>859</v>
      </c>
      <c r="G260" s="196" t="s">
        <v>300</v>
      </c>
      <c r="H260" s="197">
        <v>3</v>
      </c>
      <c r="I260" s="198"/>
      <c r="J260" s="199">
        <f>ROUND(I260*H260,2)</f>
        <v>0</v>
      </c>
      <c r="K260" s="195" t="s">
        <v>193</v>
      </c>
      <c r="L260" s="61"/>
      <c r="M260" s="200" t="s">
        <v>23</v>
      </c>
      <c r="N260" s="201" t="s">
        <v>44</v>
      </c>
      <c r="O260" s="42"/>
      <c r="P260" s="202">
        <f>O260*H260</f>
        <v>0</v>
      </c>
      <c r="Q260" s="202">
        <v>0.00069</v>
      </c>
      <c r="R260" s="202">
        <f>Q260*H260</f>
        <v>0.00207</v>
      </c>
      <c r="S260" s="202">
        <v>0</v>
      </c>
      <c r="T260" s="203">
        <f>S260*H260</f>
        <v>0</v>
      </c>
      <c r="AR260" s="24" t="s">
        <v>206</v>
      </c>
      <c r="AT260" s="24" t="s">
        <v>189</v>
      </c>
      <c r="AU260" s="24" t="s">
        <v>83</v>
      </c>
      <c r="AY260" s="24" t="s">
        <v>186</v>
      </c>
      <c r="BE260" s="204">
        <f>IF(N260="základní",J260,0)</f>
        <v>0</v>
      </c>
      <c r="BF260" s="204">
        <f>IF(N260="snížená",J260,0)</f>
        <v>0</v>
      </c>
      <c r="BG260" s="204">
        <f>IF(N260="zákl. přenesená",J260,0)</f>
        <v>0</v>
      </c>
      <c r="BH260" s="204">
        <f>IF(N260="sníž. přenesená",J260,0)</f>
        <v>0</v>
      </c>
      <c r="BI260" s="204">
        <f>IF(N260="nulová",J260,0)</f>
        <v>0</v>
      </c>
      <c r="BJ260" s="24" t="s">
        <v>81</v>
      </c>
      <c r="BK260" s="204">
        <f>ROUND(I260*H260,2)</f>
        <v>0</v>
      </c>
      <c r="BL260" s="24" t="s">
        <v>206</v>
      </c>
      <c r="BM260" s="24" t="s">
        <v>1385</v>
      </c>
    </row>
    <row r="261" spans="2:47" s="1" customFormat="1" ht="40.5">
      <c r="B261" s="41"/>
      <c r="C261" s="63"/>
      <c r="D261" s="208" t="s">
        <v>287</v>
      </c>
      <c r="E261" s="63"/>
      <c r="F261" s="209" t="s">
        <v>861</v>
      </c>
      <c r="G261" s="63"/>
      <c r="H261" s="63"/>
      <c r="I261" s="163"/>
      <c r="J261" s="63"/>
      <c r="K261" s="63"/>
      <c r="L261" s="61"/>
      <c r="M261" s="207"/>
      <c r="N261" s="42"/>
      <c r="O261" s="42"/>
      <c r="P261" s="42"/>
      <c r="Q261" s="42"/>
      <c r="R261" s="42"/>
      <c r="S261" s="42"/>
      <c r="T261" s="78"/>
      <c r="AT261" s="24" t="s">
        <v>287</v>
      </c>
      <c r="AU261" s="24" t="s">
        <v>83</v>
      </c>
    </row>
    <row r="262" spans="2:63" s="10" customFormat="1" ht="29.85" customHeight="1">
      <c r="B262" s="176"/>
      <c r="C262" s="177"/>
      <c r="D262" s="190" t="s">
        <v>72</v>
      </c>
      <c r="E262" s="191" t="s">
        <v>241</v>
      </c>
      <c r="F262" s="191" t="s">
        <v>868</v>
      </c>
      <c r="G262" s="177"/>
      <c r="H262" s="177"/>
      <c r="I262" s="180"/>
      <c r="J262" s="192">
        <f>BK262</f>
        <v>0</v>
      </c>
      <c r="K262" s="177"/>
      <c r="L262" s="182"/>
      <c r="M262" s="183"/>
      <c r="N262" s="184"/>
      <c r="O262" s="184"/>
      <c r="P262" s="185">
        <f>SUM(P263:P312)</f>
        <v>0</v>
      </c>
      <c r="Q262" s="184"/>
      <c r="R262" s="185">
        <f>SUM(R263:R312)</f>
        <v>72.39642824999999</v>
      </c>
      <c r="S262" s="184"/>
      <c r="T262" s="186">
        <f>SUM(T263:T312)</f>
        <v>0</v>
      </c>
      <c r="AR262" s="187" t="s">
        <v>81</v>
      </c>
      <c r="AT262" s="188" t="s">
        <v>72</v>
      </c>
      <c r="AU262" s="188" t="s">
        <v>81</v>
      </c>
      <c r="AY262" s="187" t="s">
        <v>186</v>
      </c>
      <c r="BK262" s="189">
        <f>SUM(BK263:BK312)</f>
        <v>0</v>
      </c>
    </row>
    <row r="263" spans="2:65" s="1" customFormat="1" ht="31.5" customHeight="1">
      <c r="B263" s="41"/>
      <c r="C263" s="193" t="s">
        <v>358</v>
      </c>
      <c r="D263" s="193" t="s">
        <v>189</v>
      </c>
      <c r="E263" s="194" t="s">
        <v>442</v>
      </c>
      <c r="F263" s="195" t="s">
        <v>443</v>
      </c>
      <c r="G263" s="196" t="s">
        <v>444</v>
      </c>
      <c r="H263" s="197">
        <v>50.42</v>
      </c>
      <c r="I263" s="198"/>
      <c r="J263" s="199">
        <f>ROUND(I263*H263,2)</f>
        <v>0</v>
      </c>
      <c r="K263" s="195" t="s">
        <v>23</v>
      </c>
      <c r="L263" s="61"/>
      <c r="M263" s="200" t="s">
        <v>23</v>
      </c>
      <c r="N263" s="201" t="s">
        <v>44</v>
      </c>
      <c r="O263" s="42"/>
      <c r="P263" s="202">
        <f>O263*H263</f>
        <v>0</v>
      </c>
      <c r="Q263" s="202">
        <v>0</v>
      </c>
      <c r="R263" s="202">
        <f>Q263*H263</f>
        <v>0</v>
      </c>
      <c r="S263" s="202">
        <v>0</v>
      </c>
      <c r="T263" s="203">
        <f>S263*H263</f>
        <v>0</v>
      </c>
      <c r="AR263" s="24" t="s">
        <v>206</v>
      </c>
      <c r="AT263" s="24" t="s">
        <v>189</v>
      </c>
      <c r="AU263" s="24" t="s">
        <v>83</v>
      </c>
      <c r="AY263" s="24" t="s">
        <v>186</v>
      </c>
      <c r="BE263" s="204">
        <f>IF(N263="základní",J263,0)</f>
        <v>0</v>
      </c>
      <c r="BF263" s="204">
        <f>IF(N263="snížená",J263,0)</f>
        <v>0</v>
      </c>
      <c r="BG263" s="204">
        <f>IF(N263="zákl. přenesená",J263,0)</f>
        <v>0</v>
      </c>
      <c r="BH263" s="204">
        <f>IF(N263="sníž. přenesená",J263,0)</f>
        <v>0</v>
      </c>
      <c r="BI263" s="204">
        <f>IF(N263="nulová",J263,0)</f>
        <v>0</v>
      </c>
      <c r="BJ263" s="24" t="s">
        <v>81</v>
      </c>
      <c r="BK263" s="204">
        <f>ROUND(I263*H263,2)</f>
        <v>0</v>
      </c>
      <c r="BL263" s="24" t="s">
        <v>206</v>
      </c>
      <c r="BM263" s="24" t="s">
        <v>1386</v>
      </c>
    </row>
    <row r="264" spans="2:47" s="1" customFormat="1" ht="27">
      <c r="B264" s="41"/>
      <c r="C264" s="63"/>
      <c r="D264" s="205" t="s">
        <v>196</v>
      </c>
      <c r="E264" s="63"/>
      <c r="F264" s="206" t="s">
        <v>1257</v>
      </c>
      <c r="G264" s="63"/>
      <c r="H264" s="63"/>
      <c r="I264" s="163"/>
      <c r="J264" s="63"/>
      <c r="K264" s="63"/>
      <c r="L264" s="61"/>
      <c r="M264" s="207"/>
      <c r="N264" s="42"/>
      <c r="O264" s="42"/>
      <c r="P264" s="42"/>
      <c r="Q264" s="42"/>
      <c r="R264" s="42"/>
      <c r="S264" s="42"/>
      <c r="T264" s="78"/>
      <c r="AT264" s="24" t="s">
        <v>196</v>
      </c>
      <c r="AU264" s="24" t="s">
        <v>83</v>
      </c>
    </row>
    <row r="265" spans="2:65" s="1" customFormat="1" ht="31.5" customHeight="1">
      <c r="B265" s="41"/>
      <c r="C265" s="193" t="s">
        <v>362</v>
      </c>
      <c r="D265" s="193" t="s">
        <v>189</v>
      </c>
      <c r="E265" s="194" t="s">
        <v>448</v>
      </c>
      <c r="F265" s="195" t="s">
        <v>449</v>
      </c>
      <c r="G265" s="196" t="s">
        <v>444</v>
      </c>
      <c r="H265" s="197">
        <v>50.42</v>
      </c>
      <c r="I265" s="198"/>
      <c r="J265" s="199">
        <f>ROUND(I265*H265,2)</f>
        <v>0</v>
      </c>
      <c r="K265" s="195" t="s">
        <v>23</v>
      </c>
      <c r="L265" s="61"/>
      <c r="M265" s="200" t="s">
        <v>23</v>
      </c>
      <c r="N265" s="201" t="s">
        <v>44</v>
      </c>
      <c r="O265" s="42"/>
      <c r="P265" s="202">
        <f>O265*H265</f>
        <v>0</v>
      </c>
      <c r="Q265" s="202">
        <v>0</v>
      </c>
      <c r="R265" s="202">
        <f>Q265*H265</f>
        <v>0</v>
      </c>
      <c r="S265" s="202">
        <v>0</v>
      </c>
      <c r="T265" s="203">
        <f>S265*H265</f>
        <v>0</v>
      </c>
      <c r="AR265" s="24" t="s">
        <v>206</v>
      </c>
      <c r="AT265" s="24" t="s">
        <v>189</v>
      </c>
      <c r="AU265" s="24" t="s">
        <v>83</v>
      </c>
      <c r="AY265" s="24" t="s">
        <v>186</v>
      </c>
      <c r="BE265" s="204">
        <f>IF(N265="základní",J265,0)</f>
        <v>0</v>
      </c>
      <c r="BF265" s="204">
        <f>IF(N265="snížená",J265,0)</f>
        <v>0</v>
      </c>
      <c r="BG265" s="204">
        <f>IF(N265="zákl. přenesená",J265,0)</f>
        <v>0</v>
      </c>
      <c r="BH265" s="204">
        <f>IF(N265="sníž. přenesená",J265,0)</f>
        <v>0</v>
      </c>
      <c r="BI265" s="204">
        <f>IF(N265="nulová",J265,0)</f>
        <v>0</v>
      </c>
      <c r="BJ265" s="24" t="s">
        <v>81</v>
      </c>
      <c r="BK265" s="204">
        <f>ROUND(I265*H265,2)</f>
        <v>0</v>
      </c>
      <c r="BL265" s="24" t="s">
        <v>206</v>
      </c>
      <c r="BM265" s="24" t="s">
        <v>1387</v>
      </c>
    </row>
    <row r="266" spans="2:47" s="1" customFormat="1" ht="27">
      <c r="B266" s="41"/>
      <c r="C266" s="63"/>
      <c r="D266" s="205" t="s">
        <v>196</v>
      </c>
      <c r="E266" s="63"/>
      <c r="F266" s="206" t="s">
        <v>1257</v>
      </c>
      <c r="G266" s="63"/>
      <c r="H266" s="63"/>
      <c r="I266" s="163"/>
      <c r="J266" s="63"/>
      <c r="K266" s="63"/>
      <c r="L266" s="61"/>
      <c r="M266" s="207"/>
      <c r="N266" s="42"/>
      <c r="O266" s="42"/>
      <c r="P266" s="42"/>
      <c r="Q266" s="42"/>
      <c r="R266" s="42"/>
      <c r="S266" s="42"/>
      <c r="T266" s="78"/>
      <c r="AT266" s="24" t="s">
        <v>196</v>
      </c>
      <c r="AU266" s="24" t="s">
        <v>83</v>
      </c>
    </row>
    <row r="267" spans="2:65" s="1" customFormat="1" ht="31.5" customHeight="1">
      <c r="B267" s="41"/>
      <c r="C267" s="193" t="s">
        <v>9</v>
      </c>
      <c r="D267" s="193" t="s">
        <v>189</v>
      </c>
      <c r="E267" s="194" t="s">
        <v>452</v>
      </c>
      <c r="F267" s="195" t="s">
        <v>453</v>
      </c>
      <c r="G267" s="196" t="s">
        <v>444</v>
      </c>
      <c r="H267" s="197">
        <v>50.42</v>
      </c>
      <c r="I267" s="198"/>
      <c r="J267" s="199">
        <f>ROUND(I267*H267,2)</f>
        <v>0</v>
      </c>
      <c r="K267" s="195" t="s">
        <v>23</v>
      </c>
      <c r="L267" s="61"/>
      <c r="M267" s="200" t="s">
        <v>23</v>
      </c>
      <c r="N267" s="201" t="s">
        <v>44</v>
      </c>
      <c r="O267" s="42"/>
      <c r="P267" s="202">
        <f>O267*H267</f>
        <v>0</v>
      </c>
      <c r="Q267" s="202">
        <v>0</v>
      </c>
      <c r="R267" s="202">
        <f>Q267*H267</f>
        <v>0</v>
      </c>
      <c r="S267" s="202">
        <v>0</v>
      </c>
      <c r="T267" s="203">
        <f>S267*H267</f>
        <v>0</v>
      </c>
      <c r="AR267" s="24" t="s">
        <v>206</v>
      </c>
      <c r="AT267" s="24" t="s">
        <v>189</v>
      </c>
      <c r="AU267" s="24" t="s">
        <v>83</v>
      </c>
      <c r="AY267" s="24" t="s">
        <v>186</v>
      </c>
      <c r="BE267" s="204">
        <f>IF(N267="základní",J267,0)</f>
        <v>0</v>
      </c>
      <c r="BF267" s="204">
        <f>IF(N267="snížená",J267,0)</f>
        <v>0</v>
      </c>
      <c r="BG267" s="204">
        <f>IF(N267="zákl. přenesená",J267,0)</f>
        <v>0</v>
      </c>
      <c r="BH267" s="204">
        <f>IF(N267="sníž. přenesená",J267,0)</f>
        <v>0</v>
      </c>
      <c r="BI267" s="204">
        <f>IF(N267="nulová",J267,0)</f>
        <v>0</v>
      </c>
      <c r="BJ267" s="24" t="s">
        <v>81</v>
      </c>
      <c r="BK267" s="204">
        <f>ROUND(I267*H267,2)</f>
        <v>0</v>
      </c>
      <c r="BL267" s="24" t="s">
        <v>206</v>
      </c>
      <c r="BM267" s="24" t="s">
        <v>1388</v>
      </c>
    </row>
    <row r="268" spans="2:47" s="1" customFormat="1" ht="27">
      <c r="B268" s="41"/>
      <c r="C268" s="63"/>
      <c r="D268" s="205" t="s">
        <v>196</v>
      </c>
      <c r="E268" s="63"/>
      <c r="F268" s="206" t="s">
        <v>1257</v>
      </c>
      <c r="G268" s="63"/>
      <c r="H268" s="63"/>
      <c r="I268" s="163"/>
      <c r="J268" s="63"/>
      <c r="K268" s="63"/>
      <c r="L268" s="61"/>
      <c r="M268" s="207"/>
      <c r="N268" s="42"/>
      <c r="O268" s="42"/>
      <c r="P268" s="42"/>
      <c r="Q268" s="42"/>
      <c r="R268" s="42"/>
      <c r="S268" s="42"/>
      <c r="T268" s="78"/>
      <c r="AT268" s="24" t="s">
        <v>196</v>
      </c>
      <c r="AU268" s="24" t="s">
        <v>83</v>
      </c>
    </row>
    <row r="269" spans="2:65" s="1" customFormat="1" ht="22.5" customHeight="1">
      <c r="B269" s="41"/>
      <c r="C269" s="193" t="s">
        <v>292</v>
      </c>
      <c r="D269" s="193" t="s">
        <v>189</v>
      </c>
      <c r="E269" s="194" t="s">
        <v>1389</v>
      </c>
      <c r="F269" s="195" t="s">
        <v>1390</v>
      </c>
      <c r="G269" s="196" t="s">
        <v>444</v>
      </c>
      <c r="H269" s="197">
        <v>7.8</v>
      </c>
      <c r="I269" s="198"/>
      <c r="J269" s="199">
        <f>ROUND(I269*H269,2)</f>
        <v>0</v>
      </c>
      <c r="K269" s="195" t="s">
        <v>193</v>
      </c>
      <c r="L269" s="61"/>
      <c r="M269" s="200" t="s">
        <v>23</v>
      </c>
      <c r="N269" s="201" t="s">
        <v>44</v>
      </c>
      <c r="O269" s="42"/>
      <c r="P269" s="202">
        <f>O269*H269</f>
        <v>0</v>
      </c>
      <c r="Q269" s="202">
        <v>0.00084</v>
      </c>
      <c r="R269" s="202">
        <f>Q269*H269</f>
        <v>0.0065520000000000005</v>
      </c>
      <c r="S269" s="202">
        <v>0</v>
      </c>
      <c r="T269" s="203">
        <f>S269*H269</f>
        <v>0</v>
      </c>
      <c r="AR269" s="24" t="s">
        <v>206</v>
      </c>
      <c r="AT269" s="24" t="s">
        <v>189</v>
      </c>
      <c r="AU269" s="24" t="s">
        <v>83</v>
      </c>
      <c r="AY269" s="24" t="s">
        <v>186</v>
      </c>
      <c r="BE269" s="204">
        <f>IF(N269="základní",J269,0)</f>
        <v>0</v>
      </c>
      <c r="BF269" s="204">
        <f>IF(N269="snížená",J269,0)</f>
        <v>0</v>
      </c>
      <c r="BG269" s="204">
        <f>IF(N269="zákl. přenesená",J269,0)</f>
        <v>0</v>
      </c>
      <c r="BH269" s="204">
        <f>IF(N269="sníž. přenesená",J269,0)</f>
        <v>0</v>
      </c>
      <c r="BI269" s="204">
        <f>IF(N269="nulová",J269,0)</f>
        <v>0</v>
      </c>
      <c r="BJ269" s="24" t="s">
        <v>81</v>
      </c>
      <c r="BK269" s="204">
        <f>ROUND(I269*H269,2)</f>
        <v>0</v>
      </c>
      <c r="BL269" s="24" t="s">
        <v>206</v>
      </c>
      <c r="BM269" s="24" t="s">
        <v>1391</v>
      </c>
    </row>
    <row r="270" spans="2:47" s="1" customFormat="1" ht="94.5">
      <c r="B270" s="41"/>
      <c r="C270" s="63"/>
      <c r="D270" s="208" t="s">
        <v>287</v>
      </c>
      <c r="E270" s="63"/>
      <c r="F270" s="209" t="s">
        <v>1392</v>
      </c>
      <c r="G270" s="63"/>
      <c r="H270" s="63"/>
      <c r="I270" s="163"/>
      <c r="J270" s="63"/>
      <c r="K270" s="63"/>
      <c r="L270" s="61"/>
      <c r="M270" s="207"/>
      <c r="N270" s="42"/>
      <c r="O270" s="42"/>
      <c r="P270" s="42"/>
      <c r="Q270" s="42"/>
      <c r="R270" s="42"/>
      <c r="S270" s="42"/>
      <c r="T270" s="78"/>
      <c r="AT270" s="24" t="s">
        <v>287</v>
      </c>
      <c r="AU270" s="24" t="s">
        <v>83</v>
      </c>
    </row>
    <row r="271" spans="2:51" s="11" customFormat="1" ht="13.5">
      <c r="B271" s="214"/>
      <c r="C271" s="215"/>
      <c r="D271" s="205" t="s">
        <v>290</v>
      </c>
      <c r="E271" s="216" t="s">
        <v>23</v>
      </c>
      <c r="F271" s="217" t="s">
        <v>1393</v>
      </c>
      <c r="G271" s="215"/>
      <c r="H271" s="218">
        <v>7.8</v>
      </c>
      <c r="I271" s="219"/>
      <c r="J271" s="215"/>
      <c r="K271" s="215"/>
      <c r="L271" s="220"/>
      <c r="M271" s="221"/>
      <c r="N271" s="222"/>
      <c r="O271" s="222"/>
      <c r="P271" s="222"/>
      <c r="Q271" s="222"/>
      <c r="R271" s="222"/>
      <c r="S271" s="222"/>
      <c r="T271" s="223"/>
      <c r="AT271" s="224" t="s">
        <v>290</v>
      </c>
      <c r="AU271" s="224" t="s">
        <v>83</v>
      </c>
      <c r="AV271" s="11" t="s">
        <v>83</v>
      </c>
      <c r="AW271" s="11" t="s">
        <v>36</v>
      </c>
      <c r="AX271" s="11" t="s">
        <v>81</v>
      </c>
      <c r="AY271" s="224" t="s">
        <v>186</v>
      </c>
    </row>
    <row r="272" spans="2:65" s="1" customFormat="1" ht="31.5" customHeight="1">
      <c r="B272" s="41"/>
      <c r="C272" s="193" t="s">
        <v>1105</v>
      </c>
      <c r="D272" s="193" t="s">
        <v>189</v>
      </c>
      <c r="E272" s="194" t="s">
        <v>899</v>
      </c>
      <c r="F272" s="195" t="s">
        <v>900</v>
      </c>
      <c r="G272" s="196" t="s">
        <v>300</v>
      </c>
      <c r="H272" s="197">
        <v>23</v>
      </c>
      <c r="I272" s="198"/>
      <c r="J272" s="199">
        <f>ROUND(I272*H272,2)</f>
        <v>0</v>
      </c>
      <c r="K272" s="195" t="s">
        <v>193</v>
      </c>
      <c r="L272" s="61"/>
      <c r="M272" s="200" t="s">
        <v>23</v>
      </c>
      <c r="N272" s="201" t="s">
        <v>44</v>
      </c>
      <c r="O272" s="42"/>
      <c r="P272" s="202">
        <f>O272*H272</f>
        <v>0</v>
      </c>
      <c r="Q272" s="202">
        <v>0</v>
      </c>
      <c r="R272" s="202">
        <f>Q272*H272</f>
        <v>0</v>
      </c>
      <c r="S272" s="202">
        <v>0</v>
      </c>
      <c r="T272" s="203">
        <f>S272*H272</f>
        <v>0</v>
      </c>
      <c r="AR272" s="24" t="s">
        <v>206</v>
      </c>
      <c r="AT272" s="24" t="s">
        <v>189</v>
      </c>
      <c r="AU272" s="24" t="s">
        <v>83</v>
      </c>
      <c r="AY272" s="24" t="s">
        <v>186</v>
      </c>
      <c r="BE272" s="204">
        <f>IF(N272="základní",J272,0)</f>
        <v>0</v>
      </c>
      <c r="BF272" s="204">
        <f>IF(N272="snížená",J272,0)</f>
        <v>0</v>
      </c>
      <c r="BG272" s="204">
        <f>IF(N272="zákl. přenesená",J272,0)</f>
        <v>0</v>
      </c>
      <c r="BH272" s="204">
        <f>IF(N272="sníž. přenesená",J272,0)</f>
        <v>0</v>
      </c>
      <c r="BI272" s="204">
        <f>IF(N272="nulová",J272,0)</f>
        <v>0</v>
      </c>
      <c r="BJ272" s="24" t="s">
        <v>81</v>
      </c>
      <c r="BK272" s="204">
        <f>ROUND(I272*H272,2)</f>
        <v>0</v>
      </c>
      <c r="BL272" s="24" t="s">
        <v>206</v>
      </c>
      <c r="BM272" s="24" t="s">
        <v>1394</v>
      </c>
    </row>
    <row r="273" spans="2:47" s="1" customFormat="1" ht="81">
      <c r="B273" s="41"/>
      <c r="C273" s="63"/>
      <c r="D273" s="208" t="s">
        <v>287</v>
      </c>
      <c r="E273" s="63"/>
      <c r="F273" s="209" t="s">
        <v>902</v>
      </c>
      <c r="G273" s="63"/>
      <c r="H273" s="63"/>
      <c r="I273" s="163"/>
      <c r="J273" s="63"/>
      <c r="K273" s="63"/>
      <c r="L273" s="61"/>
      <c r="M273" s="207"/>
      <c r="N273" s="42"/>
      <c r="O273" s="42"/>
      <c r="P273" s="42"/>
      <c r="Q273" s="42"/>
      <c r="R273" s="42"/>
      <c r="S273" s="42"/>
      <c r="T273" s="78"/>
      <c r="AT273" s="24" t="s">
        <v>287</v>
      </c>
      <c r="AU273" s="24" t="s">
        <v>83</v>
      </c>
    </row>
    <row r="274" spans="2:47" s="1" customFormat="1" ht="27">
      <c r="B274" s="41"/>
      <c r="C274" s="63"/>
      <c r="D274" s="205" t="s">
        <v>196</v>
      </c>
      <c r="E274" s="63"/>
      <c r="F274" s="206" t="s">
        <v>1257</v>
      </c>
      <c r="G274" s="63"/>
      <c r="H274" s="63"/>
      <c r="I274" s="163"/>
      <c r="J274" s="63"/>
      <c r="K274" s="63"/>
      <c r="L274" s="61"/>
      <c r="M274" s="207"/>
      <c r="N274" s="42"/>
      <c r="O274" s="42"/>
      <c r="P274" s="42"/>
      <c r="Q274" s="42"/>
      <c r="R274" s="42"/>
      <c r="S274" s="42"/>
      <c r="T274" s="78"/>
      <c r="AT274" s="24" t="s">
        <v>196</v>
      </c>
      <c r="AU274" s="24" t="s">
        <v>83</v>
      </c>
    </row>
    <row r="275" spans="2:65" s="1" customFormat="1" ht="31.5" customHeight="1">
      <c r="B275" s="41"/>
      <c r="C275" s="193" t="s">
        <v>810</v>
      </c>
      <c r="D275" s="193" t="s">
        <v>189</v>
      </c>
      <c r="E275" s="194" t="s">
        <v>908</v>
      </c>
      <c r="F275" s="195" t="s">
        <v>909</v>
      </c>
      <c r="G275" s="196" t="s">
        <v>300</v>
      </c>
      <c r="H275" s="197">
        <v>10</v>
      </c>
      <c r="I275" s="198"/>
      <c r="J275" s="199">
        <f>ROUND(I275*H275,2)</f>
        <v>0</v>
      </c>
      <c r="K275" s="195" t="s">
        <v>193</v>
      </c>
      <c r="L275" s="61"/>
      <c r="M275" s="200" t="s">
        <v>23</v>
      </c>
      <c r="N275" s="201" t="s">
        <v>44</v>
      </c>
      <c r="O275" s="42"/>
      <c r="P275" s="202">
        <f>O275*H275</f>
        <v>0</v>
      </c>
      <c r="Q275" s="202">
        <v>0.0007</v>
      </c>
      <c r="R275" s="202">
        <f>Q275*H275</f>
        <v>0.007</v>
      </c>
      <c r="S275" s="202">
        <v>0</v>
      </c>
      <c r="T275" s="203">
        <f>S275*H275</f>
        <v>0</v>
      </c>
      <c r="AR275" s="24" t="s">
        <v>206</v>
      </c>
      <c r="AT275" s="24" t="s">
        <v>189</v>
      </c>
      <c r="AU275" s="24" t="s">
        <v>83</v>
      </c>
      <c r="AY275" s="24" t="s">
        <v>186</v>
      </c>
      <c r="BE275" s="204">
        <f>IF(N275="základní",J275,0)</f>
        <v>0</v>
      </c>
      <c r="BF275" s="204">
        <f>IF(N275="snížená",J275,0)</f>
        <v>0</v>
      </c>
      <c r="BG275" s="204">
        <f>IF(N275="zákl. přenesená",J275,0)</f>
        <v>0</v>
      </c>
      <c r="BH275" s="204">
        <f>IF(N275="sníž. přenesená",J275,0)</f>
        <v>0</v>
      </c>
      <c r="BI275" s="204">
        <f>IF(N275="nulová",J275,0)</f>
        <v>0</v>
      </c>
      <c r="BJ275" s="24" t="s">
        <v>81</v>
      </c>
      <c r="BK275" s="204">
        <f>ROUND(I275*H275,2)</f>
        <v>0</v>
      </c>
      <c r="BL275" s="24" t="s">
        <v>206</v>
      </c>
      <c r="BM275" s="24" t="s">
        <v>1395</v>
      </c>
    </row>
    <row r="276" spans="2:47" s="1" customFormat="1" ht="135">
      <c r="B276" s="41"/>
      <c r="C276" s="63"/>
      <c r="D276" s="208" t="s">
        <v>287</v>
      </c>
      <c r="E276" s="63"/>
      <c r="F276" s="209" t="s">
        <v>911</v>
      </c>
      <c r="G276" s="63"/>
      <c r="H276" s="63"/>
      <c r="I276" s="163"/>
      <c r="J276" s="63"/>
      <c r="K276" s="63"/>
      <c r="L276" s="61"/>
      <c r="M276" s="207"/>
      <c r="N276" s="42"/>
      <c r="O276" s="42"/>
      <c r="P276" s="42"/>
      <c r="Q276" s="42"/>
      <c r="R276" s="42"/>
      <c r="S276" s="42"/>
      <c r="T276" s="78"/>
      <c r="AT276" s="24" t="s">
        <v>287</v>
      </c>
      <c r="AU276" s="24" t="s">
        <v>83</v>
      </c>
    </row>
    <row r="277" spans="2:47" s="1" customFormat="1" ht="27">
      <c r="B277" s="41"/>
      <c r="C277" s="63"/>
      <c r="D277" s="205" t="s">
        <v>196</v>
      </c>
      <c r="E277" s="63"/>
      <c r="F277" s="206" t="s">
        <v>1257</v>
      </c>
      <c r="G277" s="63"/>
      <c r="H277" s="63"/>
      <c r="I277" s="163"/>
      <c r="J277" s="63"/>
      <c r="K277" s="63"/>
      <c r="L277" s="61"/>
      <c r="M277" s="207"/>
      <c r="N277" s="42"/>
      <c r="O277" s="42"/>
      <c r="P277" s="42"/>
      <c r="Q277" s="42"/>
      <c r="R277" s="42"/>
      <c r="S277" s="42"/>
      <c r="T277" s="78"/>
      <c r="AT277" s="24" t="s">
        <v>196</v>
      </c>
      <c r="AU277" s="24" t="s">
        <v>83</v>
      </c>
    </row>
    <row r="278" spans="2:65" s="1" customFormat="1" ht="22.5" customHeight="1">
      <c r="B278" s="41"/>
      <c r="C278" s="193" t="s">
        <v>624</v>
      </c>
      <c r="D278" s="193" t="s">
        <v>189</v>
      </c>
      <c r="E278" s="194" t="s">
        <v>917</v>
      </c>
      <c r="F278" s="195" t="s">
        <v>918</v>
      </c>
      <c r="G278" s="196" t="s">
        <v>300</v>
      </c>
      <c r="H278" s="197">
        <v>6</v>
      </c>
      <c r="I278" s="198"/>
      <c r="J278" s="199">
        <f>ROUND(I278*H278,2)</f>
        <v>0</v>
      </c>
      <c r="K278" s="195" t="s">
        <v>193</v>
      </c>
      <c r="L278" s="61"/>
      <c r="M278" s="200" t="s">
        <v>23</v>
      </c>
      <c r="N278" s="201" t="s">
        <v>44</v>
      </c>
      <c r="O278" s="42"/>
      <c r="P278" s="202">
        <f>O278*H278</f>
        <v>0</v>
      </c>
      <c r="Q278" s="202">
        <v>0.10941</v>
      </c>
      <c r="R278" s="202">
        <f>Q278*H278</f>
        <v>0.6564599999999999</v>
      </c>
      <c r="S278" s="202">
        <v>0</v>
      </c>
      <c r="T278" s="203">
        <f>S278*H278</f>
        <v>0</v>
      </c>
      <c r="AR278" s="24" t="s">
        <v>206</v>
      </c>
      <c r="AT278" s="24" t="s">
        <v>189</v>
      </c>
      <c r="AU278" s="24" t="s">
        <v>83</v>
      </c>
      <c r="AY278" s="24" t="s">
        <v>186</v>
      </c>
      <c r="BE278" s="204">
        <f>IF(N278="základní",J278,0)</f>
        <v>0</v>
      </c>
      <c r="BF278" s="204">
        <f>IF(N278="snížená",J278,0)</f>
        <v>0</v>
      </c>
      <c r="BG278" s="204">
        <f>IF(N278="zákl. přenesená",J278,0)</f>
        <v>0</v>
      </c>
      <c r="BH278" s="204">
        <f>IF(N278="sníž. přenesená",J278,0)</f>
        <v>0</v>
      </c>
      <c r="BI278" s="204">
        <f>IF(N278="nulová",J278,0)</f>
        <v>0</v>
      </c>
      <c r="BJ278" s="24" t="s">
        <v>81</v>
      </c>
      <c r="BK278" s="204">
        <f>ROUND(I278*H278,2)</f>
        <v>0</v>
      </c>
      <c r="BL278" s="24" t="s">
        <v>206</v>
      </c>
      <c r="BM278" s="24" t="s">
        <v>1396</v>
      </c>
    </row>
    <row r="279" spans="2:47" s="1" customFormat="1" ht="94.5">
      <c r="B279" s="41"/>
      <c r="C279" s="63"/>
      <c r="D279" s="208" t="s">
        <v>287</v>
      </c>
      <c r="E279" s="63"/>
      <c r="F279" s="209" t="s">
        <v>920</v>
      </c>
      <c r="G279" s="63"/>
      <c r="H279" s="63"/>
      <c r="I279" s="163"/>
      <c r="J279" s="63"/>
      <c r="K279" s="63"/>
      <c r="L279" s="61"/>
      <c r="M279" s="207"/>
      <c r="N279" s="42"/>
      <c r="O279" s="42"/>
      <c r="P279" s="42"/>
      <c r="Q279" s="42"/>
      <c r="R279" s="42"/>
      <c r="S279" s="42"/>
      <c r="T279" s="78"/>
      <c r="AT279" s="24" t="s">
        <v>287</v>
      </c>
      <c r="AU279" s="24" t="s">
        <v>83</v>
      </c>
    </row>
    <row r="280" spans="2:47" s="1" customFormat="1" ht="27">
      <c r="B280" s="41"/>
      <c r="C280" s="63"/>
      <c r="D280" s="205" t="s">
        <v>196</v>
      </c>
      <c r="E280" s="63"/>
      <c r="F280" s="206" t="s">
        <v>1257</v>
      </c>
      <c r="G280" s="63"/>
      <c r="H280" s="63"/>
      <c r="I280" s="163"/>
      <c r="J280" s="63"/>
      <c r="K280" s="63"/>
      <c r="L280" s="61"/>
      <c r="M280" s="207"/>
      <c r="N280" s="42"/>
      <c r="O280" s="42"/>
      <c r="P280" s="42"/>
      <c r="Q280" s="42"/>
      <c r="R280" s="42"/>
      <c r="S280" s="42"/>
      <c r="T280" s="78"/>
      <c r="AT280" s="24" t="s">
        <v>196</v>
      </c>
      <c r="AU280" s="24" t="s">
        <v>83</v>
      </c>
    </row>
    <row r="281" spans="2:65" s="1" customFormat="1" ht="31.5" customHeight="1">
      <c r="B281" s="41"/>
      <c r="C281" s="193" t="s">
        <v>801</v>
      </c>
      <c r="D281" s="193" t="s">
        <v>189</v>
      </c>
      <c r="E281" s="194" t="s">
        <v>922</v>
      </c>
      <c r="F281" s="195" t="s">
        <v>923</v>
      </c>
      <c r="G281" s="196" t="s">
        <v>444</v>
      </c>
      <c r="H281" s="197">
        <v>29.07</v>
      </c>
      <c r="I281" s="198"/>
      <c r="J281" s="199">
        <f>ROUND(I281*H281,2)</f>
        <v>0</v>
      </c>
      <c r="K281" s="195" t="s">
        <v>193</v>
      </c>
      <c r="L281" s="61"/>
      <c r="M281" s="200" t="s">
        <v>23</v>
      </c>
      <c r="N281" s="201" t="s">
        <v>44</v>
      </c>
      <c r="O281" s="42"/>
      <c r="P281" s="202">
        <f>O281*H281</f>
        <v>0</v>
      </c>
      <c r="Q281" s="202">
        <v>0.00033</v>
      </c>
      <c r="R281" s="202">
        <f>Q281*H281</f>
        <v>0.0095931</v>
      </c>
      <c r="S281" s="202">
        <v>0</v>
      </c>
      <c r="T281" s="203">
        <f>S281*H281</f>
        <v>0</v>
      </c>
      <c r="AR281" s="24" t="s">
        <v>206</v>
      </c>
      <c r="AT281" s="24" t="s">
        <v>189</v>
      </c>
      <c r="AU281" s="24" t="s">
        <v>83</v>
      </c>
      <c r="AY281" s="24" t="s">
        <v>186</v>
      </c>
      <c r="BE281" s="204">
        <f>IF(N281="základní",J281,0)</f>
        <v>0</v>
      </c>
      <c r="BF281" s="204">
        <f>IF(N281="snížená",J281,0)</f>
        <v>0</v>
      </c>
      <c r="BG281" s="204">
        <f>IF(N281="zákl. přenesená",J281,0)</f>
        <v>0</v>
      </c>
      <c r="BH281" s="204">
        <f>IF(N281="sníž. přenesená",J281,0)</f>
        <v>0</v>
      </c>
      <c r="BI281" s="204">
        <f>IF(N281="nulová",J281,0)</f>
        <v>0</v>
      </c>
      <c r="BJ281" s="24" t="s">
        <v>81</v>
      </c>
      <c r="BK281" s="204">
        <f>ROUND(I281*H281,2)</f>
        <v>0</v>
      </c>
      <c r="BL281" s="24" t="s">
        <v>206</v>
      </c>
      <c r="BM281" s="24" t="s">
        <v>1397</v>
      </c>
    </row>
    <row r="282" spans="2:47" s="1" customFormat="1" ht="108">
      <c r="B282" s="41"/>
      <c r="C282" s="63"/>
      <c r="D282" s="208" t="s">
        <v>287</v>
      </c>
      <c r="E282" s="63"/>
      <c r="F282" s="209" t="s">
        <v>925</v>
      </c>
      <c r="G282" s="63"/>
      <c r="H282" s="63"/>
      <c r="I282" s="163"/>
      <c r="J282" s="63"/>
      <c r="K282" s="63"/>
      <c r="L282" s="61"/>
      <c r="M282" s="207"/>
      <c r="N282" s="42"/>
      <c r="O282" s="42"/>
      <c r="P282" s="42"/>
      <c r="Q282" s="42"/>
      <c r="R282" s="42"/>
      <c r="S282" s="42"/>
      <c r="T282" s="78"/>
      <c r="AT282" s="24" t="s">
        <v>287</v>
      </c>
      <c r="AU282" s="24" t="s">
        <v>83</v>
      </c>
    </row>
    <row r="283" spans="2:47" s="1" customFormat="1" ht="27">
      <c r="B283" s="41"/>
      <c r="C283" s="63"/>
      <c r="D283" s="205" t="s">
        <v>196</v>
      </c>
      <c r="E283" s="63"/>
      <c r="F283" s="206" t="s">
        <v>1398</v>
      </c>
      <c r="G283" s="63"/>
      <c r="H283" s="63"/>
      <c r="I283" s="163"/>
      <c r="J283" s="63"/>
      <c r="K283" s="63"/>
      <c r="L283" s="61"/>
      <c r="M283" s="207"/>
      <c r="N283" s="42"/>
      <c r="O283" s="42"/>
      <c r="P283" s="42"/>
      <c r="Q283" s="42"/>
      <c r="R283" s="42"/>
      <c r="S283" s="42"/>
      <c r="T283" s="78"/>
      <c r="AT283" s="24" t="s">
        <v>196</v>
      </c>
      <c r="AU283" s="24" t="s">
        <v>83</v>
      </c>
    </row>
    <row r="284" spans="2:65" s="1" customFormat="1" ht="31.5" customHeight="1">
      <c r="B284" s="41"/>
      <c r="C284" s="193" t="s">
        <v>826</v>
      </c>
      <c r="D284" s="193" t="s">
        <v>189</v>
      </c>
      <c r="E284" s="194" t="s">
        <v>929</v>
      </c>
      <c r="F284" s="195" t="s">
        <v>930</v>
      </c>
      <c r="G284" s="196" t="s">
        <v>444</v>
      </c>
      <c r="H284" s="197">
        <v>344.3</v>
      </c>
      <c r="I284" s="198"/>
      <c r="J284" s="199">
        <f>ROUND(I284*H284,2)</f>
        <v>0</v>
      </c>
      <c r="K284" s="195" t="s">
        <v>193</v>
      </c>
      <c r="L284" s="61"/>
      <c r="M284" s="200" t="s">
        <v>23</v>
      </c>
      <c r="N284" s="201" t="s">
        <v>44</v>
      </c>
      <c r="O284" s="42"/>
      <c r="P284" s="202">
        <f>O284*H284</f>
        <v>0</v>
      </c>
      <c r="Q284" s="202">
        <v>0.00038</v>
      </c>
      <c r="R284" s="202">
        <f>Q284*H284</f>
        <v>0.130834</v>
      </c>
      <c r="S284" s="202">
        <v>0</v>
      </c>
      <c r="T284" s="203">
        <f>S284*H284</f>
        <v>0</v>
      </c>
      <c r="AR284" s="24" t="s">
        <v>206</v>
      </c>
      <c r="AT284" s="24" t="s">
        <v>189</v>
      </c>
      <c r="AU284" s="24" t="s">
        <v>83</v>
      </c>
      <c r="AY284" s="24" t="s">
        <v>186</v>
      </c>
      <c r="BE284" s="204">
        <f>IF(N284="základní",J284,0)</f>
        <v>0</v>
      </c>
      <c r="BF284" s="204">
        <f>IF(N284="snížená",J284,0)</f>
        <v>0</v>
      </c>
      <c r="BG284" s="204">
        <f>IF(N284="zákl. přenesená",J284,0)</f>
        <v>0</v>
      </c>
      <c r="BH284" s="204">
        <f>IF(N284="sníž. přenesená",J284,0)</f>
        <v>0</v>
      </c>
      <c r="BI284" s="204">
        <f>IF(N284="nulová",J284,0)</f>
        <v>0</v>
      </c>
      <c r="BJ284" s="24" t="s">
        <v>81</v>
      </c>
      <c r="BK284" s="204">
        <f>ROUND(I284*H284,2)</f>
        <v>0</v>
      </c>
      <c r="BL284" s="24" t="s">
        <v>206</v>
      </c>
      <c r="BM284" s="24" t="s">
        <v>1399</v>
      </c>
    </row>
    <row r="285" spans="2:47" s="1" customFormat="1" ht="108">
      <c r="B285" s="41"/>
      <c r="C285" s="63"/>
      <c r="D285" s="208" t="s">
        <v>287</v>
      </c>
      <c r="E285" s="63"/>
      <c r="F285" s="209" t="s">
        <v>925</v>
      </c>
      <c r="G285" s="63"/>
      <c r="H285" s="63"/>
      <c r="I285" s="163"/>
      <c r="J285" s="63"/>
      <c r="K285" s="63"/>
      <c r="L285" s="61"/>
      <c r="M285" s="207"/>
      <c r="N285" s="42"/>
      <c r="O285" s="42"/>
      <c r="P285" s="42"/>
      <c r="Q285" s="42"/>
      <c r="R285" s="42"/>
      <c r="S285" s="42"/>
      <c r="T285" s="78"/>
      <c r="AT285" s="24" t="s">
        <v>287</v>
      </c>
      <c r="AU285" s="24" t="s">
        <v>83</v>
      </c>
    </row>
    <row r="286" spans="2:47" s="1" customFormat="1" ht="27">
      <c r="B286" s="41"/>
      <c r="C286" s="63"/>
      <c r="D286" s="208" t="s">
        <v>196</v>
      </c>
      <c r="E286" s="63"/>
      <c r="F286" s="209" t="s">
        <v>932</v>
      </c>
      <c r="G286" s="63"/>
      <c r="H286" s="63"/>
      <c r="I286" s="163"/>
      <c r="J286" s="63"/>
      <c r="K286" s="63"/>
      <c r="L286" s="61"/>
      <c r="M286" s="207"/>
      <c r="N286" s="42"/>
      <c r="O286" s="42"/>
      <c r="P286" s="42"/>
      <c r="Q286" s="42"/>
      <c r="R286" s="42"/>
      <c r="S286" s="42"/>
      <c r="T286" s="78"/>
      <c r="AT286" s="24" t="s">
        <v>196</v>
      </c>
      <c r="AU286" s="24" t="s">
        <v>83</v>
      </c>
    </row>
    <row r="287" spans="2:51" s="11" customFormat="1" ht="13.5">
      <c r="B287" s="214"/>
      <c r="C287" s="215"/>
      <c r="D287" s="205" t="s">
        <v>290</v>
      </c>
      <c r="E287" s="216" t="s">
        <v>23</v>
      </c>
      <c r="F287" s="217" t="s">
        <v>1400</v>
      </c>
      <c r="G287" s="215"/>
      <c r="H287" s="218">
        <v>344.3</v>
      </c>
      <c r="I287" s="219"/>
      <c r="J287" s="215"/>
      <c r="K287" s="215"/>
      <c r="L287" s="220"/>
      <c r="M287" s="221"/>
      <c r="N287" s="222"/>
      <c r="O287" s="222"/>
      <c r="P287" s="222"/>
      <c r="Q287" s="222"/>
      <c r="R287" s="222"/>
      <c r="S287" s="222"/>
      <c r="T287" s="223"/>
      <c r="AT287" s="224" t="s">
        <v>290</v>
      </c>
      <c r="AU287" s="224" t="s">
        <v>83</v>
      </c>
      <c r="AV287" s="11" t="s">
        <v>83</v>
      </c>
      <c r="AW287" s="11" t="s">
        <v>36</v>
      </c>
      <c r="AX287" s="11" t="s">
        <v>81</v>
      </c>
      <c r="AY287" s="224" t="s">
        <v>186</v>
      </c>
    </row>
    <row r="288" spans="2:65" s="1" customFormat="1" ht="31.5" customHeight="1">
      <c r="B288" s="41"/>
      <c r="C288" s="193" t="s">
        <v>821</v>
      </c>
      <c r="D288" s="193" t="s">
        <v>189</v>
      </c>
      <c r="E288" s="194" t="s">
        <v>940</v>
      </c>
      <c r="F288" s="195" t="s">
        <v>941</v>
      </c>
      <c r="G288" s="196" t="s">
        <v>444</v>
      </c>
      <c r="H288" s="197">
        <v>373.37</v>
      </c>
      <c r="I288" s="198"/>
      <c r="J288" s="199">
        <f>ROUND(I288*H288,2)</f>
        <v>0</v>
      </c>
      <c r="K288" s="195" t="s">
        <v>193</v>
      </c>
      <c r="L288" s="61"/>
      <c r="M288" s="200" t="s">
        <v>23</v>
      </c>
      <c r="N288" s="201" t="s">
        <v>44</v>
      </c>
      <c r="O288" s="42"/>
      <c r="P288" s="202">
        <f>O288*H288</f>
        <v>0</v>
      </c>
      <c r="Q288" s="202">
        <v>0</v>
      </c>
      <c r="R288" s="202">
        <f>Q288*H288</f>
        <v>0</v>
      </c>
      <c r="S288" s="202">
        <v>0</v>
      </c>
      <c r="T288" s="203">
        <f>S288*H288</f>
        <v>0</v>
      </c>
      <c r="AR288" s="24" t="s">
        <v>206</v>
      </c>
      <c r="AT288" s="24" t="s">
        <v>189</v>
      </c>
      <c r="AU288" s="24" t="s">
        <v>83</v>
      </c>
      <c r="AY288" s="24" t="s">
        <v>186</v>
      </c>
      <c r="BE288" s="204">
        <f>IF(N288="základní",J288,0)</f>
        <v>0</v>
      </c>
      <c r="BF288" s="204">
        <f>IF(N288="snížená",J288,0)</f>
        <v>0</v>
      </c>
      <c r="BG288" s="204">
        <f>IF(N288="zákl. přenesená",J288,0)</f>
        <v>0</v>
      </c>
      <c r="BH288" s="204">
        <f>IF(N288="sníž. přenesená",J288,0)</f>
        <v>0</v>
      </c>
      <c r="BI288" s="204">
        <f>IF(N288="nulová",J288,0)</f>
        <v>0</v>
      </c>
      <c r="BJ288" s="24" t="s">
        <v>81</v>
      </c>
      <c r="BK288" s="204">
        <f>ROUND(I288*H288,2)</f>
        <v>0</v>
      </c>
      <c r="BL288" s="24" t="s">
        <v>206</v>
      </c>
      <c r="BM288" s="24" t="s">
        <v>1401</v>
      </c>
    </row>
    <row r="289" spans="2:47" s="1" customFormat="1" ht="40.5">
      <c r="B289" s="41"/>
      <c r="C289" s="63"/>
      <c r="D289" s="208" t="s">
        <v>287</v>
      </c>
      <c r="E289" s="63"/>
      <c r="F289" s="209" t="s">
        <v>943</v>
      </c>
      <c r="G289" s="63"/>
      <c r="H289" s="63"/>
      <c r="I289" s="163"/>
      <c r="J289" s="63"/>
      <c r="K289" s="63"/>
      <c r="L289" s="61"/>
      <c r="M289" s="207"/>
      <c r="N289" s="42"/>
      <c r="O289" s="42"/>
      <c r="P289" s="42"/>
      <c r="Q289" s="42"/>
      <c r="R289" s="42"/>
      <c r="S289" s="42"/>
      <c r="T289" s="78"/>
      <c r="AT289" s="24" t="s">
        <v>287</v>
      </c>
      <c r="AU289" s="24" t="s">
        <v>83</v>
      </c>
    </row>
    <row r="290" spans="2:51" s="11" customFormat="1" ht="13.5">
      <c r="B290" s="214"/>
      <c r="C290" s="215"/>
      <c r="D290" s="205" t="s">
        <v>290</v>
      </c>
      <c r="E290" s="216" t="s">
        <v>23</v>
      </c>
      <c r="F290" s="217" t="s">
        <v>1402</v>
      </c>
      <c r="G290" s="215"/>
      <c r="H290" s="218">
        <v>373.37</v>
      </c>
      <c r="I290" s="219"/>
      <c r="J290" s="215"/>
      <c r="K290" s="215"/>
      <c r="L290" s="220"/>
      <c r="M290" s="221"/>
      <c r="N290" s="222"/>
      <c r="O290" s="222"/>
      <c r="P290" s="222"/>
      <c r="Q290" s="222"/>
      <c r="R290" s="222"/>
      <c r="S290" s="222"/>
      <c r="T290" s="223"/>
      <c r="AT290" s="224" t="s">
        <v>290</v>
      </c>
      <c r="AU290" s="224" t="s">
        <v>83</v>
      </c>
      <c r="AV290" s="11" t="s">
        <v>83</v>
      </c>
      <c r="AW290" s="11" t="s">
        <v>36</v>
      </c>
      <c r="AX290" s="11" t="s">
        <v>81</v>
      </c>
      <c r="AY290" s="224" t="s">
        <v>186</v>
      </c>
    </row>
    <row r="291" spans="2:65" s="1" customFormat="1" ht="44.25" customHeight="1">
      <c r="B291" s="41"/>
      <c r="C291" s="193" t="s">
        <v>1079</v>
      </c>
      <c r="D291" s="193" t="s">
        <v>189</v>
      </c>
      <c r="E291" s="194" t="s">
        <v>955</v>
      </c>
      <c r="F291" s="195" t="s">
        <v>956</v>
      </c>
      <c r="G291" s="196" t="s">
        <v>444</v>
      </c>
      <c r="H291" s="197">
        <v>80.02</v>
      </c>
      <c r="I291" s="198"/>
      <c r="J291" s="199">
        <f>ROUND(I291*H291,2)</f>
        <v>0</v>
      </c>
      <c r="K291" s="195" t="s">
        <v>193</v>
      </c>
      <c r="L291" s="61"/>
      <c r="M291" s="200" t="s">
        <v>23</v>
      </c>
      <c r="N291" s="201" t="s">
        <v>44</v>
      </c>
      <c r="O291" s="42"/>
      <c r="P291" s="202">
        <f>O291*H291</f>
        <v>0</v>
      </c>
      <c r="Q291" s="202">
        <v>0.08978</v>
      </c>
      <c r="R291" s="202">
        <f>Q291*H291</f>
        <v>7.1841956</v>
      </c>
      <c r="S291" s="202">
        <v>0</v>
      </c>
      <c r="T291" s="203">
        <f>S291*H291</f>
        <v>0</v>
      </c>
      <c r="AR291" s="24" t="s">
        <v>206</v>
      </c>
      <c r="AT291" s="24" t="s">
        <v>189</v>
      </c>
      <c r="AU291" s="24" t="s">
        <v>83</v>
      </c>
      <c r="AY291" s="24" t="s">
        <v>186</v>
      </c>
      <c r="BE291" s="204">
        <f>IF(N291="základní",J291,0)</f>
        <v>0</v>
      </c>
      <c r="BF291" s="204">
        <f>IF(N291="snížená",J291,0)</f>
        <v>0</v>
      </c>
      <c r="BG291" s="204">
        <f>IF(N291="zákl. přenesená",J291,0)</f>
        <v>0</v>
      </c>
      <c r="BH291" s="204">
        <f>IF(N291="sníž. přenesená",J291,0)</f>
        <v>0</v>
      </c>
      <c r="BI291" s="204">
        <f>IF(N291="nulová",J291,0)</f>
        <v>0</v>
      </c>
      <c r="BJ291" s="24" t="s">
        <v>81</v>
      </c>
      <c r="BK291" s="204">
        <f>ROUND(I291*H291,2)</f>
        <v>0</v>
      </c>
      <c r="BL291" s="24" t="s">
        <v>206</v>
      </c>
      <c r="BM291" s="24" t="s">
        <v>1403</v>
      </c>
    </row>
    <row r="292" spans="2:47" s="1" customFormat="1" ht="135">
      <c r="B292" s="41"/>
      <c r="C292" s="63"/>
      <c r="D292" s="208" t="s">
        <v>287</v>
      </c>
      <c r="E292" s="63"/>
      <c r="F292" s="209" t="s">
        <v>958</v>
      </c>
      <c r="G292" s="63"/>
      <c r="H292" s="63"/>
      <c r="I292" s="163"/>
      <c r="J292" s="63"/>
      <c r="K292" s="63"/>
      <c r="L292" s="61"/>
      <c r="M292" s="207"/>
      <c r="N292" s="42"/>
      <c r="O292" s="42"/>
      <c r="P292" s="42"/>
      <c r="Q292" s="42"/>
      <c r="R292" s="42"/>
      <c r="S292" s="42"/>
      <c r="T292" s="78"/>
      <c r="AT292" s="24" t="s">
        <v>287</v>
      </c>
      <c r="AU292" s="24" t="s">
        <v>83</v>
      </c>
    </row>
    <row r="293" spans="2:47" s="1" customFormat="1" ht="40.5">
      <c r="B293" s="41"/>
      <c r="C293" s="63"/>
      <c r="D293" s="208" t="s">
        <v>196</v>
      </c>
      <c r="E293" s="63"/>
      <c r="F293" s="209" t="s">
        <v>1404</v>
      </c>
      <c r="G293" s="63"/>
      <c r="H293" s="63"/>
      <c r="I293" s="163"/>
      <c r="J293" s="63"/>
      <c r="K293" s="63"/>
      <c r="L293" s="61"/>
      <c r="M293" s="207"/>
      <c r="N293" s="42"/>
      <c r="O293" s="42"/>
      <c r="P293" s="42"/>
      <c r="Q293" s="42"/>
      <c r="R293" s="42"/>
      <c r="S293" s="42"/>
      <c r="T293" s="78"/>
      <c r="AT293" s="24" t="s">
        <v>196</v>
      </c>
      <c r="AU293" s="24" t="s">
        <v>83</v>
      </c>
    </row>
    <row r="294" spans="2:51" s="11" customFormat="1" ht="13.5">
      <c r="B294" s="214"/>
      <c r="C294" s="215"/>
      <c r="D294" s="205" t="s">
        <v>290</v>
      </c>
      <c r="E294" s="216" t="s">
        <v>23</v>
      </c>
      <c r="F294" s="217" t="s">
        <v>1405</v>
      </c>
      <c r="G294" s="215"/>
      <c r="H294" s="218">
        <v>80.02</v>
      </c>
      <c r="I294" s="219"/>
      <c r="J294" s="215"/>
      <c r="K294" s="215"/>
      <c r="L294" s="220"/>
      <c r="M294" s="221"/>
      <c r="N294" s="222"/>
      <c r="O294" s="222"/>
      <c r="P294" s="222"/>
      <c r="Q294" s="222"/>
      <c r="R294" s="222"/>
      <c r="S294" s="222"/>
      <c r="T294" s="223"/>
      <c r="AT294" s="224" t="s">
        <v>290</v>
      </c>
      <c r="AU294" s="224" t="s">
        <v>83</v>
      </c>
      <c r="AV294" s="11" t="s">
        <v>83</v>
      </c>
      <c r="AW294" s="11" t="s">
        <v>36</v>
      </c>
      <c r="AX294" s="11" t="s">
        <v>81</v>
      </c>
      <c r="AY294" s="224" t="s">
        <v>186</v>
      </c>
    </row>
    <row r="295" spans="2:65" s="1" customFormat="1" ht="44.25" customHeight="1">
      <c r="B295" s="41"/>
      <c r="C295" s="193" t="s">
        <v>1075</v>
      </c>
      <c r="D295" s="193" t="s">
        <v>189</v>
      </c>
      <c r="E295" s="194" t="s">
        <v>962</v>
      </c>
      <c r="F295" s="195" t="s">
        <v>963</v>
      </c>
      <c r="G295" s="196" t="s">
        <v>444</v>
      </c>
      <c r="H295" s="197">
        <v>58.19</v>
      </c>
      <c r="I295" s="198"/>
      <c r="J295" s="199">
        <f>ROUND(I295*H295,2)</f>
        <v>0</v>
      </c>
      <c r="K295" s="195" t="s">
        <v>193</v>
      </c>
      <c r="L295" s="61"/>
      <c r="M295" s="200" t="s">
        <v>23</v>
      </c>
      <c r="N295" s="201" t="s">
        <v>44</v>
      </c>
      <c r="O295" s="42"/>
      <c r="P295" s="202">
        <f>O295*H295</f>
        <v>0</v>
      </c>
      <c r="Q295" s="202">
        <v>0.1554</v>
      </c>
      <c r="R295" s="202">
        <f>Q295*H295</f>
        <v>9.042726</v>
      </c>
      <c r="S295" s="202">
        <v>0</v>
      </c>
      <c r="T295" s="203">
        <f>S295*H295</f>
        <v>0</v>
      </c>
      <c r="AR295" s="24" t="s">
        <v>206</v>
      </c>
      <c r="AT295" s="24" t="s">
        <v>189</v>
      </c>
      <c r="AU295" s="24" t="s">
        <v>83</v>
      </c>
      <c r="AY295" s="24" t="s">
        <v>186</v>
      </c>
      <c r="BE295" s="204">
        <f>IF(N295="základní",J295,0)</f>
        <v>0</v>
      </c>
      <c r="BF295" s="204">
        <f>IF(N295="snížená",J295,0)</f>
        <v>0</v>
      </c>
      <c r="BG295" s="204">
        <f>IF(N295="zákl. přenesená",J295,0)</f>
        <v>0</v>
      </c>
      <c r="BH295" s="204">
        <f>IF(N295="sníž. přenesená",J295,0)</f>
        <v>0</v>
      </c>
      <c r="BI295" s="204">
        <f>IF(N295="nulová",J295,0)</f>
        <v>0</v>
      </c>
      <c r="BJ295" s="24" t="s">
        <v>81</v>
      </c>
      <c r="BK295" s="204">
        <f>ROUND(I295*H295,2)</f>
        <v>0</v>
      </c>
      <c r="BL295" s="24" t="s">
        <v>206</v>
      </c>
      <c r="BM295" s="24" t="s">
        <v>1406</v>
      </c>
    </row>
    <row r="296" spans="2:47" s="1" customFormat="1" ht="94.5">
      <c r="B296" s="41"/>
      <c r="C296" s="63"/>
      <c r="D296" s="208" t="s">
        <v>287</v>
      </c>
      <c r="E296" s="63"/>
      <c r="F296" s="209" t="s">
        <v>965</v>
      </c>
      <c r="G296" s="63"/>
      <c r="H296" s="63"/>
      <c r="I296" s="163"/>
      <c r="J296" s="63"/>
      <c r="K296" s="63"/>
      <c r="L296" s="61"/>
      <c r="M296" s="207"/>
      <c r="N296" s="42"/>
      <c r="O296" s="42"/>
      <c r="P296" s="42"/>
      <c r="Q296" s="42"/>
      <c r="R296" s="42"/>
      <c r="S296" s="42"/>
      <c r="T296" s="78"/>
      <c r="AT296" s="24" t="s">
        <v>287</v>
      </c>
      <c r="AU296" s="24" t="s">
        <v>83</v>
      </c>
    </row>
    <row r="297" spans="2:47" s="1" customFormat="1" ht="27">
      <c r="B297" s="41"/>
      <c r="C297" s="63"/>
      <c r="D297" s="205" t="s">
        <v>196</v>
      </c>
      <c r="E297" s="63"/>
      <c r="F297" s="206" t="s">
        <v>1257</v>
      </c>
      <c r="G297" s="63"/>
      <c r="H297" s="63"/>
      <c r="I297" s="163"/>
      <c r="J297" s="63"/>
      <c r="K297" s="63"/>
      <c r="L297" s="61"/>
      <c r="M297" s="207"/>
      <c r="N297" s="42"/>
      <c r="O297" s="42"/>
      <c r="P297" s="42"/>
      <c r="Q297" s="42"/>
      <c r="R297" s="42"/>
      <c r="S297" s="42"/>
      <c r="T297" s="78"/>
      <c r="AT297" s="24" t="s">
        <v>196</v>
      </c>
      <c r="AU297" s="24" t="s">
        <v>83</v>
      </c>
    </row>
    <row r="298" spans="2:65" s="1" customFormat="1" ht="31.5" customHeight="1">
      <c r="B298" s="41"/>
      <c r="C298" s="193" t="s">
        <v>1083</v>
      </c>
      <c r="D298" s="193" t="s">
        <v>189</v>
      </c>
      <c r="E298" s="194" t="s">
        <v>974</v>
      </c>
      <c r="F298" s="195" t="s">
        <v>975</v>
      </c>
      <c r="G298" s="196" t="s">
        <v>295</v>
      </c>
      <c r="H298" s="197">
        <v>3.491</v>
      </c>
      <c r="I298" s="198"/>
      <c r="J298" s="199">
        <f>ROUND(I298*H298,2)</f>
        <v>0</v>
      </c>
      <c r="K298" s="195" t="s">
        <v>193</v>
      </c>
      <c r="L298" s="61"/>
      <c r="M298" s="200" t="s">
        <v>23</v>
      </c>
      <c r="N298" s="201" t="s">
        <v>44</v>
      </c>
      <c r="O298" s="42"/>
      <c r="P298" s="202">
        <f>O298*H298</f>
        <v>0</v>
      </c>
      <c r="Q298" s="202">
        <v>2.25634</v>
      </c>
      <c r="R298" s="202">
        <f>Q298*H298</f>
        <v>7.87688294</v>
      </c>
      <c r="S298" s="202">
        <v>0</v>
      </c>
      <c r="T298" s="203">
        <f>S298*H298</f>
        <v>0</v>
      </c>
      <c r="AR298" s="24" t="s">
        <v>206</v>
      </c>
      <c r="AT298" s="24" t="s">
        <v>189</v>
      </c>
      <c r="AU298" s="24" t="s">
        <v>83</v>
      </c>
      <c r="AY298" s="24" t="s">
        <v>186</v>
      </c>
      <c r="BE298" s="204">
        <f>IF(N298="základní",J298,0)</f>
        <v>0</v>
      </c>
      <c r="BF298" s="204">
        <f>IF(N298="snížená",J298,0)</f>
        <v>0</v>
      </c>
      <c r="BG298" s="204">
        <f>IF(N298="zákl. přenesená",J298,0)</f>
        <v>0</v>
      </c>
      <c r="BH298" s="204">
        <f>IF(N298="sníž. přenesená",J298,0)</f>
        <v>0</v>
      </c>
      <c r="BI298" s="204">
        <f>IF(N298="nulová",J298,0)</f>
        <v>0</v>
      </c>
      <c r="BJ298" s="24" t="s">
        <v>81</v>
      </c>
      <c r="BK298" s="204">
        <f>ROUND(I298*H298,2)</f>
        <v>0</v>
      </c>
      <c r="BL298" s="24" t="s">
        <v>206</v>
      </c>
      <c r="BM298" s="24" t="s">
        <v>1407</v>
      </c>
    </row>
    <row r="299" spans="2:51" s="11" customFormat="1" ht="13.5">
      <c r="B299" s="214"/>
      <c r="C299" s="215"/>
      <c r="D299" s="205" t="s">
        <v>290</v>
      </c>
      <c r="E299" s="216" t="s">
        <v>23</v>
      </c>
      <c r="F299" s="217" t="s">
        <v>1408</v>
      </c>
      <c r="G299" s="215"/>
      <c r="H299" s="218">
        <v>3.491</v>
      </c>
      <c r="I299" s="219"/>
      <c r="J299" s="215"/>
      <c r="K299" s="215"/>
      <c r="L299" s="220"/>
      <c r="M299" s="221"/>
      <c r="N299" s="222"/>
      <c r="O299" s="222"/>
      <c r="P299" s="222"/>
      <c r="Q299" s="222"/>
      <c r="R299" s="222"/>
      <c r="S299" s="222"/>
      <c r="T299" s="223"/>
      <c r="AT299" s="224" t="s">
        <v>290</v>
      </c>
      <c r="AU299" s="224" t="s">
        <v>83</v>
      </c>
      <c r="AV299" s="11" t="s">
        <v>83</v>
      </c>
      <c r="AW299" s="11" t="s">
        <v>36</v>
      </c>
      <c r="AX299" s="11" t="s">
        <v>81</v>
      </c>
      <c r="AY299" s="224" t="s">
        <v>186</v>
      </c>
    </row>
    <row r="300" spans="2:65" s="1" customFormat="1" ht="31.5" customHeight="1">
      <c r="B300" s="41"/>
      <c r="C300" s="193" t="s">
        <v>369</v>
      </c>
      <c r="D300" s="193" t="s">
        <v>189</v>
      </c>
      <c r="E300" s="194" t="s">
        <v>979</v>
      </c>
      <c r="F300" s="195" t="s">
        <v>980</v>
      </c>
      <c r="G300" s="196" t="s">
        <v>300</v>
      </c>
      <c r="H300" s="197">
        <v>2</v>
      </c>
      <c r="I300" s="198"/>
      <c r="J300" s="199">
        <f>ROUND(I300*H300,2)</f>
        <v>0</v>
      </c>
      <c r="K300" s="195" t="s">
        <v>193</v>
      </c>
      <c r="L300" s="61"/>
      <c r="M300" s="200" t="s">
        <v>23</v>
      </c>
      <c r="N300" s="201" t="s">
        <v>44</v>
      </c>
      <c r="O300" s="42"/>
      <c r="P300" s="202">
        <f>O300*H300</f>
        <v>0</v>
      </c>
      <c r="Q300" s="202">
        <v>14.14974</v>
      </c>
      <c r="R300" s="202">
        <f>Q300*H300</f>
        <v>28.29948</v>
      </c>
      <c r="S300" s="202">
        <v>0</v>
      </c>
      <c r="T300" s="203">
        <f>S300*H300</f>
        <v>0</v>
      </c>
      <c r="AR300" s="24" t="s">
        <v>206</v>
      </c>
      <c r="AT300" s="24" t="s">
        <v>189</v>
      </c>
      <c r="AU300" s="24" t="s">
        <v>83</v>
      </c>
      <c r="AY300" s="24" t="s">
        <v>186</v>
      </c>
      <c r="BE300" s="204">
        <f>IF(N300="základní",J300,0)</f>
        <v>0</v>
      </c>
      <c r="BF300" s="204">
        <f>IF(N300="snížená",J300,0)</f>
        <v>0</v>
      </c>
      <c r="BG300" s="204">
        <f>IF(N300="zákl. přenesená",J300,0)</f>
        <v>0</v>
      </c>
      <c r="BH300" s="204">
        <f>IF(N300="sníž. přenesená",J300,0)</f>
        <v>0</v>
      </c>
      <c r="BI300" s="204">
        <f>IF(N300="nulová",J300,0)</f>
        <v>0</v>
      </c>
      <c r="BJ300" s="24" t="s">
        <v>81</v>
      </c>
      <c r="BK300" s="204">
        <f>ROUND(I300*H300,2)</f>
        <v>0</v>
      </c>
      <c r="BL300" s="24" t="s">
        <v>206</v>
      </c>
      <c r="BM300" s="24" t="s">
        <v>1409</v>
      </c>
    </row>
    <row r="301" spans="2:47" s="1" customFormat="1" ht="175.5">
      <c r="B301" s="41"/>
      <c r="C301" s="63"/>
      <c r="D301" s="208" t="s">
        <v>287</v>
      </c>
      <c r="E301" s="63"/>
      <c r="F301" s="209" t="s">
        <v>982</v>
      </c>
      <c r="G301" s="63"/>
      <c r="H301" s="63"/>
      <c r="I301" s="163"/>
      <c r="J301" s="63"/>
      <c r="K301" s="63"/>
      <c r="L301" s="61"/>
      <c r="M301" s="207"/>
      <c r="N301" s="42"/>
      <c r="O301" s="42"/>
      <c r="P301" s="42"/>
      <c r="Q301" s="42"/>
      <c r="R301" s="42"/>
      <c r="S301" s="42"/>
      <c r="T301" s="78"/>
      <c r="AT301" s="24" t="s">
        <v>287</v>
      </c>
      <c r="AU301" s="24" t="s">
        <v>83</v>
      </c>
    </row>
    <row r="302" spans="2:47" s="1" customFormat="1" ht="27">
      <c r="B302" s="41"/>
      <c r="C302" s="63"/>
      <c r="D302" s="205" t="s">
        <v>196</v>
      </c>
      <c r="E302" s="63"/>
      <c r="F302" s="206" t="s">
        <v>1410</v>
      </c>
      <c r="G302" s="63"/>
      <c r="H302" s="63"/>
      <c r="I302" s="163"/>
      <c r="J302" s="63"/>
      <c r="K302" s="63"/>
      <c r="L302" s="61"/>
      <c r="M302" s="207"/>
      <c r="N302" s="42"/>
      <c r="O302" s="42"/>
      <c r="P302" s="42"/>
      <c r="Q302" s="42"/>
      <c r="R302" s="42"/>
      <c r="S302" s="42"/>
      <c r="T302" s="78"/>
      <c r="AT302" s="24" t="s">
        <v>196</v>
      </c>
      <c r="AU302" s="24" t="s">
        <v>83</v>
      </c>
    </row>
    <row r="303" spans="2:65" s="1" customFormat="1" ht="22.5" customHeight="1">
      <c r="B303" s="41"/>
      <c r="C303" s="193" t="s">
        <v>373</v>
      </c>
      <c r="D303" s="193" t="s">
        <v>189</v>
      </c>
      <c r="E303" s="194" t="s">
        <v>984</v>
      </c>
      <c r="F303" s="195" t="s">
        <v>985</v>
      </c>
      <c r="G303" s="196" t="s">
        <v>444</v>
      </c>
      <c r="H303" s="197">
        <v>12.93</v>
      </c>
      <c r="I303" s="198"/>
      <c r="J303" s="199">
        <f>ROUND(I303*H303,2)</f>
        <v>0</v>
      </c>
      <c r="K303" s="195" t="s">
        <v>193</v>
      </c>
      <c r="L303" s="61"/>
      <c r="M303" s="200" t="s">
        <v>23</v>
      </c>
      <c r="N303" s="201" t="s">
        <v>44</v>
      </c>
      <c r="O303" s="42"/>
      <c r="P303" s="202">
        <f>O303*H303</f>
        <v>0</v>
      </c>
      <c r="Q303" s="202">
        <v>0.88535</v>
      </c>
      <c r="R303" s="202">
        <f>Q303*H303</f>
        <v>11.4475755</v>
      </c>
      <c r="S303" s="202">
        <v>0</v>
      </c>
      <c r="T303" s="203">
        <f>S303*H303</f>
        <v>0</v>
      </c>
      <c r="AR303" s="24" t="s">
        <v>206</v>
      </c>
      <c r="AT303" s="24" t="s">
        <v>189</v>
      </c>
      <c r="AU303" s="24" t="s">
        <v>83</v>
      </c>
      <c r="AY303" s="24" t="s">
        <v>186</v>
      </c>
      <c r="BE303" s="204">
        <f>IF(N303="základní",J303,0)</f>
        <v>0</v>
      </c>
      <c r="BF303" s="204">
        <f>IF(N303="snížená",J303,0)</f>
        <v>0</v>
      </c>
      <c r="BG303" s="204">
        <f>IF(N303="zákl. přenesená",J303,0)</f>
        <v>0</v>
      </c>
      <c r="BH303" s="204">
        <f>IF(N303="sníž. přenesená",J303,0)</f>
        <v>0</v>
      </c>
      <c r="BI303" s="204">
        <f>IF(N303="nulová",J303,0)</f>
        <v>0</v>
      </c>
      <c r="BJ303" s="24" t="s">
        <v>81</v>
      </c>
      <c r="BK303" s="204">
        <f>ROUND(I303*H303,2)</f>
        <v>0</v>
      </c>
      <c r="BL303" s="24" t="s">
        <v>206</v>
      </c>
      <c r="BM303" s="24" t="s">
        <v>1411</v>
      </c>
    </row>
    <row r="304" spans="2:47" s="1" customFormat="1" ht="81">
      <c r="B304" s="41"/>
      <c r="C304" s="63"/>
      <c r="D304" s="205" t="s">
        <v>287</v>
      </c>
      <c r="E304" s="63"/>
      <c r="F304" s="206" t="s">
        <v>987</v>
      </c>
      <c r="G304" s="63"/>
      <c r="H304" s="63"/>
      <c r="I304" s="163"/>
      <c r="J304" s="63"/>
      <c r="K304" s="63"/>
      <c r="L304" s="61"/>
      <c r="M304" s="207"/>
      <c r="N304" s="42"/>
      <c r="O304" s="42"/>
      <c r="P304" s="42"/>
      <c r="Q304" s="42"/>
      <c r="R304" s="42"/>
      <c r="S304" s="42"/>
      <c r="T304" s="78"/>
      <c r="AT304" s="24" t="s">
        <v>287</v>
      </c>
      <c r="AU304" s="24" t="s">
        <v>83</v>
      </c>
    </row>
    <row r="305" spans="2:65" s="1" customFormat="1" ht="31.5" customHeight="1">
      <c r="B305" s="41"/>
      <c r="C305" s="193" t="s">
        <v>377</v>
      </c>
      <c r="D305" s="193" t="s">
        <v>189</v>
      </c>
      <c r="E305" s="194" t="s">
        <v>989</v>
      </c>
      <c r="F305" s="195" t="s">
        <v>990</v>
      </c>
      <c r="G305" s="196" t="s">
        <v>295</v>
      </c>
      <c r="H305" s="197">
        <v>2.974</v>
      </c>
      <c r="I305" s="198"/>
      <c r="J305" s="199">
        <f>ROUND(I305*H305,2)</f>
        <v>0</v>
      </c>
      <c r="K305" s="195" t="s">
        <v>193</v>
      </c>
      <c r="L305" s="61"/>
      <c r="M305" s="200" t="s">
        <v>23</v>
      </c>
      <c r="N305" s="201" t="s">
        <v>44</v>
      </c>
      <c r="O305" s="42"/>
      <c r="P305" s="202">
        <f>O305*H305</f>
        <v>0</v>
      </c>
      <c r="Q305" s="202">
        <v>2.26672</v>
      </c>
      <c r="R305" s="202">
        <f>Q305*H305</f>
        <v>6.74122528</v>
      </c>
      <c r="S305" s="202">
        <v>0</v>
      </c>
      <c r="T305" s="203">
        <f>S305*H305</f>
        <v>0</v>
      </c>
      <c r="AR305" s="24" t="s">
        <v>206</v>
      </c>
      <c r="AT305" s="24" t="s">
        <v>189</v>
      </c>
      <c r="AU305" s="24" t="s">
        <v>83</v>
      </c>
      <c r="AY305" s="24" t="s">
        <v>186</v>
      </c>
      <c r="BE305" s="204">
        <f>IF(N305="základní",J305,0)</f>
        <v>0</v>
      </c>
      <c r="BF305" s="204">
        <f>IF(N305="snížená",J305,0)</f>
        <v>0</v>
      </c>
      <c r="BG305" s="204">
        <f>IF(N305="zákl. přenesená",J305,0)</f>
        <v>0</v>
      </c>
      <c r="BH305" s="204">
        <f>IF(N305="sníž. přenesená",J305,0)</f>
        <v>0</v>
      </c>
      <c r="BI305" s="204">
        <f>IF(N305="nulová",J305,0)</f>
        <v>0</v>
      </c>
      <c r="BJ305" s="24" t="s">
        <v>81</v>
      </c>
      <c r="BK305" s="204">
        <f>ROUND(I305*H305,2)</f>
        <v>0</v>
      </c>
      <c r="BL305" s="24" t="s">
        <v>206</v>
      </c>
      <c r="BM305" s="24" t="s">
        <v>1412</v>
      </c>
    </row>
    <row r="306" spans="2:47" s="1" customFormat="1" ht="54">
      <c r="B306" s="41"/>
      <c r="C306" s="63"/>
      <c r="D306" s="208" t="s">
        <v>287</v>
      </c>
      <c r="E306" s="63"/>
      <c r="F306" s="209" t="s">
        <v>992</v>
      </c>
      <c r="G306" s="63"/>
      <c r="H306" s="63"/>
      <c r="I306" s="163"/>
      <c r="J306" s="63"/>
      <c r="K306" s="63"/>
      <c r="L306" s="61"/>
      <c r="M306" s="207"/>
      <c r="N306" s="42"/>
      <c r="O306" s="42"/>
      <c r="P306" s="42"/>
      <c r="Q306" s="42"/>
      <c r="R306" s="42"/>
      <c r="S306" s="42"/>
      <c r="T306" s="78"/>
      <c r="AT306" s="24" t="s">
        <v>287</v>
      </c>
      <c r="AU306" s="24" t="s">
        <v>83</v>
      </c>
    </row>
    <row r="307" spans="2:51" s="11" customFormat="1" ht="13.5">
      <c r="B307" s="214"/>
      <c r="C307" s="215"/>
      <c r="D307" s="205" t="s">
        <v>290</v>
      </c>
      <c r="E307" s="216" t="s">
        <v>23</v>
      </c>
      <c r="F307" s="217" t="s">
        <v>1413</v>
      </c>
      <c r="G307" s="215"/>
      <c r="H307" s="218">
        <v>2.974</v>
      </c>
      <c r="I307" s="219"/>
      <c r="J307" s="215"/>
      <c r="K307" s="215"/>
      <c r="L307" s="220"/>
      <c r="M307" s="221"/>
      <c r="N307" s="222"/>
      <c r="O307" s="222"/>
      <c r="P307" s="222"/>
      <c r="Q307" s="222"/>
      <c r="R307" s="222"/>
      <c r="S307" s="222"/>
      <c r="T307" s="223"/>
      <c r="AT307" s="224" t="s">
        <v>290</v>
      </c>
      <c r="AU307" s="224" t="s">
        <v>83</v>
      </c>
      <c r="AV307" s="11" t="s">
        <v>83</v>
      </c>
      <c r="AW307" s="11" t="s">
        <v>36</v>
      </c>
      <c r="AX307" s="11" t="s">
        <v>81</v>
      </c>
      <c r="AY307" s="224" t="s">
        <v>186</v>
      </c>
    </row>
    <row r="308" spans="2:65" s="1" customFormat="1" ht="31.5" customHeight="1">
      <c r="B308" s="41"/>
      <c r="C308" s="193" t="s">
        <v>1119</v>
      </c>
      <c r="D308" s="193" t="s">
        <v>189</v>
      </c>
      <c r="E308" s="194" t="s">
        <v>995</v>
      </c>
      <c r="F308" s="195" t="s">
        <v>996</v>
      </c>
      <c r="G308" s="196" t="s">
        <v>285</v>
      </c>
      <c r="H308" s="197">
        <v>2114.689</v>
      </c>
      <c r="I308" s="198"/>
      <c r="J308" s="199">
        <f>ROUND(I308*H308,2)</f>
        <v>0</v>
      </c>
      <c r="K308" s="195" t="s">
        <v>193</v>
      </c>
      <c r="L308" s="61"/>
      <c r="M308" s="200" t="s">
        <v>23</v>
      </c>
      <c r="N308" s="201" t="s">
        <v>44</v>
      </c>
      <c r="O308" s="42"/>
      <c r="P308" s="202">
        <f>O308*H308</f>
        <v>0</v>
      </c>
      <c r="Q308" s="202">
        <v>0.00047</v>
      </c>
      <c r="R308" s="202">
        <f>Q308*H308</f>
        <v>0.9939038299999999</v>
      </c>
      <c r="S308" s="202">
        <v>0</v>
      </c>
      <c r="T308" s="203">
        <f>S308*H308</f>
        <v>0</v>
      </c>
      <c r="AR308" s="24" t="s">
        <v>206</v>
      </c>
      <c r="AT308" s="24" t="s">
        <v>189</v>
      </c>
      <c r="AU308" s="24" t="s">
        <v>83</v>
      </c>
      <c r="AY308" s="24" t="s">
        <v>186</v>
      </c>
      <c r="BE308" s="204">
        <f>IF(N308="základní",J308,0)</f>
        <v>0</v>
      </c>
      <c r="BF308" s="204">
        <f>IF(N308="snížená",J308,0)</f>
        <v>0</v>
      </c>
      <c r="BG308" s="204">
        <f>IF(N308="zákl. přenesená",J308,0)</f>
        <v>0</v>
      </c>
      <c r="BH308" s="204">
        <f>IF(N308="sníž. přenesená",J308,0)</f>
        <v>0</v>
      </c>
      <c r="BI308" s="204">
        <f>IF(N308="nulová",J308,0)</f>
        <v>0</v>
      </c>
      <c r="BJ308" s="24" t="s">
        <v>81</v>
      </c>
      <c r="BK308" s="204">
        <f>ROUND(I308*H308,2)</f>
        <v>0</v>
      </c>
      <c r="BL308" s="24" t="s">
        <v>206</v>
      </c>
      <c r="BM308" s="24" t="s">
        <v>1414</v>
      </c>
    </row>
    <row r="309" spans="2:47" s="1" customFormat="1" ht="27">
      <c r="B309" s="41"/>
      <c r="C309" s="63"/>
      <c r="D309" s="205" t="s">
        <v>287</v>
      </c>
      <c r="E309" s="63"/>
      <c r="F309" s="206" t="s">
        <v>998</v>
      </c>
      <c r="G309" s="63"/>
      <c r="H309" s="63"/>
      <c r="I309" s="163"/>
      <c r="J309" s="63"/>
      <c r="K309" s="63"/>
      <c r="L309" s="61"/>
      <c r="M309" s="207"/>
      <c r="N309" s="42"/>
      <c r="O309" s="42"/>
      <c r="P309" s="42"/>
      <c r="Q309" s="42"/>
      <c r="R309" s="42"/>
      <c r="S309" s="42"/>
      <c r="T309" s="78"/>
      <c r="AT309" s="24" t="s">
        <v>287</v>
      </c>
      <c r="AU309" s="24" t="s">
        <v>83</v>
      </c>
    </row>
    <row r="310" spans="2:65" s="1" customFormat="1" ht="22.5" customHeight="1">
      <c r="B310" s="41"/>
      <c r="C310" s="193" t="s">
        <v>81</v>
      </c>
      <c r="D310" s="193" t="s">
        <v>189</v>
      </c>
      <c r="E310" s="194" t="s">
        <v>1003</v>
      </c>
      <c r="F310" s="195" t="s">
        <v>1004</v>
      </c>
      <c r="G310" s="196" t="s">
        <v>444</v>
      </c>
      <c r="H310" s="197">
        <v>6.57</v>
      </c>
      <c r="I310" s="198"/>
      <c r="J310" s="199">
        <f>ROUND(I310*H310,2)</f>
        <v>0</v>
      </c>
      <c r="K310" s="195" t="s">
        <v>193</v>
      </c>
      <c r="L310" s="61"/>
      <c r="M310" s="200" t="s">
        <v>23</v>
      </c>
      <c r="N310" s="201" t="s">
        <v>44</v>
      </c>
      <c r="O310" s="42"/>
      <c r="P310" s="202">
        <f>O310*H310</f>
        <v>0</v>
      </c>
      <c r="Q310" s="202">
        <v>0</v>
      </c>
      <c r="R310" s="202">
        <f>Q310*H310</f>
        <v>0</v>
      </c>
      <c r="S310" s="202">
        <v>0</v>
      </c>
      <c r="T310" s="203">
        <f>S310*H310</f>
        <v>0</v>
      </c>
      <c r="AR310" s="24" t="s">
        <v>206</v>
      </c>
      <c r="AT310" s="24" t="s">
        <v>189</v>
      </c>
      <c r="AU310" s="24" t="s">
        <v>83</v>
      </c>
      <c r="AY310" s="24" t="s">
        <v>186</v>
      </c>
      <c r="BE310" s="204">
        <f>IF(N310="základní",J310,0)</f>
        <v>0</v>
      </c>
      <c r="BF310" s="204">
        <f>IF(N310="snížená",J310,0)</f>
        <v>0</v>
      </c>
      <c r="BG310" s="204">
        <f>IF(N310="zákl. přenesená",J310,0)</f>
        <v>0</v>
      </c>
      <c r="BH310" s="204">
        <f>IF(N310="sníž. přenesená",J310,0)</f>
        <v>0</v>
      </c>
      <c r="BI310" s="204">
        <f>IF(N310="nulová",J310,0)</f>
        <v>0</v>
      </c>
      <c r="BJ310" s="24" t="s">
        <v>81</v>
      </c>
      <c r="BK310" s="204">
        <f>ROUND(I310*H310,2)</f>
        <v>0</v>
      </c>
      <c r="BL310" s="24" t="s">
        <v>206</v>
      </c>
      <c r="BM310" s="24" t="s">
        <v>1415</v>
      </c>
    </row>
    <row r="311" spans="2:47" s="1" customFormat="1" ht="27">
      <c r="B311" s="41"/>
      <c r="C311" s="63"/>
      <c r="D311" s="208" t="s">
        <v>287</v>
      </c>
      <c r="E311" s="63"/>
      <c r="F311" s="209" t="s">
        <v>1002</v>
      </c>
      <c r="G311" s="63"/>
      <c r="H311" s="63"/>
      <c r="I311" s="163"/>
      <c r="J311" s="63"/>
      <c r="K311" s="63"/>
      <c r="L311" s="61"/>
      <c r="M311" s="207"/>
      <c r="N311" s="42"/>
      <c r="O311" s="42"/>
      <c r="P311" s="42"/>
      <c r="Q311" s="42"/>
      <c r="R311" s="42"/>
      <c r="S311" s="42"/>
      <c r="T311" s="78"/>
      <c r="AT311" s="24" t="s">
        <v>287</v>
      </c>
      <c r="AU311" s="24" t="s">
        <v>83</v>
      </c>
    </row>
    <row r="312" spans="2:47" s="1" customFormat="1" ht="27">
      <c r="B312" s="41"/>
      <c r="C312" s="63"/>
      <c r="D312" s="208" t="s">
        <v>196</v>
      </c>
      <c r="E312" s="63"/>
      <c r="F312" s="209" t="s">
        <v>1257</v>
      </c>
      <c r="G312" s="63"/>
      <c r="H312" s="63"/>
      <c r="I312" s="163"/>
      <c r="J312" s="63"/>
      <c r="K312" s="63"/>
      <c r="L312" s="61"/>
      <c r="M312" s="207"/>
      <c r="N312" s="42"/>
      <c r="O312" s="42"/>
      <c r="P312" s="42"/>
      <c r="Q312" s="42"/>
      <c r="R312" s="42"/>
      <c r="S312" s="42"/>
      <c r="T312" s="78"/>
      <c r="AT312" s="24" t="s">
        <v>196</v>
      </c>
      <c r="AU312" s="24" t="s">
        <v>83</v>
      </c>
    </row>
    <row r="313" spans="2:63" s="10" customFormat="1" ht="29.85" customHeight="1">
      <c r="B313" s="176"/>
      <c r="C313" s="177"/>
      <c r="D313" s="190" t="s">
        <v>72</v>
      </c>
      <c r="E313" s="191" t="s">
        <v>396</v>
      </c>
      <c r="F313" s="191" t="s">
        <v>397</v>
      </c>
      <c r="G313" s="177"/>
      <c r="H313" s="177"/>
      <c r="I313" s="180"/>
      <c r="J313" s="192">
        <f>BK313</f>
        <v>0</v>
      </c>
      <c r="K313" s="177"/>
      <c r="L313" s="182"/>
      <c r="M313" s="183"/>
      <c r="N313" s="184"/>
      <c r="O313" s="184"/>
      <c r="P313" s="185">
        <f>SUM(P314:P325)</f>
        <v>0</v>
      </c>
      <c r="Q313" s="184"/>
      <c r="R313" s="185">
        <f>SUM(R314:R325)</f>
        <v>0</v>
      </c>
      <c r="S313" s="184"/>
      <c r="T313" s="186">
        <f>SUM(T314:T325)</f>
        <v>0</v>
      </c>
      <c r="AR313" s="187" t="s">
        <v>81</v>
      </c>
      <c r="AT313" s="188" t="s">
        <v>72</v>
      </c>
      <c r="AU313" s="188" t="s">
        <v>81</v>
      </c>
      <c r="AY313" s="187" t="s">
        <v>186</v>
      </c>
      <c r="BK313" s="189">
        <f>SUM(BK314:BK325)</f>
        <v>0</v>
      </c>
    </row>
    <row r="314" spans="2:65" s="1" customFormat="1" ht="31.5" customHeight="1">
      <c r="B314" s="41"/>
      <c r="C314" s="193" t="s">
        <v>268</v>
      </c>
      <c r="D314" s="193" t="s">
        <v>189</v>
      </c>
      <c r="E314" s="194" t="s">
        <v>1032</v>
      </c>
      <c r="F314" s="195" t="s">
        <v>1033</v>
      </c>
      <c r="G314" s="196" t="s">
        <v>401</v>
      </c>
      <c r="H314" s="197">
        <v>267.206</v>
      </c>
      <c r="I314" s="198"/>
      <c r="J314" s="199">
        <f>ROUND(I314*H314,2)</f>
        <v>0</v>
      </c>
      <c r="K314" s="195" t="s">
        <v>23</v>
      </c>
      <c r="L314" s="61"/>
      <c r="M314" s="200" t="s">
        <v>23</v>
      </c>
      <c r="N314" s="201" t="s">
        <v>44</v>
      </c>
      <c r="O314" s="42"/>
      <c r="P314" s="202">
        <f>O314*H314</f>
        <v>0</v>
      </c>
      <c r="Q314" s="202">
        <v>0</v>
      </c>
      <c r="R314" s="202">
        <f>Q314*H314</f>
        <v>0</v>
      </c>
      <c r="S314" s="202">
        <v>0</v>
      </c>
      <c r="T314" s="203">
        <f>S314*H314</f>
        <v>0</v>
      </c>
      <c r="AR314" s="24" t="s">
        <v>206</v>
      </c>
      <c r="AT314" s="24" t="s">
        <v>189</v>
      </c>
      <c r="AU314" s="24" t="s">
        <v>83</v>
      </c>
      <c r="AY314" s="24" t="s">
        <v>186</v>
      </c>
      <c r="BE314" s="204">
        <f>IF(N314="základní",J314,0)</f>
        <v>0</v>
      </c>
      <c r="BF314" s="204">
        <f>IF(N314="snížená",J314,0)</f>
        <v>0</v>
      </c>
      <c r="BG314" s="204">
        <f>IF(N314="zákl. přenesená",J314,0)</f>
        <v>0</v>
      </c>
      <c r="BH314" s="204">
        <f>IF(N314="sníž. přenesená",J314,0)</f>
        <v>0</v>
      </c>
      <c r="BI314" s="204">
        <f>IF(N314="nulová",J314,0)</f>
        <v>0</v>
      </c>
      <c r="BJ314" s="24" t="s">
        <v>81</v>
      </c>
      <c r="BK314" s="204">
        <f>ROUND(I314*H314,2)</f>
        <v>0</v>
      </c>
      <c r="BL314" s="24" t="s">
        <v>206</v>
      </c>
      <c r="BM314" s="24" t="s">
        <v>1416</v>
      </c>
    </row>
    <row r="315" spans="2:51" s="11" customFormat="1" ht="13.5">
      <c r="B315" s="214"/>
      <c r="C315" s="215"/>
      <c r="D315" s="208" t="s">
        <v>290</v>
      </c>
      <c r="E315" s="225" t="s">
        <v>23</v>
      </c>
      <c r="F315" s="226" t="s">
        <v>1417</v>
      </c>
      <c r="G315" s="215"/>
      <c r="H315" s="227">
        <v>44.013</v>
      </c>
      <c r="I315" s="219"/>
      <c r="J315" s="215"/>
      <c r="K315" s="215"/>
      <c r="L315" s="220"/>
      <c r="M315" s="221"/>
      <c r="N315" s="222"/>
      <c r="O315" s="222"/>
      <c r="P315" s="222"/>
      <c r="Q315" s="222"/>
      <c r="R315" s="222"/>
      <c r="S315" s="222"/>
      <c r="T315" s="223"/>
      <c r="AT315" s="224" t="s">
        <v>290</v>
      </c>
      <c r="AU315" s="224" t="s">
        <v>83</v>
      </c>
      <c r="AV315" s="11" t="s">
        <v>83</v>
      </c>
      <c r="AW315" s="11" t="s">
        <v>36</v>
      </c>
      <c r="AX315" s="11" t="s">
        <v>73</v>
      </c>
      <c r="AY315" s="224" t="s">
        <v>186</v>
      </c>
    </row>
    <row r="316" spans="2:51" s="11" customFormat="1" ht="13.5">
      <c r="B316" s="214"/>
      <c r="C316" s="215"/>
      <c r="D316" s="208" t="s">
        <v>290</v>
      </c>
      <c r="E316" s="225" t="s">
        <v>23</v>
      </c>
      <c r="F316" s="226" t="s">
        <v>1418</v>
      </c>
      <c r="G316" s="215"/>
      <c r="H316" s="227">
        <v>223.193</v>
      </c>
      <c r="I316" s="219"/>
      <c r="J316" s="215"/>
      <c r="K316" s="215"/>
      <c r="L316" s="220"/>
      <c r="M316" s="221"/>
      <c r="N316" s="222"/>
      <c r="O316" s="222"/>
      <c r="P316" s="222"/>
      <c r="Q316" s="222"/>
      <c r="R316" s="222"/>
      <c r="S316" s="222"/>
      <c r="T316" s="223"/>
      <c r="AT316" s="224" t="s">
        <v>290</v>
      </c>
      <c r="AU316" s="224" t="s">
        <v>83</v>
      </c>
      <c r="AV316" s="11" t="s">
        <v>83</v>
      </c>
      <c r="AW316" s="11" t="s">
        <v>36</v>
      </c>
      <c r="AX316" s="11" t="s">
        <v>73</v>
      </c>
      <c r="AY316" s="224" t="s">
        <v>186</v>
      </c>
    </row>
    <row r="317" spans="2:51" s="12" customFormat="1" ht="13.5">
      <c r="B317" s="230"/>
      <c r="C317" s="231"/>
      <c r="D317" s="205" t="s">
        <v>290</v>
      </c>
      <c r="E317" s="232" t="s">
        <v>23</v>
      </c>
      <c r="F317" s="233" t="s">
        <v>650</v>
      </c>
      <c r="G317" s="231"/>
      <c r="H317" s="234">
        <v>267.206</v>
      </c>
      <c r="I317" s="235"/>
      <c r="J317" s="231"/>
      <c r="K317" s="231"/>
      <c r="L317" s="236"/>
      <c r="M317" s="237"/>
      <c r="N317" s="238"/>
      <c r="O317" s="238"/>
      <c r="P317" s="238"/>
      <c r="Q317" s="238"/>
      <c r="R317" s="238"/>
      <c r="S317" s="238"/>
      <c r="T317" s="239"/>
      <c r="AT317" s="240" t="s">
        <v>290</v>
      </c>
      <c r="AU317" s="240" t="s">
        <v>83</v>
      </c>
      <c r="AV317" s="12" t="s">
        <v>206</v>
      </c>
      <c r="AW317" s="12" t="s">
        <v>36</v>
      </c>
      <c r="AX317" s="12" t="s">
        <v>81</v>
      </c>
      <c r="AY317" s="240" t="s">
        <v>186</v>
      </c>
    </row>
    <row r="318" spans="2:65" s="1" customFormat="1" ht="31.5" customHeight="1">
      <c r="B318" s="41"/>
      <c r="C318" s="193" t="s">
        <v>271</v>
      </c>
      <c r="D318" s="193" t="s">
        <v>189</v>
      </c>
      <c r="E318" s="194" t="s">
        <v>1036</v>
      </c>
      <c r="F318" s="195" t="s">
        <v>1037</v>
      </c>
      <c r="G318" s="196" t="s">
        <v>401</v>
      </c>
      <c r="H318" s="197">
        <v>1.488</v>
      </c>
      <c r="I318" s="198"/>
      <c r="J318" s="199">
        <f>ROUND(I318*H318,2)</f>
        <v>0</v>
      </c>
      <c r="K318" s="195" t="s">
        <v>23</v>
      </c>
      <c r="L318" s="61"/>
      <c r="M318" s="200" t="s">
        <v>23</v>
      </c>
      <c r="N318" s="201" t="s">
        <v>44</v>
      </c>
      <c r="O318" s="42"/>
      <c r="P318" s="202">
        <f>O318*H318</f>
        <v>0</v>
      </c>
      <c r="Q318" s="202">
        <v>0</v>
      </c>
      <c r="R318" s="202">
        <f>Q318*H318</f>
        <v>0</v>
      </c>
      <c r="S318" s="202">
        <v>0</v>
      </c>
      <c r="T318" s="203">
        <f>S318*H318</f>
        <v>0</v>
      </c>
      <c r="AR318" s="24" t="s">
        <v>206</v>
      </c>
      <c r="AT318" s="24" t="s">
        <v>189</v>
      </c>
      <c r="AU318" s="24" t="s">
        <v>83</v>
      </c>
      <c r="AY318" s="24" t="s">
        <v>186</v>
      </c>
      <c r="BE318" s="204">
        <f>IF(N318="základní",J318,0)</f>
        <v>0</v>
      </c>
      <c r="BF318" s="204">
        <f>IF(N318="snížená",J318,0)</f>
        <v>0</v>
      </c>
      <c r="BG318" s="204">
        <f>IF(N318="zákl. přenesená",J318,0)</f>
        <v>0</v>
      </c>
      <c r="BH318" s="204">
        <f>IF(N318="sníž. přenesená",J318,0)</f>
        <v>0</v>
      </c>
      <c r="BI318" s="204">
        <f>IF(N318="nulová",J318,0)</f>
        <v>0</v>
      </c>
      <c r="BJ318" s="24" t="s">
        <v>81</v>
      </c>
      <c r="BK318" s="204">
        <f>ROUND(I318*H318,2)</f>
        <v>0</v>
      </c>
      <c r="BL318" s="24" t="s">
        <v>206</v>
      </c>
      <c r="BM318" s="24" t="s">
        <v>1419</v>
      </c>
    </row>
    <row r="319" spans="2:51" s="11" customFormat="1" ht="13.5">
      <c r="B319" s="214"/>
      <c r="C319" s="215"/>
      <c r="D319" s="205" t="s">
        <v>290</v>
      </c>
      <c r="E319" s="216" t="s">
        <v>23</v>
      </c>
      <c r="F319" s="217" t="s">
        <v>1420</v>
      </c>
      <c r="G319" s="215"/>
      <c r="H319" s="218">
        <v>1.488</v>
      </c>
      <c r="I319" s="219"/>
      <c r="J319" s="215"/>
      <c r="K319" s="215"/>
      <c r="L319" s="220"/>
      <c r="M319" s="221"/>
      <c r="N319" s="222"/>
      <c r="O319" s="222"/>
      <c r="P319" s="222"/>
      <c r="Q319" s="222"/>
      <c r="R319" s="222"/>
      <c r="S319" s="222"/>
      <c r="T319" s="223"/>
      <c r="AT319" s="224" t="s">
        <v>290</v>
      </c>
      <c r="AU319" s="224" t="s">
        <v>83</v>
      </c>
      <c r="AV319" s="11" t="s">
        <v>83</v>
      </c>
      <c r="AW319" s="11" t="s">
        <v>36</v>
      </c>
      <c r="AX319" s="11" t="s">
        <v>81</v>
      </c>
      <c r="AY319" s="224" t="s">
        <v>186</v>
      </c>
    </row>
    <row r="320" spans="2:65" s="1" customFormat="1" ht="31.5" customHeight="1">
      <c r="B320" s="41"/>
      <c r="C320" s="193" t="s">
        <v>10</v>
      </c>
      <c r="D320" s="193" t="s">
        <v>189</v>
      </c>
      <c r="E320" s="194" t="s">
        <v>1028</v>
      </c>
      <c r="F320" s="195" t="s">
        <v>1029</v>
      </c>
      <c r="G320" s="196" t="s">
        <v>401</v>
      </c>
      <c r="H320" s="197">
        <v>2340.578</v>
      </c>
      <c r="I320" s="198"/>
      <c r="J320" s="199">
        <f>ROUND(I320*H320,2)</f>
        <v>0</v>
      </c>
      <c r="K320" s="195" t="s">
        <v>23</v>
      </c>
      <c r="L320" s="61"/>
      <c r="M320" s="200" t="s">
        <v>23</v>
      </c>
      <c r="N320" s="201" t="s">
        <v>44</v>
      </c>
      <c r="O320" s="42"/>
      <c r="P320" s="202">
        <f>O320*H320</f>
        <v>0</v>
      </c>
      <c r="Q320" s="202">
        <v>0</v>
      </c>
      <c r="R320" s="202">
        <f>Q320*H320</f>
        <v>0</v>
      </c>
      <c r="S320" s="202">
        <v>0</v>
      </c>
      <c r="T320" s="203">
        <f>S320*H320</f>
        <v>0</v>
      </c>
      <c r="AR320" s="24" t="s">
        <v>206</v>
      </c>
      <c r="AT320" s="24" t="s">
        <v>189</v>
      </c>
      <c r="AU320" s="24" t="s">
        <v>83</v>
      </c>
      <c r="AY320" s="24" t="s">
        <v>186</v>
      </c>
      <c r="BE320" s="204">
        <f>IF(N320="základní",J320,0)</f>
        <v>0</v>
      </c>
      <c r="BF320" s="204">
        <f>IF(N320="snížená",J320,0)</f>
        <v>0</v>
      </c>
      <c r="BG320" s="204">
        <f>IF(N320="zákl. přenesená",J320,0)</f>
        <v>0</v>
      </c>
      <c r="BH320" s="204">
        <f>IF(N320="sníž. přenesená",J320,0)</f>
        <v>0</v>
      </c>
      <c r="BI320" s="204">
        <f>IF(N320="nulová",J320,0)</f>
        <v>0</v>
      </c>
      <c r="BJ320" s="24" t="s">
        <v>81</v>
      </c>
      <c r="BK320" s="204">
        <f>ROUND(I320*H320,2)</f>
        <v>0</v>
      </c>
      <c r="BL320" s="24" t="s">
        <v>206</v>
      </c>
      <c r="BM320" s="24" t="s">
        <v>1421</v>
      </c>
    </row>
    <row r="321" spans="2:51" s="11" customFormat="1" ht="13.5">
      <c r="B321" s="214"/>
      <c r="C321" s="215"/>
      <c r="D321" s="205" t="s">
        <v>290</v>
      </c>
      <c r="E321" s="216" t="s">
        <v>23</v>
      </c>
      <c r="F321" s="217" t="s">
        <v>1422</v>
      </c>
      <c r="G321" s="215"/>
      <c r="H321" s="218">
        <v>2340.578</v>
      </c>
      <c r="I321" s="219"/>
      <c r="J321" s="215"/>
      <c r="K321" s="215"/>
      <c r="L321" s="220"/>
      <c r="M321" s="221"/>
      <c r="N321" s="222"/>
      <c r="O321" s="222"/>
      <c r="P321" s="222"/>
      <c r="Q321" s="222"/>
      <c r="R321" s="222"/>
      <c r="S321" s="222"/>
      <c r="T321" s="223"/>
      <c r="AT321" s="224" t="s">
        <v>290</v>
      </c>
      <c r="AU321" s="224" t="s">
        <v>83</v>
      </c>
      <c r="AV321" s="11" t="s">
        <v>83</v>
      </c>
      <c r="AW321" s="11" t="s">
        <v>36</v>
      </c>
      <c r="AX321" s="11" t="s">
        <v>81</v>
      </c>
      <c r="AY321" s="224" t="s">
        <v>186</v>
      </c>
    </row>
    <row r="322" spans="2:65" s="1" customFormat="1" ht="22.5" customHeight="1">
      <c r="B322" s="41"/>
      <c r="C322" s="193" t="s">
        <v>255</v>
      </c>
      <c r="D322" s="193" t="s">
        <v>189</v>
      </c>
      <c r="E322" s="194" t="s">
        <v>1051</v>
      </c>
      <c r="F322" s="195" t="s">
        <v>1052</v>
      </c>
      <c r="G322" s="196" t="s">
        <v>401</v>
      </c>
      <c r="H322" s="197">
        <v>267.206</v>
      </c>
      <c r="I322" s="198"/>
      <c r="J322" s="199">
        <f>ROUND(I322*H322,2)</f>
        <v>0</v>
      </c>
      <c r="K322" s="195" t="s">
        <v>193</v>
      </c>
      <c r="L322" s="61"/>
      <c r="M322" s="200" t="s">
        <v>23</v>
      </c>
      <c r="N322" s="201" t="s">
        <v>44</v>
      </c>
      <c r="O322" s="42"/>
      <c r="P322" s="202">
        <f>O322*H322</f>
        <v>0</v>
      </c>
      <c r="Q322" s="202">
        <v>0</v>
      </c>
      <c r="R322" s="202">
        <f>Q322*H322</f>
        <v>0</v>
      </c>
      <c r="S322" s="202">
        <v>0</v>
      </c>
      <c r="T322" s="203">
        <f>S322*H322</f>
        <v>0</v>
      </c>
      <c r="AR322" s="24" t="s">
        <v>206</v>
      </c>
      <c r="AT322" s="24" t="s">
        <v>189</v>
      </c>
      <c r="AU322" s="24" t="s">
        <v>83</v>
      </c>
      <c r="AY322" s="24" t="s">
        <v>186</v>
      </c>
      <c r="BE322" s="204">
        <f>IF(N322="základní",J322,0)</f>
        <v>0</v>
      </c>
      <c r="BF322" s="204">
        <f>IF(N322="snížená",J322,0)</f>
        <v>0</v>
      </c>
      <c r="BG322" s="204">
        <f>IF(N322="zákl. přenesená",J322,0)</f>
        <v>0</v>
      </c>
      <c r="BH322" s="204">
        <f>IF(N322="sníž. přenesená",J322,0)</f>
        <v>0</v>
      </c>
      <c r="BI322" s="204">
        <f>IF(N322="nulová",J322,0)</f>
        <v>0</v>
      </c>
      <c r="BJ322" s="24" t="s">
        <v>81</v>
      </c>
      <c r="BK322" s="204">
        <f>ROUND(I322*H322,2)</f>
        <v>0</v>
      </c>
      <c r="BL322" s="24" t="s">
        <v>206</v>
      </c>
      <c r="BM322" s="24" t="s">
        <v>1423</v>
      </c>
    </row>
    <row r="323" spans="2:47" s="1" customFormat="1" ht="67.5">
      <c r="B323" s="41"/>
      <c r="C323" s="63"/>
      <c r="D323" s="205" t="s">
        <v>287</v>
      </c>
      <c r="E323" s="63"/>
      <c r="F323" s="206" t="s">
        <v>1049</v>
      </c>
      <c r="G323" s="63"/>
      <c r="H323" s="63"/>
      <c r="I323" s="163"/>
      <c r="J323" s="63"/>
      <c r="K323" s="63"/>
      <c r="L323" s="61"/>
      <c r="M323" s="207"/>
      <c r="N323" s="42"/>
      <c r="O323" s="42"/>
      <c r="P323" s="42"/>
      <c r="Q323" s="42"/>
      <c r="R323" s="42"/>
      <c r="S323" s="42"/>
      <c r="T323" s="78"/>
      <c r="AT323" s="24" t="s">
        <v>287</v>
      </c>
      <c r="AU323" s="24" t="s">
        <v>83</v>
      </c>
    </row>
    <row r="324" spans="2:65" s="1" customFormat="1" ht="22.5" customHeight="1">
      <c r="B324" s="41"/>
      <c r="C324" s="193" t="s">
        <v>350</v>
      </c>
      <c r="D324" s="193" t="s">
        <v>189</v>
      </c>
      <c r="E324" s="194" t="s">
        <v>1046</v>
      </c>
      <c r="F324" s="195" t="s">
        <v>1047</v>
      </c>
      <c r="G324" s="196" t="s">
        <v>401</v>
      </c>
      <c r="H324" s="197">
        <v>1.488</v>
      </c>
      <c r="I324" s="198"/>
      <c r="J324" s="199">
        <f>ROUND(I324*H324,2)</f>
        <v>0</v>
      </c>
      <c r="K324" s="195" t="s">
        <v>193</v>
      </c>
      <c r="L324" s="61"/>
      <c r="M324" s="200" t="s">
        <v>23</v>
      </c>
      <c r="N324" s="201" t="s">
        <v>44</v>
      </c>
      <c r="O324" s="42"/>
      <c r="P324" s="202">
        <f>O324*H324</f>
        <v>0</v>
      </c>
      <c r="Q324" s="202">
        <v>0</v>
      </c>
      <c r="R324" s="202">
        <f>Q324*H324</f>
        <v>0</v>
      </c>
      <c r="S324" s="202">
        <v>0</v>
      </c>
      <c r="T324" s="203">
        <f>S324*H324</f>
        <v>0</v>
      </c>
      <c r="AR324" s="24" t="s">
        <v>206</v>
      </c>
      <c r="AT324" s="24" t="s">
        <v>189</v>
      </c>
      <c r="AU324" s="24" t="s">
        <v>83</v>
      </c>
      <c r="AY324" s="24" t="s">
        <v>186</v>
      </c>
      <c r="BE324" s="204">
        <f>IF(N324="základní",J324,0)</f>
        <v>0</v>
      </c>
      <c r="BF324" s="204">
        <f>IF(N324="snížená",J324,0)</f>
        <v>0</v>
      </c>
      <c r="BG324" s="204">
        <f>IF(N324="zákl. přenesená",J324,0)</f>
        <v>0</v>
      </c>
      <c r="BH324" s="204">
        <f>IF(N324="sníž. přenesená",J324,0)</f>
        <v>0</v>
      </c>
      <c r="BI324" s="204">
        <f>IF(N324="nulová",J324,0)</f>
        <v>0</v>
      </c>
      <c r="BJ324" s="24" t="s">
        <v>81</v>
      </c>
      <c r="BK324" s="204">
        <f>ROUND(I324*H324,2)</f>
        <v>0</v>
      </c>
      <c r="BL324" s="24" t="s">
        <v>206</v>
      </c>
      <c r="BM324" s="24" t="s">
        <v>1424</v>
      </c>
    </row>
    <row r="325" spans="2:47" s="1" customFormat="1" ht="67.5">
      <c r="B325" s="41"/>
      <c r="C325" s="63"/>
      <c r="D325" s="208" t="s">
        <v>287</v>
      </c>
      <c r="E325" s="63"/>
      <c r="F325" s="209" t="s">
        <v>1049</v>
      </c>
      <c r="G325" s="63"/>
      <c r="H325" s="63"/>
      <c r="I325" s="163"/>
      <c r="J325" s="63"/>
      <c r="K325" s="63"/>
      <c r="L325" s="61"/>
      <c r="M325" s="207"/>
      <c r="N325" s="42"/>
      <c r="O325" s="42"/>
      <c r="P325" s="42"/>
      <c r="Q325" s="42"/>
      <c r="R325" s="42"/>
      <c r="S325" s="42"/>
      <c r="T325" s="78"/>
      <c r="AT325" s="24" t="s">
        <v>287</v>
      </c>
      <c r="AU325" s="24" t="s">
        <v>83</v>
      </c>
    </row>
    <row r="326" spans="2:63" s="10" customFormat="1" ht="29.85" customHeight="1">
      <c r="B326" s="176"/>
      <c r="C326" s="177"/>
      <c r="D326" s="190" t="s">
        <v>72</v>
      </c>
      <c r="E326" s="191" t="s">
        <v>416</v>
      </c>
      <c r="F326" s="191" t="s">
        <v>417</v>
      </c>
      <c r="G326" s="177"/>
      <c r="H326" s="177"/>
      <c r="I326" s="180"/>
      <c r="J326" s="192">
        <f>BK326</f>
        <v>0</v>
      </c>
      <c r="K326" s="177"/>
      <c r="L326" s="182"/>
      <c r="M326" s="183"/>
      <c r="N326" s="184"/>
      <c r="O326" s="184"/>
      <c r="P326" s="185">
        <f>SUM(P327:P328)</f>
        <v>0</v>
      </c>
      <c r="Q326" s="184"/>
      <c r="R326" s="185">
        <f>SUM(R327:R328)</f>
        <v>0</v>
      </c>
      <c r="S326" s="184"/>
      <c r="T326" s="186">
        <f>SUM(T327:T328)</f>
        <v>0</v>
      </c>
      <c r="AR326" s="187" t="s">
        <v>81</v>
      </c>
      <c r="AT326" s="188" t="s">
        <v>72</v>
      </c>
      <c r="AU326" s="188" t="s">
        <v>81</v>
      </c>
      <c r="AY326" s="187" t="s">
        <v>186</v>
      </c>
      <c r="BK326" s="189">
        <f>SUM(BK327:BK328)</f>
        <v>0</v>
      </c>
    </row>
    <row r="327" spans="2:65" s="1" customFormat="1" ht="31.5" customHeight="1">
      <c r="B327" s="41"/>
      <c r="C327" s="193" t="s">
        <v>983</v>
      </c>
      <c r="D327" s="193" t="s">
        <v>189</v>
      </c>
      <c r="E327" s="194" t="s">
        <v>419</v>
      </c>
      <c r="F327" s="195" t="s">
        <v>420</v>
      </c>
      <c r="G327" s="196" t="s">
        <v>401</v>
      </c>
      <c r="H327" s="197">
        <v>193.95</v>
      </c>
      <c r="I327" s="198"/>
      <c r="J327" s="199">
        <f>ROUND(I327*H327,2)</f>
        <v>0</v>
      </c>
      <c r="K327" s="195" t="s">
        <v>193</v>
      </c>
      <c r="L327" s="61"/>
      <c r="M327" s="200" t="s">
        <v>23</v>
      </c>
      <c r="N327" s="201" t="s">
        <v>44</v>
      </c>
      <c r="O327" s="42"/>
      <c r="P327" s="202">
        <f>O327*H327</f>
        <v>0</v>
      </c>
      <c r="Q327" s="202">
        <v>0</v>
      </c>
      <c r="R327" s="202">
        <f>Q327*H327</f>
        <v>0</v>
      </c>
      <c r="S327" s="202">
        <v>0</v>
      </c>
      <c r="T327" s="203">
        <f>S327*H327</f>
        <v>0</v>
      </c>
      <c r="AR327" s="24" t="s">
        <v>206</v>
      </c>
      <c r="AT327" s="24" t="s">
        <v>189</v>
      </c>
      <c r="AU327" s="24" t="s">
        <v>83</v>
      </c>
      <c r="AY327" s="24" t="s">
        <v>186</v>
      </c>
      <c r="BE327" s="204">
        <f>IF(N327="základní",J327,0)</f>
        <v>0</v>
      </c>
      <c r="BF327" s="204">
        <f>IF(N327="snížená",J327,0)</f>
        <v>0</v>
      </c>
      <c r="BG327" s="204">
        <f>IF(N327="zákl. přenesená",J327,0)</f>
        <v>0</v>
      </c>
      <c r="BH327" s="204">
        <f>IF(N327="sníž. přenesená",J327,0)</f>
        <v>0</v>
      </c>
      <c r="BI327" s="204">
        <f>IF(N327="nulová",J327,0)</f>
        <v>0</v>
      </c>
      <c r="BJ327" s="24" t="s">
        <v>81</v>
      </c>
      <c r="BK327" s="204">
        <f>ROUND(I327*H327,2)</f>
        <v>0</v>
      </c>
      <c r="BL327" s="24" t="s">
        <v>206</v>
      </c>
      <c r="BM327" s="24" t="s">
        <v>1425</v>
      </c>
    </row>
    <row r="328" spans="2:47" s="1" customFormat="1" ht="27">
      <c r="B328" s="41"/>
      <c r="C328" s="63"/>
      <c r="D328" s="208" t="s">
        <v>287</v>
      </c>
      <c r="E328" s="63"/>
      <c r="F328" s="209" t="s">
        <v>422</v>
      </c>
      <c r="G328" s="63"/>
      <c r="H328" s="63"/>
      <c r="I328" s="163"/>
      <c r="J328" s="63"/>
      <c r="K328" s="63"/>
      <c r="L328" s="61"/>
      <c r="M328" s="207"/>
      <c r="N328" s="42"/>
      <c r="O328" s="42"/>
      <c r="P328" s="42"/>
      <c r="Q328" s="42"/>
      <c r="R328" s="42"/>
      <c r="S328" s="42"/>
      <c r="T328" s="78"/>
      <c r="AT328" s="24" t="s">
        <v>287</v>
      </c>
      <c r="AU328" s="24" t="s">
        <v>83</v>
      </c>
    </row>
    <row r="329" spans="2:63" s="10" customFormat="1" ht="37.35" customHeight="1">
      <c r="B329" s="176"/>
      <c r="C329" s="177"/>
      <c r="D329" s="178" t="s">
        <v>72</v>
      </c>
      <c r="E329" s="179" t="s">
        <v>1059</v>
      </c>
      <c r="F329" s="179" t="s">
        <v>1057</v>
      </c>
      <c r="G329" s="177"/>
      <c r="H329" s="177"/>
      <c r="I329" s="180"/>
      <c r="J329" s="181">
        <f>BK329</f>
        <v>0</v>
      </c>
      <c r="K329" s="177"/>
      <c r="L329" s="182"/>
      <c r="M329" s="183"/>
      <c r="N329" s="184"/>
      <c r="O329" s="184"/>
      <c r="P329" s="185">
        <f>P330</f>
        <v>0</v>
      </c>
      <c r="Q329" s="184"/>
      <c r="R329" s="185">
        <f>R330</f>
        <v>18.85413</v>
      </c>
      <c r="S329" s="184"/>
      <c r="T329" s="186">
        <f>T330</f>
        <v>0</v>
      </c>
      <c r="AR329" s="187" t="s">
        <v>202</v>
      </c>
      <c r="AT329" s="188" t="s">
        <v>72</v>
      </c>
      <c r="AU329" s="188" t="s">
        <v>73</v>
      </c>
      <c r="AY329" s="187" t="s">
        <v>186</v>
      </c>
      <c r="BK329" s="189">
        <f>BK330</f>
        <v>0</v>
      </c>
    </row>
    <row r="330" spans="2:63" s="10" customFormat="1" ht="19.9" customHeight="1">
      <c r="B330" s="176"/>
      <c r="C330" s="177"/>
      <c r="D330" s="190" t="s">
        <v>72</v>
      </c>
      <c r="E330" s="191" t="s">
        <v>1056</v>
      </c>
      <c r="F330" s="191" t="s">
        <v>1057</v>
      </c>
      <c r="G330" s="177"/>
      <c r="H330" s="177"/>
      <c r="I330" s="180"/>
      <c r="J330" s="192">
        <f>BK330</f>
        <v>0</v>
      </c>
      <c r="K330" s="177"/>
      <c r="L330" s="182"/>
      <c r="M330" s="183"/>
      <c r="N330" s="184"/>
      <c r="O330" s="184"/>
      <c r="P330" s="185">
        <f>SUM(P331:P365)</f>
        <v>0</v>
      </c>
      <c r="Q330" s="184"/>
      <c r="R330" s="185">
        <f>SUM(R331:R365)</f>
        <v>18.85413</v>
      </c>
      <c r="S330" s="184"/>
      <c r="T330" s="186">
        <f>SUM(T331:T365)</f>
        <v>0</v>
      </c>
      <c r="AR330" s="187" t="s">
        <v>202</v>
      </c>
      <c r="AT330" s="188" t="s">
        <v>72</v>
      </c>
      <c r="AU330" s="188" t="s">
        <v>81</v>
      </c>
      <c r="AY330" s="187" t="s">
        <v>186</v>
      </c>
      <c r="BK330" s="189">
        <f>SUM(BK331:BK365)</f>
        <v>0</v>
      </c>
    </row>
    <row r="331" spans="2:65" s="1" customFormat="1" ht="22.5" customHeight="1">
      <c r="B331" s="41"/>
      <c r="C331" s="254" t="s">
        <v>392</v>
      </c>
      <c r="D331" s="254" t="s">
        <v>1059</v>
      </c>
      <c r="E331" s="255" t="s">
        <v>1426</v>
      </c>
      <c r="F331" s="256" t="s">
        <v>1427</v>
      </c>
      <c r="G331" s="257" t="s">
        <v>444</v>
      </c>
      <c r="H331" s="258">
        <v>7.8</v>
      </c>
      <c r="I331" s="259"/>
      <c r="J331" s="260">
        <f>ROUND(I331*H331,2)</f>
        <v>0</v>
      </c>
      <c r="K331" s="256" t="s">
        <v>23</v>
      </c>
      <c r="L331" s="261"/>
      <c r="M331" s="262" t="s">
        <v>23</v>
      </c>
      <c r="N331" s="263" t="s">
        <v>44</v>
      </c>
      <c r="O331" s="42"/>
      <c r="P331" s="202">
        <f>O331*H331</f>
        <v>0</v>
      </c>
      <c r="Q331" s="202">
        <v>0</v>
      </c>
      <c r="R331" s="202">
        <f>Q331*H331</f>
        <v>0</v>
      </c>
      <c r="S331" s="202">
        <v>0</v>
      </c>
      <c r="T331" s="203">
        <f>S331*H331</f>
        <v>0</v>
      </c>
      <c r="AR331" s="24" t="s">
        <v>1428</v>
      </c>
      <c r="AT331" s="24" t="s">
        <v>1059</v>
      </c>
      <c r="AU331" s="24" t="s">
        <v>83</v>
      </c>
      <c r="AY331" s="24" t="s">
        <v>186</v>
      </c>
      <c r="BE331" s="204">
        <f>IF(N331="základní",J331,0)</f>
        <v>0</v>
      </c>
      <c r="BF331" s="204">
        <f>IF(N331="snížená",J331,0)</f>
        <v>0</v>
      </c>
      <c r="BG331" s="204">
        <f>IF(N331="zákl. přenesená",J331,0)</f>
        <v>0</v>
      </c>
      <c r="BH331" s="204">
        <f>IF(N331="sníž. přenesená",J331,0)</f>
        <v>0</v>
      </c>
      <c r="BI331" s="204">
        <f>IF(N331="nulová",J331,0)</f>
        <v>0</v>
      </c>
      <c r="BJ331" s="24" t="s">
        <v>81</v>
      </c>
      <c r="BK331" s="204">
        <f>ROUND(I331*H331,2)</f>
        <v>0</v>
      </c>
      <c r="BL331" s="24" t="s">
        <v>1105</v>
      </c>
      <c r="BM331" s="24" t="s">
        <v>1429</v>
      </c>
    </row>
    <row r="332" spans="2:51" s="11" customFormat="1" ht="13.5">
      <c r="B332" s="214"/>
      <c r="C332" s="215"/>
      <c r="D332" s="205" t="s">
        <v>290</v>
      </c>
      <c r="E332" s="216" t="s">
        <v>23</v>
      </c>
      <c r="F332" s="217" t="s">
        <v>1393</v>
      </c>
      <c r="G332" s="215"/>
      <c r="H332" s="218">
        <v>7.8</v>
      </c>
      <c r="I332" s="219"/>
      <c r="J332" s="215"/>
      <c r="K332" s="215"/>
      <c r="L332" s="220"/>
      <c r="M332" s="221"/>
      <c r="N332" s="222"/>
      <c r="O332" s="222"/>
      <c r="P332" s="222"/>
      <c r="Q332" s="222"/>
      <c r="R332" s="222"/>
      <c r="S332" s="222"/>
      <c r="T332" s="223"/>
      <c r="AT332" s="224" t="s">
        <v>290</v>
      </c>
      <c r="AU332" s="224" t="s">
        <v>83</v>
      </c>
      <c r="AV332" s="11" t="s">
        <v>83</v>
      </c>
      <c r="AW332" s="11" t="s">
        <v>36</v>
      </c>
      <c r="AX332" s="11" t="s">
        <v>81</v>
      </c>
      <c r="AY332" s="224" t="s">
        <v>186</v>
      </c>
    </row>
    <row r="333" spans="2:65" s="1" customFormat="1" ht="22.5" customHeight="1">
      <c r="B333" s="41"/>
      <c r="C333" s="254" t="s">
        <v>636</v>
      </c>
      <c r="D333" s="254" t="s">
        <v>1059</v>
      </c>
      <c r="E333" s="255" t="s">
        <v>1430</v>
      </c>
      <c r="F333" s="256" t="s">
        <v>1431</v>
      </c>
      <c r="G333" s="257" t="s">
        <v>300</v>
      </c>
      <c r="H333" s="258">
        <v>1</v>
      </c>
      <c r="I333" s="259"/>
      <c r="J333" s="260">
        <f>ROUND(I333*H333,2)</f>
        <v>0</v>
      </c>
      <c r="K333" s="256" t="s">
        <v>193</v>
      </c>
      <c r="L333" s="261"/>
      <c r="M333" s="262" t="s">
        <v>23</v>
      </c>
      <c r="N333" s="263" t="s">
        <v>44</v>
      </c>
      <c r="O333" s="42"/>
      <c r="P333" s="202">
        <f>O333*H333</f>
        <v>0</v>
      </c>
      <c r="Q333" s="202">
        <v>0.0016</v>
      </c>
      <c r="R333" s="202">
        <f>Q333*H333</f>
        <v>0.0016</v>
      </c>
      <c r="S333" s="202">
        <v>0</v>
      </c>
      <c r="T333" s="203">
        <f>S333*H333</f>
        <v>0</v>
      </c>
      <c r="AR333" s="24" t="s">
        <v>1428</v>
      </c>
      <c r="AT333" s="24" t="s">
        <v>1059</v>
      </c>
      <c r="AU333" s="24" t="s">
        <v>83</v>
      </c>
      <c r="AY333" s="24" t="s">
        <v>186</v>
      </c>
      <c r="BE333" s="204">
        <f>IF(N333="základní",J333,0)</f>
        <v>0</v>
      </c>
      <c r="BF333" s="204">
        <f>IF(N333="snížená",J333,0)</f>
        <v>0</v>
      </c>
      <c r="BG333" s="204">
        <f>IF(N333="zákl. přenesená",J333,0)</f>
        <v>0</v>
      </c>
      <c r="BH333" s="204">
        <f>IF(N333="sníž. přenesená",J333,0)</f>
        <v>0</v>
      </c>
      <c r="BI333" s="204">
        <f>IF(N333="nulová",J333,0)</f>
        <v>0</v>
      </c>
      <c r="BJ333" s="24" t="s">
        <v>81</v>
      </c>
      <c r="BK333" s="204">
        <f>ROUND(I333*H333,2)</f>
        <v>0</v>
      </c>
      <c r="BL333" s="24" t="s">
        <v>1105</v>
      </c>
      <c r="BM333" s="24" t="s">
        <v>1432</v>
      </c>
    </row>
    <row r="334" spans="2:65" s="1" customFormat="1" ht="22.5" customHeight="1">
      <c r="B334" s="41"/>
      <c r="C334" s="254" t="s">
        <v>387</v>
      </c>
      <c r="D334" s="254" t="s">
        <v>1059</v>
      </c>
      <c r="E334" s="255" t="s">
        <v>1115</v>
      </c>
      <c r="F334" s="256" t="s">
        <v>1116</v>
      </c>
      <c r="G334" s="257" t="s">
        <v>300</v>
      </c>
      <c r="H334" s="258">
        <v>5.224</v>
      </c>
      <c r="I334" s="259"/>
      <c r="J334" s="260">
        <f>ROUND(I334*H334,2)</f>
        <v>0</v>
      </c>
      <c r="K334" s="256" t="s">
        <v>193</v>
      </c>
      <c r="L334" s="261"/>
      <c r="M334" s="262" t="s">
        <v>23</v>
      </c>
      <c r="N334" s="263" t="s">
        <v>44</v>
      </c>
      <c r="O334" s="42"/>
      <c r="P334" s="202">
        <f>O334*H334</f>
        <v>0</v>
      </c>
      <c r="Q334" s="202">
        <v>1.747</v>
      </c>
      <c r="R334" s="202">
        <f>Q334*H334</f>
        <v>9.126328</v>
      </c>
      <c r="S334" s="202">
        <v>0</v>
      </c>
      <c r="T334" s="203">
        <f>S334*H334</f>
        <v>0</v>
      </c>
      <c r="AR334" s="24" t="s">
        <v>1428</v>
      </c>
      <c r="AT334" s="24" t="s">
        <v>1059</v>
      </c>
      <c r="AU334" s="24" t="s">
        <v>83</v>
      </c>
      <c r="AY334" s="24" t="s">
        <v>186</v>
      </c>
      <c r="BE334" s="204">
        <f>IF(N334="základní",J334,0)</f>
        <v>0</v>
      </c>
      <c r="BF334" s="204">
        <f>IF(N334="snížená",J334,0)</f>
        <v>0</v>
      </c>
      <c r="BG334" s="204">
        <f>IF(N334="zákl. přenesená",J334,0)</f>
        <v>0</v>
      </c>
      <c r="BH334" s="204">
        <f>IF(N334="sníž. přenesená",J334,0)</f>
        <v>0</v>
      </c>
      <c r="BI334" s="204">
        <f>IF(N334="nulová",J334,0)</f>
        <v>0</v>
      </c>
      <c r="BJ334" s="24" t="s">
        <v>81</v>
      </c>
      <c r="BK334" s="204">
        <f>ROUND(I334*H334,2)</f>
        <v>0</v>
      </c>
      <c r="BL334" s="24" t="s">
        <v>1105</v>
      </c>
      <c r="BM334" s="24" t="s">
        <v>1433</v>
      </c>
    </row>
    <row r="335" spans="2:47" s="1" customFormat="1" ht="27">
      <c r="B335" s="41"/>
      <c r="C335" s="63"/>
      <c r="D335" s="208" t="s">
        <v>196</v>
      </c>
      <c r="E335" s="63"/>
      <c r="F335" s="209" t="s">
        <v>1099</v>
      </c>
      <c r="G335" s="63"/>
      <c r="H335" s="63"/>
      <c r="I335" s="163"/>
      <c r="J335" s="63"/>
      <c r="K335" s="63"/>
      <c r="L335" s="61"/>
      <c r="M335" s="207"/>
      <c r="N335" s="42"/>
      <c r="O335" s="42"/>
      <c r="P335" s="42"/>
      <c r="Q335" s="42"/>
      <c r="R335" s="42"/>
      <c r="S335" s="42"/>
      <c r="T335" s="78"/>
      <c r="AT335" s="24" t="s">
        <v>196</v>
      </c>
      <c r="AU335" s="24" t="s">
        <v>83</v>
      </c>
    </row>
    <row r="336" spans="2:51" s="11" customFormat="1" ht="13.5">
      <c r="B336" s="214"/>
      <c r="C336" s="215"/>
      <c r="D336" s="205" t="s">
        <v>290</v>
      </c>
      <c r="E336" s="216" t="s">
        <v>23</v>
      </c>
      <c r="F336" s="217" t="s">
        <v>1434</v>
      </c>
      <c r="G336" s="215"/>
      <c r="H336" s="218">
        <v>5.224</v>
      </c>
      <c r="I336" s="219"/>
      <c r="J336" s="215"/>
      <c r="K336" s="215"/>
      <c r="L336" s="220"/>
      <c r="M336" s="221"/>
      <c r="N336" s="222"/>
      <c r="O336" s="222"/>
      <c r="P336" s="222"/>
      <c r="Q336" s="222"/>
      <c r="R336" s="222"/>
      <c r="S336" s="222"/>
      <c r="T336" s="223"/>
      <c r="AT336" s="224" t="s">
        <v>290</v>
      </c>
      <c r="AU336" s="224" t="s">
        <v>83</v>
      </c>
      <c r="AV336" s="11" t="s">
        <v>83</v>
      </c>
      <c r="AW336" s="11" t="s">
        <v>36</v>
      </c>
      <c r="AX336" s="11" t="s">
        <v>81</v>
      </c>
      <c r="AY336" s="224" t="s">
        <v>186</v>
      </c>
    </row>
    <row r="337" spans="2:65" s="1" customFormat="1" ht="22.5" customHeight="1">
      <c r="B337" s="41"/>
      <c r="C337" s="254" t="s">
        <v>719</v>
      </c>
      <c r="D337" s="254" t="s">
        <v>1059</v>
      </c>
      <c r="E337" s="255" t="s">
        <v>1182</v>
      </c>
      <c r="F337" s="256" t="s">
        <v>1183</v>
      </c>
      <c r="G337" s="257" t="s">
        <v>1177</v>
      </c>
      <c r="H337" s="258">
        <v>40.553</v>
      </c>
      <c r="I337" s="259"/>
      <c r="J337" s="260">
        <f>ROUND(I337*H337,2)</f>
        <v>0</v>
      </c>
      <c r="K337" s="256" t="s">
        <v>193</v>
      </c>
      <c r="L337" s="261"/>
      <c r="M337" s="262" t="s">
        <v>23</v>
      </c>
      <c r="N337" s="263" t="s">
        <v>44</v>
      </c>
      <c r="O337" s="42"/>
      <c r="P337" s="202">
        <f>O337*H337</f>
        <v>0</v>
      </c>
      <c r="Q337" s="202">
        <v>0.001</v>
      </c>
      <c r="R337" s="202">
        <f>Q337*H337</f>
        <v>0.040553</v>
      </c>
      <c r="S337" s="202">
        <v>0</v>
      </c>
      <c r="T337" s="203">
        <f>S337*H337</f>
        <v>0</v>
      </c>
      <c r="AR337" s="24" t="s">
        <v>1428</v>
      </c>
      <c r="AT337" s="24" t="s">
        <v>1059</v>
      </c>
      <c r="AU337" s="24" t="s">
        <v>83</v>
      </c>
      <c r="AY337" s="24" t="s">
        <v>186</v>
      </c>
      <c r="BE337" s="204">
        <f>IF(N337="základní",J337,0)</f>
        <v>0</v>
      </c>
      <c r="BF337" s="204">
        <f>IF(N337="snížená",J337,0)</f>
        <v>0</v>
      </c>
      <c r="BG337" s="204">
        <f>IF(N337="zákl. přenesená",J337,0)</f>
        <v>0</v>
      </c>
      <c r="BH337" s="204">
        <f>IF(N337="sníž. přenesená",J337,0)</f>
        <v>0</v>
      </c>
      <c r="BI337" s="204">
        <f>IF(N337="nulová",J337,0)</f>
        <v>0</v>
      </c>
      <c r="BJ337" s="24" t="s">
        <v>81</v>
      </c>
      <c r="BK337" s="204">
        <f>ROUND(I337*H337,2)</f>
        <v>0</v>
      </c>
      <c r="BL337" s="24" t="s">
        <v>1105</v>
      </c>
      <c r="BM337" s="24" t="s">
        <v>1435</v>
      </c>
    </row>
    <row r="338" spans="2:47" s="1" customFormat="1" ht="27">
      <c r="B338" s="41"/>
      <c r="C338" s="63"/>
      <c r="D338" s="208" t="s">
        <v>196</v>
      </c>
      <c r="E338" s="63"/>
      <c r="F338" s="209" t="s">
        <v>1179</v>
      </c>
      <c r="G338" s="63"/>
      <c r="H338" s="63"/>
      <c r="I338" s="163"/>
      <c r="J338" s="63"/>
      <c r="K338" s="63"/>
      <c r="L338" s="61"/>
      <c r="M338" s="207"/>
      <c r="N338" s="42"/>
      <c r="O338" s="42"/>
      <c r="P338" s="42"/>
      <c r="Q338" s="42"/>
      <c r="R338" s="42"/>
      <c r="S338" s="42"/>
      <c r="T338" s="78"/>
      <c r="AT338" s="24" t="s">
        <v>196</v>
      </c>
      <c r="AU338" s="24" t="s">
        <v>83</v>
      </c>
    </row>
    <row r="339" spans="2:51" s="11" customFormat="1" ht="13.5">
      <c r="B339" s="214"/>
      <c r="C339" s="215"/>
      <c r="D339" s="205" t="s">
        <v>290</v>
      </c>
      <c r="E339" s="216" t="s">
        <v>23</v>
      </c>
      <c r="F339" s="217" t="s">
        <v>1436</v>
      </c>
      <c r="G339" s="215"/>
      <c r="H339" s="218">
        <v>40.553</v>
      </c>
      <c r="I339" s="219"/>
      <c r="J339" s="215"/>
      <c r="K339" s="215"/>
      <c r="L339" s="220"/>
      <c r="M339" s="221"/>
      <c r="N339" s="222"/>
      <c r="O339" s="222"/>
      <c r="P339" s="222"/>
      <c r="Q339" s="222"/>
      <c r="R339" s="222"/>
      <c r="S339" s="222"/>
      <c r="T339" s="223"/>
      <c r="AT339" s="224" t="s">
        <v>290</v>
      </c>
      <c r="AU339" s="224" t="s">
        <v>83</v>
      </c>
      <c r="AV339" s="11" t="s">
        <v>83</v>
      </c>
      <c r="AW339" s="11" t="s">
        <v>36</v>
      </c>
      <c r="AX339" s="11" t="s">
        <v>81</v>
      </c>
      <c r="AY339" s="224" t="s">
        <v>186</v>
      </c>
    </row>
    <row r="340" spans="2:65" s="1" customFormat="1" ht="22.5" customHeight="1">
      <c r="B340" s="41"/>
      <c r="C340" s="254" t="s">
        <v>689</v>
      </c>
      <c r="D340" s="254" t="s">
        <v>1059</v>
      </c>
      <c r="E340" s="255" t="s">
        <v>1187</v>
      </c>
      <c r="F340" s="256" t="s">
        <v>1188</v>
      </c>
      <c r="G340" s="257" t="s">
        <v>300</v>
      </c>
      <c r="H340" s="258">
        <v>23</v>
      </c>
      <c r="I340" s="259"/>
      <c r="J340" s="260">
        <f>ROUND(I340*H340,2)</f>
        <v>0</v>
      </c>
      <c r="K340" s="256" t="s">
        <v>193</v>
      </c>
      <c r="L340" s="261"/>
      <c r="M340" s="262" t="s">
        <v>23</v>
      </c>
      <c r="N340" s="263" t="s">
        <v>44</v>
      </c>
      <c r="O340" s="42"/>
      <c r="P340" s="202">
        <f>O340*H340</f>
        <v>0</v>
      </c>
      <c r="Q340" s="202">
        <v>0.0022</v>
      </c>
      <c r="R340" s="202">
        <f>Q340*H340</f>
        <v>0.050600000000000006</v>
      </c>
      <c r="S340" s="202">
        <v>0</v>
      </c>
      <c r="T340" s="203">
        <f>S340*H340</f>
        <v>0</v>
      </c>
      <c r="AR340" s="24" t="s">
        <v>1428</v>
      </c>
      <c r="AT340" s="24" t="s">
        <v>1059</v>
      </c>
      <c r="AU340" s="24" t="s">
        <v>83</v>
      </c>
      <c r="AY340" s="24" t="s">
        <v>186</v>
      </c>
      <c r="BE340" s="204">
        <f>IF(N340="základní",J340,0)</f>
        <v>0</v>
      </c>
      <c r="BF340" s="204">
        <f>IF(N340="snížená",J340,0)</f>
        <v>0</v>
      </c>
      <c r="BG340" s="204">
        <f>IF(N340="zákl. přenesená",J340,0)</f>
        <v>0</v>
      </c>
      <c r="BH340" s="204">
        <f>IF(N340="sníž. přenesená",J340,0)</f>
        <v>0</v>
      </c>
      <c r="BI340" s="204">
        <f>IF(N340="nulová",J340,0)</f>
        <v>0</v>
      </c>
      <c r="BJ340" s="24" t="s">
        <v>81</v>
      </c>
      <c r="BK340" s="204">
        <f>ROUND(I340*H340,2)</f>
        <v>0</v>
      </c>
      <c r="BL340" s="24" t="s">
        <v>1105</v>
      </c>
      <c r="BM340" s="24" t="s">
        <v>1437</v>
      </c>
    </row>
    <row r="341" spans="2:65" s="1" customFormat="1" ht="22.5" customHeight="1">
      <c r="B341" s="41"/>
      <c r="C341" s="254" t="s">
        <v>847</v>
      </c>
      <c r="D341" s="254" t="s">
        <v>1059</v>
      </c>
      <c r="E341" s="255" t="s">
        <v>1216</v>
      </c>
      <c r="F341" s="256" t="s">
        <v>1217</v>
      </c>
      <c r="G341" s="257" t="s">
        <v>300</v>
      </c>
      <c r="H341" s="258">
        <v>2</v>
      </c>
      <c r="I341" s="259"/>
      <c r="J341" s="260">
        <f>ROUND(I341*H341,2)</f>
        <v>0</v>
      </c>
      <c r="K341" s="256" t="s">
        <v>193</v>
      </c>
      <c r="L341" s="261"/>
      <c r="M341" s="262" t="s">
        <v>23</v>
      </c>
      <c r="N341" s="263" t="s">
        <v>44</v>
      </c>
      <c r="O341" s="42"/>
      <c r="P341" s="202">
        <f>O341*H341</f>
        <v>0</v>
      </c>
      <c r="Q341" s="202">
        <v>0.004</v>
      </c>
      <c r="R341" s="202">
        <f>Q341*H341</f>
        <v>0.008</v>
      </c>
      <c r="S341" s="202">
        <v>0</v>
      </c>
      <c r="T341" s="203">
        <f>S341*H341</f>
        <v>0</v>
      </c>
      <c r="AR341" s="24" t="s">
        <v>1428</v>
      </c>
      <c r="AT341" s="24" t="s">
        <v>1059</v>
      </c>
      <c r="AU341" s="24" t="s">
        <v>83</v>
      </c>
      <c r="AY341" s="24" t="s">
        <v>186</v>
      </c>
      <c r="BE341" s="204">
        <f>IF(N341="základní",J341,0)</f>
        <v>0</v>
      </c>
      <c r="BF341" s="204">
        <f>IF(N341="snížená",J341,0)</f>
        <v>0</v>
      </c>
      <c r="BG341" s="204">
        <f>IF(N341="zákl. přenesená",J341,0)</f>
        <v>0</v>
      </c>
      <c r="BH341" s="204">
        <f>IF(N341="sníž. přenesená",J341,0)</f>
        <v>0</v>
      </c>
      <c r="BI341" s="204">
        <f>IF(N341="nulová",J341,0)</f>
        <v>0</v>
      </c>
      <c r="BJ341" s="24" t="s">
        <v>81</v>
      </c>
      <c r="BK341" s="204">
        <f>ROUND(I341*H341,2)</f>
        <v>0</v>
      </c>
      <c r="BL341" s="24" t="s">
        <v>1105</v>
      </c>
      <c r="BM341" s="24" t="s">
        <v>1438</v>
      </c>
    </row>
    <row r="342" spans="2:47" s="1" customFormat="1" ht="40.5">
      <c r="B342" s="41"/>
      <c r="C342" s="63"/>
      <c r="D342" s="208" t="s">
        <v>196</v>
      </c>
      <c r="E342" s="63"/>
      <c r="F342" s="209" t="s">
        <v>1439</v>
      </c>
      <c r="G342" s="63"/>
      <c r="H342" s="63"/>
      <c r="I342" s="163"/>
      <c r="J342" s="63"/>
      <c r="K342" s="63"/>
      <c r="L342" s="61"/>
      <c r="M342" s="207"/>
      <c r="N342" s="42"/>
      <c r="O342" s="42"/>
      <c r="P342" s="42"/>
      <c r="Q342" s="42"/>
      <c r="R342" s="42"/>
      <c r="S342" s="42"/>
      <c r="T342" s="78"/>
      <c r="AT342" s="24" t="s">
        <v>196</v>
      </c>
      <c r="AU342" s="24" t="s">
        <v>83</v>
      </c>
    </row>
    <row r="343" spans="2:51" s="11" customFormat="1" ht="13.5">
      <c r="B343" s="214"/>
      <c r="C343" s="215"/>
      <c r="D343" s="205" t="s">
        <v>290</v>
      </c>
      <c r="E343" s="216" t="s">
        <v>23</v>
      </c>
      <c r="F343" s="217" t="s">
        <v>331</v>
      </c>
      <c r="G343" s="215"/>
      <c r="H343" s="218">
        <v>2</v>
      </c>
      <c r="I343" s="219"/>
      <c r="J343" s="215"/>
      <c r="K343" s="215"/>
      <c r="L343" s="220"/>
      <c r="M343" s="221"/>
      <c r="N343" s="222"/>
      <c r="O343" s="222"/>
      <c r="P343" s="222"/>
      <c r="Q343" s="222"/>
      <c r="R343" s="222"/>
      <c r="S343" s="222"/>
      <c r="T343" s="223"/>
      <c r="AT343" s="224" t="s">
        <v>290</v>
      </c>
      <c r="AU343" s="224" t="s">
        <v>83</v>
      </c>
      <c r="AV343" s="11" t="s">
        <v>83</v>
      </c>
      <c r="AW343" s="11" t="s">
        <v>36</v>
      </c>
      <c r="AX343" s="11" t="s">
        <v>81</v>
      </c>
      <c r="AY343" s="224" t="s">
        <v>186</v>
      </c>
    </row>
    <row r="344" spans="2:65" s="1" customFormat="1" ht="22.5" customHeight="1">
      <c r="B344" s="41"/>
      <c r="C344" s="254" t="s">
        <v>651</v>
      </c>
      <c r="D344" s="254" t="s">
        <v>1059</v>
      </c>
      <c r="E344" s="255" t="s">
        <v>1196</v>
      </c>
      <c r="F344" s="256" t="s">
        <v>1197</v>
      </c>
      <c r="G344" s="257" t="s">
        <v>300</v>
      </c>
      <c r="H344" s="258">
        <v>2</v>
      </c>
      <c r="I344" s="259"/>
      <c r="J344" s="260">
        <f>ROUND(I344*H344,2)</f>
        <v>0</v>
      </c>
      <c r="K344" s="256" t="s">
        <v>193</v>
      </c>
      <c r="L344" s="261"/>
      <c r="M344" s="262" t="s">
        <v>23</v>
      </c>
      <c r="N344" s="263" t="s">
        <v>44</v>
      </c>
      <c r="O344" s="42"/>
      <c r="P344" s="202">
        <f>O344*H344</f>
        <v>0</v>
      </c>
      <c r="Q344" s="202">
        <v>0.002</v>
      </c>
      <c r="R344" s="202">
        <f>Q344*H344</f>
        <v>0.004</v>
      </c>
      <c r="S344" s="202">
        <v>0</v>
      </c>
      <c r="T344" s="203">
        <f>S344*H344</f>
        <v>0</v>
      </c>
      <c r="AR344" s="24" t="s">
        <v>1428</v>
      </c>
      <c r="AT344" s="24" t="s">
        <v>1059</v>
      </c>
      <c r="AU344" s="24" t="s">
        <v>83</v>
      </c>
      <c r="AY344" s="24" t="s">
        <v>186</v>
      </c>
      <c r="BE344" s="204">
        <f>IF(N344="základní",J344,0)</f>
        <v>0</v>
      </c>
      <c r="BF344" s="204">
        <f>IF(N344="snížená",J344,0)</f>
        <v>0</v>
      </c>
      <c r="BG344" s="204">
        <f>IF(N344="zákl. přenesená",J344,0)</f>
        <v>0</v>
      </c>
      <c r="BH344" s="204">
        <f>IF(N344="sníž. přenesená",J344,0)</f>
        <v>0</v>
      </c>
      <c r="BI344" s="204">
        <f>IF(N344="nulová",J344,0)</f>
        <v>0</v>
      </c>
      <c r="BJ344" s="24" t="s">
        <v>81</v>
      </c>
      <c r="BK344" s="204">
        <f>ROUND(I344*H344,2)</f>
        <v>0</v>
      </c>
      <c r="BL344" s="24" t="s">
        <v>1105</v>
      </c>
      <c r="BM344" s="24" t="s">
        <v>1440</v>
      </c>
    </row>
    <row r="345" spans="2:47" s="1" customFormat="1" ht="40.5">
      <c r="B345" s="41"/>
      <c r="C345" s="63"/>
      <c r="D345" s="208" t="s">
        <v>196</v>
      </c>
      <c r="E345" s="63"/>
      <c r="F345" s="209" t="s">
        <v>1441</v>
      </c>
      <c r="G345" s="63"/>
      <c r="H345" s="63"/>
      <c r="I345" s="163"/>
      <c r="J345" s="63"/>
      <c r="K345" s="63"/>
      <c r="L345" s="61"/>
      <c r="M345" s="207"/>
      <c r="N345" s="42"/>
      <c r="O345" s="42"/>
      <c r="P345" s="42"/>
      <c r="Q345" s="42"/>
      <c r="R345" s="42"/>
      <c r="S345" s="42"/>
      <c r="T345" s="78"/>
      <c r="AT345" s="24" t="s">
        <v>196</v>
      </c>
      <c r="AU345" s="24" t="s">
        <v>83</v>
      </c>
    </row>
    <row r="346" spans="2:51" s="11" customFormat="1" ht="13.5">
      <c r="B346" s="214"/>
      <c r="C346" s="215"/>
      <c r="D346" s="205" t="s">
        <v>290</v>
      </c>
      <c r="E346" s="216" t="s">
        <v>23</v>
      </c>
      <c r="F346" s="217" t="s">
        <v>331</v>
      </c>
      <c r="G346" s="215"/>
      <c r="H346" s="218">
        <v>2</v>
      </c>
      <c r="I346" s="219"/>
      <c r="J346" s="215"/>
      <c r="K346" s="215"/>
      <c r="L346" s="220"/>
      <c r="M346" s="221"/>
      <c r="N346" s="222"/>
      <c r="O346" s="222"/>
      <c r="P346" s="222"/>
      <c r="Q346" s="222"/>
      <c r="R346" s="222"/>
      <c r="S346" s="222"/>
      <c r="T346" s="223"/>
      <c r="AT346" s="224" t="s">
        <v>290</v>
      </c>
      <c r="AU346" s="224" t="s">
        <v>83</v>
      </c>
      <c r="AV346" s="11" t="s">
        <v>83</v>
      </c>
      <c r="AW346" s="11" t="s">
        <v>36</v>
      </c>
      <c r="AX346" s="11" t="s">
        <v>81</v>
      </c>
      <c r="AY346" s="224" t="s">
        <v>186</v>
      </c>
    </row>
    <row r="347" spans="2:65" s="1" customFormat="1" ht="22.5" customHeight="1">
      <c r="B347" s="41"/>
      <c r="C347" s="254" t="s">
        <v>857</v>
      </c>
      <c r="D347" s="254" t="s">
        <v>1059</v>
      </c>
      <c r="E347" s="255" t="s">
        <v>1201</v>
      </c>
      <c r="F347" s="256" t="s">
        <v>1202</v>
      </c>
      <c r="G347" s="257" t="s">
        <v>300</v>
      </c>
      <c r="H347" s="258">
        <v>3</v>
      </c>
      <c r="I347" s="259"/>
      <c r="J347" s="260">
        <f>ROUND(I347*H347,2)</f>
        <v>0</v>
      </c>
      <c r="K347" s="256" t="s">
        <v>193</v>
      </c>
      <c r="L347" s="261"/>
      <c r="M347" s="262" t="s">
        <v>23</v>
      </c>
      <c r="N347" s="263" t="s">
        <v>44</v>
      </c>
      <c r="O347" s="42"/>
      <c r="P347" s="202">
        <f>O347*H347</f>
        <v>0</v>
      </c>
      <c r="Q347" s="202">
        <v>0.0031</v>
      </c>
      <c r="R347" s="202">
        <f>Q347*H347</f>
        <v>0.0093</v>
      </c>
      <c r="S347" s="202">
        <v>0</v>
      </c>
      <c r="T347" s="203">
        <f>S347*H347</f>
        <v>0</v>
      </c>
      <c r="AR347" s="24" t="s">
        <v>1428</v>
      </c>
      <c r="AT347" s="24" t="s">
        <v>1059</v>
      </c>
      <c r="AU347" s="24" t="s">
        <v>83</v>
      </c>
      <c r="AY347" s="24" t="s">
        <v>186</v>
      </c>
      <c r="BE347" s="204">
        <f>IF(N347="základní",J347,0)</f>
        <v>0</v>
      </c>
      <c r="BF347" s="204">
        <f>IF(N347="snížená",J347,0)</f>
        <v>0</v>
      </c>
      <c r="BG347" s="204">
        <f>IF(N347="zákl. přenesená",J347,0)</f>
        <v>0</v>
      </c>
      <c r="BH347" s="204">
        <f>IF(N347="sníž. přenesená",J347,0)</f>
        <v>0</v>
      </c>
      <c r="BI347" s="204">
        <f>IF(N347="nulová",J347,0)</f>
        <v>0</v>
      </c>
      <c r="BJ347" s="24" t="s">
        <v>81</v>
      </c>
      <c r="BK347" s="204">
        <f>ROUND(I347*H347,2)</f>
        <v>0</v>
      </c>
      <c r="BL347" s="24" t="s">
        <v>1105</v>
      </c>
      <c r="BM347" s="24" t="s">
        <v>1442</v>
      </c>
    </row>
    <row r="348" spans="2:47" s="1" customFormat="1" ht="40.5">
      <c r="B348" s="41"/>
      <c r="C348" s="63"/>
      <c r="D348" s="208" t="s">
        <v>196</v>
      </c>
      <c r="E348" s="63"/>
      <c r="F348" s="209" t="s">
        <v>1443</v>
      </c>
      <c r="G348" s="63"/>
      <c r="H348" s="63"/>
      <c r="I348" s="163"/>
      <c r="J348" s="63"/>
      <c r="K348" s="63"/>
      <c r="L348" s="61"/>
      <c r="M348" s="207"/>
      <c r="N348" s="42"/>
      <c r="O348" s="42"/>
      <c r="P348" s="42"/>
      <c r="Q348" s="42"/>
      <c r="R348" s="42"/>
      <c r="S348" s="42"/>
      <c r="T348" s="78"/>
      <c r="AT348" s="24" t="s">
        <v>196</v>
      </c>
      <c r="AU348" s="24" t="s">
        <v>83</v>
      </c>
    </row>
    <row r="349" spans="2:51" s="11" customFormat="1" ht="13.5">
      <c r="B349" s="214"/>
      <c r="C349" s="215"/>
      <c r="D349" s="205" t="s">
        <v>290</v>
      </c>
      <c r="E349" s="216" t="s">
        <v>23</v>
      </c>
      <c r="F349" s="217" t="s">
        <v>1444</v>
      </c>
      <c r="G349" s="215"/>
      <c r="H349" s="218">
        <v>3</v>
      </c>
      <c r="I349" s="219"/>
      <c r="J349" s="215"/>
      <c r="K349" s="215"/>
      <c r="L349" s="220"/>
      <c r="M349" s="221"/>
      <c r="N349" s="222"/>
      <c r="O349" s="222"/>
      <c r="P349" s="222"/>
      <c r="Q349" s="222"/>
      <c r="R349" s="222"/>
      <c r="S349" s="222"/>
      <c r="T349" s="223"/>
      <c r="AT349" s="224" t="s">
        <v>290</v>
      </c>
      <c r="AU349" s="224" t="s">
        <v>83</v>
      </c>
      <c r="AV349" s="11" t="s">
        <v>83</v>
      </c>
      <c r="AW349" s="11" t="s">
        <v>36</v>
      </c>
      <c r="AX349" s="11" t="s">
        <v>81</v>
      </c>
      <c r="AY349" s="224" t="s">
        <v>186</v>
      </c>
    </row>
    <row r="350" spans="2:65" s="1" customFormat="1" ht="22.5" customHeight="1">
      <c r="B350" s="41"/>
      <c r="C350" s="254" t="s">
        <v>1110</v>
      </c>
      <c r="D350" s="254" t="s">
        <v>1059</v>
      </c>
      <c r="E350" s="255" t="s">
        <v>1445</v>
      </c>
      <c r="F350" s="256" t="s">
        <v>1446</v>
      </c>
      <c r="G350" s="257" t="s">
        <v>300</v>
      </c>
      <c r="H350" s="258">
        <v>1</v>
      </c>
      <c r="I350" s="259"/>
      <c r="J350" s="260">
        <f>ROUND(I350*H350,2)</f>
        <v>0</v>
      </c>
      <c r="K350" s="256" t="s">
        <v>193</v>
      </c>
      <c r="L350" s="261"/>
      <c r="M350" s="262" t="s">
        <v>23</v>
      </c>
      <c r="N350" s="263" t="s">
        <v>44</v>
      </c>
      <c r="O350" s="42"/>
      <c r="P350" s="202">
        <f>O350*H350</f>
        <v>0</v>
      </c>
      <c r="Q350" s="202">
        <v>0.0021</v>
      </c>
      <c r="R350" s="202">
        <f>Q350*H350</f>
        <v>0.0021</v>
      </c>
      <c r="S350" s="202">
        <v>0</v>
      </c>
      <c r="T350" s="203">
        <f>S350*H350</f>
        <v>0</v>
      </c>
      <c r="AR350" s="24" t="s">
        <v>1428</v>
      </c>
      <c r="AT350" s="24" t="s">
        <v>1059</v>
      </c>
      <c r="AU350" s="24" t="s">
        <v>83</v>
      </c>
      <c r="AY350" s="24" t="s">
        <v>186</v>
      </c>
      <c r="BE350" s="204">
        <f>IF(N350="základní",J350,0)</f>
        <v>0</v>
      </c>
      <c r="BF350" s="204">
        <f>IF(N350="snížená",J350,0)</f>
        <v>0</v>
      </c>
      <c r="BG350" s="204">
        <f>IF(N350="zákl. přenesená",J350,0)</f>
        <v>0</v>
      </c>
      <c r="BH350" s="204">
        <f>IF(N350="sníž. přenesená",J350,0)</f>
        <v>0</v>
      </c>
      <c r="BI350" s="204">
        <f>IF(N350="nulová",J350,0)</f>
        <v>0</v>
      </c>
      <c r="BJ350" s="24" t="s">
        <v>81</v>
      </c>
      <c r="BK350" s="204">
        <f>ROUND(I350*H350,2)</f>
        <v>0</v>
      </c>
      <c r="BL350" s="24" t="s">
        <v>1105</v>
      </c>
      <c r="BM350" s="24" t="s">
        <v>1447</v>
      </c>
    </row>
    <row r="351" spans="2:47" s="1" customFormat="1" ht="27">
      <c r="B351" s="41"/>
      <c r="C351" s="63"/>
      <c r="D351" s="205" t="s">
        <v>196</v>
      </c>
      <c r="E351" s="63"/>
      <c r="F351" s="206" t="s">
        <v>1448</v>
      </c>
      <c r="G351" s="63"/>
      <c r="H351" s="63"/>
      <c r="I351" s="163"/>
      <c r="J351" s="63"/>
      <c r="K351" s="63"/>
      <c r="L351" s="61"/>
      <c r="M351" s="207"/>
      <c r="N351" s="42"/>
      <c r="O351" s="42"/>
      <c r="P351" s="42"/>
      <c r="Q351" s="42"/>
      <c r="R351" s="42"/>
      <c r="S351" s="42"/>
      <c r="T351" s="78"/>
      <c r="AT351" s="24" t="s">
        <v>196</v>
      </c>
      <c r="AU351" s="24" t="s">
        <v>83</v>
      </c>
    </row>
    <row r="352" spans="2:65" s="1" customFormat="1" ht="22.5" customHeight="1">
      <c r="B352" s="41"/>
      <c r="C352" s="254" t="s">
        <v>816</v>
      </c>
      <c r="D352" s="254" t="s">
        <v>1059</v>
      </c>
      <c r="E352" s="255" t="s">
        <v>1206</v>
      </c>
      <c r="F352" s="256" t="s">
        <v>1449</v>
      </c>
      <c r="G352" s="257" t="s">
        <v>300</v>
      </c>
      <c r="H352" s="258">
        <v>2</v>
      </c>
      <c r="I352" s="259"/>
      <c r="J352" s="260">
        <f>ROUND(I352*H352,2)</f>
        <v>0</v>
      </c>
      <c r="K352" s="256" t="s">
        <v>193</v>
      </c>
      <c r="L352" s="261"/>
      <c r="M352" s="262" t="s">
        <v>23</v>
      </c>
      <c r="N352" s="263" t="s">
        <v>44</v>
      </c>
      <c r="O352" s="42"/>
      <c r="P352" s="202">
        <f>O352*H352</f>
        <v>0</v>
      </c>
      <c r="Q352" s="202">
        <v>0.004</v>
      </c>
      <c r="R352" s="202">
        <f>Q352*H352</f>
        <v>0.008</v>
      </c>
      <c r="S352" s="202">
        <v>0</v>
      </c>
      <c r="T352" s="203">
        <f>S352*H352</f>
        <v>0</v>
      </c>
      <c r="AR352" s="24" t="s">
        <v>1428</v>
      </c>
      <c r="AT352" s="24" t="s">
        <v>1059</v>
      </c>
      <c r="AU352" s="24" t="s">
        <v>83</v>
      </c>
      <c r="AY352" s="24" t="s">
        <v>186</v>
      </c>
      <c r="BE352" s="204">
        <f>IF(N352="základní",J352,0)</f>
        <v>0</v>
      </c>
      <c r="BF352" s="204">
        <f>IF(N352="snížená",J352,0)</f>
        <v>0</v>
      </c>
      <c r="BG352" s="204">
        <f>IF(N352="zákl. přenesená",J352,0)</f>
        <v>0</v>
      </c>
      <c r="BH352" s="204">
        <f>IF(N352="sníž. přenesená",J352,0)</f>
        <v>0</v>
      </c>
      <c r="BI352" s="204">
        <f>IF(N352="nulová",J352,0)</f>
        <v>0</v>
      </c>
      <c r="BJ352" s="24" t="s">
        <v>81</v>
      </c>
      <c r="BK352" s="204">
        <f>ROUND(I352*H352,2)</f>
        <v>0</v>
      </c>
      <c r="BL352" s="24" t="s">
        <v>1105</v>
      </c>
      <c r="BM352" s="24" t="s">
        <v>1450</v>
      </c>
    </row>
    <row r="353" spans="2:47" s="1" customFormat="1" ht="67.5">
      <c r="B353" s="41"/>
      <c r="C353" s="63"/>
      <c r="D353" s="208" t="s">
        <v>196</v>
      </c>
      <c r="E353" s="63"/>
      <c r="F353" s="209" t="s">
        <v>1451</v>
      </c>
      <c r="G353" s="63"/>
      <c r="H353" s="63"/>
      <c r="I353" s="163"/>
      <c r="J353" s="63"/>
      <c r="K353" s="63"/>
      <c r="L353" s="61"/>
      <c r="M353" s="207"/>
      <c r="N353" s="42"/>
      <c r="O353" s="42"/>
      <c r="P353" s="42"/>
      <c r="Q353" s="42"/>
      <c r="R353" s="42"/>
      <c r="S353" s="42"/>
      <c r="T353" s="78"/>
      <c r="AT353" s="24" t="s">
        <v>196</v>
      </c>
      <c r="AU353" s="24" t="s">
        <v>83</v>
      </c>
    </row>
    <row r="354" spans="2:51" s="11" customFormat="1" ht="13.5">
      <c r="B354" s="214"/>
      <c r="C354" s="215"/>
      <c r="D354" s="205" t="s">
        <v>290</v>
      </c>
      <c r="E354" s="216" t="s">
        <v>23</v>
      </c>
      <c r="F354" s="217" t="s">
        <v>331</v>
      </c>
      <c r="G354" s="215"/>
      <c r="H354" s="218">
        <v>2</v>
      </c>
      <c r="I354" s="219"/>
      <c r="J354" s="215"/>
      <c r="K354" s="215"/>
      <c r="L354" s="220"/>
      <c r="M354" s="221"/>
      <c r="N354" s="222"/>
      <c r="O354" s="222"/>
      <c r="P354" s="222"/>
      <c r="Q354" s="222"/>
      <c r="R354" s="222"/>
      <c r="S354" s="222"/>
      <c r="T354" s="223"/>
      <c r="AT354" s="224" t="s">
        <v>290</v>
      </c>
      <c r="AU354" s="224" t="s">
        <v>83</v>
      </c>
      <c r="AV354" s="11" t="s">
        <v>83</v>
      </c>
      <c r="AW354" s="11" t="s">
        <v>36</v>
      </c>
      <c r="AX354" s="11" t="s">
        <v>81</v>
      </c>
      <c r="AY354" s="224" t="s">
        <v>186</v>
      </c>
    </row>
    <row r="355" spans="2:65" s="1" customFormat="1" ht="22.5" customHeight="1">
      <c r="B355" s="41"/>
      <c r="C355" s="254" t="s">
        <v>630</v>
      </c>
      <c r="D355" s="254" t="s">
        <v>1059</v>
      </c>
      <c r="E355" s="255" t="s">
        <v>1192</v>
      </c>
      <c r="F355" s="256" t="s">
        <v>1193</v>
      </c>
      <c r="G355" s="257" t="s">
        <v>300</v>
      </c>
      <c r="H355" s="258">
        <v>6</v>
      </c>
      <c r="I355" s="259"/>
      <c r="J355" s="260">
        <f>ROUND(I355*H355,2)</f>
        <v>0</v>
      </c>
      <c r="K355" s="256" t="s">
        <v>193</v>
      </c>
      <c r="L355" s="261"/>
      <c r="M355" s="262" t="s">
        <v>23</v>
      </c>
      <c r="N355" s="263" t="s">
        <v>44</v>
      </c>
      <c r="O355" s="42"/>
      <c r="P355" s="202">
        <f>O355*H355</f>
        <v>0</v>
      </c>
      <c r="Q355" s="202">
        <v>0.0061</v>
      </c>
      <c r="R355" s="202">
        <f>Q355*H355</f>
        <v>0.0366</v>
      </c>
      <c r="S355" s="202">
        <v>0</v>
      </c>
      <c r="T355" s="203">
        <f>S355*H355</f>
        <v>0</v>
      </c>
      <c r="AR355" s="24" t="s">
        <v>1428</v>
      </c>
      <c r="AT355" s="24" t="s">
        <v>1059</v>
      </c>
      <c r="AU355" s="24" t="s">
        <v>83</v>
      </c>
      <c r="AY355" s="24" t="s">
        <v>186</v>
      </c>
      <c r="BE355" s="204">
        <f>IF(N355="základní",J355,0)</f>
        <v>0</v>
      </c>
      <c r="BF355" s="204">
        <f>IF(N355="snížená",J355,0)</f>
        <v>0</v>
      </c>
      <c r="BG355" s="204">
        <f>IF(N355="zákl. přenesená",J355,0)</f>
        <v>0</v>
      </c>
      <c r="BH355" s="204">
        <f>IF(N355="sníž. přenesená",J355,0)</f>
        <v>0</v>
      </c>
      <c r="BI355" s="204">
        <f>IF(N355="nulová",J355,0)</f>
        <v>0</v>
      </c>
      <c r="BJ355" s="24" t="s">
        <v>81</v>
      </c>
      <c r="BK355" s="204">
        <f>ROUND(I355*H355,2)</f>
        <v>0</v>
      </c>
      <c r="BL355" s="24" t="s">
        <v>1105</v>
      </c>
      <c r="BM355" s="24" t="s">
        <v>1452</v>
      </c>
    </row>
    <row r="356" spans="2:65" s="1" customFormat="1" ht="22.5" customHeight="1">
      <c r="B356" s="41"/>
      <c r="C356" s="254" t="s">
        <v>1087</v>
      </c>
      <c r="D356" s="254" t="s">
        <v>1059</v>
      </c>
      <c r="E356" s="255" t="s">
        <v>1134</v>
      </c>
      <c r="F356" s="256" t="s">
        <v>1135</v>
      </c>
      <c r="G356" s="257" t="s">
        <v>300</v>
      </c>
      <c r="H356" s="258">
        <v>58.772</v>
      </c>
      <c r="I356" s="259"/>
      <c r="J356" s="260">
        <f>ROUND(I356*H356,2)</f>
        <v>0</v>
      </c>
      <c r="K356" s="256" t="s">
        <v>193</v>
      </c>
      <c r="L356" s="261"/>
      <c r="M356" s="262" t="s">
        <v>23</v>
      </c>
      <c r="N356" s="263" t="s">
        <v>44</v>
      </c>
      <c r="O356" s="42"/>
      <c r="P356" s="202">
        <f>O356*H356</f>
        <v>0</v>
      </c>
      <c r="Q356" s="202">
        <v>0.102</v>
      </c>
      <c r="R356" s="202">
        <f>Q356*H356</f>
        <v>5.994744</v>
      </c>
      <c r="S356" s="202">
        <v>0</v>
      </c>
      <c r="T356" s="203">
        <f>S356*H356</f>
        <v>0</v>
      </c>
      <c r="AR356" s="24" t="s">
        <v>1428</v>
      </c>
      <c r="AT356" s="24" t="s">
        <v>1059</v>
      </c>
      <c r="AU356" s="24" t="s">
        <v>83</v>
      </c>
      <c r="AY356" s="24" t="s">
        <v>186</v>
      </c>
      <c r="BE356" s="204">
        <f>IF(N356="základní",J356,0)</f>
        <v>0</v>
      </c>
      <c r="BF356" s="204">
        <f>IF(N356="snížená",J356,0)</f>
        <v>0</v>
      </c>
      <c r="BG356" s="204">
        <f>IF(N356="zákl. přenesená",J356,0)</f>
        <v>0</v>
      </c>
      <c r="BH356" s="204">
        <f>IF(N356="sníž. přenesená",J356,0)</f>
        <v>0</v>
      </c>
      <c r="BI356" s="204">
        <f>IF(N356="nulová",J356,0)</f>
        <v>0</v>
      </c>
      <c r="BJ356" s="24" t="s">
        <v>81</v>
      </c>
      <c r="BK356" s="204">
        <f>ROUND(I356*H356,2)</f>
        <v>0</v>
      </c>
      <c r="BL356" s="24" t="s">
        <v>1105</v>
      </c>
      <c r="BM356" s="24" t="s">
        <v>1453</v>
      </c>
    </row>
    <row r="357" spans="2:47" s="1" customFormat="1" ht="27">
      <c r="B357" s="41"/>
      <c r="C357" s="63"/>
      <c r="D357" s="208" t="s">
        <v>196</v>
      </c>
      <c r="E357" s="63"/>
      <c r="F357" s="209" t="s">
        <v>1099</v>
      </c>
      <c r="G357" s="63"/>
      <c r="H357" s="63"/>
      <c r="I357" s="163"/>
      <c r="J357" s="63"/>
      <c r="K357" s="63"/>
      <c r="L357" s="61"/>
      <c r="M357" s="207"/>
      <c r="N357" s="42"/>
      <c r="O357" s="42"/>
      <c r="P357" s="42"/>
      <c r="Q357" s="42"/>
      <c r="R357" s="42"/>
      <c r="S357" s="42"/>
      <c r="T357" s="78"/>
      <c r="AT357" s="24" t="s">
        <v>196</v>
      </c>
      <c r="AU357" s="24" t="s">
        <v>83</v>
      </c>
    </row>
    <row r="358" spans="2:51" s="11" customFormat="1" ht="13.5">
      <c r="B358" s="214"/>
      <c r="C358" s="215"/>
      <c r="D358" s="205" t="s">
        <v>290</v>
      </c>
      <c r="E358" s="216" t="s">
        <v>23</v>
      </c>
      <c r="F358" s="217" t="s">
        <v>1454</v>
      </c>
      <c r="G358" s="215"/>
      <c r="H358" s="218">
        <v>58.772</v>
      </c>
      <c r="I358" s="219"/>
      <c r="J358" s="215"/>
      <c r="K358" s="215"/>
      <c r="L358" s="220"/>
      <c r="M358" s="221"/>
      <c r="N358" s="222"/>
      <c r="O358" s="222"/>
      <c r="P358" s="222"/>
      <c r="Q358" s="222"/>
      <c r="R358" s="222"/>
      <c r="S358" s="222"/>
      <c r="T358" s="223"/>
      <c r="AT358" s="224" t="s">
        <v>290</v>
      </c>
      <c r="AU358" s="224" t="s">
        <v>83</v>
      </c>
      <c r="AV358" s="11" t="s">
        <v>83</v>
      </c>
      <c r="AW358" s="11" t="s">
        <v>36</v>
      </c>
      <c r="AX358" s="11" t="s">
        <v>81</v>
      </c>
      <c r="AY358" s="224" t="s">
        <v>186</v>
      </c>
    </row>
    <row r="359" spans="2:65" s="1" customFormat="1" ht="22.5" customHeight="1">
      <c r="B359" s="41"/>
      <c r="C359" s="254" t="s">
        <v>862</v>
      </c>
      <c r="D359" s="254" t="s">
        <v>1059</v>
      </c>
      <c r="E359" s="255" t="s">
        <v>1149</v>
      </c>
      <c r="F359" s="256" t="s">
        <v>1150</v>
      </c>
      <c r="G359" s="257" t="s">
        <v>285</v>
      </c>
      <c r="H359" s="258">
        <v>10.103</v>
      </c>
      <c r="I359" s="259"/>
      <c r="J359" s="260">
        <f>ROUND(I359*H359,2)</f>
        <v>0</v>
      </c>
      <c r="K359" s="256" t="s">
        <v>193</v>
      </c>
      <c r="L359" s="261"/>
      <c r="M359" s="262" t="s">
        <v>23</v>
      </c>
      <c r="N359" s="263" t="s">
        <v>44</v>
      </c>
      <c r="O359" s="42"/>
      <c r="P359" s="202">
        <f>O359*H359</f>
        <v>0</v>
      </c>
      <c r="Q359" s="202">
        <v>0.225</v>
      </c>
      <c r="R359" s="202">
        <f>Q359*H359</f>
        <v>2.273175</v>
      </c>
      <c r="S359" s="202">
        <v>0</v>
      </c>
      <c r="T359" s="203">
        <f>S359*H359</f>
        <v>0</v>
      </c>
      <c r="AR359" s="24" t="s">
        <v>1428</v>
      </c>
      <c r="AT359" s="24" t="s">
        <v>1059</v>
      </c>
      <c r="AU359" s="24" t="s">
        <v>83</v>
      </c>
      <c r="AY359" s="24" t="s">
        <v>186</v>
      </c>
      <c r="BE359" s="204">
        <f>IF(N359="základní",J359,0)</f>
        <v>0</v>
      </c>
      <c r="BF359" s="204">
        <f>IF(N359="snížená",J359,0)</f>
        <v>0</v>
      </c>
      <c r="BG359" s="204">
        <f>IF(N359="zákl. přenesená",J359,0)</f>
        <v>0</v>
      </c>
      <c r="BH359" s="204">
        <f>IF(N359="sníž. přenesená",J359,0)</f>
        <v>0</v>
      </c>
      <c r="BI359" s="204">
        <f>IF(N359="nulová",J359,0)</f>
        <v>0</v>
      </c>
      <c r="BJ359" s="24" t="s">
        <v>81</v>
      </c>
      <c r="BK359" s="204">
        <f>ROUND(I359*H359,2)</f>
        <v>0</v>
      </c>
      <c r="BL359" s="24" t="s">
        <v>1105</v>
      </c>
      <c r="BM359" s="24" t="s">
        <v>1455</v>
      </c>
    </row>
    <row r="360" spans="2:47" s="1" customFormat="1" ht="27">
      <c r="B360" s="41"/>
      <c r="C360" s="63"/>
      <c r="D360" s="208" t="s">
        <v>196</v>
      </c>
      <c r="E360" s="63"/>
      <c r="F360" s="209" t="s">
        <v>1099</v>
      </c>
      <c r="G360" s="63"/>
      <c r="H360" s="63"/>
      <c r="I360" s="163"/>
      <c r="J360" s="63"/>
      <c r="K360" s="63"/>
      <c r="L360" s="61"/>
      <c r="M360" s="207"/>
      <c r="N360" s="42"/>
      <c r="O360" s="42"/>
      <c r="P360" s="42"/>
      <c r="Q360" s="42"/>
      <c r="R360" s="42"/>
      <c r="S360" s="42"/>
      <c r="T360" s="78"/>
      <c r="AT360" s="24" t="s">
        <v>196</v>
      </c>
      <c r="AU360" s="24" t="s">
        <v>83</v>
      </c>
    </row>
    <row r="361" spans="2:51" s="11" customFormat="1" ht="13.5">
      <c r="B361" s="214"/>
      <c r="C361" s="215"/>
      <c r="D361" s="205" t="s">
        <v>290</v>
      </c>
      <c r="E361" s="216" t="s">
        <v>23</v>
      </c>
      <c r="F361" s="217" t="s">
        <v>1456</v>
      </c>
      <c r="G361" s="215"/>
      <c r="H361" s="218">
        <v>10.103</v>
      </c>
      <c r="I361" s="219"/>
      <c r="J361" s="215"/>
      <c r="K361" s="215"/>
      <c r="L361" s="220"/>
      <c r="M361" s="221"/>
      <c r="N361" s="222"/>
      <c r="O361" s="222"/>
      <c r="P361" s="222"/>
      <c r="Q361" s="222"/>
      <c r="R361" s="222"/>
      <c r="S361" s="222"/>
      <c r="T361" s="223"/>
      <c r="AT361" s="224" t="s">
        <v>290</v>
      </c>
      <c r="AU361" s="224" t="s">
        <v>83</v>
      </c>
      <c r="AV361" s="11" t="s">
        <v>83</v>
      </c>
      <c r="AW361" s="11" t="s">
        <v>36</v>
      </c>
      <c r="AX361" s="11" t="s">
        <v>81</v>
      </c>
      <c r="AY361" s="224" t="s">
        <v>186</v>
      </c>
    </row>
    <row r="362" spans="2:65" s="1" customFormat="1" ht="22.5" customHeight="1">
      <c r="B362" s="41"/>
      <c r="C362" s="254" t="s">
        <v>535</v>
      </c>
      <c r="D362" s="254" t="s">
        <v>1059</v>
      </c>
      <c r="E362" s="255" t="s">
        <v>1457</v>
      </c>
      <c r="F362" s="256" t="s">
        <v>1458</v>
      </c>
      <c r="G362" s="257" t="s">
        <v>300</v>
      </c>
      <c r="H362" s="258">
        <v>1</v>
      </c>
      <c r="I362" s="259"/>
      <c r="J362" s="260">
        <f>ROUND(I362*H362,2)</f>
        <v>0</v>
      </c>
      <c r="K362" s="256" t="s">
        <v>193</v>
      </c>
      <c r="L362" s="261"/>
      <c r="M362" s="262" t="s">
        <v>23</v>
      </c>
      <c r="N362" s="263" t="s">
        <v>44</v>
      </c>
      <c r="O362" s="42"/>
      <c r="P362" s="202">
        <f>O362*H362</f>
        <v>0</v>
      </c>
      <c r="Q362" s="202">
        <v>0.585</v>
      </c>
      <c r="R362" s="202">
        <f>Q362*H362</f>
        <v>0.585</v>
      </c>
      <c r="S362" s="202">
        <v>0</v>
      </c>
      <c r="T362" s="203">
        <f>S362*H362</f>
        <v>0</v>
      </c>
      <c r="AR362" s="24" t="s">
        <v>1428</v>
      </c>
      <c r="AT362" s="24" t="s">
        <v>1059</v>
      </c>
      <c r="AU362" s="24" t="s">
        <v>83</v>
      </c>
      <c r="AY362" s="24" t="s">
        <v>186</v>
      </c>
      <c r="BE362" s="204">
        <f>IF(N362="základní",J362,0)</f>
        <v>0</v>
      </c>
      <c r="BF362" s="204">
        <f>IF(N362="snížená",J362,0)</f>
        <v>0</v>
      </c>
      <c r="BG362" s="204">
        <f>IF(N362="zákl. přenesená",J362,0)</f>
        <v>0</v>
      </c>
      <c r="BH362" s="204">
        <f>IF(N362="sníž. přenesená",J362,0)</f>
        <v>0</v>
      </c>
      <c r="BI362" s="204">
        <f>IF(N362="nulová",J362,0)</f>
        <v>0</v>
      </c>
      <c r="BJ362" s="24" t="s">
        <v>81</v>
      </c>
      <c r="BK362" s="204">
        <f>ROUND(I362*H362,2)</f>
        <v>0</v>
      </c>
      <c r="BL362" s="24" t="s">
        <v>1105</v>
      </c>
      <c r="BM362" s="24" t="s">
        <v>1459</v>
      </c>
    </row>
    <row r="363" spans="2:65" s="1" customFormat="1" ht="22.5" customHeight="1">
      <c r="B363" s="41"/>
      <c r="C363" s="254" t="s">
        <v>436</v>
      </c>
      <c r="D363" s="254" t="s">
        <v>1059</v>
      </c>
      <c r="E363" s="255" t="s">
        <v>1460</v>
      </c>
      <c r="F363" s="256" t="s">
        <v>1461</v>
      </c>
      <c r="G363" s="257" t="s">
        <v>300</v>
      </c>
      <c r="H363" s="258">
        <v>1</v>
      </c>
      <c r="I363" s="259"/>
      <c r="J363" s="260">
        <f>ROUND(I363*H363,2)</f>
        <v>0</v>
      </c>
      <c r="K363" s="256" t="s">
        <v>193</v>
      </c>
      <c r="L363" s="261"/>
      <c r="M363" s="262" t="s">
        <v>23</v>
      </c>
      <c r="N363" s="263" t="s">
        <v>44</v>
      </c>
      <c r="O363" s="42"/>
      <c r="P363" s="202">
        <f>O363*H363</f>
        <v>0</v>
      </c>
      <c r="Q363" s="202">
        <v>0.045</v>
      </c>
      <c r="R363" s="202">
        <f>Q363*H363</f>
        <v>0.045</v>
      </c>
      <c r="S363" s="202">
        <v>0</v>
      </c>
      <c r="T363" s="203">
        <f>S363*H363</f>
        <v>0</v>
      </c>
      <c r="AR363" s="24" t="s">
        <v>1428</v>
      </c>
      <c r="AT363" s="24" t="s">
        <v>1059</v>
      </c>
      <c r="AU363" s="24" t="s">
        <v>83</v>
      </c>
      <c r="AY363" s="24" t="s">
        <v>186</v>
      </c>
      <c r="BE363" s="204">
        <f>IF(N363="základní",J363,0)</f>
        <v>0</v>
      </c>
      <c r="BF363" s="204">
        <f>IF(N363="snížená",J363,0)</f>
        <v>0</v>
      </c>
      <c r="BG363" s="204">
        <f>IF(N363="zákl. přenesená",J363,0)</f>
        <v>0</v>
      </c>
      <c r="BH363" s="204">
        <f>IF(N363="sníž. přenesená",J363,0)</f>
        <v>0</v>
      </c>
      <c r="BI363" s="204">
        <f>IF(N363="nulová",J363,0)</f>
        <v>0</v>
      </c>
      <c r="BJ363" s="24" t="s">
        <v>81</v>
      </c>
      <c r="BK363" s="204">
        <f>ROUND(I363*H363,2)</f>
        <v>0</v>
      </c>
      <c r="BL363" s="24" t="s">
        <v>1105</v>
      </c>
      <c r="BM363" s="24" t="s">
        <v>1462</v>
      </c>
    </row>
    <row r="364" spans="2:65" s="1" customFormat="1" ht="22.5" customHeight="1">
      <c r="B364" s="41"/>
      <c r="C364" s="254" t="s">
        <v>746</v>
      </c>
      <c r="D364" s="254" t="s">
        <v>1059</v>
      </c>
      <c r="E364" s="255" t="s">
        <v>1463</v>
      </c>
      <c r="F364" s="256" t="s">
        <v>1464</v>
      </c>
      <c r="G364" s="257" t="s">
        <v>300</v>
      </c>
      <c r="H364" s="258">
        <v>0.869</v>
      </c>
      <c r="I364" s="259"/>
      <c r="J364" s="260">
        <f>ROUND(I364*H364,2)</f>
        <v>0</v>
      </c>
      <c r="K364" s="256" t="s">
        <v>193</v>
      </c>
      <c r="L364" s="261"/>
      <c r="M364" s="262" t="s">
        <v>23</v>
      </c>
      <c r="N364" s="263" t="s">
        <v>44</v>
      </c>
      <c r="O364" s="42"/>
      <c r="P364" s="202">
        <f>O364*H364</f>
        <v>0</v>
      </c>
      <c r="Q364" s="202">
        <v>0.77</v>
      </c>
      <c r="R364" s="202">
        <f>Q364*H364</f>
        <v>0.66913</v>
      </c>
      <c r="S364" s="202">
        <v>0</v>
      </c>
      <c r="T364" s="203">
        <f>S364*H364</f>
        <v>0</v>
      </c>
      <c r="AR364" s="24" t="s">
        <v>1428</v>
      </c>
      <c r="AT364" s="24" t="s">
        <v>1059</v>
      </c>
      <c r="AU364" s="24" t="s">
        <v>83</v>
      </c>
      <c r="AY364" s="24" t="s">
        <v>186</v>
      </c>
      <c r="BE364" s="204">
        <f>IF(N364="základní",J364,0)</f>
        <v>0</v>
      </c>
      <c r="BF364" s="204">
        <f>IF(N364="snížená",J364,0)</f>
        <v>0</v>
      </c>
      <c r="BG364" s="204">
        <f>IF(N364="zákl. přenesená",J364,0)</f>
        <v>0</v>
      </c>
      <c r="BH364" s="204">
        <f>IF(N364="sníž. přenesená",J364,0)</f>
        <v>0</v>
      </c>
      <c r="BI364" s="204">
        <f>IF(N364="nulová",J364,0)</f>
        <v>0</v>
      </c>
      <c r="BJ364" s="24" t="s">
        <v>81</v>
      </c>
      <c r="BK364" s="204">
        <f>ROUND(I364*H364,2)</f>
        <v>0</v>
      </c>
      <c r="BL364" s="24" t="s">
        <v>1105</v>
      </c>
      <c r="BM364" s="24" t="s">
        <v>1465</v>
      </c>
    </row>
    <row r="365" spans="2:51" s="11" customFormat="1" ht="13.5">
      <c r="B365" s="214"/>
      <c r="C365" s="215"/>
      <c r="D365" s="208" t="s">
        <v>290</v>
      </c>
      <c r="E365" s="225" t="s">
        <v>23</v>
      </c>
      <c r="F365" s="226" t="s">
        <v>1466</v>
      </c>
      <c r="G365" s="215"/>
      <c r="H365" s="227">
        <v>0.869</v>
      </c>
      <c r="I365" s="219"/>
      <c r="J365" s="215"/>
      <c r="K365" s="215"/>
      <c r="L365" s="220"/>
      <c r="M365" s="268"/>
      <c r="N365" s="269"/>
      <c r="O365" s="269"/>
      <c r="P365" s="269"/>
      <c r="Q365" s="269"/>
      <c r="R365" s="269"/>
      <c r="S365" s="269"/>
      <c r="T365" s="270"/>
      <c r="AT365" s="224" t="s">
        <v>290</v>
      </c>
      <c r="AU365" s="224" t="s">
        <v>83</v>
      </c>
      <c r="AV365" s="11" t="s">
        <v>83</v>
      </c>
      <c r="AW365" s="11" t="s">
        <v>36</v>
      </c>
      <c r="AX365" s="11" t="s">
        <v>81</v>
      </c>
      <c r="AY365" s="224" t="s">
        <v>186</v>
      </c>
    </row>
    <row r="366" spans="2:12" s="1" customFormat="1" ht="6.95" customHeight="1">
      <c r="B366" s="56"/>
      <c r="C366" s="57"/>
      <c r="D366" s="57"/>
      <c r="E366" s="57"/>
      <c r="F366" s="57"/>
      <c r="G366" s="57"/>
      <c r="H366" s="57"/>
      <c r="I366" s="139"/>
      <c r="J366" s="57"/>
      <c r="K366" s="57"/>
      <c r="L366" s="61"/>
    </row>
  </sheetData>
  <sheetProtection password="CC35" sheet="1" objects="1" scenarios="1" formatCells="0" formatColumns="0" formatRows="0" sort="0" autoFilter="0"/>
  <autoFilter ref="C87:K365"/>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0"/>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95</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1467</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ROUND(SUM(BE87:BE319),2)</f>
        <v>0</v>
      </c>
      <c r="G30" s="42"/>
      <c r="H30" s="42"/>
      <c r="I30" s="131">
        <v>0.21</v>
      </c>
      <c r="J30" s="130">
        <f>ROUND(ROUND((SUM(BE87:BE319)),2)*I30,2)</f>
        <v>0</v>
      </c>
      <c r="K30" s="45"/>
    </row>
    <row r="31" spans="2:11" s="1" customFormat="1" ht="14.45" customHeight="1">
      <c r="B31" s="41"/>
      <c r="C31" s="42"/>
      <c r="D31" s="42"/>
      <c r="E31" s="49" t="s">
        <v>45</v>
      </c>
      <c r="F31" s="130">
        <f>ROUND(SUM(BF87:BF319),2)</f>
        <v>0</v>
      </c>
      <c r="G31" s="42"/>
      <c r="H31" s="42"/>
      <c r="I31" s="131">
        <v>0.15</v>
      </c>
      <c r="J31" s="130">
        <f>ROUND(ROUND((SUM(BF87:BF319)),2)*I31,2)</f>
        <v>0</v>
      </c>
      <c r="K31" s="45"/>
    </row>
    <row r="32" spans="2:11" s="1" customFormat="1" ht="14.45" customHeight="1" hidden="1">
      <c r="B32" s="41"/>
      <c r="C32" s="42"/>
      <c r="D32" s="42"/>
      <c r="E32" s="49" t="s">
        <v>46</v>
      </c>
      <c r="F32" s="130">
        <f>ROUND(SUM(BG87:BG319),2)</f>
        <v>0</v>
      </c>
      <c r="G32" s="42"/>
      <c r="H32" s="42"/>
      <c r="I32" s="131">
        <v>0.21</v>
      </c>
      <c r="J32" s="130">
        <v>0</v>
      </c>
      <c r="K32" s="45"/>
    </row>
    <row r="33" spans="2:11" s="1" customFormat="1" ht="14.45" customHeight="1" hidden="1">
      <c r="B33" s="41"/>
      <c r="C33" s="42"/>
      <c r="D33" s="42"/>
      <c r="E33" s="49" t="s">
        <v>47</v>
      </c>
      <c r="F33" s="130">
        <f>ROUND(SUM(BH87:BH319),2)</f>
        <v>0</v>
      </c>
      <c r="G33" s="42"/>
      <c r="H33" s="42"/>
      <c r="I33" s="131">
        <v>0.15</v>
      </c>
      <c r="J33" s="130">
        <v>0</v>
      </c>
      <c r="K33" s="45"/>
    </row>
    <row r="34" spans="2:11" s="1" customFormat="1" ht="14.45" customHeight="1" hidden="1">
      <c r="B34" s="41"/>
      <c r="C34" s="42"/>
      <c r="D34" s="42"/>
      <c r="E34" s="49" t="s">
        <v>48</v>
      </c>
      <c r="F34" s="130">
        <f>ROUND(SUM(BI87:BI319),2)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104 - MK Hrádek</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J87</f>
        <v>0</v>
      </c>
      <c r="K56" s="45"/>
      <c r="AU56" s="24" t="s">
        <v>163</v>
      </c>
    </row>
    <row r="57" spans="2:11" s="7" customFormat="1" ht="24.95" customHeight="1">
      <c r="B57" s="149"/>
      <c r="C57" s="150"/>
      <c r="D57" s="151" t="s">
        <v>276</v>
      </c>
      <c r="E57" s="152"/>
      <c r="F57" s="152"/>
      <c r="G57" s="152"/>
      <c r="H57" s="152"/>
      <c r="I57" s="153"/>
      <c r="J57" s="154">
        <f>J88</f>
        <v>0</v>
      </c>
      <c r="K57" s="155"/>
    </row>
    <row r="58" spans="2:11" s="8" customFormat="1" ht="19.9" customHeight="1">
      <c r="B58" s="156"/>
      <c r="C58" s="157"/>
      <c r="D58" s="158" t="s">
        <v>277</v>
      </c>
      <c r="E58" s="159"/>
      <c r="F58" s="159"/>
      <c r="G58" s="159"/>
      <c r="H58" s="159"/>
      <c r="I58" s="160"/>
      <c r="J58" s="161">
        <f>J89</f>
        <v>0</v>
      </c>
      <c r="K58" s="162"/>
    </row>
    <row r="59" spans="2:11" s="8" customFormat="1" ht="19.9" customHeight="1">
      <c r="B59" s="156"/>
      <c r="C59" s="157"/>
      <c r="D59" s="158" t="s">
        <v>424</v>
      </c>
      <c r="E59" s="159"/>
      <c r="F59" s="159"/>
      <c r="G59" s="159"/>
      <c r="H59" s="159"/>
      <c r="I59" s="160"/>
      <c r="J59" s="161">
        <f>J166</f>
        <v>0</v>
      </c>
      <c r="K59" s="162"/>
    </row>
    <row r="60" spans="2:11" s="8" customFormat="1" ht="19.9" customHeight="1">
      <c r="B60" s="156"/>
      <c r="C60" s="157"/>
      <c r="D60" s="158" t="s">
        <v>426</v>
      </c>
      <c r="E60" s="159"/>
      <c r="F60" s="159"/>
      <c r="G60" s="159"/>
      <c r="H60" s="159"/>
      <c r="I60" s="160"/>
      <c r="J60" s="161">
        <f>J174</f>
        <v>0</v>
      </c>
      <c r="K60" s="162"/>
    </row>
    <row r="61" spans="2:11" s="8" customFormat="1" ht="19.9" customHeight="1">
      <c r="B61" s="156"/>
      <c r="C61" s="157"/>
      <c r="D61" s="158" t="s">
        <v>427</v>
      </c>
      <c r="E61" s="159"/>
      <c r="F61" s="159"/>
      <c r="G61" s="159"/>
      <c r="H61" s="159"/>
      <c r="I61" s="160"/>
      <c r="J61" s="161">
        <f>J184</f>
        <v>0</v>
      </c>
      <c r="K61" s="162"/>
    </row>
    <row r="62" spans="2:11" s="8" customFormat="1" ht="19.9" customHeight="1">
      <c r="B62" s="156"/>
      <c r="C62" s="157"/>
      <c r="D62" s="158" t="s">
        <v>428</v>
      </c>
      <c r="E62" s="159"/>
      <c r="F62" s="159"/>
      <c r="G62" s="159"/>
      <c r="H62" s="159"/>
      <c r="I62" s="160"/>
      <c r="J62" s="161">
        <f>J208</f>
        <v>0</v>
      </c>
      <c r="K62" s="162"/>
    </row>
    <row r="63" spans="2:11" s="8" customFormat="1" ht="19.9" customHeight="1">
      <c r="B63" s="156"/>
      <c r="C63" s="157"/>
      <c r="D63" s="158" t="s">
        <v>429</v>
      </c>
      <c r="E63" s="159"/>
      <c r="F63" s="159"/>
      <c r="G63" s="159"/>
      <c r="H63" s="159"/>
      <c r="I63" s="160"/>
      <c r="J63" s="161">
        <f>J223</f>
        <v>0</v>
      </c>
      <c r="K63" s="162"/>
    </row>
    <row r="64" spans="2:11" s="8" customFormat="1" ht="19.9" customHeight="1">
      <c r="B64" s="156"/>
      <c r="C64" s="157"/>
      <c r="D64" s="158" t="s">
        <v>278</v>
      </c>
      <c r="E64" s="159"/>
      <c r="F64" s="159"/>
      <c r="G64" s="159"/>
      <c r="H64" s="159"/>
      <c r="I64" s="160"/>
      <c r="J64" s="161">
        <f>J269</f>
        <v>0</v>
      </c>
      <c r="K64" s="162"/>
    </row>
    <row r="65" spans="2:11" s="8" customFormat="1" ht="19.9" customHeight="1">
      <c r="B65" s="156"/>
      <c r="C65" s="157"/>
      <c r="D65" s="158" t="s">
        <v>279</v>
      </c>
      <c r="E65" s="159"/>
      <c r="F65" s="159"/>
      <c r="G65" s="159"/>
      <c r="H65" s="159"/>
      <c r="I65" s="160"/>
      <c r="J65" s="161">
        <f>J282</f>
        <v>0</v>
      </c>
      <c r="K65" s="162"/>
    </row>
    <row r="66" spans="2:11" s="7" customFormat="1" ht="24.95" customHeight="1">
      <c r="B66" s="149"/>
      <c r="C66" s="150"/>
      <c r="D66" s="151" t="s">
        <v>1468</v>
      </c>
      <c r="E66" s="152"/>
      <c r="F66" s="152"/>
      <c r="G66" s="152"/>
      <c r="H66" s="152"/>
      <c r="I66" s="153"/>
      <c r="J66" s="154">
        <f>J285</f>
        <v>0</v>
      </c>
      <c r="K66" s="155"/>
    </row>
    <row r="67" spans="2:11" s="8" customFormat="1" ht="19.9" customHeight="1">
      <c r="B67" s="156"/>
      <c r="C67" s="157"/>
      <c r="D67" s="158" t="s">
        <v>1248</v>
      </c>
      <c r="E67" s="159"/>
      <c r="F67" s="159"/>
      <c r="G67" s="159"/>
      <c r="H67" s="159"/>
      <c r="I67" s="160"/>
      <c r="J67" s="161">
        <f>J286</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169</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22.5" customHeight="1">
      <c r="B77" s="41"/>
      <c r="C77" s="63"/>
      <c r="D77" s="63"/>
      <c r="E77" s="404" t="str">
        <f>E7</f>
        <v>III/117 24 Obchvat Rokycany - Hrádek, úsek 2, km 0,000 - 3,350</v>
      </c>
      <c r="F77" s="405"/>
      <c r="G77" s="405"/>
      <c r="H77" s="405"/>
      <c r="I77" s="163"/>
      <c r="J77" s="63"/>
      <c r="K77" s="63"/>
      <c r="L77" s="61"/>
    </row>
    <row r="78" spans="2:12" s="1" customFormat="1" ht="14.45" customHeight="1">
      <c r="B78" s="41"/>
      <c r="C78" s="65" t="s">
        <v>156</v>
      </c>
      <c r="D78" s="63"/>
      <c r="E78" s="63"/>
      <c r="F78" s="63"/>
      <c r="G78" s="63"/>
      <c r="H78" s="63"/>
      <c r="I78" s="163"/>
      <c r="J78" s="63"/>
      <c r="K78" s="63"/>
      <c r="L78" s="61"/>
    </row>
    <row r="79" spans="2:12" s="1" customFormat="1" ht="23.25" customHeight="1">
      <c r="B79" s="41"/>
      <c r="C79" s="63"/>
      <c r="D79" s="63"/>
      <c r="E79" s="376" t="str">
        <f>E9</f>
        <v>SO 104 - MK Hrádek</v>
      </c>
      <c r="F79" s="406"/>
      <c r="G79" s="406"/>
      <c r="H79" s="406"/>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Hrádek, Kamenný Újezd</v>
      </c>
      <c r="G81" s="63"/>
      <c r="H81" s="63"/>
      <c r="I81" s="165" t="s">
        <v>26</v>
      </c>
      <c r="J81" s="73" t="str">
        <f>IF(J12="","",J12)</f>
        <v>8. 9. 2017</v>
      </c>
      <c r="K81" s="63"/>
      <c r="L81" s="61"/>
    </row>
    <row r="82" spans="2:12" s="1" customFormat="1" ht="6.95" customHeight="1">
      <c r="B82" s="41"/>
      <c r="C82" s="63"/>
      <c r="D82" s="63"/>
      <c r="E82" s="63"/>
      <c r="F82" s="63"/>
      <c r="G82" s="63"/>
      <c r="H82" s="63"/>
      <c r="I82" s="163"/>
      <c r="J82" s="63"/>
      <c r="K82" s="63"/>
      <c r="L82" s="61"/>
    </row>
    <row r="83" spans="2:12" s="1" customFormat="1" ht="15">
      <c r="B83" s="41"/>
      <c r="C83" s="65" t="s">
        <v>28</v>
      </c>
      <c r="D83" s="63"/>
      <c r="E83" s="63"/>
      <c r="F83" s="164" t="str">
        <f>E15</f>
        <v>Správa a údržba silnic PK</v>
      </c>
      <c r="G83" s="63"/>
      <c r="H83" s="63"/>
      <c r="I83" s="165" t="s">
        <v>34</v>
      </c>
      <c r="J83" s="164" t="str">
        <f>E21</f>
        <v>D PROJEKT PLZEŇ Nedvěd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170</v>
      </c>
      <c r="D86" s="168" t="s">
        <v>58</v>
      </c>
      <c r="E86" s="168" t="s">
        <v>54</v>
      </c>
      <c r="F86" s="168" t="s">
        <v>171</v>
      </c>
      <c r="G86" s="168" t="s">
        <v>172</v>
      </c>
      <c r="H86" s="168" t="s">
        <v>173</v>
      </c>
      <c r="I86" s="169" t="s">
        <v>174</v>
      </c>
      <c r="J86" s="168" t="s">
        <v>161</v>
      </c>
      <c r="K86" s="170" t="s">
        <v>175</v>
      </c>
      <c r="L86" s="171"/>
      <c r="M86" s="81" t="s">
        <v>176</v>
      </c>
      <c r="N86" s="82" t="s">
        <v>43</v>
      </c>
      <c r="O86" s="82" t="s">
        <v>177</v>
      </c>
      <c r="P86" s="82" t="s">
        <v>178</v>
      </c>
      <c r="Q86" s="82" t="s">
        <v>179</v>
      </c>
      <c r="R86" s="82" t="s">
        <v>180</v>
      </c>
      <c r="S86" s="82" t="s">
        <v>181</v>
      </c>
      <c r="T86" s="83" t="s">
        <v>182</v>
      </c>
    </row>
    <row r="87" spans="2:63" s="1" customFormat="1" ht="29.25" customHeight="1">
      <c r="B87" s="41"/>
      <c r="C87" s="87" t="s">
        <v>162</v>
      </c>
      <c r="D87" s="63"/>
      <c r="E87" s="63"/>
      <c r="F87" s="63"/>
      <c r="G87" s="63"/>
      <c r="H87" s="63"/>
      <c r="I87" s="163"/>
      <c r="J87" s="172">
        <f>BK87</f>
        <v>0</v>
      </c>
      <c r="K87" s="63"/>
      <c r="L87" s="61"/>
      <c r="M87" s="84"/>
      <c r="N87" s="85"/>
      <c r="O87" s="85"/>
      <c r="P87" s="173">
        <f>P88+P285</f>
        <v>0</v>
      </c>
      <c r="Q87" s="85"/>
      <c r="R87" s="173">
        <f>R88+R285</f>
        <v>48.047491259999994</v>
      </c>
      <c r="S87" s="85"/>
      <c r="T87" s="174">
        <f>T88+T285</f>
        <v>633.7502200000001</v>
      </c>
      <c r="AT87" s="24" t="s">
        <v>72</v>
      </c>
      <c r="AU87" s="24" t="s">
        <v>163</v>
      </c>
      <c r="BK87" s="175">
        <f>BK88+BK285</f>
        <v>0</v>
      </c>
    </row>
    <row r="88" spans="2:63" s="10" customFormat="1" ht="37.35" customHeight="1">
      <c r="B88" s="176"/>
      <c r="C88" s="177"/>
      <c r="D88" s="178" t="s">
        <v>72</v>
      </c>
      <c r="E88" s="179" t="s">
        <v>280</v>
      </c>
      <c r="F88" s="179" t="s">
        <v>281</v>
      </c>
      <c r="G88" s="177"/>
      <c r="H88" s="177"/>
      <c r="I88" s="180"/>
      <c r="J88" s="181">
        <f>BK88</f>
        <v>0</v>
      </c>
      <c r="K88" s="177"/>
      <c r="L88" s="182"/>
      <c r="M88" s="183"/>
      <c r="N88" s="184"/>
      <c r="O88" s="184"/>
      <c r="P88" s="185">
        <f>P89+P166+P174+P184+P208+P223+P269+P282</f>
        <v>0</v>
      </c>
      <c r="Q88" s="184"/>
      <c r="R88" s="185">
        <f>R89+R166+R174+R184+R208+R223+R269+R282</f>
        <v>40.878556259999996</v>
      </c>
      <c r="S88" s="184"/>
      <c r="T88" s="186">
        <f>T89+T166+T174+T184+T208+T223+T269+T282</f>
        <v>633.7502200000001</v>
      </c>
      <c r="AR88" s="187" t="s">
        <v>81</v>
      </c>
      <c r="AT88" s="188" t="s">
        <v>72</v>
      </c>
      <c r="AU88" s="188" t="s">
        <v>73</v>
      </c>
      <c r="AY88" s="187" t="s">
        <v>186</v>
      </c>
      <c r="BK88" s="189">
        <f>BK89+BK166+BK174+BK184+BK208+BK223+BK269+BK282</f>
        <v>0</v>
      </c>
    </row>
    <row r="89" spans="2:63" s="10" customFormat="1" ht="19.9" customHeight="1">
      <c r="B89" s="176"/>
      <c r="C89" s="177"/>
      <c r="D89" s="190" t="s">
        <v>72</v>
      </c>
      <c r="E89" s="191" t="s">
        <v>81</v>
      </c>
      <c r="F89" s="191" t="s">
        <v>282</v>
      </c>
      <c r="G89" s="177"/>
      <c r="H89" s="177"/>
      <c r="I89" s="180"/>
      <c r="J89" s="192">
        <f>BK89</f>
        <v>0</v>
      </c>
      <c r="K89" s="177"/>
      <c r="L89" s="182"/>
      <c r="M89" s="183"/>
      <c r="N89" s="184"/>
      <c r="O89" s="184"/>
      <c r="P89" s="185">
        <f>SUM(P90:P165)</f>
        <v>0</v>
      </c>
      <c r="Q89" s="184"/>
      <c r="R89" s="185">
        <f>SUM(R90:R165)</f>
        <v>0.1499721</v>
      </c>
      <c r="S89" s="184"/>
      <c r="T89" s="186">
        <f>SUM(T90:T165)</f>
        <v>622.7314200000001</v>
      </c>
      <c r="AR89" s="187" t="s">
        <v>81</v>
      </c>
      <c r="AT89" s="188" t="s">
        <v>72</v>
      </c>
      <c r="AU89" s="188" t="s">
        <v>81</v>
      </c>
      <c r="AY89" s="187" t="s">
        <v>186</v>
      </c>
      <c r="BK89" s="189">
        <f>SUM(BK90:BK165)</f>
        <v>0</v>
      </c>
    </row>
    <row r="90" spans="2:65" s="1" customFormat="1" ht="44.25" customHeight="1">
      <c r="B90" s="41"/>
      <c r="C90" s="193" t="s">
        <v>431</v>
      </c>
      <c r="D90" s="193" t="s">
        <v>189</v>
      </c>
      <c r="E90" s="194" t="s">
        <v>455</v>
      </c>
      <c r="F90" s="195" t="s">
        <v>456</v>
      </c>
      <c r="G90" s="196" t="s">
        <v>285</v>
      </c>
      <c r="H90" s="197">
        <v>377.06</v>
      </c>
      <c r="I90" s="198"/>
      <c r="J90" s="199">
        <f>ROUND(I90*H90,2)</f>
        <v>0</v>
      </c>
      <c r="K90" s="195" t="s">
        <v>193</v>
      </c>
      <c r="L90" s="61"/>
      <c r="M90" s="200" t="s">
        <v>23</v>
      </c>
      <c r="N90" s="201" t="s">
        <v>44</v>
      </c>
      <c r="O90" s="42"/>
      <c r="P90" s="202">
        <f>O90*H90</f>
        <v>0</v>
      </c>
      <c r="Q90" s="202">
        <v>0</v>
      </c>
      <c r="R90" s="202">
        <f>Q90*H90</f>
        <v>0</v>
      </c>
      <c r="S90" s="202">
        <v>0.29</v>
      </c>
      <c r="T90" s="203">
        <f>S90*H90</f>
        <v>109.3474</v>
      </c>
      <c r="AR90" s="24" t="s">
        <v>206</v>
      </c>
      <c r="AT90" s="24" t="s">
        <v>189</v>
      </c>
      <c r="AU90" s="24" t="s">
        <v>83</v>
      </c>
      <c r="AY90" s="24" t="s">
        <v>186</v>
      </c>
      <c r="BE90" s="204">
        <f>IF(N90="základní",J90,0)</f>
        <v>0</v>
      </c>
      <c r="BF90" s="204">
        <f>IF(N90="snížená",J90,0)</f>
        <v>0</v>
      </c>
      <c r="BG90" s="204">
        <f>IF(N90="zákl. přenesená",J90,0)</f>
        <v>0</v>
      </c>
      <c r="BH90" s="204">
        <f>IF(N90="sníž. přenesená",J90,0)</f>
        <v>0</v>
      </c>
      <c r="BI90" s="204">
        <f>IF(N90="nulová",J90,0)</f>
        <v>0</v>
      </c>
      <c r="BJ90" s="24" t="s">
        <v>81</v>
      </c>
      <c r="BK90" s="204">
        <f>ROUND(I90*H90,2)</f>
        <v>0</v>
      </c>
      <c r="BL90" s="24" t="s">
        <v>206</v>
      </c>
      <c r="BM90" s="24" t="s">
        <v>1469</v>
      </c>
    </row>
    <row r="91" spans="2:47" s="1" customFormat="1" ht="256.5">
      <c r="B91" s="41"/>
      <c r="C91" s="63"/>
      <c r="D91" s="205" t="s">
        <v>287</v>
      </c>
      <c r="E91" s="63"/>
      <c r="F91" s="206" t="s">
        <v>458</v>
      </c>
      <c r="G91" s="63"/>
      <c r="H91" s="63"/>
      <c r="I91" s="163"/>
      <c r="J91" s="63"/>
      <c r="K91" s="63"/>
      <c r="L91" s="61"/>
      <c r="M91" s="207"/>
      <c r="N91" s="42"/>
      <c r="O91" s="42"/>
      <c r="P91" s="42"/>
      <c r="Q91" s="42"/>
      <c r="R91" s="42"/>
      <c r="S91" s="42"/>
      <c r="T91" s="78"/>
      <c r="AT91" s="24" t="s">
        <v>287</v>
      </c>
      <c r="AU91" s="24" t="s">
        <v>83</v>
      </c>
    </row>
    <row r="92" spans="2:65" s="1" customFormat="1" ht="31.5" customHeight="1">
      <c r="B92" s="41"/>
      <c r="C92" s="193" t="s">
        <v>202</v>
      </c>
      <c r="D92" s="193" t="s">
        <v>189</v>
      </c>
      <c r="E92" s="194" t="s">
        <v>472</v>
      </c>
      <c r="F92" s="195" t="s">
        <v>473</v>
      </c>
      <c r="G92" s="196" t="s">
        <v>285</v>
      </c>
      <c r="H92" s="197">
        <v>34.01</v>
      </c>
      <c r="I92" s="198"/>
      <c r="J92" s="199">
        <f>ROUND(I92*H92,2)</f>
        <v>0</v>
      </c>
      <c r="K92" s="195" t="s">
        <v>193</v>
      </c>
      <c r="L92" s="61"/>
      <c r="M92" s="200" t="s">
        <v>23</v>
      </c>
      <c r="N92" s="201" t="s">
        <v>44</v>
      </c>
      <c r="O92" s="42"/>
      <c r="P92" s="202">
        <f>O92*H92</f>
        <v>0</v>
      </c>
      <c r="Q92" s="202">
        <v>9E-05</v>
      </c>
      <c r="R92" s="202">
        <f>Q92*H92</f>
        <v>0.0030609</v>
      </c>
      <c r="S92" s="202">
        <v>0.256</v>
      </c>
      <c r="T92" s="203">
        <f>S92*H92</f>
        <v>8.70656</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1470</v>
      </c>
    </row>
    <row r="93" spans="2:47" s="1" customFormat="1" ht="216">
      <c r="B93" s="41"/>
      <c r="C93" s="63"/>
      <c r="D93" s="208" t="s">
        <v>287</v>
      </c>
      <c r="E93" s="63"/>
      <c r="F93" s="209" t="s">
        <v>469</v>
      </c>
      <c r="G93" s="63"/>
      <c r="H93" s="63"/>
      <c r="I93" s="163"/>
      <c r="J93" s="63"/>
      <c r="K93" s="63"/>
      <c r="L93" s="61"/>
      <c r="M93" s="207"/>
      <c r="N93" s="42"/>
      <c r="O93" s="42"/>
      <c r="P93" s="42"/>
      <c r="Q93" s="42"/>
      <c r="R93" s="42"/>
      <c r="S93" s="42"/>
      <c r="T93" s="78"/>
      <c r="AT93" s="24" t="s">
        <v>287</v>
      </c>
      <c r="AU93" s="24" t="s">
        <v>83</v>
      </c>
    </row>
    <row r="94" spans="2:47" s="1" customFormat="1" ht="40.5">
      <c r="B94" s="41"/>
      <c r="C94" s="63"/>
      <c r="D94" s="205" t="s">
        <v>196</v>
      </c>
      <c r="E94" s="63"/>
      <c r="F94" s="206" t="s">
        <v>1471</v>
      </c>
      <c r="G94" s="63"/>
      <c r="H94" s="63"/>
      <c r="I94" s="163"/>
      <c r="J94" s="63"/>
      <c r="K94" s="63"/>
      <c r="L94" s="61"/>
      <c r="M94" s="207"/>
      <c r="N94" s="42"/>
      <c r="O94" s="42"/>
      <c r="P94" s="42"/>
      <c r="Q94" s="42"/>
      <c r="R94" s="42"/>
      <c r="S94" s="42"/>
      <c r="T94" s="78"/>
      <c r="AT94" s="24" t="s">
        <v>196</v>
      </c>
      <c r="AU94" s="24" t="s">
        <v>83</v>
      </c>
    </row>
    <row r="95" spans="2:65" s="1" customFormat="1" ht="44.25" customHeight="1">
      <c r="B95" s="41"/>
      <c r="C95" s="193" t="s">
        <v>206</v>
      </c>
      <c r="D95" s="193" t="s">
        <v>189</v>
      </c>
      <c r="E95" s="194" t="s">
        <v>1251</v>
      </c>
      <c r="F95" s="195" t="s">
        <v>1252</v>
      </c>
      <c r="G95" s="196" t="s">
        <v>285</v>
      </c>
      <c r="H95" s="197">
        <v>612.13</v>
      </c>
      <c r="I95" s="198"/>
      <c r="J95" s="199">
        <f>ROUND(I95*H95,2)</f>
        <v>0</v>
      </c>
      <c r="K95" s="195" t="s">
        <v>193</v>
      </c>
      <c r="L95" s="61"/>
      <c r="M95" s="200" t="s">
        <v>23</v>
      </c>
      <c r="N95" s="201" t="s">
        <v>44</v>
      </c>
      <c r="O95" s="42"/>
      <c r="P95" s="202">
        <f>O95*H95</f>
        <v>0</v>
      </c>
      <c r="Q95" s="202">
        <v>0.00024</v>
      </c>
      <c r="R95" s="202">
        <f>Q95*H95</f>
        <v>0.1469112</v>
      </c>
      <c r="S95" s="202">
        <v>0.512</v>
      </c>
      <c r="T95" s="203">
        <f>S95*H95</f>
        <v>313.41056000000003</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1472</v>
      </c>
    </row>
    <row r="96" spans="2:47" s="1" customFormat="1" ht="216">
      <c r="B96" s="41"/>
      <c r="C96" s="63"/>
      <c r="D96" s="208" t="s">
        <v>287</v>
      </c>
      <c r="E96" s="63"/>
      <c r="F96" s="209" t="s">
        <v>469</v>
      </c>
      <c r="G96" s="63"/>
      <c r="H96" s="63"/>
      <c r="I96" s="163"/>
      <c r="J96" s="63"/>
      <c r="K96" s="63"/>
      <c r="L96" s="61"/>
      <c r="M96" s="207"/>
      <c r="N96" s="42"/>
      <c r="O96" s="42"/>
      <c r="P96" s="42"/>
      <c r="Q96" s="42"/>
      <c r="R96" s="42"/>
      <c r="S96" s="42"/>
      <c r="T96" s="78"/>
      <c r="AT96" s="24" t="s">
        <v>287</v>
      </c>
      <c r="AU96" s="24" t="s">
        <v>83</v>
      </c>
    </row>
    <row r="97" spans="2:47" s="1" customFormat="1" ht="40.5">
      <c r="B97" s="41"/>
      <c r="C97" s="63"/>
      <c r="D97" s="208" t="s">
        <v>196</v>
      </c>
      <c r="E97" s="63"/>
      <c r="F97" s="209" t="s">
        <v>1471</v>
      </c>
      <c r="G97" s="63"/>
      <c r="H97" s="63"/>
      <c r="I97" s="163"/>
      <c r="J97" s="63"/>
      <c r="K97" s="63"/>
      <c r="L97" s="61"/>
      <c r="M97" s="207"/>
      <c r="N97" s="42"/>
      <c r="O97" s="42"/>
      <c r="P97" s="42"/>
      <c r="Q97" s="42"/>
      <c r="R97" s="42"/>
      <c r="S97" s="42"/>
      <c r="T97" s="78"/>
      <c r="AT97" s="24" t="s">
        <v>196</v>
      </c>
      <c r="AU97" s="24" t="s">
        <v>83</v>
      </c>
    </row>
    <row r="98" spans="2:51" s="11" customFormat="1" ht="13.5">
      <c r="B98" s="214"/>
      <c r="C98" s="215"/>
      <c r="D98" s="205" t="s">
        <v>290</v>
      </c>
      <c r="E98" s="216" t="s">
        <v>23</v>
      </c>
      <c r="F98" s="217" t="s">
        <v>1473</v>
      </c>
      <c r="G98" s="215"/>
      <c r="H98" s="218">
        <v>612.13</v>
      </c>
      <c r="I98" s="219"/>
      <c r="J98" s="215"/>
      <c r="K98" s="215"/>
      <c r="L98" s="220"/>
      <c r="M98" s="221"/>
      <c r="N98" s="222"/>
      <c r="O98" s="222"/>
      <c r="P98" s="222"/>
      <c r="Q98" s="222"/>
      <c r="R98" s="222"/>
      <c r="S98" s="222"/>
      <c r="T98" s="223"/>
      <c r="AT98" s="224" t="s">
        <v>290</v>
      </c>
      <c r="AU98" s="224" t="s">
        <v>83</v>
      </c>
      <c r="AV98" s="11" t="s">
        <v>83</v>
      </c>
      <c r="AW98" s="11" t="s">
        <v>36</v>
      </c>
      <c r="AX98" s="11" t="s">
        <v>81</v>
      </c>
      <c r="AY98" s="224" t="s">
        <v>186</v>
      </c>
    </row>
    <row r="99" spans="2:65" s="1" customFormat="1" ht="44.25" customHeight="1">
      <c r="B99" s="41"/>
      <c r="C99" s="193" t="s">
        <v>185</v>
      </c>
      <c r="D99" s="193" t="s">
        <v>189</v>
      </c>
      <c r="E99" s="194" t="s">
        <v>1474</v>
      </c>
      <c r="F99" s="195" t="s">
        <v>1475</v>
      </c>
      <c r="G99" s="196" t="s">
        <v>285</v>
      </c>
      <c r="H99" s="197">
        <v>34.01</v>
      </c>
      <c r="I99" s="198"/>
      <c r="J99" s="199">
        <f>ROUND(I99*H99,2)</f>
        <v>0</v>
      </c>
      <c r="K99" s="195" t="s">
        <v>193</v>
      </c>
      <c r="L99" s="61"/>
      <c r="M99" s="200" t="s">
        <v>23</v>
      </c>
      <c r="N99" s="201" t="s">
        <v>44</v>
      </c>
      <c r="O99" s="42"/>
      <c r="P99" s="202">
        <f>O99*H99</f>
        <v>0</v>
      </c>
      <c r="Q99" s="202">
        <v>0</v>
      </c>
      <c r="R99" s="202">
        <f>Q99*H99</f>
        <v>0</v>
      </c>
      <c r="S99" s="202">
        <v>0.44</v>
      </c>
      <c r="T99" s="203">
        <f>S99*H99</f>
        <v>14.9644</v>
      </c>
      <c r="AR99" s="24" t="s">
        <v>206</v>
      </c>
      <c r="AT99" s="24" t="s">
        <v>189</v>
      </c>
      <c r="AU99" s="24" t="s">
        <v>83</v>
      </c>
      <c r="AY99" s="24" t="s">
        <v>186</v>
      </c>
      <c r="BE99" s="204">
        <f>IF(N99="základní",J99,0)</f>
        <v>0</v>
      </c>
      <c r="BF99" s="204">
        <f>IF(N99="snížená",J99,0)</f>
        <v>0</v>
      </c>
      <c r="BG99" s="204">
        <f>IF(N99="zákl. přenesená",J99,0)</f>
        <v>0</v>
      </c>
      <c r="BH99" s="204">
        <f>IF(N99="sníž. přenesená",J99,0)</f>
        <v>0</v>
      </c>
      <c r="BI99" s="204">
        <f>IF(N99="nulová",J99,0)</f>
        <v>0</v>
      </c>
      <c r="BJ99" s="24" t="s">
        <v>81</v>
      </c>
      <c r="BK99" s="204">
        <f>ROUND(I99*H99,2)</f>
        <v>0</v>
      </c>
      <c r="BL99" s="24" t="s">
        <v>206</v>
      </c>
      <c r="BM99" s="24" t="s">
        <v>1476</v>
      </c>
    </row>
    <row r="100" spans="2:47" s="1" customFormat="1" ht="256.5">
      <c r="B100" s="41"/>
      <c r="C100" s="63"/>
      <c r="D100" s="205" t="s">
        <v>287</v>
      </c>
      <c r="E100" s="63"/>
      <c r="F100" s="206" t="s">
        <v>458</v>
      </c>
      <c r="G100" s="63"/>
      <c r="H100" s="63"/>
      <c r="I100" s="163"/>
      <c r="J100" s="63"/>
      <c r="K100" s="63"/>
      <c r="L100" s="61"/>
      <c r="M100" s="207"/>
      <c r="N100" s="42"/>
      <c r="O100" s="42"/>
      <c r="P100" s="42"/>
      <c r="Q100" s="42"/>
      <c r="R100" s="42"/>
      <c r="S100" s="42"/>
      <c r="T100" s="78"/>
      <c r="AT100" s="24" t="s">
        <v>287</v>
      </c>
      <c r="AU100" s="24" t="s">
        <v>83</v>
      </c>
    </row>
    <row r="101" spans="2:65" s="1" customFormat="1" ht="44.25" customHeight="1">
      <c r="B101" s="41"/>
      <c r="C101" s="193" t="s">
        <v>217</v>
      </c>
      <c r="D101" s="193" t="s">
        <v>189</v>
      </c>
      <c r="E101" s="194" t="s">
        <v>463</v>
      </c>
      <c r="F101" s="195" t="s">
        <v>464</v>
      </c>
      <c r="G101" s="196" t="s">
        <v>285</v>
      </c>
      <c r="H101" s="197">
        <v>235.07</v>
      </c>
      <c r="I101" s="198"/>
      <c r="J101" s="199">
        <f>ROUND(I101*H101,2)</f>
        <v>0</v>
      </c>
      <c r="K101" s="195" t="s">
        <v>193</v>
      </c>
      <c r="L101" s="61"/>
      <c r="M101" s="200" t="s">
        <v>23</v>
      </c>
      <c r="N101" s="201" t="s">
        <v>44</v>
      </c>
      <c r="O101" s="42"/>
      <c r="P101" s="202">
        <f>O101*H101</f>
        <v>0</v>
      </c>
      <c r="Q101" s="202">
        <v>0</v>
      </c>
      <c r="R101" s="202">
        <f>Q101*H101</f>
        <v>0</v>
      </c>
      <c r="S101" s="202">
        <v>0.75</v>
      </c>
      <c r="T101" s="203">
        <f>S101*H101</f>
        <v>176.3025</v>
      </c>
      <c r="AR101" s="24" t="s">
        <v>206</v>
      </c>
      <c r="AT101" s="24" t="s">
        <v>189</v>
      </c>
      <c r="AU101" s="24" t="s">
        <v>83</v>
      </c>
      <c r="AY101" s="24" t="s">
        <v>186</v>
      </c>
      <c r="BE101" s="204">
        <f>IF(N101="základní",J101,0)</f>
        <v>0</v>
      </c>
      <c r="BF101" s="204">
        <f>IF(N101="snížená",J101,0)</f>
        <v>0</v>
      </c>
      <c r="BG101" s="204">
        <f>IF(N101="zákl. přenesená",J101,0)</f>
        <v>0</v>
      </c>
      <c r="BH101" s="204">
        <f>IF(N101="sníž. přenesená",J101,0)</f>
        <v>0</v>
      </c>
      <c r="BI101" s="204">
        <f>IF(N101="nulová",J101,0)</f>
        <v>0</v>
      </c>
      <c r="BJ101" s="24" t="s">
        <v>81</v>
      </c>
      <c r="BK101" s="204">
        <f>ROUND(I101*H101,2)</f>
        <v>0</v>
      </c>
      <c r="BL101" s="24" t="s">
        <v>206</v>
      </c>
      <c r="BM101" s="24" t="s">
        <v>1477</v>
      </c>
    </row>
    <row r="102" spans="2:47" s="1" customFormat="1" ht="256.5">
      <c r="B102" s="41"/>
      <c r="C102" s="63"/>
      <c r="D102" s="205" t="s">
        <v>287</v>
      </c>
      <c r="E102" s="63"/>
      <c r="F102" s="206" t="s">
        <v>458</v>
      </c>
      <c r="G102" s="63"/>
      <c r="H102" s="63"/>
      <c r="I102" s="163"/>
      <c r="J102" s="63"/>
      <c r="K102" s="63"/>
      <c r="L102" s="61"/>
      <c r="M102" s="207"/>
      <c r="N102" s="42"/>
      <c r="O102" s="42"/>
      <c r="P102" s="42"/>
      <c r="Q102" s="42"/>
      <c r="R102" s="42"/>
      <c r="S102" s="42"/>
      <c r="T102" s="78"/>
      <c r="AT102" s="24" t="s">
        <v>287</v>
      </c>
      <c r="AU102" s="24" t="s">
        <v>83</v>
      </c>
    </row>
    <row r="103" spans="2:65" s="1" customFormat="1" ht="44.25" customHeight="1">
      <c r="B103" s="41"/>
      <c r="C103" s="193" t="s">
        <v>263</v>
      </c>
      <c r="D103" s="193" t="s">
        <v>189</v>
      </c>
      <c r="E103" s="194" t="s">
        <v>1258</v>
      </c>
      <c r="F103" s="195" t="s">
        <v>1259</v>
      </c>
      <c r="G103" s="196" t="s">
        <v>295</v>
      </c>
      <c r="H103" s="197">
        <v>664.3</v>
      </c>
      <c r="I103" s="198"/>
      <c r="J103" s="199">
        <f>ROUND(I103*H103,2)</f>
        <v>0</v>
      </c>
      <c r="K103" s="195" t="s">
        <v>193</v>
      </c>
      <c r="L103" s="61"/>
      <c r="M103" s="200" t="s">
        <v>23</v>
      </c>
      <c r="N103" s="201" t="s">
        <v>44</v>
      </c>
      <c r="O103" s="42"/>
      <c r="P103" s="202">
        <f>O103*H103</f>
        <v>0</v>
      </c>
      <c r="Q103" s="202">
        <v>0</v>
      </c>
      <c r="R103" s="202">
        <f>Q103*H103</f>
        <v>0</v>
      </c>
      <c r="S103" s="202">
        <v>0</v>
      </c>
      <c r="T103" s="203">
        <f>S103*H103</f>
        <v>0</v>
      </c>
      <c r="AR103" s="24" t="s">
        <v>206</v>
      </c>
      <c r="AT103" s="24" t="s">
        <v>189</v>
      </c>
      <c r="AU103" s="24" t="s">
        <v>83</v>
      </c>
      <c r="AY103" s="24" t="s">
        <v>186</v>
      </c>
      <c r="BE103" s="204">
        <f>IF(N103="základní",J103,0)</f>
        <v>0</v>
      </c>
      <c r="BF103" s="204">
        <f>IF(N103="snížená",J103,0)</f>
        <v>0</v>
      </c>
      <c r="BG103" s="204">
        <f>IF(N103="zákl. přenesená",J103,0)</f>
        <v>0</v>
      </c>
      <c r="BH103" s="204">
        <f>IF(N103="sníž. přenesená",J103,0)</f>
        <v>0</v>
      </c>
      <c r="BI103" s="204">
        <f>IF(N103="nulová",J103,0)</f>
        <v>0</v>
      </c>
      <c r="BJ103" s="24" t="s">
        <v>81</v>
      </c>
      <c r="BK103" s="204">
        <f>ROUND(I103*H103,2)</f>
        <v>0</v>
      </c>
      <c r="BL103" s="24" t="s">
        <v>206</v>
      </c>
      <c r="BM103" s="24" t="s">
        <v>1478</v>
      </c>
    </row>
    <row r="104" spans="2:47" s="1" customFormat="1" ht="270">
      <c r="B104" s="41"/>
      <c r="C104" s="63"/>
      <c r="D104" s="208" t="s">
        <v>287</v>
      </c>
      <c r="E104" s="63"/>
      <c r="F104" s="209" t="s">
        <v>490</v>
      </c>
      <c r="G104" s="63"/>
      <c r="H104" s="63"/>
      <c r="I104" s="163"/>
      <c r="J104" s="63"/>
      <c r="K104" s="63"/>
      <c r="L104" s="61"/>
      <c r="M104" s="207"/>
      <c r="N104" s="42"/>
      <c r="O104" s="42"/>
      <c r="P104" s="42"/>
      <c r="Q104" s="42"/>
      <c r="R104" s="42"/>
      <c r="S104" s="42"/>
      <c r="T104" s="78"/>
      <c r="AT104" s="24" t="s">
        <v>287</v>
      </c>
      <c r="AU104" s="24" t="s">
        <v>83</v>
      </c>
    </row>
    <row r="105" spans="2:47" s="1" customFormat="1" ht="27">
      <c r="B105" s="41"/>
      <c r="C105" s="63"/>
      <c r="D105" s="208" t="s">
        <v>196</v>
      </c>
      <c r="E105" s="63"/>
      <c r="F105" s="209" t="s">
        <v>1261</v>
      </c>
      <c r="G105" s="63"/>
      <c r="H105" s="63"/>
      <c r="I105" s="163"/>
      <c r="J105" s="63"/>
      <c r="K105" s="63"/>
      <c r="L105" s="61"/>
      <c r="M105" s="207"/>
      <c r="N105" s="42"/>
      <c r="O105" s="42"/>
      <c r="P105" s="42"/>
      <c r="Q105" s="42"/>
      <c r="R105" s="42"/>
      <c r="S105" s="42"/>
      <c r="T105" s="78"/>
      <c r="AT105" s="24" t="s">
        <v>196</v>
      </c>
      <c r="AU105" s="24" t="s">
        <v>83</v>
      </c>
    </row>
    <row r="106" spans="2:51" s="11" customFormat="1" ht="13.5">
      <c r="B106" s="214"/>
      <c r="C106" s="215"/>
      <c r="D106" s="208" t="s">
        <v>290</v>
      </c>
      <c r="E106" s="225" t="s">
        <v>23</v>
      </c>
      <c r="F106" s="226" t="s">
        <v>1479</v>
      </c>
      <c r="G106" s="215"/>
      <c r="H106" s="227">
        <v>280.4</v>
      </c>
      <c r="I106" s="219"/>
      <c r="J106" s="215"/>
      <c r="K106" s="215"/>
      <c r="L106" s="220"/>
      <c r="M106" s="221"/>
      <c r="N106" s="222"/>
      <c r="O106" s="222"/>
      <c r="P106" s="222"/>
      <c r="Q106" s="222"/>
      <c r="R106" s="222"/>
      <c r="S106" s="222"/>
      <c r="T106" s="223"/>
      <c r="AT106" s="224" t="s">
        <v>290</v>
      </c>
      <c r="AU106" s="224" t="s">
        <v>83</v>
      </c>
      <c r="AV106" s="11" t="s">
        <v>83</v>
      </c>
      <c r="AW106" s="11" t="s">
        <v>36</v>
      </c>
      <c r="AX106" s="11" t="s">
        <v>73</v>
      </c>
      <c r="AY106" s="224" t="s">
        <v>186</v>
      </c>
    </row>
    <row r="107" spans="2:51" s="13" customFormat="1" ht="13.5">
      <c r="B107" s="241"/>
      <c r="C107" s="242"/>
      <c r="D107" s="208" t="s">
        <v>290</v>
      </c>
      <c r="E107" s="243" t="s">
        <v>23</v>
      </c>
      <c r="F107" s="244" t="s">
        <v>1263</v>
      </c>
      <c r="G107" s="242"/>
      <c r="H107" s="245" t="s">
        <v>23</v>
      </c>
      <c r="I107" s="246"/>
      <c r="J107" s="242"/>
      <c r="K107" s="242"/>
      <c r="L107" s="247"/>
      <c r="M107" s="248"/>
      <c r="N107" s="249"/>
      <c r="O107" s="249"/>
      <c r="P107" s="249"/>
      <c r="Q107" s="249"/>
      <c r="R107" s="249"/>
      <c r="S107" s="249"/>
      <c r="T107" s="250"/>
      <c r="AT107" s="251" t="s">
        <v>290</v>
      </c>
      <c r="AU107" s="251" t="s">
        <v>83</v>
      </c>
      <c r="AV107" s="13" t="s">
        <v>81</v>
      </c>
      <c r="AW107" s="13" t="s">
        <v>36</v>
      </c>
      <c r="AX107" s="13" t="s">
        <v>73</v>
      </c>
      <c r="AY107" s="251" t="s">
        <v>186</v>
      </c>
    </row>
    <row r="108" spans="2:51" s="11" customFormat="1" ht="13.5">
      <c r="B108" s="214"/>
      <c r="C108" s="215"/>
      <c r="D108" s="208" t="s">
        <v>290</v>
      </c>
      <c r="E108" s="225" t="s">
        <v>23</v>
      </c>
      <c r="F108" s="226" t="s">
        <v>1480</v>
      </c>
      <c r="G108" s="215"/>
      <c r="H108" s="227">
        <v>383.9</v>
      </c>
      <c r="I108" s="219"/>
      <c r="J108" s="215"/>
      <c r="K108" s="215"/>
      <c r="L108" s="220"/>
      <c r="M108" s="221"/>
      <c r="N108" s="222"/>
      <c r="O108" s="222"/>
      <c r="P108" s="222"/>
      <c r="Q108" s="222"/>
      <c r="R108" s="222"/>
      <c r="S108" s="222"/>
      <c r="T108" s="223"/>
      <c r="AT108" s="224" t="s">
        <v>290</v>
      </c>
      <c r="AU108" s="224" t="s">
        <v>83</v>
      </c>
      <c r="AV108" s="11" t="s">
        <v>83</v>
      </c>
      <c r="AW108" s="11" t="s">
        <v>36</v>
      </c>
      <c r="AX108" s="11" t="s">
        <v>73</v>
      </c>
      <c r="AY108" s="224" t="s">
        <v>186</v>
      </c>
    </row>
    <row r="109" spans="2:51" s="13" customFormat="1" ht="13.5">
      <c r="B109" s="241"/>
      <c r="C109" s="242"/>
      <c r="D109" s="208" t="s">
        <v>290</v>
      </c>
      <c r="E109" s="243" t="s">
        <v>23</v>
      </c>
      <c r="F109" s="244" t="s">
        <v>1265</v>
      </c>
      <c r="G109" s="242"/>
      <c r="H109" s="245" t="s">
        <v>23</v>
      </c>
      <c r="I109" s="246"/>
      <c r="J109" s="242"/>
      <c r="K109" s="242"/>
      <c r="L109" s="247"/>
      <c r="M109" s="248"/>
      <c r="N109" s="249"/>
      <c r="O109" s="249"/>
      <c r="P109" s="249"/>
      <c r="Q109" s="249"/>
      <c r="R109" s="249"/>
      <c r="S109" s="249"/>
      <c r="T109" s="250"/>
      <c r="AT109" s="251" t="s">
        <v>290</v>
      </c>
      <c r="AU109" s="251" t="s">
        <v>83</v>
      </c>
      <c r="AV109" s="13" t="s">
        <v>81</v>
      </c>
      <c r="AW109" s="13" t="s">
        <v>36</v>
      </c>
      <c r="AX109" s="13" t="s">
        <v>73</v>
      </c>
      <c r="AY109" s="251" t="s">
        <v>186</v>
      </c>
    </row>
    <row r="110" spans="2:51" s="12" customFormat="1" ht="13.5">
      <c r="B110" s="230"/>
      <c r="C110" s="231"/>
      <c r="D110" s="205" t="s">
        <v>290</v>
      </c>
      <c r="E110" s="232" t="s">
        <v>23</v>
      </c>
      <c r="F110" s="233" t="s">
        <v>650</v>
      </c>
      <c r="G110" s="231"/>
      <c r="H110" s="234">
        <v>664.3</v>
      </c>
      <c r="I110" s="235"/>
      <c r="J110" s="231"/>
      <c r="K110" s="231"/>
      <c r="L110" s="236"/>
      <c r="M110" s="237"/>
      <c r="N110" s="238"/>
      <c r="O110" s="238"/>
      <c r="P110" s="238"/>
      <c r="Q110" s="238"/>
      <c r="R110" s="238"/>
      <c r="S110" s="238"/>
      <c r="T110" s="239"/>
      <c r="AT110" s="240" t="s">
        <v>290</v>
      </c>
      <c r="AU110" s="240" t="s">
        <v>83</v>
      </c>
      <c r="AV110" s="12" t="s">
        <v>206</v>
      </c>
      <c r="AW110" s="12" t="s">
        <v>36</v>
      </c>
      <c r="AX110" s="12" t="s">
        <v>81</v>
      </c>
      <c r="AY110" s="240" t="s">
        <v>186</v>
      </c>
    </row>
    <row r="111" spans="2:65" s="1" customFormat="1" ht="44.25" customHeight="1">
      <c r="B111" s="41"/>
      <c r="C111" s="193" t="s">
        <v>268</v>
      </c>
      <c r="D111" s="193" t="s">
        <v>189</v>
      </c>
      <c r="E111" s="194" t="s">
        <v>492</v>
      </c>
      <c r="F111" s="195" t="s">
        <v>493</v>
      </c>
      <c r="G111" s="196" t="s">
        <v>295</v>
      </c>
      <c r="H111" s="197">
        <v>664.3</v>
      </c>
      <c r="I111" s="198"/>
      <c r="J111" s="199">
        <f>ROUND(I111*H111,2)</f>
        <v>0</v>
      </c>
      <c r="K111" s="195" t="s">
        <v>193</v>
      </c>
      <c r="L111" s="61"/>
      <c r="M111" s="200" t="s">
        <v>23</v>
      </c>
      <c r="N111" s="201" t="s">
        <v>44</v>
      </c>
      <c r="O111" s="42"/>
      <c r="P111" s="202">
        <f>O111*H111</f>
        <v>0</v>
      </c>
      <c r="Q111" s="202">
        <v>0</v>
      </c>
      <c r="R111" s="202">
        <f>Q111*H111</f>
        <v>0</v>
      </c>
      <c r="S111" s="202">
        <v>0</v>
      </c>
      <c r="T111" s="203">
        <f>S111*H111</f>
        <v>0</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1481</v>
      </c>
    </row>
    <row r="112" spans="2:47" s="1" customFormat="1" ht="270">
      <c r="B112" s="41"/>
      <c r="C112" s="63"/>
      <c r="D112" s="205" t="s">
        <v>287</v>
      </c>
      <c r="E112" s="63"/>
      <c r="F112" s="206" t="s">
        <v>490</v>
      </c>
      <c r="G112" s="63"/>
      <c r="H112" s="63"/>
      <c r="I112" s="163"/>
      <c r="J112" s="63"/>
      <c r="K112" s="63"/>
      <c r="L112" s="61"/>
      <c r="M112" s="207"/>
      <c r="N112" s="42"/>
      <c r="O112" s="42"/>
      <c r="P112" s="42"/>
      <c r="Q112" s="42"/>
      <c r="R112" s="42"/>
      <c r="S112" s="42"/>
      <c r="T112" s="78"/>
      <c r="AT112" s="24" t="s">
        <v>287</v>
      </c>
      <c r="AU112" s="24" t="s">
        <v>83</v>
      </c>
    </row>
    <row r="113" spans="2:65" s="1" customFormat="1" ht="31.5" customHeight="1">
      <c r="B113" s="41"/>
      <c r="C113" s="193" t="s">
        <v>271</v>
      </c>
      <c r="D113" s="193" t="s">
        <v>189</v>
      </c>
      <c r="E113" s="194" t="s">
        <v>1276</v>
      </c>
      <c r="F113" s="195" t="s">
        <v>1277</v>
      </c>
      <c r="G113" s="196" t="s">
        <v>295</v>
      </c>
      <c r="H113" s="197">
        <v>0.665</v>
      </c>
      <c r="I113" s="198"/>
      <c r="J113" s="199">
        <f>ROUND(I113*H113,2)</f>
        <v>0</v>
      </c>
      <c r="K113" s="195" t="s">
        <v>193</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1482</v>
      </c>
    </row>
    <row r="114" spans="2:47" s="1" customFormat="1" ht="189">
      <c r="B114" s="41"/>
      <c r="C114" s="63"/>
      <c r="D114" s="208" t="s">
        <v>287</v>
      </c>
      <c r="E114" s="63"/>
      <c r="F114" s="209" t="s">
        <v>1279</v>
      </c>
      <c r="G114" s="63"/>
      <c r="H114" s="63"/>
      <c r="I114" s="163"/>
      <c r="J114" s="63"/>
      <c r="K114" s="63"/>
      <c r="L114" s="61"/>
      <c r="M114" s="207"/>
      <c r="N114" s="42"/>
      <c r="O114" s="42"/>
      <c r="P114" s="42"/>
      <c r="Q114" s="42"/>
      <c r="R114" s="42"/>
      <c r="S114" s="42"/>
      <c r="T114" s="78"/>
      <c r="AT114" s="24" t="s">
        <v>287</v>
      </c>
      <c r="AU114" s="24" t="s">
        <v>83</v>
      </c>
    </row>
    <row r="115" spans="2:51" s="11" customFormat="1" ht="13.5">
      <c r="B115" s="214"/>
      <c r="C115" s="215"/>
      <c r="D115" s="205" t="s">
        <v>290</v>
      </c>
      <c r="E115" s="216" t="s">
        <v>23</v>
      </c>
      <c r="F115" s="217" t="s">
        <v>1483</v>
      </c>
      <c r="G115" s="215"/>
      <c r="H115" s="218">
        <v>0.665</v>
      </c>
      <c r="I115" s="219"/>
      <c r="J115" s="215"/>
      <c r="K115" s="215"/>
      <c r="L115" s="220"/>
      <c r="M115" s="221"/>
      <c r="N115" s="222"/>
      <c r="O115" s="222"/>
      <c r="P115" s="222"/>
      <c r="Q115" s="222"/>
      <c r="R115" s="222"/>
      <c r="S115" s="222"/>
      <c r="T115" s="223"/>
      <c r="AT115" s="224" t="s">
        <v>290</v>
      </c>
      <c r="AU115" s="224" t="s">
        <v>83</v>
      </c>
      <c r="AV115" s="11" t="s">
        <v>83</v>
      </c>
      <c r="AW115" s="11" t="s">
        <v>36</v>
      </c>
      <c r="AX115" s="11" t="s">
        <v>81</v>
      </c>
      <c r="AY115" s="224" t="s">
        <v>186</v>
      </c>
    </row>
    <row r="116" spans="2:65" s="1" customFormat="1" ht="31.5" customHeight="1">
      <c r="B116" s="41"/>
      <c r="C116" s="193" t="s">
        <v>10</v>
      </c>
      <c r="D116" s="193" t="s">
        <v>189</v>
      </c>
      <c r="E116" s="194" t="s">
        <v>1281</v>
      </c>
      <c r="F116" s="195" t="s">
        <v>1282</v>
      </c>
      <c r="G116" s="196" t="s">
        <v>295</v>
      </c>
      <c r="H116" s="197">
        <v>0.665</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1484</v>
      </c>
    </row>
    <row r="117" spans="2:47" s="1" customFormat="1" ht="189">
      <c r="B117" s="41"/>
      <c r="C117" s="63"/>
      <c r="D117" s="205" t="s">
        <v>287</v>
      </c>
      <c r="E117" s="63"/>
      <c r="F117" s="206" t="s">
        <v>1279</v>
      </c>
      <c r="G117" s="63"/>
      <c r="H117" s="63"/>
      <c r="I117" s="163"/>
      <c r="J117" s="63"/>
      <c r="K117" s="63"/>
      <c r="L117" s="61"/>
      <c r="M117" s="207"/>
      <c r="N117" s="42"/>
      <c r="O117" s="42"/>
      <c r="P117" s="42"/>
      <c r="Q117" s="42"/>
      <c r="R117" s="42"/>
      <c r="S117" s="42"/>
      <c r="T117" s="78"/>
      <c r="AT117" s="24" t="s">
        <v>287</v>
      </c>
      <c r="AU117" s="24" t="s">
        <v>83</v>
      </c>
    </row>
    <row r="118" spans="2:65" s="1" customFormat="1" ht="31.5" customHeight="1">
      <c r="B118" s="41"/>
      <c r="C118" s="193" t="s">
        <v>255</v>
      </c>
      <c r="D118" s="193" t="s">
        <v>189</v>
      </c>
      <c r="E118" s="194" t="s">
        <v>1485</v>
      </c>
      <c r="F118" s="195" t="s">
        <v>1486</v>
      </c>
      <c r="G118" s="196" t="s">
        <v>295</v>
      </c>
      <c r="H118" s="197">
        <v>16.164</v>
      </c>
      <c r="I118" s="198"/>
      <c r="J118" s="199">
        <f>ROUND(I118*H118,2)</f>
        <v>0</v>
      </c>
      <c r="K118" s="195" t="s">
        <v>193</v>
      </c>
      <c r="L118" s="61"/>
      <c r="M118" s="200" t="s">
        <v>23</v>
      </c>
      <c r="N118" s="201" t="s">
        <v>44</v>
      </c>
      <c r="O118" s="42"/>
      <c r="P118" s="202">
        <f>O118*H118</f>
        <v>0</v>
      </c>
      <c r="Q118" s="202">
        <v>0</v>
      </c>
      <c r="R118" s="202">
        <f>Q118*H118</f>
        <v>0</v>
      </c>
      <c r="S118" s="202">
        <v>0</v>
      </c>
      <c r="T118" s="203">
        <f>S118*H118</f>
        <v>0</v>
      </c>
      <c r="AR118" s="24" t="s">
        <v>206</v>
      </c>
      <c r="AT118" s="24" t="s">
        <v>189</v>
      </c>
      <c r="AU118" s="24" t="s">
        <v>83</v>
      </c>
      <c r="AY118" s="24" t="s">
        <v>186</v>
      </c>
      <c r="BE118" s="204">
        <f>IF(N118="základní",J118,0)</f>
        <v>0</v>
      </c>
      <c r="BF118" s="204">
        <f>IF(N118="snížená",J118,0)</f>
        <v>0</v>
      </c>
      <c r="BG118" s="204">
        <f>IF(N118="zákl. přenesená",J118,0)</f>
        <v>0</v>
      </c>
      <c r="BH118" s="204">
        <f>IF(N118="sníž. přenesená",J118,0)</f>
        <v>0</v>
      </c>
      <c r="BI118" s="204">
        <f>IF(N118="nulová",J118,0)</f>
        <v>0</v>
      </c>
      <c r="BJ118" s="24" t="s">
        <v>81</v>
      </c>
      <c r="BK118" s="204">
        <f>ROUND(I118*H118,2)</f>
        <v>0</v>
      </c>
      <c r="BL118" s="24" t="s">
        <v>206</v>
      </c>
      <c r="BM118" s="24" t="s">
        <v>1487</v>
      </c>
    </row>
    <row r="119" spans="2:47" s="1" customFormat="1" ht="94.5">
      <c r="B119" s="41"/>
      <c r="C119" s="63"/>
      <c r="D119" s="208" t="s">
        <v>287</v>
      </c>
      <c r="E119" s="63"/>
      <c r="F119" s="209" t="s">
        <v>513</v>
      </c>
      <c r="G119" s="63"/>
      <c r="H119" s="63"/>
      <c r="I119" s="163"/>
      <c r="J119" s="63"/>
      <c r="K119" s="63"/>
      <c r="L119" s="61"/>
      <c r="M119" s="207"/>
      <c r="N119" s="42"/>
      <c r="O119" s="42"/>
      <c r="P119" s="42"/>
      <c r="Q119" s="42"/>
      <c r="R119" s="42"/>
      <c r="S119" s="42"/>
      <c r="T119" s="78"/>
      <c r="AT119" s="24" t="s">
        <v>287</v>
      </c>
      <c r="AU119" s="24" t="s">
        <v>83</v>
      </c>
    </row>
    <row r="120" spans="2:51" s="11" customFormat="1" ht="13.5">
      <c r="B120" s="214"/>
      <c r="C120" s="215"/>
      <c r="D120" s="205" t="s">
        <v>290</v>
      </c>
      <c r="E120" s="216" t="s">
        <v>23</v>
      </c>
      <c r="F120" s="217" t="s">
        <v>1488</v>
      </c>
      <c r="G120" s="215"/>
      <c r="H120" s="218">
        <v>16.164</v>
      </c>
      <c r="I120" s="219"/>
      <c r="J120" s="215"/>
      <c r="K120" s="215"/>
      <c r="L120" s="220"/>
      <c r="M120" s="221"/>
      <c r="N120" s="222"/>
      <c r="O120" s="222"/>
      <c r="P120" s="222"/>
      <c r="Q120" s="222"/>
      <c r="R120" s="222"/>
      <c r="S120" s="222"/>
      <c r="T120" s="223"/>
      <c r="AT120" s="224" t="s">
        <v>290</v>
      </c>
      <c r="AU120" s="224" t="s">
        <v>83</v>
      </c>
      <c r="AV120" s="11" t="s">
        <v>83</v>
      </c>
      <c r="AW120" s="11" t="s">
        <v>36</v>
      </c>
      <c r="AX120" s="11" t="s">
        <v>81</v>
      </c>
      <c r="AY120" s="224" t="s">
        <v>186</v>
      </c>
    </row>
    <row r="121" spans="2:65" s="1" customFormat="1" ht="31.5" customHeight="1">
      <c r="B121" s="41"/>
      <c r="C121" s="193" t="s">
        <v>350</v>
      </c>
      <c r="D121" s="193" t="s">
        <v>189</v>
      </c>
      <c r="E121" s="194" t="s">
        <v>515</v>
      </c>
      <c r="F121" s="195" t="s">
        <v>516</v>
      </c>
      <c r="G121" s="196" t="s">
        <v>295</v>
      </c>
      <c r="H121" s="197">
        <v>16.164</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1489</v>
      </c>
    </row>
    <row r="122" spans="2:47" s="1" customFormat="1" ht="94.5">
      <c r="B122" s="41"/>
      <c r="C122" s="63"/>
      <c r="D122" s="205" t="s">
        <v>287</v>
      </c>
      <c r="E122" s="63"/>
      <c r="F122" s="206" t="s">
        <v>513</v>
      </c>
      <c r="G122" s="63"/>
      <c r="H122" s="63"/>
      <c r="I122" s="163"/>
      <c r="J122" s="63"/>
      <c r="K122" s="63"/>
      <c r="L122" s="61"/>
      <c r="M122" s="207"/>
      <c r="N122" s="42"/>
      <c r="O122" s="42"/>
      <c r="P122" s="42"/>
      <c r="Q122" s="42"/>
      <c r="R122" s="42"/>
      <c r="S122" s="42"/>
      <c r="T122" s="78"/>
      <c r="AT122" s="24" t="s">
        <v>287</v>
      </c>
      <c r="AU122" s="24" t="s">
        <v>83</v>
      </c>
    </row>
    <row r="123" spans="2:65" s="1" customFormat="1" ht="31.5" customHeight="1">
      <c r="B123" s="41"/>
      <c r="C123" s="193" t="s">
        <v>354</v>
      </c>
      <c r="D123" s="193" t="s">
        <v>189</v>
      </c>
      <c r="E123" s="194" t="s">
        <v>518</v>
      </c>
      <c r="F123" s="195" t="s">
        <v>519</v>
      </c>
      <c r="G123" s="196" t="s">
        <v>295</v>
      </c>
      <c r="H123" s="197">
        <v>15.791</v>
      </c>
      <c r="I123" s="198"/>
      <c r="J123" s="199">
        <f>ROUND(I123*H123,2)</f>
        <v>0</v>
      </c>
      <c r="K123" s="195" t="s">
        <v>193</v>
      </c>
      <c r="L123" s="61"/>
      <c r="M123" s="200" t="s">
        <v>23</v>
      </c>
      <c r="N123" s="201" t="s">
        <v>44</v>
      </c>
      <c r="O123" s="42"/>
      <c r="P123" s="202">
        <f>O123*H123</f>
        <v>0</v>
      </c>
      <c r="Q123" s="202">
        <v>0</v>
      </c>
      <c r="R123" s="202">
        <f>Q123*H123</f>
        <v>0</v>
      </c>
      <c r="S123" s="202">
        <v>0</v>
      </c>
      <c r="T123" s="203">
        <f>S123*H123</f>
        <v>0</v>
      </c>
      <c r="AR123" s="24" t="s">
        <v>206</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206</v>
      </c>
      <c r="BM123" s="24" t="s">
        <v>1490</v>
      </c>
    </row>
    <row r="124" spans="2:47" s="1" customFormat="1" ht="202.5">
      <c r="B124" s="41"/>
      <c r="C124" s="63"/>
      <c r="D124" s="208" t="s">
        <v>287</v>
      </c>
      <c r="E124" s="63"/>
      <c r="F124" s="209" t="s">
        <v>521</v>
      </c>
      <c r="G124" s="63"/>
      <c r="H124" s="63"/>
      <c r="I124" s="163"/>
      <c r="J124" s="63"/>
      <c r="K124" s="63"/>
      <c r="L124" s="61"/>
      <c r="M124" s="207"/>
      <c r="N124" s="42"/>
      <c r="O124" s="42"/>
      <c r="P124" s="42"/>
      <c r="Q124" s="42"/>
      <c r="R124" s="42"/>
      <c r="S124" s="42"/>
      <c r="T124" s="78"/>
      <c r="AT124" s="24" t="s">
        <v>287</v>
      </c>
      <c r="AU124" s="24" t="s">
        <v>83</v>
      </c>
    </row>
    <row r="125" spans="2:51" s="11" customFormat="1" ht="13.5">
      <c r="B125" s="214"/>
      <c r="C125" s="215"/>
      <c r="D125" s="205" t="s">
        <v>290</v>
      </c>
      <c r="E125" s="216" t="s">
        <v>23</v>
      </c>
      <c r="F125" s="217" t="s">
        <v>1491</v>
      </c>
      <c r="G125" s="215"/>
      <c r="H125" s="218">
        <v>15.791</v>
      </c>
      <c r="I125" s="219"/>
      <c r="J125" s="215"/>
      <c r="K125" s="215"/>
      <c r="L125" s="220"/>
      <c r="M125" s="221"/>
      <c r="N125" s="222"/>
      <c r="O125" s="222"/>
      <c r="P125" s="222"/>
      <c r="Q125" s="222"/>
      <c r="R125" s="222"/>
      <c r="S125" s="222"/>
      <c r="T125" s="223"/>
      <c r="AT125" s="224" t="s">
        <v>290</v>
      </c>
      <c r="AU125" s="224" t="s">
        <v>83</v>
      </c>
      <c r="AV125" s="11" t="s">
        <v>83</v>
      </c>
      <c r="AW125" s="11" t="s">
        <v>36</v>
      </c>
      <c r="AX125" s="11" t="s">
        <v>81</v>
      </c>
      <c r="AY125" s="224" t="s">
        <v>186</v>
      </c>
    </row>
    <row r="126" spans="2:65" s="1" customFormat="1" ht="31.5" customHeight="1">
      <c r="B126" s="41"/>
      <c r="C126" s="193" t="s">
        <v>358</v>
      </c>
      <c r="D126" s="193" t="s">
        <v>189</v>
      </c>
      <c r="E126" s="194" t="s">
        <v>523</v>
      </c>
      <c r="F126" s="195" t="s">
        <v>524</v>
      </c>
      <c r="G126" s="196" t="s">
        <v>295</v>
      </c>
      <c r="H126" s="197">
        <v>15.791</v>
      </c>
      <c r="I126" s="198"/>
      <c r="J126" s="199">
        <f>ROUND(I126*H126,2)</f>
        <v>0</v>
      </c>
      <c r="K126" s="195" t="s">
        <v>193</v>
      </c>
      <c r="L126" s="61"/>
      <c r="M126" s="200" t="s">
        <v>23</v>
      </c>
      <c r="N126" s="201" t="s">
        <v>44</v>
      </c>
      <c r="O126" s="42"/>
      <c r="P126" s="202">
        <f>O126*H126</f>
        <v>0</v>
      </c>
      <c r="Q126" s="202">
        <v>0</v>
      </c>
      <c r="R126" s="202">
        <f>Q126*H126</f>
        <v>0</v>
      </c>
      <c r="S126" s="202">
        <v>0</v>
      </c>
      <c r="T126" s="203">
        <f>S126*H126</f>
        <v>0</v>
      </c>
      <c r="AR126" s="24" t="s">
        <v>206</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1492</v>
      </c>
    </row>
    <row r="127" spans="2:47" s="1" customFormat="1" ht="202.5">
      <c r="B127" s="41"/>
      <c r="C127" s="63"/>
      <c r="D127" s="205" t="s">
        <v>287</v>
      </c>
      <c r="E127" s="63"/>
      <c r="F127" s="206" t="s">
        <v>521</v>
      </c>
      <c r="G127" s="63"/>
      <c r="H127" s="63"/>
      <c r="I127" s="163"/>
      <c r="J127" s="63"/>
      <c r="K127" s="63"/>
      <c r="L127" s="61"/>
      <c r="M127" s="207"/>
      <c r="N127" s="42"/>
      <c r="O127" s="42"/>
      <c r="P127" s="42"/>
      <c r="Q127" s="42"/>
      <c r="R127" s="42"/>
      <c r="S127" s="42"/>
      <c r="T127" s="78"/>
      <c r="AT127" s="24" t="s">
        <v>287</v>
      </c>
      <c r="AU127" s="24" t="s">
        <v>83</v>
      </c>
    </row>
    <row r="128" spans="2:65" s="1" customFormat="1" ht="22.5" customHeight="1">
      <c r="B128" s="41"/>
      <c r="C128" s="193" t="s">
        <v>392</v>
      </c>
      <c r="D128" s="193" t="s">
        <v>189</v>
      </c>
      <c r="E128" s="194" t="s">
        <v>551</v>
      </c>
      <c r="F128" s="195" t="s">
        <v>552</v>
      </c>
      <c r="G128" s="196" t="s">
        <v>401</v>
      </c>
      <c r="H128" s="197">
        <v>976.689</v>
      </c>
      <c r="I128" s="198"/>
      <c r="J128" s="199">
        <f>ROUND(I128*H128,2)</f>
        <v>0</v>
      </c>
      <c r="K128" s="195" t="s">
        <v>193</v>
      </c>
      <c r="L128" s="61"/>
      <c r="M128" s="200" t="s">
        <v>23</v>
      </c>
      <c r="N128" s="201" t="s">
        <v>44</v>
      </c>
      <c r="O128" s="42"/>
      <c r="P128" s="202">
        <f>O128*H128</f>
        <v>0</v>
      </c>
      <c r="Q128" s="202">
        <v>0</v>
      </c>
      <c r="R128" s="202">
        <f>Q128*H128</f>
        <v>0</v>
      </c>
      <c r="S128" s="202">
        <v>0</v>
      </c>
      <c r="T128" s="203">
        <f>S128*H128</f>
        <v>0</v>
      </c>
      <c r="AR128" s="24" t="s">
        <v>206</v>
      </c>
      <c r="AT128" s="24" t="s">
        <v>189</v>
      </c>
      <c r="AU128" s="24" t="s">
        <v>83</v>
      </c>
      <c r="AY128" s="24" t="s">
        <v>186</v>
      </c>
      <c r="BE128" s="204">
        <f>IF(N128="základní",J128,0)</f>
        <v>0</v>
      </c>
      <c r="BF128" s="204">
        <f>IF(N128="snížená",J128,0)</f>
        <v>0</v>
      </c>
      <c r="BG128" s="204">
        <f>IF(N128="zákl. přenesená",J128,0)</f>
        <v>0</v>
      </c>
      <c r="BH128" s="204">
        <f>IF(N128="sníž. přenesená",J128,0)</f>
        <v>0</v>
      </c>
      <c r="BI128" s="204">
        <f>IF(N128="nulová",J128,0)</f>
        <v>0</v>
      </c>
      <c r="BJ128" s="24" t="s">
        <v>81</v>
      </c>
      <c r="BK128" s="204">
        <f>ROUND(I128*H128,2)</f>
        <v>0</v>
      </c>
      <c r="BL128" s="24" t="s">
        <v>206</v>
      </c>
      <c r="BM128" s="24" t="s">
        <v>1493</v>
      </c>
    </row>
    <row r="129" spans="2:47" s="1" customFormat="1" ht="297">
      <c r="B129" s="41"/>
      <c r="C129" s="63"/>
      <c r="D129" s="205" t="s">
        <v>287</v>
      </c>
      <c r="E129" s="63"/>
      <c r="F129" s="206" t="s">
        <v>554</v>
      </c>
      <c r="G129" s="63"/>
      <c r="H129" s="63"/>
      <c r="I129" s="163"/>
      <c r="J129" s="63"/>
      <c r="K129" s="63"/>
      <c r="L129" s="61"/>
      <c r="M129" s="207"/>
      <c r="N129" s="42"/>
      <c r="O129" s="42"/>
      <c r="P129" s="42"/>
      <c r="Q129" s="42"/>
      <c r="R129" s="42"/>
      <c r="S129" s="42"/>
      <c r="T129" s="78"/>
      <c r="AT129" s="24" t="s">
        <v>287</v>
      </c>
      <c r="AU129" s="24" t="s">
        <v>83</v>
      </c>
    </row>
    <row r="130" spans="2:65" s="1" customFormat="1" ht="31.5" customHeight="1">
      <c r="B130" s="41"/>
      <c r="C130" s="193" t="s">
        <v>841</v>
      </c>
      <c r="D130" s="193" t="s">
        <v>189</v>
      </c>
      <c r="E130" s="194" t="s">
        <v>382</v>
      </c>
      <c r="F130" s="195" t="s">
        <v>383</v>
      </c>
      <c r="G130" s="196" t="s">
        <v>295</v>
      </c>
      <c r="H130" s="197">
        <v>0.179</v>
      </c>
      <c r="I130" s="198"/>
      <c r="J130" s="199">
        <f>ROUND(I130*H130,2)</f>
        <v>0</v>
      </c>
      <c r="K130" s="195" t="s">
        <v>193</v>
      </c>
      <c r="L130" s="61"/>
      <c r="M130" s="200" t="s">
        <v>23</v>
      </c>
      <c r="N130" s="201" t="s">
        <v>44</v>
      </c>
      <c r="O130" s="42"/>
      <c r="P130" s="202">
        <f>O130*H130</f>
        <v>0</v>
      </c>
      <c r="Q130" s="202">
        <v>0</v>
      </c>
      <c r="R130" s="202">
        <f>Q130*H130</f>
        <v>0</v>
      </c>
      <c r="S130" s="202">
        <v>0</v>
      </c>
      <c r="T130" s="203">
        <f>S130*H130</f>
        <v>0</v>
      </c>
      <c r="AR130" s="24" t="s">
        <v>206</v>
      </c>
      <c r="AT130" s="24" t="s">
        <v>189</v>
      </c>
      <c r="AU130" s="24" t="s">
        <v>83</v>
      </c>
      <c r="AY130" s="24" t="s">
        <v>186</v>
      </c>
      <c r="BE130" s="204">
        <f>IF(N130="základní",J130,0)</f>
        <v>0</v>
      </c>
      <c r="BF130" s="204">
        <f>IF(N130="snížená",J130,0)</f>
        <v>0</v>
      </c>
      <c r="BG130" s="204">
        <f>IF(N130="zákl. přenesená",J130,0)</f>
        <v>0</v>
      </c>
      <c r="BH130" s="204">
        <f>IF(N130="sníž. přenesená",J130,0)</f>
        <v>0</v>
      </c>
      <c r="BI130" s="204">
        <f>IF(N130="nulová",J130,0)</f>
        <v>0</v>
      </c>
      <c r="BJ130" s="24" t="s">
        <v>81</v>
      </c>
      <c r="BK130" s="204">
        <f>ROUND(I130*H130,2)</f>
        <v>0</v>
      </c>
      <c r="BL130" s="24" t="s">
        <v>206</v>
      </c>
      <c r="BM130" s="24" t="s">
        <v>1494</v>
      </c>
    </row>
    <row r="131" spans="2:47" s="1" customFormat="1" ht="409.5">
      <c r="B131" s="41"/>
      <c r="C131" s="63"/>
      <c r="D131" s="208" t="s">
        <v>287</v>
      </c>
      <c r="E131" s="63"/>
      <c r="F131" s="209" t="s">
        <v>385</v>
      </c>
      <c r="G131" s="63"/>
      <c r="H131" s="63"/>
      <c r="I131" s="163"/>
      <c r="J131" s="63"/>
      <c r="K131" s="63"/>
      <c r="L131" s="61"/>
      <c r="M131" s="207"/>
      <c r="N131" s="42"/>
      <c r="O131" s="42"/>
      <c r="P131" s="42"/>
      <c r="Q131" s="42"/>
      <c r="R131" s="42"/>
      <c r="S131" s="42"/>
      <c r="T131" s="78"/>
      <c r="AT131" s="24" t="s">
        <v>287</v>
      </c>
      <c r="AU131" s="24" t="s">
        <v>83</v>
      </c>
    </row>
    <row r="132" spans="2:51" s="11" customFormat="1" ht="13.5">
      <c r="B132" s="214"/>
      <c r="C132" s="215"/>
      <c r="D132" s="205" t="s">
        <v>290</v>
      </c>
      <c r="E132" s="216" t="s">
        <v>23</v>
      </c>
      <c r="F132" s="217" t="s">
        <v>1495</v>
      </c>
      <c r="G132" s="215"/>
      <c r="H132" s="218">
        <v>0.179</v>
      </c>
      <c r="I132" s="219"/>
      <c r="J132" s="215"/>
      <c r="K132" s="215"/>
      <c r="L132" s="220"/>
      <c r="M132" s="221"/>
      <c r="N132" s="222"/>
      <c r="O132" s="222"/>
      <c r="P132" s="222"/>
      <c r="Q132" s="222"/>
      <c r="R132" s="222"/>
      <c r="S132" s="222"/>
      <c r="T132" s="223"/>
      <c r="AT132" s="224" t="s">
        <v>290</v>
      </c>
      <c r="AU132" s="224" t="s">
        <v>83</v>
      </c>
      <c r="AV132" s="11" t="s">
        <v>83</v>
      </c>
      <c r="AW132" s="11" t="s">
        <v>36</v>
      </c>
      <c r="AX132" s="11" t="s">
        <v>81</v>
      </c>
      <c r="AY132" s="224" t="s">
        <v>186</v>
      </c>
    </row>
    <row r="133" spans="2:65" s="1" customFormat="1" ht="44.25" customHeight="1">
      <c r="B133" s="41"/>
      <c r="C133" s="193" t="s">
        <v>1063</v>
      </c>
      <c r="D133" s="193" t="s">
        <v>189</v>
      </c>
      <c r="E133" s="194" t="s">
        <v>560</v>
      </c>
      <c r="F133" s="195" t="s">
        <v>561</v>
      </c>
      <c r="G133" s="196" t="s">
        <v>295</v>
      </c>
      <c r="H133" s="197">
        <v>6.056</v>
      </c>
      <c r="I133" s="198"/>
      <c r="J133" s="199">
        <f>ROUND(I133*H133,2)</f>
        <v>0</v>
      </c>
      <c r="K133" s="195" t="s">
        <v>193</v>
      </c>
      <c r="L133" s="61"/>
      <c r="M133" s="200" t="s">
        <v>23</v>
      </c>
      <c r="N133" s="201" t="s">
        <v>44</v>
      </c>
      <c r="O133" s="42"/>
      <c r="P133" s="202">
        <f>O133*H133</f>
        <v>0</v>
      </c>
      <c r="Q133" s="202">
        <v>0</v>
      </c>
      <c r="R133" s="202">
        <f>Q133*H133</f>
        <v>0</v>
      </c>
      <c r="S133" s="202">
        <v>0</v>
      </c>
      <c r="T133" s="203">
        <f>S133*H133</f>
        <v>0</v>
      </c>
      <c r="AR133" s="24" t="s">
        <v>206</v>
      </c>
      <c r="AT133" s="24" t="s">
        <v>189</v>
      </c>
      <c r="AU133" s="24" t="s">
        <v>83</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1496</v>
      </c>
    </row>
    <row r="134" spans="2:47" s="1" customFormat="1" ht="108">
      <c r="B134" s="41"/>
      <c r="C134" s="63"/>
      <c r="D134" s="208" t="s">
        <v>287</v>
      </c>
      <c r="E134" s="63"/>
      <c r="F134" s="209" t="s">
        <v>563</v>
      </c>
      <c r="G134" s="63"/>
      <c r="H134" s="63"/>
      <c r="I134" s="163"/>
      <c r="J134" s="63"/>
      <c r="K134" s="63"/>
      <c r="L134" s="61"/>
      <c r="M134" s="207"/>
      <c r="N134" s="42"/>
      <c r="O134" s="42"/>
      <c r="P134" s="42"/>
      <c r="Q134" s="42"/>
      <c r="R134" s="42"/>
      <c r="S134" s="42"/>
      <c r="T134" s="78"/>
      <c r="AT134" s="24" t="s">
        <v>287</v>
      </c>
      <c r="AU134" s="24" t="s">
        <v>83</v>
      </c>
    </row>
    <row r="135" spans="2:51" s="11" customFormat="1" ht="13.5">
      <c r="B135" s="214"/>
      <c r="C135" s="215"/>
      <c r="D135" s="205" t="s">
        <v>290</v>
      </c>
      <c r="E135" s="216" t="s">
        <v>23</v>
      </c>
      <c r="F135" s="217" t="s">
        <v>1497</v>
      </c>
      <c r="G135" s="215"/>
      <c r="H135" s="218">
        <v>6.056</v>
      </c>
      <c r="I135" s="219"/>
      <c r="J135" s="215"/>
      <c r="K135" s="215"/>
      <c r="L135" s="220"/>
      <c r="M135" s="221"/>
      <c r="N135" s="222"/>
      <c r="O135" s="222"/>
      <c r="P135" s="222"/>
      <c r="Q135" s="222"/>
      <c r="R135" s="222"/>
      <c r="S135" s="222"/>
      <c r="T135" s="223"/>
      <c r="AT135" s="224" t="s">
        <v>290</v>
      </c>
      <c r="AU135" s="224" t="s">
        <v>83</v>
      </c>
      <c r="AV135" s="11" t="s">
        <v>83</v>
      </c>
      <c r="AW135" s="11" t="s">
        <v>36</v>
      </c>
      <c r="AX135" s="11" t="s">
        <v>81</v>
      </c>
      <c r="AY135" s="224" t="s">
        <v>186</v>
      </c>
    </row>
    <row r="136" spans="2:65" s="1" customFormat="1" ht="44.25" customHeight="1">
      <c r="B136" s="41"/>
      <c r="C136" s="193" t="s">
        <v>1087</v>
      </c>
      <c r="D136" s="193" t="s">
        <v>189</v>
      </c>
      <c r="E136" s="194" t="s">
        <v>527</v>
      </c>
      <c r="F136" s="195" t="s">
        <v>528</v>
      </c>
      <c r="G136" s="196" t="s">
        <v>295</v>
      </c>
      <c r="H136" s="197">
        <v>353.632</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1498</v>
      </c>
    </row>
    <row r="137" spans="2:47" s="1" customFormat="1" ht="189">
      <c r="B137" s="41"/>
      <c r="C137" s="63"/>
      <c r="D137" s="208" t="s">
        <v>287</v>
      </c>
      <c r="E137" s="63"/>
      <c r="F137" s="209" t="s">
        <v>530</v>
      </c>
      <c r="G137" s="63"/>
      <c r="H137" s="63"/>
      <c r="I137" s="163"/>
      <c r="J137" s="63"/>
      <c r="K137" s="63"/>
      <c r="L137" s="61"/>
      <c r="M137" s="207"/>
      <c r="N137" s="42"/>
      <c r="O137" s="42"/>
      <c r="P137" s="42"/>
      <c r="Q137" s="42"/>
      <c r="R137" s="42"/>
      <c r="S137" s="42"/>
      <c r="T137" s="78"/>
      <c r="AT137" s="24" t="s">
        <v>287</v>
      </c>
      <c r="AU137" s="24" t="s">
        <v>83</v>
      </c>
    </row>
    <row r="138" spans="2:51" s="11" customFormat="1" ht="13.5">
      <c r="B138" s="214"/>
      <c r="C138" s="215"/>
      <c r="D138" s="205" t="s">
        <v>290</v>
      </c>
      <c r="E138" s="216" t="s">
        <v>23</v>
      </c>
      <c r="F138" s="217" t="s">
        <v>1499</v>
      </c>
      <c r="G138" s="215"/>
      <c r="H138" s="218">
        <v>353.632</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5" s="1" customFormat="1" ht="31.5" customHeight="1">
      <c r="B139" s="41"/>
      <c r="C139" s="193" t="s">
        <v>862</v>
      </c>
      <c r="D139" s="193" t="s">
        <v>189</v>
      </c>
      <c r="E139" s="194" t="s">
        <v>1288</v>
      </c>
      <c r="F139" s="195" t="s">
        <v>1289</v>
      </c>
      <c r="G139" s="196" t="s">
        <v>295</v>
      </c>
      <c r="H139" s="197">
        <v>176.816</v>
      </c>
      <c r="I139" s="198"/>
      <c r="J139" s="199">
        <f>ROUND(I139*H139,2)</f>
        <v>0</v>
      </c>
      <c r="K139" s="195" t="s">
        <v>193</v>
      </c>
      <c r="L139" s="61"/>
      <c r="M139" s="200" t="s">
        <v>23</v>
      </c>
      <c r="N139" s="201" t="s">
        <v>44</v>
      </c>
      <c r="O139" s="42"/>
      <c r="P139" s="202">
        <f>O139*H139</f>
        <v>0</v>
      </c>
      <c r="Q139" s="202">
        <v>0</v>
      </c>
      <c r="R139" s="202">
        <f>Q139*H139</f>
        <v>0</v>
      </c>
      <c r="S139" s="202">
        <v>0</v>
      </c>
      <c r="T139" s="203">
        <f>S139*H139</f>
        <v>0</v>
      </c>
      <c r="AR139" s="24" t="s">
        <v>206</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206</v>
      </c>
      <c r="BM139" s="24" t="s">
        <v>1500</v>
      </c>
    </row>
    <row r="140" spans="2:47" s="1" customFormat="1" ht="148.5">
      <c r="B140" s="41"/>
      <c r="C140" s="63"/>
      <c r="D140" s="205" t="s">
        <v>287</v>
      </c>
      <c r="E140" s="63"/>
      <c r="F140" s="206" t="s">
        <v>539</v>
      </c>
      <c r="G140" s="63"/>
      <c r="H140" s="63"/>
      <c r="I140" s="163"/>
      <c r="J140" s="63"/>
      <c r="K140" s="63"/>
      <c r="L140" s="61"/>
      <c r="M140" s="207"/>
      <c r="N140" s="42"/>
      <c r="O140" s="42"/>
      <c r="P140" s="42"/>
      <c r="Q140" s="42"/>
      <c r="R140" s="42"/>
      <c r="S140" s="42"/>
      <c r="T140" s="78"/>
      <c r="AT140" s="24" t="s">
        <v>287</v>
      </c>
      <c r="AU140" s="24" t="s">
        <v>83</v>
      </c>
    </row>
    <row r="141" spans="2:65" s="1" customFormat="1" ht="57" customHeight="1">
      <c r="B141" s="41"/>
      <c r="C141" s="193" t="s">
        <v>684</v>
      </c>
      <c r="D141" s="193" t="s">
        <v>189</v>
      </c>
      <c r="E141" s="194" t="s">
        <v>545</v>
      </c>
      <c r="F141" s="195" t="s">
        <v>546</v>
      </c>
      <c r="G141" s="196" t="s">
        <v>295</v>
      </c>
      <c r="H141" s="197">
        <v>176.816</v>
      </c>
      <c r="I141" s="198"/>
      <c r="J141" s="199">
        <f>ROUND(I141*H141,2)</f>
        <v>0</v>
      </c>
      <c r="K141" s="195" t="s">
        <v>193</v>
      </c>
      <c r="L141" s="61"/>
      <c r="M141" s="200" t="s">
        <v>23</v>
      </c>
      <c r="N141" s="201" t="s">
        <v>44</v>
      </c>
      <c r="O141" s="42"/>
      <c r="P141" s="202">
        <f>O141*H141</f>
        <v>0</v>
      </c>
      <c r="Q141" s="202">
        <v>0</v>
      </c>
      <c r="R141" s="202">
        <f>Q141*H141</f>
        <v>0</v>
      </c>
      <c r="S141" s="202">
        <v>0</v>
      </c>
      <c r="T141" s="203">
        <f>S141*H141</f>
        <v>0</v>
      </c>
      <c r="AR141" s="24" t="s">
        <v>206</v>
      </c>
      <c r="AT141" s="24" t="s">
        <v>189</v>
      </c>
      <c r="AU141" s="24" t="s">
        <v>83</v>
      </c>
      <c r="AY141" s="24" t="s">
        <v>186</v>
      </c>
      <c r="BE141" s="204">
        <f>IF(N141="základní",J141,0)</f>
        <v>0</v>
      </c>
      <c r="BF141" s="204">
        <f>IF(N141="snížená",J141,0)</f>
        <v>0</v>
      </c>
      <c r="BG141" s="204">
        <f>IF(N141="zákl. přenesená",J141,0)</f>
        <v>0</v>
      </c>
      <c r="BH141" s="204">
        <f>IF(N141="sníž. přenesená",J141,0)</f>
        <v>0</v>
      </c>
      <c r="BI141" s="204">
        <f>IF(N141="nulová",J141,0)</f>
        <v>0</v>
      </c>
      <c r="BJ141" s="24" t="s">
        <v>81</v>
      </c>
      <c r="BK141" s="204">
        <f>ROUND(I141*H141,2)</f>
        <v>0</v>
      </c>
      <c r="BL141" s="24" t="s">
        <v>206</v>
      </c>
      <c r="BM141" s="24" t="s">
        <v>1501</v>
      </c>
    </row>
    <row r="142" spans="2:47" s="1" customFormat="1" ht="409.5">
      <c r="B142" s="41"/>
      <c r="C142" s="63"/>
      <c r="D142" s="208" t="s">
        <v>287</v>
      </c>
      <c r="E142" s="63"/>
      <c r="F142" s="209" t="s">
        <v>548</v>
      </c>
      <c r="G142" s="63"/>
      <c r="H142" s="63"/>
      <c r="I142" s="163"/>
      <c r="J142" s="63"/>
      <c r="K142" s="63"/>
      <c r="L142" s="61"/>
      <c r="M142" s="207"/>
      <c r="N142" s="42"/>
      <c r="O142" s="42"/>
      <c r="P142" s="42"/>
      <c r="Q142" s="42"/>
      <c r="R142" s="42"/>
      <c r="S142" s="42"/>
      <c r="T142" s="78"/>
      <c r="AT142" s="24" t="s">
        <v>287</v>
      </c>
      <c r="AU142" s="24" t="s">
        <v>83</v>
      </c>
    </row>
    <row r="143" spans="2:51" s="11" customFormat="1" ht="13.5">
      <c r="B143" s="214"/>
      <c r="C143" s="215"/>
      <c r="D143" s="205" t="s">
        <v>290</v>
      </c>
      <c r="E143" s="216" t="s">
        <v>23</v>
      </c>
      <c r="F143" s="217" t="s">
        <v>1502</v>
      </c>
      <c r="G143" s="215"/>
      <c r="H143" s="218">
        <v>176.816</v>
      </c>
      <c r="I143" s="219"/>
      <c r="J143" s="215"/>
      <c r="K143" s="215"/>
      <c r="L143" s="220"/>
      <c r="M143" s="221"/>
      <c r="N143" s="222"/>
      <c r="O143" s="222"/>
      <c r="P143" s="222"/>
      <c r="Q143" s="222"/>
      <c r="R143" s="222"/>
      <c r="S143" s="222"/>
      <c r="T143" s="223"/>
      <c r="AT143" s="224" t="s">
        <v>290</v>
      </c>
      <c r="AU143" s="224" t="s">
        <v>83</v>
      </c>
      <c r="AV143" s="11" t="s">
        <v>83</v>
      </c>
      <c r="AW143" s="11" t="s">
        <v>36</v>
      </c>
      <c r="AX143" s="11" t="s">
        <v>81</v>
      </c>
      <c r="AY143" s="224" t="s">
        <v>186</v>
      </c>
    </row>
    <row r="144" spans="2:65" s="1" customFormat="1" ht="22.5" customHeight="1">
      <c r="B144" s="41"/>
      <c r="C144" s="193" t="s">
        <v>1101</v>
      </c>
      <c r="D144" s="193" t="s">
        <v>189</v>
      </c>
      <c r="E144" s="194" t="s">
        <v>580</v>
      </c>
      <c r="F144" s="195" t="s">
        <v>581</v>
      </c>
      <c r="G144" s="196" t="s">
        <v>285</v>
      </c>
      <c r="H144" s="197">
        <v>647.15</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1503</v>
      </c>
    </row>
    <row r="145" spans="2:47" s="1" customFormat="1" ht="162">
      <c r="B145" s="41"/>
      <c r="C145" s="63"/>
      <c r="D145" s="205" t="s">
        <v>287</v>
      </c>
      <c r="E145" s="63"/>
      <c r="F145" s="206" t="s">
        <v>583</v>
      </c>
      <c r="G145" s="63"/>
      <c r="H145" s="63"/>
      <c r="I145" s="163"/>
      <c r="J145" s="63"/>
      <c r="K145" s="63"/>
      <c r="L145" s="61"/>
      <c r="M145" s="207"/>
      <c r="N145" s="42"/>
      <c r="O145" s="42"/>
      <c r="P145" s="42"/>
      <c r="Q145" s="42"/>
      <c r="R145" s="42"/>
      <c r="S145" s="42"/>
      <c r="T145" s="78"/>
      <c r="AT145" s="24" t="s">
        <v>287</v>
      </c>
      <c r="AU145" s="24" t="s">
        <v>83</v>
      </c>
    </row>
    <row r="146" spans="2:65" s="1" customFormat="1" ht="31.5" customHeight="1">
      <c r="B146" s="41"/>
      <c r="C146" s="193" t="s">
        <v>1119</v>
      </c>
      <c r="D146" s="193" t="s">
        <v>189</v>
      </c>
      <c r="E146" s="194" t="s">
        <v>536</v>
      </c>
      <c r="F146" s="195" t="s">
        <v>537</v>
      </c>
      <c r="G146" s="196" t="s">
        <v>295</v>
      </c>
      <c r="H146" s="197">
        <v>128.679</v>
      </c>
      <c r="I146" s="198"/>
      <c r="J146" s="199">
        <f>ROUND(I146*H146,2)</f>
        <v>0</v>
      </c>
      <c r="K146" s="195" t="s">
        <v>193</v>
      </c>
      <c r="L146" s="61"/>
      <c r="M146" s="200" t="s">
        <v>23</v>
      </c>
      <c r="N146" s="201" t="s">
        <v>44</v>
      </c>
      <c r="O146" s="42"/>
      <c r="P146" s="202">
        <f>O146*H146</f>
        <v>0</v>
      </c>
      <c r="Q146" s="202">
        <v>0</v>
      </c>
      <c r="R146" s="202">
        <f>Q146*H146</f>
        <v>0</v>
      </c>
      <c r="S146" s="202">
        <v>0</v>
      </c>
      <c r="T146" s="203">
        <f>S146*H146</f>
        <v>0</v>
      </c>
      <c r="AR146" s="24" t="s">
        <v>206</v>
      </c>
      <c r="AT146" s="24" t="s">
        <v>189</v>
      </c>
      <c r="AU146" s="24" t="s">
        <v>83</v>
      </c>
      <c r="AY146" s="24" t="s">
        <v>186</v>
      </c>
      <c r="BE146" s="204">
        <f>IF(N146="základní",J146,0)</f>
        <v>0</v>
      </c>
      <c r="BF146" s="204">
        <f>IF(N146="snížená",J146,0)</f>
        <v>0</v>
      </c>
      <c r="BG146" s="204">
        <f>IF(N146="zákl. přenesená",J146,0)</f>
        <v>0</v>
      </c>
      <c r="BH146" s="204">
        <f>IF(N146="sníž. přenesená",J146,0)</f>
        <v>0</v>
      </c>
      <c r="BI146" s="204">
        <f>IF(N146="nulová",J146,0)</f>
        <v>0</v>
      </c>
      <c r="BJ146" s="24" t="s">
        <v>81</v>
      </c>
      <c r="BK146" s="204">
        <f>ROUND(I146*H146,2)</f>
        <v>0</v>
      </c>
      <c r="BL146" s="24" t="s">
        <v>206</v>
      </c>
      <c r="BM146" s="24" t="s">
        <v>1504</v>
      </c>
    </row>
    <row r="147" spans="2:47" s="1" customFormat="1" ht="148.5">
      <c r="B147" s="41"/>
      <c r="C147" s="63"/>
      <c r="D147" s="208" t="s">
        <v>287</v>
      </c>
      <c r="E147" s="63"/>
      <c r="F147" s="209" t="s">
        <v>539</v>
      </c>
      <c r="G147" s="63"/>
      <c r="H147" s="63"/>
      <c r="I147" s="163"/>
      <c r="J147" s="63"/>
      <c r="K147" s="63"/>
      <c r="L147" s="61"/>
      <c r="M147" s="207"/>
      <c r="N147" s="42"/>
      <c r="O147" s="42"/>
      <c r="P147" s="42"/>
      <c r="Q147" s="42"/>
      <c r="R147" s="42"/>
      <c r="S147" s="42"/>
      <c r="T147" s="78"/>
      <c r="AT147" s="24" t="s">
        <v>287</v>
      </c>
      <c r="AU147" s="24" t="s">
        <v>83</v>
      </c>
    </row>
    <row r="148" spans="2:47" s="1" customFormat="1" ht="27">
      <c r="B148" s="41"/>
      <c r="C148" s="63"/>
      <c r="D148" s="208" t="s">
        <v>196</v>
      </c>
      <c r="E148" s="63"/>
      <c r="F148" s="209" t="s">
        <v>534</v>
      </c>
      <c r="G148" s="63"/>
      <c r="H148" s="63"/>
      <c r="I148" s="163"/>
      <c r="J148" s="63"/>
      <c r="K148" s="63"/>
      <c r="L148" s="61"/>
      <c r="M148" s="207"/>
      <c r="N148" s="42"/>
      <c r="O148" s="42"/>
      <c r="P148" s="42"/>
      <c r="Q148" s="42"/>
      <c r="R148" s="42"/>
      <c r="S148" s="42"/>
      <c r="T148" s="78"/>
      <c r="AT148" s="24" t="s">
        <v>196</v>
      </c>
      <c r="AU148" s="24" t="s">
        <v>83</v>
      </c>
    </row>
    <row r="149" spans="2:51" s="11" customFormat="1" ht="13.5">
      <c r="B149" s="214"/>
      <c r="C149" s="215"/>
      <c r="D149" s="205" t="s">
        <v>290</v>
      </c>
      <c r="E149" s="216" t="s">
        <v>23</v>
      </c>
      <c r="F149" s="217" t="s">
        <v>1505</v>
      </c>
      <c r="G149" s="215"/>
      <c r="H149" s="218">
        <v>128.679</v>
      </c>
      <c r="I149" s="219"/>
      <c r="J149" s="215"/>
      <c r="K149" s="215"/>
      <c r="L149" s="220"/>
      <c r="M149" s="221"/>
      <c r="N149" s="222"/>
      <c r="O149" s="222"/>
      <c r="P149" s="222"/>
      <c r="Q149" s="222"/>
      <c r="R149" s="222"/>
      <c r="S149" s="222"/>
      <c r="T149" s="223"/>
      <c r="AT149" s="224" t="s">
        <v>290</v>
      </c>
      <c r="AU149" s="224" t="s">
        <v>83</v>
      </c>
      <c r="AV149" s="11" t="s">
        <v>83</v>
      </c>
      <c r="AW149" s="11" t="s">
        <v>36</v>
      </c>
      <c r="AX149" s="11" t="s">
        <v>81</v>
      </c>
      <c r="AY149" s="224" t="s">
        <v>186</v>
      </c>
    </row>
    <row r="150" spans="2:65" s="1" customFormat="1" ht="44.25" customHeight="1">
      <c r="B150" s="41"/>
      <c r="C150" s="193" t="s">
        <v>978</v>
      </c>
      <c r="D150" s="193" t="s">
        <v>189</v>
      </c>
      <c r="E150" s="194" t="s">
        <v>527</v>
      </c>
      <c r="F150" s="195" t="s">
        <v>528</v>
      </c>
      <c r="G150" s="196" t="s">
        <v>295</v>
      </c>
      <c r="H150" s="197">
        <v>128.679</v>
      </c>
      <c r="I150" s="198"/>
      <c r="J150" s="199">
        <f>ROUND(I150*H150,2)</f>
        <v>0</v>
      </c>
      <c r="K150" s="195" t="s">
        <v>193</v>
      </c>
      <c r="L150" s="61"/>
      <c r="M150" s="200" t="s">
        <v>23</v>
      </c>
      <c r="N150" s="201" t="s">
        <v>44</v>
      </c>
      <c r="O150" s="42"/>
      <c r="P150" s="202">
        <f>O150*H150</f>
        <v>0</v>
      </c>
      <c r="Q150" s="202">
        <v>0</v>
      </c>
      <c r="R150" s="202">
        <f>Q150*H150</f>
        <v>0</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1506</v>
      </c>
    </row>
    <row r="151" spans="2:47" s="1" customFormat="1" ht="189">
      <c r="B151" s="41"/>
      <c r="C151" s="63"/>
      <c r="D151" s="208" t="s">
        <v>287</v>
      </c>
      <c r="E151" s="63"/>
      <c r="F151" s="209" t="s">
        <v>530</v>
      </c>
      <c r="G151" s="63"/>
      <c r="H151" s="63"/>
      <c r="I151" s="163"/>
      <c r="J151" s="63"/>
      <c r="K151" s="63"/>
      <c r="L151" s="61"/>
      <c r="M151" s="207"/>
      <c r="N151" s="42"/>
      <c r="O151" s="42"/>
      <c r="P151" s="42"/>
      <c r="Q151" s="42"/>
      <c r="R151" s="42"/>
      <c r="S151" s="42"/>
      <c r="T151" s="78"/>
      <c r="AT151" s="24" t="s">
        <v>287</v>
      </c>
      <c r="AU151" s="24" t="s">
        <v>83</v>
      </c>
    </row>
    <row r="152" spans="2:47" s="1" customFormat="1" ht="27">
      <c r="B152" s="41"/>
      <c r="C152" s="63"/>
      <c r="D152" s="205" t="s">
        <v>196</v>
      </c>
      <c r="E152" s="63"/>
      <c r="F152" s="206" t="s">
        <v>534</v>
      </c>
      <c r="G152" s="63"/>
      <c r="H152" s="63"/>
      <c r="I152" s="163"/>
      <c r="J152" s="63"/>
      <c r="K152" s="63"/>
      <c r="L152" s="61"/>
      <c r="M152" s="207"/>
      <c r="N152" s="42"/>
      <c r="O152" s="42"/>
      <c r="P152" s="42"/>
      <c r="Q152" s="42"/>
      <c r="R152" s="42"/>
      <c r="S152" s="42"/>
      <c r="T152" s="78"/>
      <c r="AT152" s="24" t="s">
        <v>196</v>
      </c>
      <c r="AU152" s="24" t="s">
        <v>83</v>
      </c>
    </row>
    <row r="153" spans="2:65" s="1" customFormat="1" ht="31.5" customHeight="1">
      <c r="B153" s="41"/>
      <c r="C153" s="193" t="s">
        <v>983</v>
      </c>
      <c r="D153" s="193" t="s">
        <v>189</v>
      </c>
      <c r="E153" s="194" t="s">
        <v>566</v>
      </c>
      <c r="F153" s="195" t="s">
        <v>567</v>
      </c>
      <c r="G153" s="196" t="s">
        <v>285</v>
      </c>
      <c r="H153" s="197">
        <v>632.46</v>
      </c>
      <c r="I153" s="198"/>
      <c r="J153" s="199">
        <f>ROUND(I153*H153,2)</f>
        <v>0</v>
      </c>
      <c r="K153" s="195" t="s">
        <v>193</v>
      </c>
      <c r="L153" s="61"/>
      <c r="M153" s="200" t="s">
        <v>23</v>
      </c>
      <c r="N153" s="201" t="s">
        <v>44</v>
      </c>
      <c r="O153" s="42"/>
      <c r="P153" s="202">
        <f>O153*H153</f>
        <v>0</v>
      </c>
      <c r="Q153" s="202">
        <v>0</v>
      </c>
      <c r="R153" s="202">
        <f>Q153*H153</f>
        <v>0</v>
      </c>
      <c r="S153" s="202">
        <v>0</v>
      </c>
      <c r="T153" s="203">
        <f>S153*H153</f>
        <v>0</v>
      </c>
      <c r="AR153" s="24" t="s">
        <v>206</v>
      </c>
      <c r="AT153" s="24" t="s">
        <v>189</v>
      </c>
      <c r="AU153" s="24" t="s">
        <v>83</v>
      </c>
      <c r="AY153" s="24" t="s">
        <v>186</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206</v>
      </c>
      <c r="BM153" s="24" t="s">
        <v>1507</v>
      </c>
    </row>
    <row r="154" spans="2:47" s="1" customFormat="1" ht="121.5">
      <c r="B154" s="41"/>
      <c r="C154" s="63"/>
      <c r="D154" s="208" t="s">
        <v>287</v>
      </c>
      <c r="E154" s="63"/>
      <c r="F154" s="209" t="s">
        <v>569</v>
      </c>
      <c r="G154" s="63"/>
      <c r="H154" s="63"/>
      <c r="I154" s="163"/>
      <c r="J154" s="63"/>
      <c r="K154" s="63"/>
      <c r="L154" s="61"/>
      <c r="M154" s="207"/>
      <c r="N154" s="42"/>
      <c r="O154" s="42"/>
      <c r="P154" s="42"/>
      <c r="Q154" s="42"/>
      <c r="R154" s="42"/>
      <c r="S154" s="42"/>
      <c r="T154" s="78"/>
      <c r="AT154" s="24" t="s">
        <v>287</v>
      </c>
      <c r="AU154" s="24" t="s">
        <v>83</v>
      </c>
    </row>
    <row r="155" spans="2:47" s="1" customFormat="1" ht="27">
      <c r="B155" s="41"/>
      <c r="C155" s="63"/>
      <c r="D155" s="205" t="s">
        <v>196</v>
      </c>
      <c r="E155" s="63"/>
      <c r="F155" s="206" t="s">
        <v>1508</v>
      </c>
      <c r="G155" s="63"/>
      <c r="H155" s="63"/>
      <c r="I155" s="163"/>
      <c r="J155" s="63"/>
      <c r="K155" s="63"/>
      <c r="L155" s="61"/>
      <c r="M155" s="207"/>
      <c r="N155" s="42"/>
      <c r="O155" s="42"/>
      <c r="P155" s="42"/>
      <c r="Q155" s="42"/>
      <c r="R155" s="42"/>
      <c r="S155" s="42"/>
      <c r="T155" s="78"/>
      <c r="AT155" s="24" t="s">
        <v>196</v>
      </c>
      <c r="AU155" s="24" t="s">
        <v>83</v>
      </c>
    </row>
    <row r="156" spans="2:65" s="1" customFormat="1" ht="31.5" customHeight="1">
      <c r="B156" s="41"/>
      <c r="C156" s="193" t="s">
        <v>847</v>
      </c>
      <c r="D156" s="193" t="s">
        <v>189</v>
      </c>
      <c r="E156" s="194" t="s">
        <v>586</v>
      </c>
      <c r="F156" s="195" t="s">
        <v>587</v>
      </c>
      <c r="G156" s="196" t="s">
        <v>285</v>
      </c>
      <c r="H156" s="197">
        <v>225.401</v>
      </c>
      <c r="I156" s="198"/>
      <c r="J156" s="199">
        <f>ROUND(I156*H156,2)</f>
        <v>0</v>
      </c>
      <c r="K156" s="195" t="s">
        <v>193</v>
      </c>
      <c r="L156" s="61"/>
      <c r="M156" s="200" t="s">
        <v>23</v>
      </c>
      <c r="N156" s="201" t="s">
        <v>44</v>
      </c>
      <c r="O156" s="42"/>
      <c r="P156" s="202">
        <f>O156*H156</f>
        <v>0</v>
      </c>
      <c r="Q156" s="202">
        <v>0</v>
      </c>
      <c r="R156" s="202">
        <f>Q156*H156</f>
        <v>0</v>
      </c>
      <c r="S156" s="202">
        <v>0</v>
      </c>
      <c r="T156" s="203">
        <f>S156*H156</f>
        <v>0</v>
      </c>
      <c r="AR156" s="24" t="s">
        <v>206</v>
      </c>
      <c r="AT156" s="24" t="s">
        <v>189</v>
      </c>
      <c r="AU156" s="24" t="s">
        <v>83</v>
      </c>
      <c r="AY156" s="24" t="s">
        <v>186</v>
      </c>
      <c r="BE156" s="204">
        <f>IF(N156="základní",J156,0)</f>
        <v>0</v>
      </c>
      <c r="BF156" s="204">
        <f>IF(N156="snížená",J156,0)</f>
        <v>0</v>
      </c>
      <c r="BG156" s="204">
        <f>IF(N156="zákl. přenesená",J156,0)</f>
        <v>0</v>
      </c>
      <c r="BH156" s="204">
        <f>IF(N156="sníž. přenesená",J156,0)</f>
        <v>0</v>
      </c>
      <c r="BI156" s="204">
        <f>IF(N156="nulová",J156,0)</f>
        <v>0</v>
      </c>
      <c r="BJ156" s="24" t="s">
        <v>81</v>
      </c>
      <c r="BK156" s="204">
        <f>ROUND(I156*H156,2)</f>
        <v>0</v>
      </c>
      <c r="BL156" s="24" t="s">
        <v>206</v>
      </c>
      <c r="BM156" s="24" t="s">
        <v>1509</v>
      </c>
    </row>
    <row r="157" spans="2:47" s="1" customFormat="1" ht="121.5">
      <c r="B157" s="41"/>
      <c r="C157" s="63"/>
      <c r="D157" s="208" t="s">
        <v>287</v>
      </c>
      <c r="E157" s="63"/>
      <c r="F157" s="209" t="s">
        <v>589</v>
      </c>
      <c r="G157" s="63"/>
      <c r="H157" s="63"/>
      <c r="I157" s="163"/>
      <c r="J157" s="63"/>
      <c r="K157" s="63"/>
      <c r="L157" s="61"/>
      <c r="M157" s="207"/>
      <c r="N157" s="42"/>
      <c r="O157" s="42"/>
      <c r="P157" s="42"/>
      <c r="Q157" s="42"/>
      <c r="R157" s="42"/>
      <c r="S157" s="42"/>
      <c r="T157" s="78"/>
      <c r="AT157" s="24" t="s">
        <v>287</v>
      </c>
      <c r="AU157" s="24" t="s">
        <v>83</v>
      </c>
    </row>
    <row r="158" spans="2:51" s="11" customFormat="1" ht="13.5">
      <c r="B158" s="214"/>
      <c r="C158" s="215"/>
      <c r="D158" s="205" t="s">
        <v>290</v>
      </c>
      <c r="E158" s="216" t="s">
        <v>23</v>
      </c>
      <c r="F158" s="217" t="s">
        <v>1510</v>
      </c>
      <c r="G158" s="215"/>
      <c r="H158" s="218">
        <v>225.401</v>
      </c>
      <c r="I158" s="219"/>
      <c r="J158" s="215"/>
      <c r="K158" s="215"/>
      <c r="L158" s="220"/>
      <c r="M158" s="221"/>
      <c r="N158" s="222"/>
      <c r="O158" s="222"/>
      <c r="P158" s="222"/>
      <c r="Q158" s="222"/>
      <c r="R158" s="222"/>
      <c r="S158" s="222"/>
      <c r="T158" s="223"/>
      <c r="AT158" s="224" t="s">
        <v>290</v>
      </c>
      <c r="AU158" s="224" t="s">
        <v>83</v>
      </c>
      <c r="AV158" s="11" t="s">
        <v>83</v>
      </c>
      <c r="AW158" s="11" t="s">
        <v>36</v>
      </c>
      <c r="AX158" s="11" t="s">
        <v>81</v>
      </c>
      <c r="AY158" s="224" t="s">
        <v>186</v>
      </c>
    </row>
    <row r="159" spans="2:65" s="1" customFormat="1" ht="31.5" customHeight="1">
      <c r="B159" s="41"/>
      <c r="C159" s="193" t="s">
        <v>988</v>
      </c>
      <c r="D159" s="193" t="s">
        <v>189</v>
      </c>
      <c r="E159" s="194" t="s">
        <v>1511</v>
      </c>
      <c r="F159" s="195" t="s">
        <v>1512</v>
      </c>
      <c r="G159" s="196" t="s">
        <v>285</v>
      </c>
      <c r="H159" s="197">
        <v>225.401</v>
      </c>
      <c r="I159" s="198"/>
      <c r="J159" s="199">
        <f>ROUND(I159*H159,2)</f>
        <v>0</v>
      </c>
      <c r="K159" s="195" t="s">
        <v>193</v>
      </c>
      <c r="L159" s="61"/>
      <c r="M159" s="200" t="s">
        <v>23</v>
      </c>
      <c r="N159" s="201" t="s">
        <v>44</v>
      </c>
      <c r="O159" s="42"/>
      <c r="P159" s="202">
        <f>O159*H159</f>
        <v>0</v>
      </c>
      <c r="Q159" s="202">
        <v>0</v>
      </c>
      <c r="R159" s="202">
        <f>Q159*H159</f>
        <v>0</v>
      </c>
      <c r="S159" s="202">
        <v>0</v>
      </c>
      <c r="T159" s="203">
        <f>S159*H159</f>
        <v>0</v>
      </c>
      <c r="AR159" s="24" t="s">
        <v>206</v>
      </c>
      <c r="AT159" s="24" t="s">
        <v>189</v>
      </c>
      <c r="AU159" s="24" t="s">
        <v>83</v>
      </c>
      <c r="AY159" s="24" t="s">
        <v>186</v>
      </c>
      <c r="BE159" s="204">
        <f>IF(N159="základní",J159,0)</f>
        <v>0</v>
      </c>
      <c r="BF159" s="204">
        <f>IF(N159="snížená",J159,0)</f>
        <v>0</v>
      </c>
      <c r="BG159" s="204">
        <f>IF(N159="zákl. přenesená",J159,0)</f>
        <v>0</v>
      </c>
      <c r="BH159" s="204">
        <f>IF(N159="sníž. přenesená",J159,0)</f>
        <v>0</v>
      </c>
      <c r="BI159" s="204">
        <f>IF(N159="nulová",J159,0)</f>
        <v>0</v>
      </c>
      <c r="BJ159" s="24" t="s">
        <v>81</v>
      </c>
      <c r="BK159" s="204">
        <f>ROUND(I159*H159,2)</f>
        <v>0</v>
      </c>
      <c r="BL159" s="24" t="s">
        <v>206</v>
      </c>
      <c r="BM159" s="24" t="s">
        <v>1513</v>
      </c>
    </row>
    <row r="160" spans="2:47" s="1" customFormat="1" ht="121.5">
      <c r="B160" s="41"/>
      <c r="C160" s="63"/>
      <c r="D160" s="208" t="s">
        <v>287</v>
      </c>
      <c r="E160" s="63"/>
      <c r="F160" s="209" t="s">
        <v>600</v>
      </c>
      <c r="G160" s="63"/>
      <c r="H160" s="63"/>
      <c r="I160" s="163"/>
      <c r="J160" s="63"/>
      <c r="K160" s="63"/>
      <c r="L160" s="61"/>
      <c r="M160" s="207"/>
      <c r="N160" s="42"/>
      <c r="O160" s="42"/>
      <c r="P160" s="42"/>
      <c r="Q160" s="42"/>
      <c r="R160" s="42"/>
      <c r="S160" s="42"/>
      <c r="T160" s="78"/>
      <c r="AT160" s="24" t="s">
        <v>287</v>
      </c>
      <c r="AU160" s="24" t="s">
        <v>83</v>
      </c>
    </row>
    <row r="161" spans="2:47" s="1" customFormat="1" ht="27">
      <c r="B161" s="41"/>
      <c r="C161" s="63"/>
      <c r="D161" s="205" t="s">
        <v>196</v>
      </c>
      <c r="E161" s="63"/>
      <c r="F161" s="206" t="s">
        <v>1508</v>
      </c>
      <c r="G161" s="63"/>
      <c r="H161" s="63"/>
      <c r="I161" s="163"/>
      <c r="J161" s="63"/>
      <c r="K161" s="63"/>
      <c r="L161" s="61"/>
      <c r="M161" s="207"/>
      <c r="N161" s="42"/>
      <c r="O161" s="42"/>
      <c r="P161" s="42"/>
      <c r="Q161" s="42"/>
      <c r="R161" s="42"/>
      <c r="S161" s="42"/>
      <c r="T161" s="78"/>
      <c r="AT161" s="24" t="s">
        <v>196</v>
      </c>
      <c r="AU161" s="24" t="s">
        <v>83</v>
      </c>
    </row>
    <row r="162" spans="2:65" s="1" customFormat="1" ht="31.5" customHeight="1">
      <c r="B162" s="41"/>
      <c r="C162" s="193" t="s">
        <v>1114</v>
      </c>
      <c r="D162" s="193" t="s">
        <v>189</v>
      </c>
      <c r="E162" s="194" t="s">
        <v>1514</v>
      </c>
      <c r="F162" s="195" t="s">
        <v>1515</v>
      </c>
      <c r="G162" s="196" t="s">
        <v>285</v>
      </c>
      <c r="H162" s="197">
        <v>632.46</v>
      </c>
      <c r="I162" s="198"/>
      <c r="J162" s="199">
        <f>ROUND(I162*H162,2)</f>
        <v>0</v>
      </c>
      <c r="K162" s="195" t="s">
        <v>193</v>
      </c>
      <c r="L162" s="61"/>
      <c r="M162" s="200" t="s">
        <v>23</v>
      </c>
      <c r="N162" s="201" t="s">
        <v>44</v>
      </c>
      <c r="O162" s="42"/>
      <c r="P162" s="202">
        <f>O162*H162</f>
        <v>0</v>
      </c>
      <c r="Q162" s="202">
        <v>0</v>
      </c>
      <c r="R162" s="202">
        <f>Q162*H162</f>
        <v>0</v>
      </c>
      <c r="S162" s="202">
        <v>0</v>
      </c>
      <c r="T162" s="203">
        <f>S162*H162</f>
        <v>0</v>
      </c>
      <c r="AR162" s="24" t="s">
        <v>206</v>
      </c>
      <c r="AT162" s="24" t="s">
        <v>189</v>
      </c>
      <c r="AU162" s="24" t="s">
        <v>83</v>
      </c>
      <c r="AY162" s="24" t="s">
        <v>186</v>
      </c>
      <c r="BE162" s="204">
        <f>IF(N162="základní",J162,0)</f>
        <v>0</v>
      </c>
      <c r="BF162" s="204">
        <f>IF(N162="snížená",J162,0)</f>
        <v>0</v>
      </c>
      <c r="BG162" s="204">
        <f>IF(N162="zákl. přenesená",J162,0)</f>
        <v>0</v>
      </c>
      <c r="BH162" s="204">
        <f>IF(N162="sníž. přenesená",J162,0)</f>
        <v>0</v>
      </c>
      <c r="BI162" s="204">
        <f>IF(N162="nulová",J162,0)</f>
        <v>0</v>
      </c>
      <c r="BJ162" s="24" t="s">
        <v>81</v>
      </c>
      <c r="BK162" s="204">
        <f>ROUND(I162*H162,2)</f>
        <v>0</v>
      </c>
      <c r="BL162" s="24" t="s">
        <v>206</v>
      </c>
      <c r="BM162" s="24" t="s">
        <v>1516</v>
      </c>
    </row>
    <row r="163" spans="2:47" s="1" customFormat="1" ht="121.5">
      <c r="B163" s="41"/>
      <c r="C163" s="63"/>
      <c r="D163" s="205" t="s">
        <v>287</v>
      </c>
      <c r="E163" s="63"/>
      <c r="F163" s="206" t="s">
        <v>574</v>
      </c>
      <c r="G163" s="63"/>
      <c r="H163" s="63"/>
      <c r="I163" s="163"/>
      <c r="J163" s="63"/>
      <c r="K163" s="63"/>
      <c r="L163" s="61"/>
      <c r="M163" s="207"/>
      <c r="N163" s="42"/>
      <c r="O163" s="42"/>
      <c r="P163" s="42"/>
      <c r="Q163" s="42"/>
      <c r="R163" s="42"/>
      <c r="S163" s="42"/>
      <c r="T163" s="78"/>
      <c r="AT163" s="24" t="s">
        <v>287</v>
      </c>
      <c r="AU163" s="24" t="s">
        <v>83</v>
      </c>
    </row>
    <row r="164" spans="2:65" s="1" customFormat="1" ht="31.5" customHeight="1">
      <c r="B164" s="41"/>
      <c r="C164" s="193" t="s">
        <v>556</v>
      </c>
      <c r="D164" s="193" t="s">
        <v>189</v>
      </c>
      <c r="E164" s="194" t="s">
        <v>1517</v>
      </c>
      <c r="F164" s="195" t="s">
        <v>1518</v>
      </c>
      <c r="G164" s="196" t="s">
        <v>285</v>
      </c>
      <c r="H164" s="197">
        <v>225.401</v>
      </c>
      <c r="I164" s="198"/>
      <c r="J164" s="199">
        <f>ROUND(I164*H164,2)</f>
        <v>0</v>
      </c>
      <c r="K164" s="195" t="s">
        <v>193</v>
      </c>
      <c r="L164" s="61"/>
      <c r="M164" s="200" t="s">
        <v>23</v>
      </c>
      <c r="N164" s="201" t="s">
        <v>44</v>
      </c>
      <c r="O164" s="42"/>
      <c r="P164" s="202">
        <f>O164*H164</f>
        <v>0</v>
      </c>
      <c r="Q164" s="202">
        <v>0</v>
      </c>
      <c r="R164" s="202">
        <f>Q164*H164</f>
        <v>0</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1519</v>
      </c>
    </row>
    <row r="165" spans="2:47" s="1" customFormat="1" ht="121.5">
      <c r="B165" s="41"/>
      <c r="C165" s="63"/>
      <c r="D165" s="208" t="s">
        <v>287</v>
      </c>
      <c r="E165" s="63"/>
      <c r="F165" s="209" t="s">
        <v>574</v>
      </c>
      <c r="G165" s="63"/>
      <c r="H165" s="63"/>
      <c r="I165" s="163"/>
      <c r="J165" s="63"/>
      <c r="K165" s="63"/>
      <c r="L165" s="61"/>
      <c r="M165" s="207"/>
      <c r="N165" s="42"/>
      <c r="O165" s="42"/>
      <c r="P165" s="42"/>
      <c r="Q165" s="42"/>
      <c r="R165" s="42"/>
      <c r="S165" s="42"/>
      <c r="T165" s="78"/>
      <c r="AT165" s="24" t="s">
        <v>287</v>
      </c>
      <c r="AU165" s="24" t="s">
        <v>83</v>
      </c>
    </row>
    <row r="166" spans="2:63" s="10" customFormat="1" ht="29.85" customHeight="1">
      <c r="B166" s="176"/>
      <c r="C166" s="177"/>
      <c r="D166" s="190" t="s">
        <v>72</v>
      </c>
      <c r="E166" s="191" t="s">
        <v>83</v>
      </c>
      <c r="F166" s="191" t="s">
        <v>601</v>
      </c>
      <c r="G166" s="177"/>
      <c r="H166" s="177"/>
      <c r="I166" s="180"/>
      <c r="J166" s="192">
        <f>BK166</f>
        <v>0</v>
      </c>
      <c r="K166" s="177"/>
      <c r="L166" s="182"/>
      <c r="M166" s="183"/>
      <c r="N166" s="184"/>
      <c r="O166" s="184"/>
      <c r="P166" s="185">
        <f>SUM(P167:P173)</f>
        <v>0</v>
      </c>
      <c r="Q166" s="184"/>
      <c r="R166" s="185">
        <f>SUM(R167:R173)</f>
        <v>12.7757196</v>
      </c>
      <c r="S166" s="184"/>
      <c r="T166" s="186">
        <f>SUM(T167:T173)</f>
        <v>0</v>
      </c>
      <c r="AR166" s="187" t="s">
        <v>81</v>
      </c>
      <c r="AT166" s="188" t="s">
        <v>72</v>
      </c>
      <c r="AU166" s="188" t="s">
        <v>81</v>
      </c>
      <c r="AY166" s="187" t="s">
        <v>186</v>
      </c>
      <c r="BK166" s="189">
        <f>SUM(BK167:BK173)</f>
        <v>0</v>
      </c>
    </row>
    <row r="167" spans="2:65" s="1" customFormat="1" ht="31.5" customHeight="1">
      <c r="B167" s="41"/>
      <c r="C167" s="193" t="s">
        <v>535</v>
      </c>
      <c r="D167" s="193" t="s">
        <v>189</v>
      </c>
      <c r="E167" s="194" t="s">
        <v>603</v>
      </c>
      <c r="F167" s="195" t="s">
        <v>604</v>
      </c>
      <c r="G167" s="196" t="s">
        <v>295</v>
      </c>
      <c r="H167" s="197">
        <v>8.289</v>
      </c>
      <c r="I167" s="198"/>
      <c r="J167" s="199">
        <f>ROUND(I167*H167,2)</f>
        <v>0</v>
      </c>
      <c r="K167" s="195" t="s">
        <v>193</v>
      </c>
      <c r="L167" s="61"/>
      <c r="M167" s="200" t="s">
        <v>23</v>
      </c>
      <c r="N167" s="201" t="s">
        <v>44</v>
      </c>
      <c r="O167" s="42"/>
      <c r="P167" s="202">
        <f>O167*H167</f>
        <v>0</v>
      </c>
      <c r="Q167" s="202">
        <v>0</v>
      </c>
      <c r="R167" s="202">
        <f>Q167*H167</f>
        <v>0</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1520</v>
      </c>
    </row>
    <row r="168" spans="2:47" s="1" customFormat="1" ht="81">
      <c r="B168" s="41"/>
      <c r="C168" s="63"/>
      <c r="D168" s="208" t="s">
        <v>287</v>
      </c>
      <c r="E168" s="63"/>
      <c r="F168" s="209" t="s">
        <v>606</v>
      </c>
      <c r="G168" s="63"/>
      <c r="H168" s="63"/>
      <c r="I168" s="163"/>
      <c r="J168" s="63"/>
      <c r="K168" s="63"/>
      <c r="L168" s="61"/>
      <c r="M168" s="207"/>
      <c r="N168" s="42"/>
      <c r="O168" s="42"/>
      <c r="P168" s="42"/>
      <c r="Q168" s="42"/>
      <c r="R168" s="42"/>
      <c r="S168" s="42"/>
      <c r="T168" s="78"/>
      <c r="AT168" s="24" t="s">
        <v>287</v>
      </c>
      <c r="AU168" s="24" t="s">
        <v>83</v>
      </c>
    </row>
    <row r="169" spans="2:51" s="11" customFormat="1" ht="13.5">
      <c r="B169" s="214"/>
      <c r="C169" s="215"/>
      <c r="D169" s="205" t="s">
        <v>290</v>
      </c>
      <c r="E169" s="216" t="s">
        <v>23</v>
      </c>
      <c r="F169" s="217" t="s">
        <v>1521</v>
      </c>
      <c r="G169" s="215"/>
      <c r="H169" s="218">
        <v>8.289</v>
      </c>
      <c r="I169" s="219"/>
      <c r="J169" s="215"/>
      <c r="K169" s="215"/>
      <c r="L169" s="220"/>
      <c r="M169" s="221"/>
      <c r="N169" s="222"/>
      <c r="O169" s="222"/>
      <c r="P169" s="222"/>
      <c r="Q169" s="222"/>
      <c r="R169" s="222"/>
      <c r="S169" s="222"/>
      <c r="T169" s="223"/>
      <c r="AT169" s="224" t="s">
        <v>290</v>
      </c>
      <c r="AU169" s="224" t="s">
        <v>83</v>
      </c>
      <c r="AV169" s="11" t="s">
        <v>83</v>
      </c>
      <c r="AW169" s="11" t="s">
        <v>36</v>
      </c>
      <c r="AX169" s="11" t="s">
        <v>81</v>
      </c>
      <c r="AY169" s="224" t="s">
        <v>186</v>
      </c>
    </row>
    <row r="170" spans="2:65" s="1" customFormat="1" ht="44.25" customHeight="1">
      <c r="B170" s="41"/>
      <c r="C170" s="193" t="s">
        <v>418</v>
      </c>
      <c r="D170" s="193" t="s">
        <v>189</v>
      </c>
      <c r="E170" s="194" t="s">
        <v>609</v>
      </c>
      <c r="F170" s="195" t="s">
        <v>610</v>
      </c>
      <c r="G170" s="196" t="s">
        <v>285</v>
      </c>
      <c r="H170" s="197">
        <v>125.44</v>
      </c>
      <c r="I170" s="198"/>
      <c r="J170" s="199">
        <f>ROUND(I170*H170,2)</f>
        <v>0</v>
      </c>
      <c r="K170" s="195" t="s">
        <v>193</v>
      </c>
      <c r="L170" s="61"/>
      <c r="M170" s="200" t="s">
        <v>23</v>
      </c>
      <c r="N170" s="201" t="s">
        <v>44</v>
      </c>
      <c r="O170" s="42"/>
      <c r="P170" s="202">
        <f>O170*H170</f>
        <v>0</v>
      </c>
      <c r="Q170" s="202">
        <v>0.00027</v>
      </c>
      <c r="R170" s="202">
        <f>Q170*H170</f>
        <v>0.0338688</v>
      </c>
      <c r="S170" s="202">
        <v>0</v>
      </c>
      <c r="T170" s="203">
        <f>S170*H170</f>
        <v>0</v>
      </c>
      <c r="AR170" s="24" t="s">
        <v>206</v>
      </c>
      <c r="AT170" s="24" t="s">
        <v>189</v>
      </c>
      <c r="AU170" s="24" t="s">
        <v>83</v>
      </c>
      <c r="AY170" s="24" t="s">
        <v>186</v>
      </c>
      <c r="BE170" s="204">
        <f>IF(N170="základní",J170,0)</f>
        <v>0</v>
      </c>
      <c r="BF170" s="204">
        <f>IF(N170="snížená",J170,0)</f>
        <v>0</v>
      </c>
      <c r="BG170" s="204">
        <f>IF(N170="zákl. přenesená",J170,0)</f>
        <v>0</v>
      </c>
      <c r="BH170" s="204">
        <f>IF(N170="sníž. přenesená",J170,0)</f>
        <v>0</v>
      </c>
      <c r="BI170" s="204">
        <f>IF(N170="nulová",J170,0)</f>
        <v>0</v>
      </c>
      <c r="BJ170" s="24" t="s">
        <v>81</v>
      </c>
      <c r="BK170" s="204">
        <f>ROUND(I170*H170,2)</f>
        <v>0</v>
      </c>
      <c r="BL170" s="24" t="s">
        <v>206</v>
      </c>
      <c r="BM170" s="24" t="s">
        <v>1522</v>
      </c>
    </row>
    <row r="171" spans="2:47" s="1" customFormat="1" ht="189">
      <c r="B171" s="41"/>
      <c r="C171" s="63"/>
      <c r="D171" s="208" t="s">
        <v>287</v>
      </c>
      <c r="E171" s="63"/>
      <c r="F171" s="209" t="s">
        <v>612</v>
      </c>
      <c r="G171" s="63"/>
      <c r="H171" s="63"/>
      <c r="I171" s="163"/>
      <c r="J171" s="63"/>
      <c r="K171" s="63"/>
      <c r="L171" s="61"/>
      <c r="M171" s="207"/>
      <c r="N171" s="42"/>
      <c r="O171" s="42"/>
      <c r="P171" s="42"/>
      <c r="Q171" s="42"/>
      <c r="R171" s="42"/>
      <c r="S171" s="42"/>
      <c r="T171" s="78"/>
      <c r="AT171" s="24" t="s">
        <v>287</v>
      </c>
      <c r="AU171" s="24" t="s">
        <v>83</v>
      </c>
    </row>
    <row r="172" spans="2:51" s="11" customFormat="1" ht="13.5">
      <c r="B172" s="214"/>
      <c r="C172" s="215"/>
      <c r="D172" s="205" t="s">
        <v>290</v>
      </c>
      <c r="E172" s="216" t="s">
        <v>23</v>
      </c>
      <c r="F172" s="217" t="s">
        <v>1523</v>
      </c>
      <c r="G172" s="215"/>
      <c r="H172" s="218">
        <v>125.44</v>
      </c>
      <c r="I172" s="219"/>
      <c r="J172" s="215"/>
      <c r="K172" s="215"/>
      <c r="L172" s="220"/>
      <c r="M172" s="221"/>
      <c r="N172" s="222"/>
      <c r="O172" s="222"/>
      <c r="P172" s="222"/>
      <c r="Q172" s="222"/>
      <c r="R172" s="222"/>
      <c r="S172" s="222"/>
      <c r="T172" s="223"/>
      <c r="AT172" s="224" t="s">
        <v>290</v>
      </c>
      <c r="AU172" s="224" t="s">
        <v>83</v>
      </c>
      <c r="AV172" s="11" t="s">
        <v>83</v>
      </c>
      <c r="AW172" s="11" t="s">
        <v>36</v>
      </c>
      <c r="AX172" s="11" t="s">
        <v>81</v>
      </c>
      <c r="AY172" s="224" t="s">
        <v>186</v>
      </c>
    </row>
    <row r="173" spans="2:65" s="1" customFormat="1" ht="44.25" customHeight="1">
      <c r="B173" s="41"/>
      <c r="C173" s="193" t="s">
        <v>381</v>
      </c>
      <c r="D173" s="193" t="s">
        <v>189</v>
      </c>
      <c r="E173" s="194" t="s">
        <v>615</v>
      </c>
      <c r="F173" s="195" t="s">
        <v>616</v>
      </c>
      <c r="G173" s="196" t="s">
        <v>444</v>
      </c>
      <c r="H173" s="197">
        <v>55.26</v>
      </c>
      <c r="I173" s="198"/>
      <c r="J173" s="199">
        <f>ROUND(I173*H173,2)</f>
        <v>0</v>
      </c>
      <c r="K173" s="195" t="s">
        <v>193</v>
      </c>
      <c r="L173" s="61"/>
      <c r="M173" s="200" t="s">
        <v>23</v>
      </c>
      <c r="N173" s="201" t="s">
        <v>44</v>
      </c>
      <c r="O173" s="42"/>
      <c r="P173" s="202">
        <f>O173*H173</f>
        <v>0</v>
      </c>
      <c r="Q173" s="202">
        <v>0.23058</v>
      </c>
      <c r="R173" s="202">
        <f>Q173*H173</f>
        <v>12.7418508</v>
      </c>
      <c r="S173" s="202">
        <v>0</v>
      </c>
      <c r="T173" s="203">
        <f>S173*H173</f>
        <v>0</v>
      </c>
      <c r="AR173" s="24" t="s">
        <v>206</v>
      </c>
      <c r="AT173" s="24" t="s">
        <v>189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206</v>
      </c>
      <c r="BM173" s="24" t="s">
        <v>1524</v>
      </c>
    </row>
    <row r="174" spans="2:63" s="10" customFormat="1" ht="29.85" customHeight="1">
      <c r="B174" s="176"/>
      <c r="C174" s="177"/>
      <c r="D174" s="190" t="s">
        <v>72</v>
      </c>
      <c r="E174" s="191" t="s">
        <v>206</v>
      </c>
      <c r="F174" s="191" t="s">
        <v>668</v>
      </c>
      <c r="G174" s="177"/>
      <c r="H174" s="177"/>
      <c r="I174" s="180"/>
      <c r="J174" s="192">
        <f>BK174</f>
        <v>0</v>
      </c>
      <c r="K174" s="177"/>
      <c r="L174" s="182"/>
      <c r="M174" s="183"/>
      <c r="N174" s="184"/>
      <c r="O174" s="184"/>
      <c r="P174" s="185">
        <f>SUM(P175:P183)</f>
        <v>0</v>
      </c>
      <c r="Q174" s="184"/>
      <c r="R174" s="185">
        <f>SUM(R175:R183)</f>
        <v>0</v>
      </c>
      <c r="S174" s="184"/>
      <c r="T174" s="186">
        <f>SUM(T175:T183)</f>
        <v>0</v>
      </c>
      <c r="AR174" s="187" t="s">
        <v>81</v>
      </c>
      <c r="AT174" s="188" t="s">
        <v>72</v>
      </c>
      <c r="AU174" s="188" t="s">
        <v>81</v>
      </c>
      <c r="AY174" s="187" t="s">
        <v>186</v>
      </c>
      <c r="BK174" s="189">
        <f>SUM(BK175:BK183)</f>
        <v>0</v>
      </c>
    </row>
    <row r="175" spans="2:65" s="1" customFormat="1" ht="22.5" customHeight="1">
      <c r="B175" s="41"/>
      <c r="C175" s="193" t="s">
        <v>411</v>
      </c>
      <c r="D175" s="193" t="s">
        <v>189</v>
      </c>
      <c r="E175" s="194" t="s">
        <v>679</v>
      </c>
      <c r="F175" s="195" t="s">
        <v>680</v>
      </c>
      <c r="G175" s="196" t="s">
        <v>295</v>
      </c>
      <c r="H175" s="197">
        <v>0.072</v>
      </c>
      <c r="I175" s="198"/>
      <c r="J175" s="199">
        <f>ROUND(I175*H175,2)</f>
        <v>0</v>
      </c>
      <c r="K175" s="195" t="s">
        <v>193</v>
      </c>
      <c r="L175" s="61"/>
      <c r="M175" s="200" t="s">
        <v>23</v>
      </c>
      <c r="N175" s="201" t="s">
        <v>44</v>
      </c>
      <c r="O175" s="42"/>
      <c r="P175" s="202">
        <f>O175*H175</f>
        <v>0</v>
      </c>
      <c r="Q175" s="202">
        <v>0</v>
      </c>
      <c r="R175" s="202">
        <f>Q175*H175</f>
        <v>0</v>
      </c>
      <c r="S175" s="202">
        <v>0</v>
      </c>
      <c r="T175" s="203">
        <f>S175*H175</f>
        <v>0</v>
      </c>
      <c r="AR175" s="24" t="s">
        <v>206</v>
      </c>
      <c r="AT175" s="24" t="s">
        <v>189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1525</v>
      </c>
    </row>
    <row r="176" spans="2:47" s="1" customFormat="1" ht="54">
      <c r="B176" s="41"/>
      <c r="C176" s="63"/>
      <c r="D176" s="208" t="s">
        <v>287</v>
      </c>
      <c r="E176" s="63"/>
      <c r="F176" s="209" t="s">
        <v>682</v>
      </c>
      <c r="G176" s="63"/>
      <c r="H176" s="63"/>
      <c r="I176" s="163"/>
      <c r="J176" s="63"/>
      <c r="K176" s="63"/>
      <c r="L176" s="61"/>
      <c r="M176" s="207"/>
      <c r="N176" s="42"/>
      <c r="O176" s="42"/>
      <c r="P176" s="42"/>
      <c r="Q176" s="42"/>
      <c r="R176" s="42"/>
      <c r="S176" s="42"/>
      <c r="T176" s="78"/>
      <c r="AT176" s="24" t="s">
        <v>287</v>
      </c>
      <c r="AU176" s="24" t="s">
        <v>83</v>
      </c>
    </row>
    <row r="177" spans="2:51" s="11" customFormat="1" ht="13.5">
      <c r="B177" s="214"/>
      <c r="C177" s="215"/>
      <c r="D177" s="205" t="s">
        <v>290</v>
      </c>
      <c r="E177" s="216" t="s">
        <v>23</v>
      </c>
      <c r="F177" s="217" t="s">
        <v>683</v>
      </c>
      <c r="G177" s="215"/>
      <c r="H177" s="218">
        <v>0.072</v>
      </c>
      <c r="I177" s="219"/>
      <c r="J177" s="215"/>
      <c r="K177" s="215"/>
      <c r="L177" s="220"/>
      <c r="M177" s="221"/>
      <c r="N177" s="222"/>
      <c r="O177" s="222"/>
      <c r="P177" s="222"/>
      <c r="Q177" s="222"/>
      <c r="R177" s="222"/>
      <c r="S177" s="222"/>
      <c r="T177" s="223"/>
      <c r="AT177" s="224" t="s">
        <v>290</v>
      </c>
      <c r="AU177" s="224" t="s">
        <v>83</v>
      </c>
      <c r="AV177" s="11" t="s">
        <v>83</v>
      </c>
      <c r="AW177" s="11" t="s">
        <v>36</v>
      </c>
      <c r="AX177" s="11" t="s">
        <v>81</v>
      </c>
      <c r="AY177" s="224" t="s">
        <v>186</v>
      </c>
    </row>
    <row r="178" spans="2:65" s="1" customFormat="1" ht="31.5" customHeight="1">
      <c r="B178" s="41"/>
      <c r="C178" s="193" t="s">
        <v>692</v>
      </c>
      <c r="D178" s="193" t="s">
        <v>189</v>
      </c>
      <c r="E178" s="194" t="s">
        <v>685</v>
      </c>
      <c r="F178" s="195" t="s">
        <v>686</v>
      </c>
      <c r="G178" s="196" t="s">
        <v>295</v>
      </c>
      <c r="H178" s="197">
        <v>10.094</v>
      </c>
      <c r="I178" s="198"/>
      <c r="J178" s="199">
        <f>ROUND(I178*H178,2)</f>
        <v>0</v>
      </c>
      <c r="K178" s="195" t="s">
        <v>193</v>
      </c>
      <c r="L178" s="61"/>
      <c r="M178" s="200" t="s">
        <v>23</v>
      </c>
      <c r="N178" s="201" t="s">
        <v>44</v>
      </c>
      <c r="O178" s="42"/>
      <c r="P178" s="202">
        <f>O178*H178</f>
        <v>0</v>
      </c>
      <c r="Q178" s="202">
        <v>0</v>
      </c>
      <c r="R178" s="202">
        <f>Q178*H178</f>
        <v>0</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1526</v>
      </c>
    </row>
    <row r="179" spans="2:47" s="1" customFormat="1" ht="54">
      <c r="B179" s="41"/>
      <c r="C179" s="63"/>
      <c r="D179" s="208" t="s">
        <v>287</v>
      </c>
      <c r="E179" s="63"/>
      <c r="F179" s="209" t="s">
        <v>682</v>
      </c>
      <c r="G179" s="63"/>
      <c r="H179" s="63"/>
      <c r="I179" s="163"/>
      <c r="J179" s="63"/>
      <c r="K179" s="63"/>
      <c r="L179" s="61"/>
      <c r="M179" s="207"/>
      <c r="N179" s="42"/>
      <c r="O179" s="42"/>
      <c r="P179" s="42"/>
      <c r="Q179" s="42"/>
      <c r="R179" s="42"/>
      <c r="S179" s="42"/>
      <c r="T179" s="78"/>
      <c r="AT179" s="24" t="s">
        <v>287</v>
      </c>
      <c r="AU179" s="24" t="s">
        <v>83</v>
      </c>
    </row>
    <row r="180" spans="2:51" s="11" customFormat="1" ht="13.5">
      <c r="B180" s="214"/>
      <c r="C180" s="215"/>
      <c r="D180" s="205" t="s">
        <v>290</v>
      </c>
      <c r="E180" s="216" t="s">
        <v>23</v>
      </c>
      <c r="F180" s="217" t="s">
        <v>1527</v>
      </c>
      <c r="G180" s="215"/>
      <c r="H180" s="218">
        <v>10.094</v>
      </c>
      <c r="I180" s="219"/>
      <c r="J180" s="215"/>
      <c r="K180" s="215"/>
      <c r="L180" s="220"/>
      <c r="M180" s="221"/>
      <c r="N180" s="222"/>
      <c r="O180" s="222"/>
      <c r="P180" s="222"/>
      <c r="Q180" s="222"/>
      <c r="R180" s="222"/>
      <c r="S180" s="222"/>
      <c r="T180" s="223"/>
      <c r="AT180" s="224" t="s">
        <v>290</v>
      </c>
      <c r="AU180" s="224" t="s">
        <v>83</v>
      </c>
      <c r="AV180" s="11" t="s">
        <v>83</v>
      </c>
      <c r="AW180" s="11" t="s">
        <v>36</v>
      </c>
      <c r="AX180" s="11" t="s">
        <v>81</v>
      </c>
      <c r="AY180" s="224" t="s">
        <v>186</v>
      </c>
    </row>
    <row r="181" spans="2:65" s="1" customFormat="1" ht="31.5" customHeight="1">
      <c r="B181" s="41"/>
      <c r="C181" s="193" t="s">
        <v>550</v>
      </c>
      <c r="D181" s="193" t="s">
        <v>189</v>
      </c>
      <c r="E181" s="194" t="s">
        <v>693</v>
      </c>
      <c r="F181" s="195" t="s">
        <v>694</v>
      </c>
      <c r="G181" s="196" t="s">
        <v>295</v>
      </c>
      <c r="H181" s="197">
        <v>0.072</v>
      </c>
      <c r="I181" s="198"/>
      <c r="J181" s="199">
        <f>ROUND(I181*H181,2)</f>
        <v>0</v>
      </c>
      <c r="K181" s="195" t="s">
        <v>193</v>
      </c>
      <c r="L181" s="61"/>
      <c r="M181" s="200" t="s">
        <v>23</v>
      </c>
      <c r="N181" s="201" t="s">
        <v>44</v>
      </c>
      <c r="O181" s="42"/>
      <c r="P181" s="202">
        <f>O181*H181</f>
        <v>0</v>
      </c>
      <c r="Q181" s="202">
        <v>0</v>
      </c>
      <c r="R181" s="202">
        <f>Q181*H181</f>
        <v>0</v>
      </c>
      <c r="S181" s="202">
        <v>0</v>
      </c>
      <c r="T181" s="203">
        <f>S181*H181</f>
        <v>0</v>
      </c>
      <c r="AR181" s="24" t="s">
        <v>206</v>
      </c>
      <c r="AT181" s="24" t="s">
        <v>189</v>
      </c>
      <c r="AU181" s="24" t="s">
        <v>83</v>
      </c>
      <c r="AY181" s="24" t="s">
        <v>186</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206</v>
      </c>
      <c r="BM181" s="24" t="s">
        <v>1528</v>
      </c>
    </row>
    <row r="182" spans="2:47" s="1" customFormat="1" ht="40.5">
      <c r="B182" s="41"/>
      <c r="C182" s="63"/>
      <c r="D182" s="208" t="s">
        <v>287</v>
      </c>
      <c r="E182" s="63"/>
      <c r="F182" s="209" t="s">
        <v>696</v>
      </c>
      <c r="G182" s="63"/>
      <c r="H182" s="63"/>
      <c r="I182" s="163"/>
      <c r="J182" s="63"/>
      <c r="K182" s="63"/>
      <c r="L182" s="61"/>
      <c r="M182" s="207"/>
      <c r="N182" s="42"/>
      <c r="O182" s="42"/>
      <c r="P182" s="42"/>
      <c r="Q182" s="42"/>
      <c r="R182" s="42"/>
      <c r="S182" s="42"/>
      <c r="T182" s="78"/>
      <c r="AT182" s="24" t="s">
        <v>287</v>
      </c>
      <c r="AU182" s="24" t="s">
        <v>83</v>
      </c>
    </row>
    <row r="183" spans="2:51" s="11" customFormat="1" ht="13.5">
      <c r="B183" s="214"/>
      <c r="C183" s="215"/>
      <c r="D183" s="208" t="s">
        <v>290</v>
      </c>
      <c r="E183" s="225" t="s">
        <v>23</v>
      </c>
      <c r="F183" s="226" t="s">
        <v>683</v>
      </c>
      <c r="G183" s="215"/>
      <c r="H183" s="227">
        <v>0.072</v>
      </c>
      <c r="I183" s="219"/>
      <c r="J183" s="215"/>
      <c r="K183" s="215"/>
      <c r="L183" s="220"/>
      <c r="M183" s="221"/>
      <c r="N183" s="222"/>
      <c r="O183" s="222"/>
      <c r="P183" s="222"/>
      <c r="Q183" s="222"/>
      <c r="R183" s="222"/>
      <c r="S183" s="222"/>
      <c r="T183" s="223"/>
      <c r="AT183" s="224" t="s">
        <v>290</v>
      </c>
      <c r="AU183" s="224" t="s">
        <v>83</v>
      </c>
      <c r="AV183" s="11" t="s">
        <v>83</v>
      </c>
      <c r="AW183" s="11" t="s">
        <v>36</v>
      </c>
      <c r="AX183" s="11" t="s">
        <v>81</v>
      </c>
      <c r="AY183" s="224" t="s">
        <v>186</v>
      </c>
    </row>
    <row r="184" spans="2:63" s="10" customFormat="1" ht="29.85" customHeight="1">
      <c r="B184" s="176"/>
      <c r="C184" s="177"/>
      <c r="D184" s="190" t="s">
        <v>72</v>
      </c>
      <c r="E184" s="191" t="s">
        <v>185</v>
      </c>
      <c r="F184" s="191" t="s">
        <v>697</v>
      </c>
      <c r="G184" s="177"/>
      <c r="H184" s="177"/>
      <c r="I184" s="180"/>
      <c r="J184" s="192">
        <f>BK184</f>
        <v>0</v>
      </c>
      <c r="K184" s="177"/>
      <c r="L184" s="182"/>
      <c r="M184" s="183"/>
      <c r="N184" s="184"/>
      <c r="O184" s="184"/>
      <c r="P184" s="185">
        <f>SUM(P185:P207)</f>
        <v>0</v>
      </c>
      <c r="Q184" s="184"/>
      <c r="R184" s="185">
        <f>SUM(R185:R207)</f>
        <v>10.521921500000001</v>
      </c>
      <c r="S184" s="184"/>
      <c r="T184" s="186">
        <f>SUM(T185:T207)</f>
        <v>0</v>
      </c>
      <c r="AR184" s="187" t="s">
        <v>81</v>
      </c>
      <c r="AT184" s="188" t="s">
        <v>72</v>
      </c>
      <c r="AU184" s="188" t="s">
        <v>81</v>
      </c>
      <c r="AY184" s="187" t="s">
        <v>186</v>
      </c>
      <c r="BK184" s="189">
        <f>SUM(BK185:BK207)</f>
        <v>0</v>
      </c>
    </row>
    <row r="185" spans="2:65" s="1" customFormat="1" ht="22.5" customHeight="1">
      <c r="B185" s="41"/>
      <c r="C185" s="193" t="s">
        <v>810</v>
      </c>
      <c r="D185" s="193" t="s">
        <v>189</v>
      </c>
      <c r="E185" s="194" t="s">
        <v>699</v>
      </c>
      <c r="F185" s="195" t="s">
        <v>700</v>
      </c>
      <c r="G185" s="196" t="s">
        <v>23</v>
      </c>
      <c r="H185" s="197">
        <v>6.42</v>
      </c>
      <c r="I185" s="198"/>
      <c r="J185" s="199">
        <f>ROUND(I185*H185,2)</f>
        <v>0</v>
      </c>
      <c r="K185" s="195" t="s">
        <v>23</v>
      </c>
      <c r="L185" s="61"/>
      <c r="M185" s="200" t="s">
        <v>23</v>
      </c>
      <c r="N185" s="201" t="s">
        <v>44</v>
      </c>
      <c r="O185" s="42"/>
      <c r="P185" s="202">
        <f>O185*H185</f>
        <v>0</v>
      </c>
      <c r="Q185" s="202">
        <v>0</v>
      </c>
      <c r="R185" s="202">
        <f>Q185*H185</f>
        <v>0</v>
      </c>
      <c r="S185" s="202">
        <v>0</v>
      </c>
      <c r="T185" s="203">
        <f>S185*H185</f>
        <v>0</v>
      </c>
      <c r="AR185" s="24" t="s">
        <v>206</v>
      </c>
      <c r="AT185" s="24" t="s">
        <v>189</v>
      </c>
      <c r="AU185" s="24" t="s">
        <v>83</v>
      </c>
      <c r="AY185" s="24" t="s">
        <v>186</v>
      </c>
      <c r="BE185" s="204">
        <f>IF(N185="základní",J185,0)</f>
        <v>0</v>
      </c>
      <c r="BF185" s="204">
        <f>IF(N185="snížená",J185,0)</f>
        <v>0</v>
      </c>
      <c r="BG185" s="204">
        <f>IF(N185="zákl. přenesená",J185,0)</f>
        <v>0</v>
      </c>
      <c r="BH185" s="204">
        <f>IF(N185="sníž. přenesená",J185,0)</f>
        <v>0</v>
      </c>
      <c r="BI185" s="204">
        <f>IF(N185="nulová",J185,0)</f>
        <v>0</v>
      </c>
      <c r="BJ185" s="24" t="s">
        <v>81</v>
      </c>
      <c r="BK185" s="204">
        <f>ROUND(I185*H185,2)</f>
        <v>0</v>
      </c>
      <c r="BL185" s="24" t="s">
        <v>206</v>
      </c>
      <c r="BM185" s="24" t="s">
        <v>1529</v>
      </c>
    </row>
    <row r="186" spans="2:47" s="1" customFormat="1" ht="27">
      <c r="B186" s="41"/>
      <c r="C186" s="63"/>
      <c r="D186" s="205" t="s">
        <v>196</v>
      </c>
      <c r="E186" s="63"/>
      <c r="F186" s="206" t="s">
        <v>1508</v>
      </c>
      <c r="G186" s="63"/>
      <c r="H186" s="63"/>
      <c r="I186" s="163"/>
      <c r="J186" s="63"/>
      <c r="K186" s="63"/>
      <c r="L186" s="61"/>
      <c r="M186" s="207"/>
      <c r="N186" s="42"/>
      <c r="O186" s="42"/>
      <c r="P186" s="42"/>
      <c r="Q186" s="42"/>
      <c r="R186" s="42"/>
      <c r="S186" s="42"/>
      <c r="T186" s="78"/>
      <c r="AT186" s="24" t="s">
        <v>196</v>
      </c>
      <c r="AU186" s="24" t="s">
        <v>83</v>
      </c>
    </row>
    <row r="187" spans="2:65" s="1" customFormat="1" ht="22.5" customHeight="1">
      <c r="B187" s="41"/>
      <c r="C187" s="193" t="s">
        <v>1079</v>
      </c>
      <c r="D187" s="193" t="s">
        <v>189</v>
      </c>
      <c r="E187" s="194" t="s">
        <v>704</v>
      </c>
      <c r="F187" s="195" t="s">
        <v>705</v>
      </c>
      <c r="G187" s="196" t="s">
        <v>285</v>
      </c>
      <c r="H187" s="197">
        <v>1294.3</v>
      </c>
      <c r="I187" s="198"/>
      <c r="J187" s="199">
        <f>ROUND(I187*H187,2)</f>
        <v>0</v>
      </c>
      <c r="K187" s="195" t="s">
        <v>23</v>
      </c>
      <c r="L187" s="61"/>
      <c r="M187" s="200" t="s">
        <v>23</v>
      </c>
      <c r="N187" s="201" t="s">
        <v>44</v>
      </c>
      <c r="O187" s="42"/>
      <c r="P187" s="202">
        <f>O187*H187</f>
        <v>0</v>
      </c>
      <c r="Q187" s="202">
        <v>0</v>
      </c>
      <c r="R187" s="202">
        <f>Q187*H187</f>
        <v>0</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1530</v>
      </c>
    </row>
    <row r="188" spans="2:47" s="1" customFormat="1" ht="27">
      <c r="B188" s="41"/>
      <c r="C188" s="63"/>
      <c r="D188" s="208" t="s">
        <v>196</v>
      </c>
      <c r="E188" s="63"/>
      <c r="F188" s="209" t="s">
        <v>1531</v>
      </c>
      <c r="G188" s="63"/>
      <c r="H188" s="63"/>
      <c r="I188" s="163"/>
      <c r="J188" s="63"/>
      <c r="K188" s="63"/>
      <c r="L188" s="61"/>
      <c r="M188" s="207"/>
      <c r="N188" s="42"/>
      <c r="O188" s="42"/>
      <c r="P188" s="42"/>
      <c r="Q188" s="42"/>
      <c r="R188" s="42"/>
      <c r="S188" s="42"/>
      <c r="T188" s="78"/>
      <c r="AT188" s="24" t="s">
        <v>196</v>
      </c>
      <c r="AU188" s="24" t="s">
        <v>83</v>
      </c>
    </row>
    <row r="189" spans="2:51" s="11" customFormat="1" ht="13.5">
      <c r="B189" s="214"/>
      <c r="C189" s="215"/>
      <c r="D189" s="205" t="s">
        <v>290</v>
      </c>
      <c r="E189" s="216" t="s">
        <v>23</v>
      </c>
      <c r="F189" s="217" t="s">
        <v>1532</v>
      </c>
      <c r="G189" s="215"/>
      <c r="H189" s="218">
        <v>1294.3</v>
      </c>
      <c r="I189" s="219"/>
      <c r="J189" s="215"/>
      <c r="K189" s="215"/>
      <c r="L189" s="220"/>
      <c r="M189" s="221"/>
      <c r="N189" s="222"/>
      <c r="O189" s="222"/>
      <c r="P189" s="222"/>
      <c r="Q189" s="222"/>
      <c r="R189" s="222"/>
      <c r="S189" s="222"/>
      <c r="T189" s="223"/>
      <c r="AT189" s="224" t="s">
        <v>290</v>
      </c>
      <c r="AU189" s="224" t="s">
        <v>83</v>
      </c>
      <c r="AV189" s="11" t="s">
        <v>83</v>
      </c>
      <c r="AW189" s="11" t="s">
        <v>36</v>
      </c>
      <c r="AX189" s="11" t="s">
        <v>81</v>
      </c>
      <c r="AY189" s="224" t="s">
        <v>186</v>
      </c>
    </row>
    <row r="190" spans="2:65" s="1" customFormat="1" ht="22.5" customHeight="1">
      <c r="B190" s="41"/>
      <c r="C190" s="193" t="s">
        <v>719</v>
      </c>
      <c r="D190" s="193" t="s">
        <v>189</v>
      </c>
      <c r="E190" s="194" t="s">
        <v>729</v>
      </c>
      <c r="F190" s="195" t="s">
        <v>730</v>
      </c>
      <c r="G190" s="196" t="s">
        <v>285</v>
      </c>
      <c r="H190" s="197">
        <v>610.31</v>
      </c>
      <c r="I190" s="198"/>
      <c r="J190" s="199">
        <f>ROUND(I190*H190,2)</f>
        <v>0</v>
      </c>
      <c r="K190" s="195" t="s">
        <v>193</v>
      </c>
      <c r="L190" s="61"/>
      <c r="M190" s="200" t="s">
        <v>23</v>
      </c>
      <c r="N190" s="201" t="s">
        <v>44</v>
      </c>
      <c r="O190" s="42"/>
      <c r="P190" s="202">
        <f>O190*H190</f>
        <v>0</v>
      </c>
      <c r="Q190" s="202">
        <v>0</v>
      </c>
      <c r="R190" s="202">
        <f>Q190*H190</f>
        <v>0</v>
      </c>
      <c r="S190" s="202">
        <v>0</v>
      </c>
      <c r="T190" s="203">
        <f>S190*H190</f>
        <v>0</v>
      </c>
      <c r="AR190" s="24" t="s">
        <v>206</v>
      </c>
      <c r="AT190" s="24" t="s">
        <v>189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206</v>
      </c>
      <c r="BM190" s="24" t="s">
        <v>1533</v>
      </c>
    </row>
    <row r="191" spans="2:65" s="1" customFormat="1" ht="31.5" customHeight="1">
      <c r="B191" s="41"/>
      <c r="C191" s="193" t="s">
        <v>821</v>
      </c>
      <c r="D191" s="193" t="s">
        <v>189</v>
      </c>
      <c r="E191" s="194" t="s">
        <v>737</v>
      </c>
      <c r="F191" s="195" t="s">
        <v>738</v>
      </c>
      <c r="G191" s="196" t="s">
        <v>285</v>
      </c>
      <c r="H191" s="197">
        <v>574.16</v>
      </c>
      <c r="I191" s="198"/>
      <c r="J191" s="199">
        <f>ROUND(I191*H191,2)</f>
        <v>0</v>
      </c>
      <c r="K191" s="195" t="s">
        <v>193</v>
      </c>
      <c r="L191" s="61"/>
      <c r="M191" s="200" t="s">
        <v>23</v>
      </c>
      <c r="N191" s="201" t="s">
        <v>44</v>
      </c>
      <c r="O191" s="42"/>
      <c r="P191" s="202">
        <f>O191*H191</f>
        <v>0</v>
      </c>
      <c r="Q191" s="202">
        <v>0</v>
      </c>
      <c r="R191" s="202">
        <f>Q191*H191</f>
        <v>0</v>
      </c>
      <c r="S191" s="202">
        <v>0</v>
      </c>
      <c r="T191" s="203">
        <f>S191*H191</f>
        <v>0</v>
      </c>
      <c r="AR191" s="24" t="s">
        <v>206</v>
      </c>
      <c r="AT191" s="24" t="s">
        <v>189</v>
      </c>
      <c r="AU191" s="24" t="s">
        <v>83</v>
      </c>
      <c r="AY191" s="24" t="s">
        <v>186</v>
      </c>
      <c r="BE191" s="204">
        <f>IF(N191="základní",J191,0)</f>
        <v>0</v>
      </c>
      <c r="BF191" s="204">
        <f>IF(N191="snížená",J191,0)</f>
        <v>0</v>
      </c>
      <c r="BG191" s="204">
        <f>IF(N191="zákl. přenesená",J191,0)</f>
        <v>0</v>
      </c>
      <c r="BH191" s="204">
        <f>IF(N191="sníž. přenesená",J191,0)</f>
        <v>0</v>
      </c>
      <c r="BI191" s="204">
        <f>IF(N191="nulová",J191,0)</f>
        <v>0</v>
      </c>
      <c r="BJ191" s="24" t="s">
        <v>81</v>
      </c>
      <c r="BK191" s="204">
        <f>ROUND(I191*H191,2)</f>
        <v>0</v>
      </c>
      <c r="BL191" s="24" t="s">
        <v>206</v>
      </c>
      <c r="BM191" s="24" t="s">
        <v>1534</v>
      </c>
    </row>
    <row r="192" spans="2:47" s="1" customFormat="1" ht="67.5">
      <c r="B192" s="41"/>
      <c r="C192" s="63"/>
      <c r="D192" s="205" t="s">
        <v>287</v>
      </c>
      <c r="E192" s="63"/>
      <c r="F192" s="206" t="s">
        <v>740</v>
      </c>
      <c r="G192" s="63"/>
      <c r="H192" s="63"/>
      <c r="I192" s="163"/>
      <c r="J192" s="63"/>
      <c r="K192" s="63"/>
      <c r="L192" s="61"/>
      <c r="M192" s="207"/>
      <c r="N192" s="42"/>
      <c r="O192" s="42"/>
      <c r="P192" s="42"/>
      <c r="Q192" s="42"/>
      <c r="R192" s="42"/>
      <c r="S192" s="42"/>
      <c r="T192" s="78"/>
      <c r="AT192" s="24" t="s">
        <v>287</v>
      </c>
      <c r="AU192" s="24" t="s">
        <v>83</v>
      </c>
    </row>
    <row r="193" spans="2:65" s="1" customFormat="1" ht="31.5" customHeight="1">
      <c r="B193" s="41"/>
      <c r="C193" s="193" t="s">
        <v>801</v>
      </c>
      <c r="D193" s="193" t="s">
        <v>189</v>
      </c>
      <c r="E193" s="194" t="s">
        <v>742</v>
      </c>
      <c r="F193" s="195" t="s">
        <v>743</v>
      </c>
      <c r="G193" s="196" t="s">
        <v>285</v>
      </c>
      <c r="H193" s="197">
        <v>562.33</v>
      </c>
      <c r="I193" s="198"/>
      <c r="J193" s="199">
        <f>ROUND(I193*H193,2)</f>
        <v>0</v>
      </c>
      <c r="K193" s="195" t="s">
        <v>193</v>
      </c>
      <c r="L193" s="61"/>
      <c r="M193" s="200" t="s">
        <v>23</v>
      </c>
      <c r="N193" s="201" t="s">
        <v>44</v>
      </c>
      <c r="O193" s="42"/>
      <c r="P193" s="202">
        <f>O193*H193</f>
        <v>0</v>
      </c>
      <c r="Q193" s="202">
        <v>0</v>
      </c>
      <c r="R193" s="202">
        <f>Q193*H193</f>
        <v>0</v>
      </c>
      <c r="S193" s="202">
        <v>0</v>
      </c>
      <c r="T193" s="203">
        <f>S193*H193</f>
        <v>0</v>
      </c>
      <c r="AR193" s="24" t="s">
        <v>206</v>
      </c>
      <c r="AT193" s="24" t="s">
        <v>189</v>
      </c>
      <c r="AU193" s="24" t="s">
        <v>83</v>
      </c>
      <c r="AY193" s="24" t="s">
        <v>186</v>
      </c>
      <c r="BE193" s="204">
        <f>IF(N193="základní",J193,0)</f>
        <v>0</v>
      </c>
      <c r="BF193" s="204">
        <f>IF(N193="snížená",J193,0)</f>
        <v>0</v>
      </c>
      <c r="BG193" s="204">
        <f>IF(N193="zákl. přenesená",J193,0)</f>
        <v>0</v>
      </c>
      <c r="BH193" s="204">
        <f>IF(N193="sníž. přenesená",J193,0)</f>
        <v>0</v>
      </c>
      <c r="BI193" s="204">
        <f>IF(N193="nulová",J193,0)</f>
        <v>0</v>
      </c>
      <c r="BJ193" s="24" t="s">
        <v>81</v>
      </c>
      <c r="BK193" s="204">
        <f>ROUND(I193*H193,2)</f>
        <v>0</v>
      </c>
      <c r="BL193" s="24" t="s">
        <v>206</v>
      </c>
      <c r="BM193" s="24" t="s">
        <v>1535</v>
      </c>
    </row>
    <row r="194" spans="2:47" s="1" customFormat="1" ht="27">
      <c r="B194" s="41"/>
      <c r="C194" s="63"/>
      <c r="D194" s="205" t="s">
        <v>287</v>
      </c>
      <c r="E194" s="63"/>
      <c r="F194" s="206" t="s">
        <v>745</v>
      </c>
      <c r="G194" s="63"/>
      <c r="H194" s="63"/>
      <c r="I194" s="163"/>
      <c r="J194" s="63"/>
      <c r="K194" s="63"/>
      <c r="L194" s="61"/>
      <c r="M194" s="207"/>
      <c r="N194" s="42"/>
      <c r="O194" s="42"/>
      <c r="P194" s="42"/>
      <c r="Q194" s="42"/>
      <c r="R194" s="42"/>
      <c r="S194" s="42"/>
      <c r="T194" s="78"/>
      <c r="AT194" s="24" t="s">
        <v>287</v>
      </c>
      <c r="AU194" s="24" t="s">
        <v>83</v>
      </c>
    </row>
    <row r="195" spans="2:65" s="1" customFormat="1" ht="22.5" customHeight="1">
      <c r="B195" s="41"/>
      <c r="C195" s="193" t="s">
        <v>559</v>
      </c>
      <c r="D195" s="193" t="s">
        <v>189</v>
      </c>
      <c r="E195" s="194" t="s">
        <v>753</v>
      </c>
      <c r="F195" s="195" t="s">
        <v>754</v>
      </c>
      <c r="G195" s="196" t="s">
        <v>295</v>
      </c>
      <c r="H195" s="197">
        <v>3.686</v>
      </c>
      <c r="I195" s="198"/>
      <c r="J195" s="199">
        <f>ROUND(I195*H195,2)</f>
        <v>0</v>
      </c>
      <c r="K195" s="195" t="s">
        <v>193</v>
      </c>
      <c r="L195" s="61"/>
      <c r="M195" s="200" t="s">
        <v>23</v>
      </c>
      <c r="N195" s="201" t="s">
        <v>44</v>
      </c>
      <c r="O195" s="42"/>
      <c r="P195" s="202">
        <f>O195*H195</f>
        <v>0</v>
      </c>
      <c r="Q195" s="202">
        <v>0</v>
      </c>
      <c r="R195" s="202">
        <f>Q195*H195</f>
        <v>0</v>
      </c>
      <c r="S195" s="202">
        <v>0</v>
      </c>
      <c r="T195" s="203">
        <f>S195*H195</f>
        <v>0</v>
      </c>
      <c r="AR195" s="24" t="s">
        <v>206</v>
      </c>
      <c r="AT195" s="24" t="s">
        <v>189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206</v>
      </c>
      <c r="BM195" s="24" t="s">
        <v>1536</v>
      </c>
    </row>
    <row r="196" spans="2:47" s="1" customFormat="1" ht="54">
      <c r="B196" s="41"/>
      <c r="C196" s="63"/>
      <c r="D196" s="208" t="s">
        <v>287</v>
      </c>
      <c r="E196" s="63"/>
      <c r="F196" s="209" t="s">
        <v>756</v>
      </c>
      <c r="G196" s="63"/>
      <c r="H196" s="63"/>
      <c r="I196" s="163"/>
      <c r="J196" s="63"/>
      <c r="K196" s="63"/>
      <c r="L196" s="61"/>
      <c r="M196" s="207"/>
      <c r="N196" s="42"/>
      <c r="O196" s="42"/>
      <c r="P196" s="42"/>
      <c r="Q196" s="42"/>
      <c r="R196" s="42"/>
      <c r="S196" s="42"/>
      <c r="T196" s="78"/>
      <c r="AT196" s="24" t="s">
        <v>287</v>
      </c>
      <c r="AU196" s="24" t="s">
        <v>83</v>
      </c>
    </row>
    <row r="197" spans="2:51" s="11" customFormat="1" ht="13.5">
      <c r="B197" s="214"/>
      <c r="C197" s="215"/>
      <c r="D197" s="205" t="s">
        <v>290</v>
      </c>
      <c r="E197" s="216" t="s">
        <v>23</v>
      </c>
      <c r="F197" s="217" t="s">
        <v>1537</v>
      </c>
      <c r="G197" s="215"/>
      <c r="H197" s="218">
        <v>3.686</v>
      </c>
      <c r="I197" s="219"/>
      <c r="J197" s="215"/>
      <c r="K197" s="215"/>
      <c r="L197" s="220"/>
      <c r="M197" s="221"/>
      <c r="N197" s="222"/>
      <c r="O197" s="222"/>
      <c r="P197" s="222"/>
      <c r="Q197" s="222"/>
      <c r="R197" s="222"/>
      <c r="S197" s="222"/>
      <c r="T197" s="223"/>
      <c r="AT197" s="224" t="s">
        <v>290</v>
      </c>
      <c r="AU197" s="224" t="s">
        <v>83</v>
      </c>
      <c r="AV197" s="11" t="s">
        <v>83</v>
      </c>
      <c r="AW197" s="11" t="s">
        <v>36</v>
      </c>
      <c r="AX197" s="11" t="s">
        <v>81</v>
      </c>
      <c r="AY197" s="224" t="s">
        <v>186</v>
      </c>
    </row>
    <row r="198" spans="2:65" s="1" customFormat="1" ht="31.5" customHeight="1">
      <c r="B198" s="41"/>
      <c r="C198" s="193" t="s">
        <v>1095</v>
      </c>
      <c r="D198" s="193" t="s">
        <v>189</v>
      </c>
      <c r="E198" s="194" t="s">
        <v>747</v>
      </c>
      <c r="F198" s="195" t="s">
        <v>748</v>
      </c>
      <c r="G198" s="196" t="s">
        <v>285</v>
      </c>
      <c r="H198" s="197">
        <v>37.85</v>
      </c>
      <c r="I198" s="198"/>
      <c r="J198" s="199">
        <f>ROUND(I198*H198,2)</f>
        <v>0</v>
      </c>
      <c r="K198" s="195" t="s">
        <v>193</v>
      </c>
      <c r="L198" s="61"/>
      <c r="M198" s="200" t="s">
        <v>23</v>
      </c>
      <c r="N198" s="201" t="s">
        <v>44</v>
      </c>
      <c r="O198" s="42"/>
      <c r="P198" s="202">
        <f>O198*H198</f>
        <v>0</v>
      </c>
      <c r="Q198" s="202">
        <v>0.27799</v>
      </c>
      <c r="R198" s="202">
        <f>Q198*H198</f>
        <v>10.521921500000001</v>
      </c>
      <c r="S198" s="202">
        <v>0</v>
      </c>
      <c r="T198" s="203">
        <f>S198*H198</f>
        <v>0</v>
      </c>
      <c r="AR198" s="24" t="s">
        <v>206</v>
      </c>
      <c r="AT198" s="24" t="s">
        <v>189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1538</v>
      </c>
    </row>
    <row r="199" spans="2:47" s="1" customFormat="1" ht="67.5">
      <c r="B199" s="41"/>
      <c r="C199" s="63"/>
      <c r="D199" s="208" t="s">
        <v>287</v>
      </c>
      <c r="E199" s="63"/>
      <c r="F199" s="209" t="s">
        <v>750</v>
      </c>
      <c r="G199" s="63"/>
      <c r="H199" s="63"/>
      <c r="I199" s="163"/>
      <c r="J199" s="63"/>
      <c r="K199" s="63"/>
      <c r="L199" s="61"/>
      <c r="M199" s="207"/>
      <c r="N199" s="42"/>
      <c r="O199" s="42"/>
      <c r="P199" s="42"/>
      <c r="Q199" s="42"/>
      <c r="R199" s="42"/>
      <c r="S199" s="42"/>
      <c r="T199" s="78"/>
      <c r="AT199" s="24" t="s">
        <v>287</v>
      </c>
      <c r="AU199" s="24" t="s">
        <v>83</v>
      </c>
    </row>
    <row r="200" spans="2:47" s="1" customFormat="1" ht="27">
      <c r="B200" s="41"/>
      <c r="C200" s="63"/>
      <c r="D200" s="205" t="s">
        <v>196</v>
      </c>
      <c r="E200" s="63"/>
      <c r="F200" s="206" t="s">
        <v>1508</v>
      </c>
      <c r="G200" s="63"/>
      <c r="H200" s="63"/>
      <c r="I200" s="163"/>
      <c r="J200" s="63"/>
      <c r="K200" s="63"/>
      <c r="L200" s="61"/>
      <c r="M200" s="207"/>
      <c r="N200" s="42"/>
      <c r="O200" s="42"/>
      <c r="P200" s="42"/>
      <c r="Q200" s="42"/>
      <c r="R200" s="42"/>
      <c r="S200" s="42"/>
      <c r="T200" s="78"/>
      <c r="AT200" s="24" t="s">
        <v>196</v>
      </c>
      <c r="AU200" s="24" t="s">
        <v>83</v>
      </c>
    </row>
    <row r="201" spans="2:65" s="1" customFormat="1" ht="22.5" customHeight="1">
      <c r="B201" s="41"/>
      <c r="C201" s="193" t="s">
        <v>826</v>
      </c>
      <c r="D201" s="193" t="s">
        <v>189</v>
      </c>
      <c r="E201" s="194" t="s">
        <v>759</v>
      </c>
      <c r="F201" s="195" t="s">
        <v>760</v>
      </c>
      <c r="G201" s="196" t="s">
        <v>285</v>
      </c>
      <c r="H201" s="197">
        <v>1115.64</v>
      </c>
      <c r="I201" s="198"/>
      <c r="J201" s="199">
        <f>ROUND(I201*H201,2)</f>
        <v>0</v>
      </c>
      <c r="K201" s="195" t="s">
        <v>193</v>
      </c>
      <c r="L201" s="61"/>
      <c r="M201" s="200" t="s">
        <v>23</v>
      </c>
      <c r="N201" s="201" t="s">
        <v>44</v>
      </c>
      <c r="O201" s="42"/>
      <c r="P201" s="202">
        <f>O201*H201</f>
        <v>0</v>
      </c>
      <c r="Q201" s="202">
        <v>0</v>
      </c>
      <c r="R201" s="202">
        <f>Q201*H201</f>
        <v>0</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1539</v>
      </c>
    </row>
    <row r="202" spans="2:51" s="11" customFormat="1" ht="13.5">
      <c r="B202" s="214"/>
      <c r="C202" s="215"/>
      <c r="D202" s="205" t="s">
        <v>290</v>
      </c>
      <c r="E202" s="216" t="s">
        <v>23</v>
      </c>
      <c r="F202" s="217" t="s">
        <v>1540</v>
      </c>
      <c r="G202" s="215"/>
      <c r="H202" s="218">
        <v>1115.64</v>
      </c>
      <c r="I202" s="219"/>
      <c r="J202" s="215"/>
      <c r="K202" s="215"/>
      <c r="L202" s="220"/>
      <c r="M202" s="221"/>
      <c r="N202" s="222"/>
      <c r="O202" s="222"/>
      <c r="P202" s="222"/>
      <c r="Q202" s="222"/>
      <c r="R202" s="222"/>
      <c r="S202" s="222"/>
      <c r="T202" s="223"/>
      <c r="AT202" s="224" t="s">
        <v>290</v>
      </c>
      <c r="AU202" s="224" t="s">
        <v>83</v>
      </c>
      <c r="AV202" s="11" t="s">
        <v>83</v>
      </c>
      <c r="AW202" s="11" t="s">
        <v>36</v>
      </c>
      <c r="AX202" s="11" t="s">
        <v>81</v>
      </c>
      <c r="AY202" s="224" t="s">
        <v>186</v>
      </c>
    </row>
    <row r="203" spans="2:65" s="1" customFormat="1" ht="31.5" customHeight="1">
      <c r="B203" s="41"/>
      <c r="C203" s="193" t="s">
        <v>689</v>
      </c>
      <c r="D203" s="193" t="s">
        <v>189</v>
      </c>
      <c r="E203" s="194" t="s">
        <v>1541</v>
      </c>
      <c r="F203" s="195" t="s">
        <v>1542</v>
      </c>
      <c r="G203" s="196" t="s">
        <v>285</v>
      </c>
      <c r="H203" s="197">
        <v>542.97</v>
      </c>
      <c r="I203" s="198"/>
      <c r="J203" s="199">
        <f>ROUND(I203*H203,2)</f>
        <v>0</v>
      </c>
      <c r="K203" s="195" t="s">
        <v>193</v>
      </c>
      <c r="L203" s="61"/>
      <c r="M203" s="200" t="s">
        <v>23</v>
      </c>
      <c r="N203" s="201" t="s">
        <v>44</v>
      </c>
      <c r="O203" s="42"/>
      <c r="P203" s="202">
        <f>O203*H203</f>
        <v>0</v>
      </c>
      <c r="Q203" s="202">
        <v>0</v>
      </c>
      <c r="R203" s="202">
        <f>Q203*H203</f>
        <v>0</v>
      </c>
      <c r="S203" s="202">
        <v>0</v>
      </c>
      <c r="T203" s="203">
        <f>S203*H203</f>
        <v>0</v>
      </c>
      <c r="AR203" s="24" t="s">
        <v>206</v>
      </c>
      <c r="AT203" s="24" t="s">
        <v>189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1543</v>
      </c>
    </row>
    <row r="204" spans="2:47" s="1" customFormat="1" ht="27">
      <c r="B204" s="41"/>
      <c r="C204" s="63"/>
      <c r="D204" s="208" t="s">
        <v>287</v>
      </c>
      <c r="E204" s="63"/>
      <c r="F204" s="209" t="s">
        <v>768</v>
      </c>
      <c r="G204" s="63"/>
      <c r="H204" s="63"/>
      <c r="I204" s="163"/>
      <c r="J204" s="63"/>
      <c r="K204" s="63"/>
      <c r="L204" s="61"/>
      <c r="M204" s="207"/>
      <c r="N204" s="42"/>
      <c r="O204" s="42"/>
      <c r="P204" s="42"/>
      <c r="Q204" s="42"/>
      <c r="R204" s="42"/>
      <c r="S204" s="42"/>
      <c r="T204" s="78"/>
      <c r="AT204" s="24" t="s">
        <v>287</v>
      </c>
      <c r="AU204" s="24" t="s">
        <v>83</v>
      </c>
    </row>
    <row r="205" spans="2:47" s="1" customFormat="1" ht="27">
      <c r="B205" s="41"/>
      <c r="C205" s="63"/>
      <c r="D205" s="205" t="s">
        <v>196</v>
      </c>
      <c r="E205" s="63"/>
      <c r="F205" s="206" t="s">
        <v>1508</v>
      </c>
      <c r="G205" s="63"/>
      <c r="H205" s="63"/>
      <c r="I205" s="163"/>
      <c r="J205" s="63"/>
      <c r="K205" s="63"/>
      <c r="L205" s="61"/>
      <c r="M205" s="207"/>
      <c r="N205" s="42"/>
      <c r="O205" s="42"/>
      <c r="P205" s="42"/>
      <c r="Q205" s="42"/>
      <c r="R205" s="42"/>
      <c r="S205" s="42"/>
      <c r="T205" s="78"/>
      <c r="AT205" s="24" t="s">
        <v>196</v>
      </c>
      <c r="AU205" s="24" t="s">
        <v>83</v>
      </c>
    </row>
    <row r="206" spans="2:65" s="1" customFormat="1" ht="31.5" customHeight="1">
      <c r="B206" s="41"/>
      <c r="C206" s="193" t="s">
        <v>1105</v>
      </c>
      <c r="D206" s="193" t="s">
        <v>189</v>
      </c>
      <c r="E206" s="194" t="s">
        <v>1544</v>
      </c>
      <c r="F206" s="195" t="s">
        <v>1545</v>
      </c>
      <c r="G206" s="196" t="s">
        <v>285</v>
      </c>
      <c r="H206" s="197">
        <v>553.31</v>
      </c>
      <c r="I206" s="198"/>
      <c r="J206" s="199">
        <f>ROUND(I206*H206,2)</f>
        <v>0</v>
      </c>
      <c r="K206" s="195" t="s">
        <v>193</v>
      </c>
      <c r="L206" s="61"/>
      <c r="M206" s="200" t="s">
        <v>23</v>
      </c>
      <c r="N206" s="201" t="s">
        <v>44</v>
      </c>
      <c r="O206" s="42"/>
      <c r="P206" s="202">
        <f>O206*H206</f>
        <v>0</v>
      </c>
      <c r="Q206" s="202">
        <v>0</v>
      </c>
      <c r="R206" s="202">
        <f>Q206*H206</f>
        <v>0</v>
      </c>
      <c r="S206" s="202">
        <v>0</v>
      </c>
      <c r="T206" s="203">
        <f>S206*H206</f>
        <v>0</v>
      </c>
      <c r="AR206" s="24" t="s">
        <v>206</v>
      </c>
      <c r="AT206" s="24" t="s">
        <v>189</v>
      </c>
      <c r="AU206" s="24" t="s">
        <v>83</v>
      </c>
      <c r="AY206" s="24" t="s">
        <v>186</v>
      </c>
      <c r="BE206" s="204">
        <f>IF(N206="základní",J206,0)</f>
        <v>0</v>
      </c>
      <c r="BF206" s="204">
        <f>IF(N206="snížená",J206,0)</f>
        <v>0</v>
      </c>
      <c r="BG206" s="204">
        <f>IF(N206="zákl. přenesená",J206,0)</f>
        <v>0</v>
      </c>
      <c r="BH206" s="204">
        <f>IF(N206="sníž. přenesená",J206,0)</f>
        <v>0</v>
      </c>
      <c r="BI206" s="204">
        <f>IF(N206="nulová",J206,0)</f>
        <v>0</v>
      </c>
      <c r="BJ206" s="24" t="s">
        <v>81</v>
      </c>
      <c r="BK206" s="204">
        <f>ROUND(I206*H206,2)</f>
        <v>0</v>
      </c>
      <c r="BL206" s="24" t="s">
        <v>206</v>
      </c>
      <c r="BM206" s="24" t="s">
        <v>1546</v>
      </c>
    </row>
    <row r="207" spans="2:47" s="1" customFormat="1" ht="27">
      <c r="B207" s="41"/>
      <c r="C207" s="63"/>
      <c r="D207" s="208" t="s">
        <v>287</v>
      </c>
      <c r="E207" s="63"/>
      <c r="F207" s="209" t="s">
        <v>777</v>
      </c>
      <c r="G207" s="63"/>
      <c r="H207" s="63"/>
      <c r="I207" s="163"/>
      <c r="J207" s="63"/>
      <c r="K207" s="63"/>
      <c r="L207" s="61"/>
      <c r="M207" s="207"/>
      <c r="N207" s="42"/>
      <c r="O207" s="42"/>
      <c r="P207" s="42"/>
      <c r="Q207" s="42"/>
      <c r="R207" s="42"/>
      <c r="S207" s="42"/>
      <c r="T207" s="78"/>
      <c r="AT207" s="24" t="s">
        <v>287</v>
      </c>
      <c r="AU207" s="24" t="s">
        <v>83</v>
      </c>
    </row>
    <row r="208" spans="2:63" s="10" customFormat="1" ht="29.85" customHeight="1">
      <c r="B208" s="176"/>
      <c r="C208" s="177"/>
      <c r="D208" s="190" t="s">
        <v>72</v>
      </c>
      <c r="E208" s="191" t="s">
        <v>227</v>
      </c>
      <c r="F208" s="191" t="s">
        <v>800</v>
      </c>
      <c r="G208" s="177"/>
      <c r="H208" s="177"/>
      <c r="I208" s="180"/>
      <c r="J208" s="192">
        <f>BK208</f>
        <v>0</v>
      </c>
      <c r="K208" s="177"/>
      <c r="L208" s="182"/>
      <c r="M208" s="183"/>
      <c r="N208" s="184"/>
      <c r="O208" s="184"/>
      <c r="P208" s="185">
        <f>SUM(P209:P222)</f>
        <v>0</v>
      </c>
      <c r="Q208" s="184"/>
      <c r="R208" s="185">
        <f>SUM(R209:R222)</f>
        <v>0.77394</v>
      </c>
      <c r="S208" s="184"/>
      <c r="T208" s="186">
        <f>SUM(T209:T222)</f>
        <v>0</v>
      </c>
      <c r="AR208" s="187" t="s">
        <v>81</v>
      </c>
      <c r="AT208" s="188" t="s">
        <v>72</v>
      </c>
      <c r="AU208" s="188" t="s">
        <v>81</v>
      </c>
      <c r="AY208" s="187" t="s">
        <v>186</v>
      </c>
      <c r="BK208" s="189">
        <f>SUM(BK209:BK222)</f>
        <v>0</v>
      </c>
    </row>
    <row r="209" spans="2:65" s="1" customFormat="1" ht="31.5" customHeight="1">
      <c r="B209" s="41"/>
      <c r="C209" s="193" t="s">
        <v>678</v>
      </c>
      <c r="D209" s="193" t="s">
        <v>189</v>
      </c>
      <c r="E209" s="194" t="s">
        <v>807</v>
      </c>
      <c r="F209" s="195" t="s">
        <v>808</v>
      </c>
      <c r="G209" s="196" t="s">
        <v>444</v>
      </c>
      <c r="H209" s="197">
        <v>14.42</v>
      </c>
      <c r="I209" s="198"/>
      <c r="J209" s="199">
        <f>ROUND(I209*H209,2)</f>
        <v>0</v>
      </c>
      <c r="K209" s="195" t="s">
        <v>23</v>
      </c>
      <c r="L209" s="61"/>
      <c r="M209" s="200" t="s">
        <v>23</v>
      </c>
      <c r="N209" s="201" t="s">
        <v>44</v>
      </c>
      <c r="O209" s="42"/>
      <c r="P209" s="202">
        <f>O209*H209</f>
        <v>0</v>
      </c>
      <c r="Q209" s="202">
        <v>0</v>
      </c>
      <c r="R209" s="202">
        <f>Q209*H209</f>
        <v>0</v>
      </c>
      <c r="S209" s="202">
        <v>0</v>
      </c>
      <c r="T209" s="203">
        <f>S209*H209</f>
        <v>0</v>
      </c>
      <c r="AR209" s="24" t="s">
        <v>206</v>
      </c>
      <c r="AT209" s="24" t="s">
        <v>189</v>
      </c>
      <c r="AU209" s="24" t="s">
        <v>83</v>
      </c>
      <c r="AY209" s="24" t="s">
        <v>186</v>
      </c>
      <c r="BE209" s="204">
        <f>IF(N209="základní",J209,0)</f>
        <v>0</v>
      </c>
      <c r="BF209" s="204">
        <f>IF(N209="snížená",J209,0)</f>
        <v>0</v>
      </c>
      <c r="BG209" s="204">
        <f>IF(N209="zákl. přenesená",J209,0)</f>
        <v>0</v>
      </c>
      <c r="BH209" s="204">
        <f>IF(N209="sníž. přenesená",J209,0)</f>
        <v>0</v>
      </c>
      <c r="BI209" s="204">
        <f>IF(N209="nulová",J209,0)</f>
        <v>0</v>
      </c>
      <c r="BJ209" s="24" t="s">
        <v>81</v>
      </c>
      <c r="BK209" s="204">
        <f>ROUND(I209*H209,2)</f>
        <v>0</v>
      </c>
      <c r="BL209" s="24" t="s">
        <v>206</v>
      </c>
      <c r="BM209" s="24" t="s">
        <v>1547</v>
      </c>
    </row>
    <row r="210" spans="2:47" s="1" customFormat="1" ht="27">
      <c r="B210" s="41"/>
      <c r="C210" s="63"/>
      <c r="D210" s="205" t="s">
        <v>196</v>
      </c>
      <c r="E210" s="63"/>
      <c r="F210" s="206" t="s">
        <v>1508</v>
      </c>
      <c r="G210" s="63"/>
      <c r="H210" s="63"/>
      <c r="I210" s="163"/>
      <c r="J210" s="63"/>
      <c r="K210" s="63"/>
      <c r="L210" s="61"/>
      <c r="M210" s="207"/>
      <c r="N210" s="42"/>
      <c r="O210" s="42"/>
      <c r="P210" s="42"/>
      <c r="Q210" s="42"/>
      <c r="R210" s="42"/>
      <c r="S210" s="42"/>
      <c r="T210" s="78"/>
      <c r="AT210" s="24" t="s">
        <v>196</v>
      </c>
      <c r="AU210" s="24" t="s">
        <v>83</v>
      </c>
    </row>
    <row r="211" spans="2:65" s="1" customFormat="1" ht="22.5" customHeight="1">
      <c r="B211" s="41"/>
      <c r="C211" s="193" t="s">
        <v>398</v>
      </c>
      <c r="D211" s="193" t="s">
        <v>189</v>
      </c>
      <c r="E211" s="194" t="s">
        <v>842</v>
      </c>
      <c r="F211" s="195" t="s">
        <v>843</v>
      </c>
      <c r="G211" s="196" t="s">
        <v>300</v>
      </c>
      <c r="H211" s="197">
        <v>1</v>
      </c>
      <c r="I211" s="198"/>
      <c r="J211" s="199">
        <f>ROUND(I211*H211,2)</f>
        <v>0</v>
      </c>
      <c r="K211" s="195" t="s">
        <v>193</v>
      </c>
      <c r="L211" s="61"/>
      <c r="M211" s="200" t="s">
        <v>23</v>
      </c>
      <c r="N211" s="201" t="s">
        <v>44</v>
      </c>
      <c r="O211" s="42"/>
      <c r="P211" s="202">
        <f>O211*H211</f>
        <v>0</v>
      </c>
      <c r="Q211" s="202">
        <v>0.3409</v>
      </c>
      <c r="R211" s="202">
        <f>Q211*H211</f>
        <v>0.3409</v>
      </c>
      <c r="S211" s="202">
        <v>0</v>
      </c>
      <c r="T211" s="203">
        <f>S211*H211</f>
        <v>0</v>
      </c>
      <c r="AR211" s="24" t="s">
        <v>206</v>
      </c>
      <c r="AT211" s="24" t="s">
        <v>189</v>
      </c>
      <c r="AU211" s="24" t="s">
        <v>83</v>
      </c>
      <c r="AY211" s="24" t="s">
        <v>186</v>
      </c>
      <c r="BE211" s="204">
        <f>IF(N211="základní",J211,0)</f>
        <v>0</v>
      </c>
      <c r="BF211" s="204">
        <f>IF(N211="snížená",J211,0)</f>
        <v>0</v>
      </c>
      <c r="BG211" s="204">
        <f>IF(N211="zákl. přenesená",J211,0)</f>
        <v>0</v>
      </c>
      <c r="BH211" s="204">
        <f>IF(N211="sníž. přenesená",J211,0)</f>
        <v>0</v>
      </c>
      <c r="BI211" s="204">
        <f>IF(N211="nulová",J211,0)</f>
        <v>0</v>
      </c>
      <c r="BJ211" s="24" t="s">
        <v>81</v>
      </c>
      <c r="BK211" s="204">
        <f>ROUND(I211*H211,2)</f>
        <v>0</v>
      </c>
      <c r="BL211" s="24" t="s">
        <v>206</v>
      </c>
      <c r="BM211" s="24" t="s">
        <v>1548</v>
      </c>
    </row>
    <row r="212" spans="2:47" s="1" customFormat="1" ht="108">
      <c r="B212" s="41"/>
      <c r="C212" s="63"/>
      <c r="D212" s="208" t="s">
        <v>287</v>
      </c>
      <c r="E212" s="63"/>
      <c r="F212" s="209" t="s">
        <v>845</v>
      </c>
      <c r="G212" s="63"/>
      <c r="H212" s="63"/>
      <c r="I212" s="163"/>
      <c r="J212" s="63"/>
      <c r="K212" s="63"/>
      <c r="L212" s="61"/>
      <c r="M212" s="207"/>
      <c r="N212" s="42"/>
      <c r="O212" s="42"/>
      <c r="P212" s="42"/>
      <c r="Q212" s="42"/>
      <c r="R212" s="42"/>
      <c r="S212" s="42"/>
      <c r="T212" s="78"/>
      <c r="AT212" s="24" t="s">
        <v>287</v>
      </c>
      <c r="AU212" s="24" t="s">
        <v>83</v>
      </c>
    </row>
    <row r="213" spans="2:47" s="1" customFormat="1" ht="27">
      <c r="B213" s="41"/>
      <c r="C213" s="63"/>
      <c r="D213" s="205" t="s">
        <v>196</v>
      </c>
      <c r="E213" s="63"/>
      <c r="F213" s="206" t="s">
        <v>1549</v>
      </c>
      <c r="G213" s="63"/>
      <c r="H213" s="63"/>
      <c r="I213" s="163"/>
      <c r="J213" s="63"/>
      <c r="K213" s="63"/>
      <c r="L213" s="61"/>
      <c r="M213" s="207"/>
      <c r="N213" s="42"/>
      <c r="O213" s="42"/>
      <c r="P213" s="42"/>
      <c r="Q213" s="42"/>
      <c r="R213" s="42"/>
      <c r="S213" s="42"/>
      <c r="T213" s="78"/>
      <c r="AT213" s="24" t="s">
        <v>196</v>
      </c>
      <c r="AU213" s="24" t="s">
        <v>83</v>
      </c>
    </row>
    <row r="214" spans="2:65" s="1" customFormat="1" ht="31.5" customHeight="1">
      <c r="B214" s="41"/>
      <c r="C214" s="193" t="s">
        <v>405</v>
      </c>
      <c r="D214" s="193" t="s">
        <v>189</v>
      </c>
      <c r="E214" s="194" t="s">
        <v>853</v>
      </c>
      <c r="F214" s="195" t="s">
        <v>854</v>
      </c>
      <c r="G214" s="196" t="s">
        <v>300</v>
      </c>
      <c r="H214" s="197">
        <v>1</v>
      </c>
      <c r="I214" s="198"/>
      <c r="J214" s="199">
        <f>ROUND(I214*H214,2)</f>
        <v>0</v>
      </c>
      <c r="K214" s="195" t="s">
        <v>193</v>
      </c>
      <c r="L214" s="61"/>
      <c r="M214" s="200" t="s">
        <v>23</v>
      </c>
      <c r="N214" s="201" t="s">
        <v>44</v>
      </c>
      <c r="O214" s="42"/>
      <c r="P214" s="202">
        <f>O214*H214</f>
        <v>0</v>
      </c>
      <c r="Q214" s="202">
        <v>0.00936</v>
      </c>
      <c r="R214" s="202">
        <f>Q214*H214</f>
        <v>0.00936</v>
      </c>
      <c r="S214" s="202">
        <v>0</v>
      </c>
      <c r="T214" s="203">
        <f>S214*H214</f>
        <v>0</v>
      </c>
      <c r="AR214" s="24" t="s">
        <v>206</v>
      </c>
      <c r="AT214" s="24" t="s">
        <v>189</v>
      </c>
      <c r="AU214" s="24" t="s">
        <v>83</v>
      </c>
      <c r="AY214" s="24" t="s">
        <v>186</v>
      </c>
      <c r="BE214" s="204">
        <f>IF(N214="základní",J214,0)</f>
        <v>0</v>
      </c>
      <c r="BF214" s="204">
        <f>IF(N214="snížená",J214,0)</f>
        <v>0</v>
      </c>
      <c r="BG214" s="204">
        <f>IF(N214="zákl. přenesená",J214,0)</f>
        <v>0</v>
      </c>
      <c r="BH214" s="204">
        <f>IF(N214="sníž. přenesená",J214,0)</f>
        <v>0</v>
      </c>
      <c r="BI214" s="204">
        <f>IF(N214="nulová",J214,0)</f>
        <v>0</v>
      </c>
      <c r="BJ214" s="24" t="s">
        <v>81</v>
      </c>
      <c r="BK214" s="204">
        <f>ROUND(I214*H214,2)</f>
        <v>0</v>
      </c>
      <c r="BL214" s="24" t="s">
        <v>206</v>
      </c>
      <c r="BM214" s="24" t="s">
        <v>1550</v>
      </c>
    </row>
    <row r="215" spans="2:47" s="1" customFormat="1" ht="40.5">
      <c r="B215" s="41"/>
      <c r="C215" s="63"/>
      <c r="D215" s="208" t="s">
        <v>287</v>
      </c>
      <c r="E215" s="63"/>
      <c r="F215" s="209" t="s">
        <v>856</v>
      </c>
      <c r="G215" s="63"/>
      <c r="H215" s="63"/>
      <c r="I215" s="163"/>
      <c r="J215" s="63"/>
      <c r="K215" s="63"/>
      <c r="L215" s="61"/>
      <c r="M215" s="207"/>
      <c r="N215" s="42"/>
      <c r="O215" s="42"/>
      <c r="P215" s="42"/>
      <c r="Q215" s="42"/>
      <c r="R215" s="42"/>
      <c r="S215" s="42"/>
      <c r="T215" s="78"/>
      <c r="AT215" s="24" t="s">
        <v>287</v>
      </c>
      <c r="AU215" s="24" t="s">
        <v>83</v>
      </c>
    </row>
    <row r="216" spans="2:47" s="1" customFormat="1" ht="27">
      <c r="B216" s="41"/>
      <c r="C216" s="63"/>
      <c r="D216" s="205" t="s">
        <v>196</v>
      </c>
      <c r="E216" s="63"/>
      <c r="F216" s="206" t="s">
        <v>1549</v>
      </c>
      <c r="G216" s="63"/>
      <c r="H216" s="63"/>
      <c r="I216" s="163"/>
      <c r="J216" s="63"/>
      <c r="K216" s="63"/>
      <c r="L216" s="61"/>
      <c r="M216" s="207"/>
      <c r="N216" s="42"/>
      <c r="O216" s="42"/>
      <c r="P216" s="42"/>
      <c r="Q216" s="42"/>
      <c r="R216" s="42"/>
      <c r="S216" s="42"/>
      <c r="T216" s="78"/>
      <c r="AT216" s="24" t="s">
        <v>196</v>
      </c>
      <c r="AU216" s="24" t="s">
        <v>83</v>
      </c>
    </row>
    <row r="217" spans="2:65" s="1" customFormat="1" ht="22.5" customHeight="1">
      <c r="B217" s="41"/>
      <c r="C217" s="193" t="s">
        <v>624</v>
      </c>
      <c r="D217" s="193" t="s">
        <v>189</v>
      </c>
      <c r="E217" s="194" t="s">
        <v>1381</v>
      </c>
      <c r="F217" s="195" t="s">
        <v>1382</v>
      </c>
      <c r="G217" s="196" t="s">
        <v>300</v>
      </c>
      <c r="H217" s="197">
        <v>1</v>
      </c>
      <c r="I217" s="198"/>
      <c r="J217" s="199">
        <f>ROUND(I217*H217,2)</f>
        <v>0</v>
      </c>
      <c r="K217" s="195" t="s">
        <v>193</v>
      </c>
      <c r="L217" s="61"/>
      <c r="M217" s="200" t="s">
        <v>23</v>
      </c>
      <c r="N217" s="201" t="s">
        <v>44</v>
      </c>
      <c r="O217" s="42"/>
      <c r="P217" s="202">
        <f>O217*H217</f>
        <v>0</v>
      </c>
      <c r="Q217" s="202">
        <v>0.42368</v>
      </c>
      <c r="R217" s="202">
        <f>Q217*H217</f>
        <v>0.42368</v>
      </c>
      <c r="S217" s="202">
        <v>0</v>
      </c>
      <c r="T217" s="203">
        <f>S217*H217</f>
        <v>0</v>
      </c>
      <c r="AR217" s="24" t="s">
        <v>206</v>
      </c>
      <c r="AT217" s="24" t="s">
        <v>189</v>
      </c>
      <c r="AU217" s="24" t="s">
        <v>83</v>
      </c>
      <c r="AY217" s="24" t="s">
        <v>186</v>
      </c>
      <c r="BE217" s="204">
        <f>IF(N217="základní",J217,0)</f>
        <v>0</v>
      </c>
      <c r="BF217" s="204">
        <f>IF(N217="snížená",J217,0)</f>
        <v>0</v>
      </c>
      <c r="BG217" s="204">
        <f>IF(N217="zákl. přenesená",J217,0)</f>
        <v>0</v>
      </c>
      <c r="BH217" s="204">
        <f>IF(N217="sníž. přenesená",J217,0)</f>
        <v>0</v>
      </c>
      <c r="BI217" s="204">
        <f>IF(N217="nulová",J217,0)</f>
        <v>0</v>
      </c>
      <c r="BJ217" s="24" t="s">
        <v>81</v>
      </c>
      <c r="BK217" s="204">
        <f>ROUND(I217*H217,2)</f>
        <v>0</v>
      </c>
      <c r="BL217" s="24" t="s">
        <v>206</v>
      </c>
      <c r="BM217" s="24" t="s">
        <v>1551</v>
      </c>
    </row>
    <row r="218" spans="2:47" s="1" customFormat="1" ht="108">
      <c r="B218" s="41"/>
      <c r="C218" s="63"/>
      <c r="D218" s="208" t="s">
        <v>287</v>
      </c>
      <c r="E218" s="63"/>
      <c r="F218" s="209" t="s">
        <v>1384</v>
      </c>
      <c r="G218" s="63"/>
      <c r="H218" s="63"/>
      <c r="I218" s="163"/>
      <c r="J218" s="63"/>
      <c r="K218" s="63"/>
      <c r="L218" s="61"/>
      <c r="M218" s="207"/>
      <c r="N218" s="42"/>
      <c r="O218" s="42"/>
      <c r="P218" s="42"/>
      <c r="Q218" s="42"/>
      <c r="R218" s="42"/>
      <c r="S218" s="42"/>
      <c r="T218" s="78"/>
      <c r="AT218" s="24" t="s">
        <v>287</v>
      </c>
      <c r="AU218" s="24" t="s">
        <v>83</v>
      </c>
    </row>
    <row r="219" spans="2:47" s="1" customFormat="1" ht="27">
      <c r="B219" s="41"/>
      <c r="C219" s="63"/>
      <c r="D219" s="205" t="s">
        <v>196</v>
      </c>
      <c r="E219" s="63"/>
      <c r="F219" s="206" t="s">
        <v>1508</v>
      </c>
      <c r="G219" s="63"/>
      <c r="H219" s="63"/>
      <c r="I219" s="163"/>
      <c r="J219" s="63"/>
      <c r="K219" s="63"/>
      <c r="L219" s="61"/>
      <c r="M219" s="207"/>
      <c r="N219" s="42"/>
      <c r="O219" s="42"/>
      <c r="P219" s="42"/>
      <c r="Q219" s="42"/>
      <c r="R219" s="42"/>
      <c r="S219" s="42"/>
      <c r="T219" s="78"/>
      <c r="AT219" s="24" t="s">
        <v>196</v>
      </c>
      <c r="AU219" s="24" t="s">
        <v>83</v>
      </c>
    </row>
    <row r="220" spans="2:65" s="1" customFormat="1" ht="31.5" customHeight="1">
      <c r="B220" s="41"/>
      <c r="C220" s="193" t="s">
        <v>852</v>
      </c>
      <c r="D220" s="193" t="s">
        <v>189</v>
      </c>
      <c r="E220" s="194" t="s">
        <v>863</v>
      </c>
      <c r="F220" s="195" t="s">
        <v>864</v>
      </c>
      <c r="G220" s="196" t="s">
        <v>295</v>
      </c>
      <c r="H220" s="197">
        <v>0.119</v>
      </c>
      <c r="I220" s="198"/>
      <c r="J220" s="199">
        <f>ROUND(I220*H220,2)</f>
        <v>0</v>
      </c>
      <c r="K220" s="195" t="s">
        <v>193</v>
      </c>
      <c r="L220" s="61"/>
      <c r="M220" s="200" t="s">
        <v>23</v>
      </c>
      <c r="N220" s="201" t="s">
        <v>44</v>
      </c>
      <c r="O220" s="42"/>
      <c r="P220" s="202">
        <f>O220*H220</f>
        <v>0</v>
      </c>
      <c r="Q220" s="202">
        <v>0</v>
      </c>
      <c r="R220" s="202">
        <f>Q220*H220</f>
        <v>0</v>
      </c>
      <c r="S220" s="202">
        <v>0</v>
      </c>
      <c r="T220" s="203">
        <f>S220*H220</f>
        <v>0</v>
      </c>
      <c r="AR220" s="24" t="s">
        <v>206</v>
      </c>
      <c r="AT220" s="24" t="s">
        <v>189</v>
      </c>
      <c r="AU220" s="24" t="s">
        <v>83</v>
      </c>
      <c r="AY220" s="24" t="s">
        <v>186</v>
      </c>
      <c r="BE220" s="204">
        <f>IF(N220="základní",J220,0)</f>
        <v>0</v>
      </c>
      <c r="BF220" s="204">
        <f>IF(N220="snížená",J220,0)</f>
        <v>0</v>
      </c>
      <c r="BG220" s="204">
        <f>IF(N220="zákl. přenesená",J220,0)</f>
        <v>0</v>
      </c>
      <c r="BH220" s="204">
        <f>IF(N220="sníž. přenesená",J220,0)</f>
        <v>0</v>
      </c>
      <c r="BI220" s="204">
        <f>IF(N220="nulová",J220,0)</f>
        <v>0</v>
      </c>
      <c r="BJ220" s="24" t="s">
        <v>81</v>
      </c>
      <c r="BK220" s="204">
        <f>ROUND(I220*H220,2)</f>
        <v>0</v>
      </c>
      <c r="BL220" s="24" t="s">
        <v>206</v>
      </c>
      <c r="BM220" s="24" t="s">
        <v>1552</v>
      </c>
    </row>
    <row r="221" spans="2:47" s="1" customFormat="1" ht="40.5">
      <c r="B221" s="41"/>
      <c r="C221" s="63"/>
      <c r="D221" s="208" t="s">
        <v>287</v>
      </c>
      <c r="E221" s="63"/>
      <c r="F221" s="209" t="s">
        <v>866</v>
      </c>
      <c r="G221" s="63"/>
      <c r="H221" s="63"/>
      <c r="I221" s="163"/>
      <c r="J221" s="63"/>
      <c r="K221" s="63"/>
      <c r="L221" s="61"/>
      <c r="M221" s="207"/>
      <c r="N221" s="42"/>
      <c r="O221" s="42"/>
      <c r="P221" s="42"/>
      <c r="Q221" s="42"/>
      <c r="R221" s="42"/>
      <c r="S221" s="42"/>
      <c r="T221" s="78"/>
      <c r="AT221" s="24" t="s">
        <v>287</v>
      </c>
      <c r="AU221" s="24" t="s">
        <v>83</v>
      </c>
    </row>
    <row r="222" spans="2:51" s="11" customFormat="1" ht="13.5">
      <c r="B222" s="214"/>
      <c r="C222" s="215"/>
      <c r="D222" s="208" t="s">
        <v>290</v>
      </c>
      <c r="E222" s="225" t="s">
        <v>23</v>
      </c>
      <c r="F222" s="226" t="s">
        <v>1553</v>
      </c>
      <c r="G222" s="215"/>
      <c r="H222" s="227">
        <v>0.119</v>
      </c>
      <c r="I222" s="219"/>
      <c r="J222" s="215"/>
      <c r="K222" s="215"/>
      <c r="L222" s="220"/>
      <c r="M222" s="221"/>
      <c r="N222" s="222"/>
      <c r="O222" s="222"/>
      <c r="P222" s="222"/>
      <c r="Q222" s="222"/>
      <c r="R222" s="222"/>
      <c r="S222" s="222"/>
      <c r="T222" s="223"/>
      <c r="AT222" s="224" t="s">
        <v>290</v>
      </c>
      <c r="AU222" s="224" t="s">
        <v>83</v>
      </c>
      <c r="AV222" s="11" t="s">
        <v>83</v>
      </c>
      <c r="AW222" s="11" t="s">
        <v>36</v>
      </c>
      <c r="AX222" s="11" t="s">
        <v>81</v>
      </c>
      <c r="AY222" s="224" t="s">
        <v>186</v>
      </c>
    </row>
    <row r="223" spans="2:63" s="10" customFormat="1" ht="29.85" customHeight="1">
      <c r="B223" s="176"/>
      <c r="C223" s="177"/>
      <c r="D223" s="190" t="s">
        <v>72</v>
      </c>
      <c r="E223" s="191" t="s">
        <v>241</v>
      </c>
      <c r="F223" s="191" t="s">
        <v>868</v>
      </c>
      <c r="G223" s="177"/>
      <c r="H223" s="177"/>
      <c r="I223" s="180"/>
      <c r="J223" s="192">
        <f>BK223</f>
        <v>0</v>
      </c>
      <c r="K223" s="177"/>
      <c r="L223" s="182"/>
      <c r="M223" s="183"/>
      <c r="N223" s="184"/>
      <c r="O223" s="184"/>
      <c r="P223" s="185">
        <f>SUM(P224:P268)</f>
        <v>0</v>
      </c>
      <c r="Q223" s="184"/>
      <c r="R223" s="185">
        <f>SUM(R224:R268)</f>
        <v>16.65700306</v>
      </c>
      <c r="S223" s="184"/>
      <c r="T223" s="186">
        <f>SUM(T224:T268)</f>
        <v>11.0188</v>
      </c>
      <c r="AR223" s="187" t="s">
        <v>81</v>
      </c>
      <c r="AT223" s="188" t="s">
        <v>72</v>
      </c>
      <c r="AU223" s="188" t="s">
        <v>81</v>
      </c>
      <c r="AY223" s="187" t="s">
        <v>186</v>
      </c>
      <c r="BK223" s="189">
        <f>SUM(BK224:BK268)</f>
        <v>0</v>
      </c>
    </row>
    <row r="224" spans="2:65" s="1" customFormat="1" ht="22.5" customHeight="1">
      <c r="B224" s="41"/>
      <c r="C224" s="193" t="s">
        <v>81</v>
      </c>
      <c r="D224" s="193" t="s">
        <v>189</v>
      </c>
      <c r="E224" s="194" t="s">
        <v>1003</v>
      </c>
      <c r="F224" s="195" t="s">
        <v>1004</v>
      </c>
      <c r="G224" s="196" t="s">
        <v>444</v>
      </c>
      <c r="H224" s="197">
        <v>6.42</v>
      </c>
      <c r="I224" s="198"/>
      <c r="J224" s="199">
        <f>ROUND(I224*H224,2)</f>
        <v>0</v>
      </c>
      <c r="K224" s="195" t="s">
        <v>193</v>
      </c>
      <c r="L224" s="61"/>
      <c r="M224" s="200" t="s">
        <v>23</v>
      </c>
      <c r="N224" s="201" t="s">
        <v>44</v>
      </c>
      <c r="O224" s="42"/>
      <c r="P224" s="202">
        <f>O224*H224</f>
        <v>0</v>
      </c>
      <c r="Q224" s="202">
        <v>0</v>
      </c>
      <c r="R224" s="202">
        <f>Q224*H224</f>
        <v>0</v>
      </c>
      <c r="S224" s="202">
        <v>0</v>
      </c>
      <c r="T224" s="203">
        <f>S224*H224</f>
        <v>0</v>
      </c>
      <c r="AR224" s="24" t="s">
        <v>206</v>
      </c>
      <c r="AT224" s="24" t="s">
        <v>189</v>
      </c>
      <c r="AU224" s="24" t="s">
        <v>83</v>
      </c>
      <c r="AY224" s="24" t="s">
        <v>186</v>
      </c>
      <c r="BE224" s="204">
        <f>IF(N224="základní",J224,0)</f>
        <v>0</v>
      </c>
      <c r="BF224" s="204">
        <f>IF(N224="snížená",J224,0)</f>
        <v>0</v>
      </c>
      <c r="BG224" s="204">
        <f>IF(N224="zákl. přenesená",J224,0)</f>
        <v>0</v>
      </c>
      <c r="BH224" s="204">
        <f>IF(N224="sníž. přenesená",J224,0)</f>
        <v>0</v>
      </c>
      <c r="BI224" s="204">
        <f>IF(N224="nulová",J224,0)</f>
        <v>0</v>
      </c>
      <c r="BJ224" s="24" t="s">
        <v>81</v>
      </c>
      <c r="BK224" s="204">
        <f>ROUND(I224*H224,2)</f>
        <v>0</v>
      </c>
      <c r="BL224" s="24" t="s">
        <v>206</v>
      </c>
      <c r="BM224" s="24" t="s">
        <v>1554</v>
      </c>
    </row>
    <row r="225" spans="2:47" s="1" customFormat="1" ht="27">
      <c r="B225" s="41"/>
      <c r="C225" s="63"/>
      <c r="D225" s="208" t="s">
        <v>287</v>
      </c>
      <c r="E225" s="63"/>
      <c r="F225" s="209" t="s">
        <v>1002</v>
      </c>
      <c r="G225" s="63"/>
      <c r="H225" s="63"/>
      <c r="I225" s="163"/>
      <c r="J225" s="63"/>
      <c r="K225" s="63"/>
      <c r="L225" s="61"/>
      <c r="M225" s="207"/>
      <c r="N225" s="42"/>
      <c r="O225" s="42"/>
      <c r="P225" s="42"/>
      <c r="Q225" s="42"/>
      <c r="R225" s="42"/>
      <c r="S225" s="42"/>
      <c r="T225" s="78"/>
      <c r="AT225" s="24" t="s">
        <v>287</v>
      </c>
      <c r="AU225" s="24" t="s">
        <v>83</v>
      </c>
    </row>
    <row r="226" spans="2:47" s="1" customFormat="1" ht="27">
      <c r="B226" s="41"/>
      <c r="C226" s="63"/>
      <c r="D226" s="205" t="s">
        <v>196</v>
      </c>
      <c r="E226" s="63"/>
      <c r="F226" s="206" t="s">
        <v>1508</v>
      </c>
      <c r="G226" s="63"/>
      <c r="H226" s="63"/>
      <c r="I226" s="163"/>
      <c r="J226" s="63"/>
      <c r="K226" s="63"/>
      <c r="L226" s="61"/>
      <c r="M226" s="207"/>
      <c r="N226" s="42"/>
      <c r="O226" s="42"/>
      <c r="P226" s="42"/>
      <c r="Q226" s="42"/>
      <c r="R226" s="42"/>
      <c r="S226" s="42"/>
      <c r="T226" s="78"/>
      <c r="AT226" s="24" t="s">
        <v>196</v>
      </c>
      <c r="AU226" s="24" t="s">
        <v>83</v>
      </c>
    </row>
    <row r="227" spans="2:65" s="1" customFormat="1" ht="22.5" customHeight="1">
      <c r="B227" s="41"/>
      <c r="C227" s="193" t="s">
        <v>83</v>
      </c>
      <c r="D227" s="193" t="s">
        <v>189</v>
      </c>
      <c r="E227" s="194" t="s">
        <v>1555</v>
      </c>
      <c r="F227" s="195" t="s">
        <v>1556</v>
      </c>
      <c r="G227" s="196" t="s">
        <v>444</v>
      </c>
      <c r="H227" s="197">
        <v>5.95</v>
      </c>
      <c r="I227" s="198"/>
      <c r="J227" s="199">
        <f>ROUND(I227*H227,2)</f>
        <v>0</v>
      </c>
      <c r="K227" s="195" t="s">
        <v>193</v>
      </c>
      <c r="L227" s="61"/>
      <c r="M227" s="200" t="s">
        <v>23</v>
      </c>
      <c r="N227" s="201" t="s">
        <v>44</v>
      </c>
      <c r="O227" s="42"/>
      <c r="P227" s="202">
        <f>O227*H227</f>
        <v>0</v>
      </c>
      <c r="Q227" s="202">
        <v>0</v>
      </c>
      <c r="R227" s="202">
        <f>Q227*H227</f>
        <v>0</v>
      </c>
      <c r="S227" s="202">
        <v>0</v>
      </c>
      <c r="T227" s="203">
        <f>S227*H227</f>
        <v>0</v>
      </c>
      <c r="AR227" s="24" t="s">
        <v>206</v>
      </c>
      <c r="AT227" s="24" t="s">
        <v>189</v>
      </c>
      <c r="AU227" s="24" t="s">
        <v>83</v>
      </c>
      <c r="AY227" s="24" t="s">
        <v>186</v>
      </c>
      <c r="BE227" s="204">
        <f>IF(N227="základní",J227,0)</f>
        <v>0</v>
      </c>
      <c r="BF227" s="204">
        <f>IF(N227="snížená",J227,0)</f>
        <v>0</v>
      </c>
      <c r="BG227" s="204">
        <f>IF(N227="zákl. přenesená",J227,0)</f>
        <v>0</v>
      </c>
      <c r="BH227" s="204">
        <f>IF(N227="sníž. přenesená",J227,0)</f>
        <v>0</v>
      </c>
      <c r="BI227" s="204">
        <f>IF(N227="nulová",J227,0)</f>
        <v>0</v>
      </c>
      <c r="BJ227" s="24" t="s">
        <v>81</v>
      </c>
      <c r="BK227" s="204">
        <f>ROUND(I227*H227,2)</f>
        <v>0</v>
      </c>
      <c r="BL227" s="24" t="s">
        <v>206</v>
      </c>
      <c r="BM227" s="24" t="s">
        <v>1557</v>
      </c>
    </row>
    <row r="228" spans="2:47" s="1" customFormat="1" ht="27">
      <c r="B228" s="41"/>
      <c r="C228" s="63"/>
      <c r="D228" s="208" t="s">
        <v>287</v>
      </c>
      <c r="E228" s="63"/>
      <c r="F228" s="209" t="s">
        <v>1002</v>
      </c>
      <c r="G228" s="63"/>
      <c r="H228" s="63"/>
      <c r="I228" s="163"/>
      <c r="J228" s="63"/>
      <c r="K228" s="63"/>
      <c r="L228" s="61"/>
      <c r="M228" s="207"/>
      <c r="N228" s="42"/>
      <c r="O228" s="42"/>
      <c r="P228" s="42"/>
      <c r="Q228" s="42"/>
      <c r="R228" s="42"/>
      <c r="S228" s="42"/>
      <c r="T228" s="78"/>
      <c r="AT228" s="24" t="s">
        <v>287</v>
      </c>
      <c r="AU228" s="24" t="s">
        <v>83</v>
      </c>
    </row>
    <row r="229" spans="2:47" s="1" customFormat="1" ht="27">
      <c r="B229" s="41"/>
      <c r="C229" s="63"/>
      <c r="D229" s="205" t="s">
        <v>196</v>
      </c>
      <c r="E229" s="63"/>
      <c r="F229" s="206" t="s">
        <v>1508</v>
      </c>
      <c r="G229" s="63"/>
      <c r="H229" s="63"/>
      <c r="I229" s="163"/>
      <c r="J229" s="63"/>
      <c r="K229" s="63"/>
      <c r="L229" s="61"/>
      <c r="M229" s="207"/>
      <c r="N229" s="42"/>
      <c r="O229" s="42"/>
      <c r="P229" s="42"/>
      <c r="Q229" s="42"/>
      <c r="R229" s="42"/>
      <c r="S229" s="42"/>
      <c r="T229" s="78"/>
      <c r="AT229" s="24" t="s">
        <v>196</v>
      </c>
      <c r="AU229" s="24" t="s">
        <v>83</v>
      </c>
    </row>
    <row r="230" spans="2:65" s="1" customFormat="1" ht="31.5" customHeight="1">
      <c r="B230" s="41"/>
      <c r="C230" s="193" t="s">
        <v>222</v>
      </c>
      <c r="D230" s="193" t="s">
        <v>189</v>
      </c>
      <c r="E230" s="194" t="s">
        <v>869</v>
      </c>
      <c r="F230" s="195" t="s">
        <v>870</v>
      </c>
      <c r="G230" s="196" t="s">
        <v>300</v>
      </c>
      <c r="H230" s="197">
        <v>2</v>
      </c>
      <c r="I230" s="198"/>
      <c r="J230" s="199">
        <f>ROUND(I230*H230,2)</f>
        <v>0</v>
      </c>
      <c r="K230" s="195" t="s">
        <v>23</v>
      </c>
      <c r="L230" s="61"/>
      <c r="M230" s="200" t="s">
        <v>23</v>
      </c>
      <c r="N230" s="201" t="s">
        <v>44</v>
      </c>
      <c r="O230" s="42"/>
      <c r="P230" s="202">
        <f>O230*H230</f>
        <v>0</v>
      </c>
      <c r="Q230" s="202">
        <v>0</v>
      </c>
      <c r="R230" s="202">
        <f>Q230*H230</f>
        <v>0</v>
      </c>
      <c r="S230" s="202">
        <v>0</v>
      </c>
      <c r="T230" s="203">
        <f>S230*H230</f>
        <v>0</v>
      </c>
      <c r="AR230" s="24" t="s">
        <v>206</v>
      </c>
      <c r="AT230" s="24" t="s">
        <v>189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206</v>
      </c>
      <c r="BM230" s="24" t="s">
        <v>1558</v>
      </c>
    </row>
    <row r="231" spans="2:47" s="1" customFormat="1" ht="27">
      <c r="B231" s="41"/>
      <c r="C231" s="63"/>
      <c r="D231" s="205" t="s">
        <v>196</v>
      </c>
      <c r="E231" s="63"/>
      <c r="F231" s="206" t="s">
        <v>1508</v>
      </c>
      <c r="G231" s="63"/>
      <c r="H231" s="63"/>
      <c r="I231" s="163"/>
      <c r="J231" s="63"/>
      <c r="K231" s="63"/>
      <c r="L231" s="61"/>
      <c r="M231" s="207"/>
      <c r="N231" s="42"/>
      <c r="O231" s="42"/>
      <c r="P231" s="42"/>
      <c r="Q231" s="42"/>
      <c r="R231" s="42"/>
      <c r="S231" s="42"/>
      <c r="T231" s="78"/>
      <c r="AT231" s="24" t="s">
        <v>196</v>
      </c>
      <c r="AU231" s="24" t="s">
        <v>83</v>
      </c>
    </row>
    <row r="232" spans="2:65" s="1" customFormat="1" ht="31.5" customHeight="1">
      <c r="B232" s="41"/>
      <c r="C232" s="193" t="s">
        <v>227</v>
      </c>
      <c r="D232" s="193" t="s">
        <v>189</v>
      </c>
      <c r="E232" s="194" t="s">
        <v>1559</v>
      </c>
      <c r="F232" s="195" t="s">
        <v>1560</v>
      </c>
      <c r="G232" s="196" t="s">
        <v>300</v>
      </c>
      <c r="H232" s="197">
        <v>1</v>
      </c>
      <c r="I232" s="198"/>
      <c r="J232" s="199">
        <f>ROUND(I232*H232,2)</f>
        <v>0</v>
      </c>
      <c r="K232" s="195" t="s">
        <v>23</v>
      </c>
      <c r="L232" s="61"/>
      <c r="M232" s="200" t="s">
        <v>23</v>
      </c>
      <c r="N232" s="201" t="s">
        <v>44</v>
      </c>
      <c r="O232" s="42"/>
      <c r="P232" s="202">
        <f>O232*H232</f>
        <v>0</v>
      </c>
      <c r="Q232" s="202">
        <v>0</v>
      </c>
      <c r="R232" s="202">
        <f>Q232*H232</f>
        <v>0</v>
      </c>
      <c r="S232" s="202">
        <v>0</v>
      </c>
      <c r="T232" s="203">
        <f>S232*H232</f>
        <v>0</v>
      </c>
      <c r="AR232" s="24" t="s">
        <v>206</v>
      </c>
      <c r="AT232" s="24" t="s">
        <v>189</v>
      </c>
      <c r="AU232" s="24" t="s">
        <v>83</v>
      </c>
      <c r="AY232" s="24" t="s">
        <v>186</v>
      </c>
      <c r="BE232" s="204">
        <f>IF(N232="základní",J232,0)</f>
        <v>0</v>
      </c>
      <c r="BF232" s="204">
        <f>IF(N232="snížená",J232,0)</f>
        <v>0</v>
      </c>
      <c r="BG232" s="204">
        <f>IF(N232="zákl. přenesená",J232,0)</f>
        <v>0</v>
      </c>
      <c r="BH232" s="204">
        <f>IF(N232="sníž. přenesená",J232,0)</f>
        <v>0</v>
      </c>
      <c r="BI232" s="204">
        <f>IF(N232="nulová",J232,0)</f>
        <v>0</v>
      </c>
      <c r="BJ232" s="24" t="s">
        <v>81</v>
      </c>
      <c r="BK232" s="204">
        <f>ROUND(I232*H232,2)</f>
        <v>0</v>
      </c>
      <c r="BL232" s="24" t="s">
        <v>206</v>
      </c>
      <c r="BM232" s="24" t="s">
        <v>1561</v>
      </c>
    </row>
    <row r="233" spans="2:47" s="1" customFormat="1" ht="27">
      <c r="B233" s="41"/>
      <c r="C233" s="63"/>
      <c r="D233" s="205" t="s">
        <v>196</v>
      </c>
      <c r="E233" s="63"/>
      <c r="F233" s="206" t="s">
        <v>1508</v>
      </c>
      <c r="G233" s="63"/>
      <c r="H233" s="63"/>
      <c r="I233" s="163"/>
      <c r="J233" s="63"/>
      <c r="K233" s="63"/>
      <c r="L233" s="61"/>
      <c r="M233" s="207"/>
      <c r="N233" s="42"/>
      <c r="O233" s="42"/>
      <c r="P233" s="42"/>
      <c r="Q233" s="42"/>
      <c r="R233" s="42"/>
      <c r="S233" s="42"/>
      <c r="T233" s="78"/>
      <c r="AT233" s="24" t="s">
        <v>196</v>
      </c>
      <c r="AU233" s="24" t="s">
        <v>83</v>
      </c>
    </row>
    <row r="234" spans="2:65" s="1" customFormat="1" ht="31.5" customHeight="1">
      <c r="B234" s="41"/>
      <c r="C234" s="193" t="s">
        <v>241</v>
      </c>
      <c r="D234" s="193" t="s">
        <v>189</v>
      </c>
      <c r="E234" s="194" t="s">
        <v>872</v>
      </c>
      <c r="F234" s="195" t="s">
        <v>1562</v>
      </c>
      <c r="G234" s="196" t="s">
        <v>300</v>
      </c>
      <c r="H234" s="197">
        <v>1</v>
      </c>
      <c r="I234" s="198"/>
      <c r="J234" s="199">
        <f>ROUND(I234*H234,2)</f>
        <v>0</v>
      </c>
      <c r="K234" s="195" t="s">
        <v>23</v>
      </c>
      <c r="L234" s="61"/>
      <c r="M234" s="200" t="s">
        <v>23</v>
      </c>
      <c r="N234" s="201" t="s">
        <v>44</v>
      </c>
      <c r="O234" s="42"/>
      <c r="P234" s="202">
        <f>O234*H234</f>
        <v>0</v>
      </c>
      <c r="Q234" s="202">
        <v>0</v>
      </c>
      <c r="R234" s="202">
        <f>Q234*H234</f>
        <v>0</v>
      </c>
      <c r="S234" s="202">
        <v>0</v>
      </c>
      <c r="T234" s="203">
        <f>S234*H234</f>
        <v>0</v>
      </c>
      <c r="AR234" s="24" t="s">
        <v>206</v>
      </c>
      <c r="AT234" s="24" t="s">
        <v>189</v>
      </c>
      <c r="AU234" s="24" t="s">
        <v>83</v>
      </c>
      <c r="AY234" s="24" t="s">
        <v>186</v>
      </c>
      <c r="BE234" s="204">
        <f>IF(N234="základní",J234,0)</f>
        <v>0</v>
      </c>
      <c r="BF234" s="204">
        <f>IF(N234="snížená",J234,0)</f>
        <v>0</v>
      </c>
      <c r="BG234" s="204">
        <f>IF(N234="zákl. přenesená",J234,0)</f>
        <v>0</v>
      </c>
      <c r="BH234" s="204">
        <f>IF(N234="sníž. přenesená",J234,0)</f>
        <v>0</v>
      </c>
      <c r="BI234" s="204">
        <f>IF(N234="nulová",J234,0)</f>
        <v>0</v>
      </c>
      <c r="BJ234" s="24" t="s">
        <v>81</v>
      </c>
      <c r="BK234" s="204">
        <f>ROUND(I234*H234,2)</f>
        <v>0</v>
      </c>
      <c r="BL234" s="24" t="s">
        <v>206</v>
      </c>
      <c r="BM234" s="24" t="s">
        <v>1563</v>
      </c>
    </row>
    <row r="235" spans="2:47" s="1" customFormat="1" ht="27">
      <c r="B235" s="41"/>
      <c r="C235" s="63"/>
      <c r="D235" s="205" t="s">
        <v>196</v>
      </c>
      <c r="E235" s="63"/>
      <c r="F235" s="206" t="s">
        <v>1508</v>
      </c>
      <c r="G235" s="63"/>
      <c r="H235" s="63"/>
      <c r="I235" s="163"/>
      <c r="J235" s="63"/>
      <c r="K235" s="63"/>
      <c r="L235" s="61"/>
      <c r="M235" s="207"/>
      <c r="N235" s="42"/>
      <c r="O235" s="42"/>
      <c r="P235" s="42"/>
      <c r="Q235" s="42"/>
      <c r="R235" s="42"/>
      <c r="S235" s="42"/>
      <c r="T235" s="78"/>
      <c r="AT235" s="24" t="s">
        <v>196</v>
      </c>
      <c r="AU235" s="24" t="s">
        <v>83</v>
      </c>
    </row>
    <row r="236" spans="2:65" s="1" customFormat="1" ht="44.25" customHeight="1">
      <c r="B236" s="41"/>
      <c r="C236" s="193" t="s">
        <v>246</v>
      </c>
      <c r="D236" s="193" t="s">
        <v>189</v>
      </c>
      <c r="E236" s="194" t="s">
        <v>1564</v>
      </c>
      <c r="F236" s="195" t="s">
        <v>1565</v>
      </c>
      <c r="G236" s="196" t="s">
        <v>444</v>
      </c>
      <c r="H236" s="197">
        <v>11.16</v>
      </c>
      <c r="I236" s="198"/>
      <c r="J236" s="199">
        <f>ROUND(I236*H236,2)</f>
        <v>0</v>
      </c>
      <c r="K236" s="195" t="s">
        <v>193</v>
      </c>
      <c r="L236" s="61"/>
      <c r="M236" s="200" t="s">
        <v>23</v>
      </c>
      <c r="N236" s="201" t="s">
        <v>44</v>
      </c>
      <c r="O236" s="42"/>
      <c r="P236" s="202">
        <f>O236*H236</f>
        <v>0</v>
      </c>
      <c r="Q236" s="202">
        <v>0</v>
      </c>
      <c r="R236" s="202">
        <f>Q236*H236</f>
        <v>0</v>
      </c>
      <c r="S236" s="202">
        <v>0.98</v>
      </c>
      <c r="T236" s="203">
        <f>S236*H236</f>
        <v>10.9368</v>
      </c>
      <c r="AR236" s="24" t="s">
        <v>206</v>
      </c>
      <c r="AT236" s="24" t="s">
        <v>189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206</v>
      </c>
      <c r="BM236" s="24" t="s">
        <v>1566</v>
      </c>
    </row>
    <row r="237" spans="2:47" s="1" customFormat="1" ht="121.5">
      <c r="B237" s="41"/>
      <c r="C237" s="63"/>
      <c r="D237" s="208" t="s">
        <v>287</v>
      </c>
      <c r="E237" s="63"/>
      <c r="F237" s="209" t="s">
        <v>1567</v>
      </c>
      <c r="G237" s="63"/>
      <c r="H237" s="63"/>
      <c r="I237" s="163"/>
      <c r="J237" s="63"/>
      <c r="K237" s="63"/>
      <c r="L237" s="61"/>
      <c r="M237" s="207"/>
      <c r="N237" s="42"/>
      <c r="O237" s="42"/>
      <c r="P237" s="42"/>
      <c r="Q237" s="42"/>
      <c r="R237" s="42"/>
      <c r="S237" s="42"/>
      <c r="T237" s="78"/>
      <c r="AT237" s="24" t="s">
        <v>287</v>
      </c>
      <c r="AU237" s="24" t="s">
        <v>83</v>
      </c>
    </row>
    <row r="238" spans="2:47" s="1" customFormat="1" ht="27">
      <c r="B238" s="41"/>
      <c r="C238" s="63"/>
      <c r="D238" s="205" t="s">
        <v>196</v>
      </c>
      <c r="E238" s="63"/>
      <c r="F238" s="206" t="s">
        <v>1508</v>
      </c>
      <c r="G238" s="63"/>
      <c r="H238" s="63"/>
      <c r="I238" s="163"/>
      <c r="J238" s="63"/>
      <c r="K238" s="63"/>
      <c r="L238" s="61"/>
      <c r="M238" s="207"/>
      <c r="N238" s="42"/>
      <c r="O238" s="42"/>
      <c r="P238" s="42"/>
      <c r="Q238" s="42"/>
      <c r="R238" s="42"/>
      <c r="S238" s="42"/>
      <c r="T238" s="78"/>
      <c r="AT238" s="24" t="s">
        <v>196</v>
      </c>
      <c r="AU238" s="24" t="s">
        <v>83</v>
      </c>
    </row>
    <row r="239" spans="2:65" s="1" customFormat="1" ht="44.25" customHeight="1">
      <c r="B239" s="41"/>
      <c r="C239" s="193" t="s">
        <v>251</v>
      </c>
      <c r="D239" s="193" t="s">
        <v>189</v>
      </c>
      <c r="E239" s="194" t="s">
        <v>1024</v>
      </c>
      <c r="F239" s="195" t="s">
        <v>1025</v>
      </c>
      <c r="G239" s="196" t="s">
        <v>300</v>
      </c>
      <c r="H239" s="197">
        <v>1</v>
      </c>
      <c r="I239" s="198"/>
      <c r="J239" s="199">
        <f>ROUND(I239*H239,2)</f>
        <v>0</v>
      </c>
      <c r="K239" s="195" t="s">
        <v>193</v>
      </c>
      <c r="L239" s="61"/>
      <c r="M239" s="200" t="s">
        <v>23</v>
      </c>
      <c r="N239" s="201" t="s">
        <v>44</v>
      </c>
      <c r="O239" s="42"/>
      <c r="P239" s="202">
        <f>O239*H239</f>
        <v>0</v>
      </c>
      <c r="Q239" s="202">
        <v>0</v>
      </c>
      <c r="R239" s="202">
        <f>Q239*H239</f>
        <v>0</v>
      </c>
      <c r="S239" s="202">
        <v>0.082</v>
      </c>
      <c r="T239" s="203">
        <f>S239*H239</f>
        <v>0.082</v>
      </c>
      <c r="AR239" s="24" t="s">
        <v>206</v>
      </c>
      <c r="AT239" s="24" t="s">
        <v>189</v>
      </c>
      <c r="AU239" s="24" t="s">
        <v>83</v>
      </c>
      <c r="AY239" s="24" t="s">
        <v>186</v>
      </c>
      <c r="BE239" s="204">
        <f>IF(N239="základní",J239,0)</f>
        <v>0</v>
      </c>
      <c r="BF239" s="204">
        <f>IF(N239="snížená",J239,0)</f>
        <v>0</v>
      </c>
      <c r="BG239" s="204">
        <f>IF(N239="zákl. přenesená",J239,0)</f>
        <v>0</v>
      </c>
      <c r="BH239" s="204">
        <f>IF(N239="sníž. přenesená",J239,0)</f>
        <v>0</v>
      </c>
      <c r="BI239" s="204">
        <f>IF(N239="nulová",J239,0)</f>
        <v>0</v>
      </c>
      <c r="BJ239" s="24" t="s">
        <v>81</v>
      </c>
      <c r="BK239" s="204">
        <f>ROUND(I239*H239,2)</f>
        <v>0</v>
      </c>
      <c r="BL239" s="24" t="s">
        <v>206</v>
      </c>
      <c r="BM239" s="24" t="s">
        <v>1568</v>
      </c>
    </row>
    <row r="240" spans="2:47" s="1" customFormat="1" ht="67.5">
      <c r="B240" s="41"/>
      <c r="C240" s="63"/>
      <c r="D240" s="208" t="s">
        <v>287</v>
      </c>
      <c r="E240" s="63"/>
      <c r="F240" s="209" t="s">
        <v>1027</v>
      </c>
      <c r="G240" s="63"/>
      <c r="H240" s="63"/>
      <c r="I240" s="163"/>
      <c r="J240" s="63"/>
      <c r="K240" s="63"/>
      <c r="L240" s="61"/>
      <c r="M240" s="207"/>
      <c r="N240" s="42"/>
      <c r="O240" s="42"/>
      <c r="P240" s="42"/>
      <c r="Q240" s="42"/>
      <c r="R240" s="42"/>
      <c r="S240" s="42"/>
      <c r="T240" s="78"/>
      <c r="AT240" s="24" t="s">
        <v>287</v>
      </c>
      <c r="AU240" s="24" t="s">
        <v>83</v>
      </c>
    </row>
    <row r="241" spans="2:47" s="1" customFormat="1" ht="27">
      <c r="B241" s="41"/>
      <c r="C241" s="63"/>
      <c r="D241" s="205" t="s">
        <v>196</v>
      </c>
      <c r="E241" s="63"/>
      <c r="F241" s="206" t="s">
        <v>1508</v>
      </c>
      <c r="G241" s="63"/>
      <c r="H241" s="63"/>
      <c r="I241" s="163"/>
      <c r="J241" s="63"/>
      <c r="K241" s="63"/>
      <c r="L241" s="61"/>
      <c r="M241" s="207"/>
      <c r="N241" s="42"/>
      <c r="O241" s="42"/>
      <c r="P241" s="42"/>
      <c r="Q241" s="42"/>
      <c r="R241" s="42"/>
      <c r="S241" s="42"/>
      <c r="T241" s="78"/>
      <c r="AT241" s="24" t="s">
        <v>196</v>
      </c>
      <c r="AU241" s="24" t="s">
        <v>83</v>
      </c>
    </row>
    <row r="242" spans="2:65" s="1" customFormat="1" ht="31.5" customHeight="1">
      <c r="B242" s="41"/>
      <c r="C242" s="193" t="s">
        <v>1083</v>
      </c>
      <c r="D242" s="193" t="s">
        <v>189</v>
      </c>
      <c r="E242" s="194" t="s">
        <v>995</v>
      </c>
      <c r="F242" s="195" t="s">
        <v>996</v>
      </c>
      <c r="G242" s="196" t="s">
        <v>285</v>
      </c>
      <c r="H242" s="197">
        <v>647.15</v>
      </c>
      <c r="I242" s="198"/>
      <c r="J242" s="199">
        <f>ROUND(I242*H242,2)</f>
        <v>0</v>
      </c>
      <c r="K242" s="195" t="s">
        <v>193</v>
      </c>
      <c r="L242" s="61"/>
      <c r="M242" s="200" t="s">
        <v>23</v>
      </c>
      <c r="N242" s="201" t="s">
        <v>44</v>
      </c>
      <c r="O242" s="42"/>
      <c r="P242" s="202">
        <f>O242*H242</f>
        <v>0</v>
      </c>
      <c r="Q242" s="202">
        <v>0.00047</v>
      </c>
      <c r="R242" s="202">
        <f>Q242*H242</f>
        <v>0.3041605</v>
      </c>
      <c r="S242" s="202">
        <v>0</v>
      </c>
      <c r="T242" s="203">
        <f>S242*H242</f>
        <v>0</v>
      </c>
      <c r="AR242" s="24" t="s">
        <v>206</v>
      </c>
      <c r="AT242" s="24" t="s">
        <v>189</v>
      </c>
      <c r="AU242" s="24" t="s">
        <v>83</v>
      </c>
      <c r="AY242" s="24" t="s">
        <v>186</v>
      </c>
      <c r="BE242" s="204">
        <f>IF(N242="základní",J242,0)</f>
        <v>0</v>
      </c>
      <c r="BF242" s="204">
        <f>IF(N242="snížená",J242,0)</f>
        <v>0</v>
      </c>
      <c r="BG242" s="204">
        <f>IF(N242="zákl. přenesená",J242,0)</f>
        <v>0</v>
      </c>
      <c r="BH242" s="204">
        <f>IF(N242="sníž. přenesená",J242,0)</f>
        <v>0</v>
      </c>
      <c r="BI242" s="204">
        <f>IF(N242="nulová",J242,0)</f>
        <v>0</v>
      </c>
      <c r="BJ242" s="24" t="s">
        <v>81</v>
      </c>
      <c r="BK242" s="204">
        <f>ROUND(I242*H242,2)</f>
        <v>0</v>
      </c>
      <c r="BL242" s="24" t="s">
        <v>206</v>
      </c>
      <c r="BM242" s="24" t="s">
        <v>1569</v>
      </c>
    </row>
    <row r="243" spans="2:47" s="1" customFormat="1" ht="27">
      <c r="B243" s="41"/>
      <c r="C243" s="63"/>
      <c r="D243" s="208" t="s">
        <v>287</v>
      </c>
      <c r="E243" s="63"/>
      <c r="F243" s="209" t="s">
        <v>998</v>
      </c>
      <c r="G243" s="63"/>
      <c r="H243" s="63"/>
      <c r="I243" s="163"/>
      <c r="J243" s="63"/>
      <c r="K243" s="63"/>
      <c r="L243" s="61"/>
      <c r="M243" s="207"/>
      <c r="N243" s="42"/>
      <c r="O243" s="42"/>
      <c r="P243" s="42"/>
      <c r="Q243" s="42"/>
      <c r="R243" s="42"/>
      <c r="S243" s="42"/>
      <c r="T243" s="78"/>
      <c r="AT243" s="24" t="s">
        <v>287</v>
      </c>
      <c r="AU243" s="24" t="s">
        <v>83</v>
      </c>
    </row>
    <row r="244" spans="2:47" s="1" customFormat="1" ht="27">
      <c r="B244" s="41"/>
      <c r="C244" s="63"/>
      <c r="D244" s="205" t="s">
        <v>196</v>
      </c>
      <c r="E244" s="63"/>
      <c r="F244" s="206" t="s">
        <v>1531</v>
      </c>
      <c r="G244" s="63"/>
      <c r="H244" s="63"/>
      <c r="I244" s="163"/>
      <c r="J244" s="63"/>
      <c r="K244" s="63"/>
      <c r="L244" s="61"/>
      <c r="M244" s="207"/>
      <c r="N244" s="42"/>
      <c r="O244" s="42"/>
      <c r="P244" s="42"/>
      <c r="Q244" s="42"/>
      <c r="R244" s="42"/>
      <c r="S244" s="42"/>
      <c r="T244" s="78"/>
      <c r="AT244" s="24" t="s">
        <v>196</v>
      </c>
      <c r="AU244" s="24" t="s">
        <v>83</v>
      </c>
    </row>
    <row r="245" spans="2:65" s="1" customFormat="1" ht="44.25" customHeight="1">
      <c r="B245" s="41"/>
      <c r="C245" s="193" t="s">
        <v>630</v>
      </c>
      <c r="D245" s="193" t="s">
        <v>189</v>
      </c>
      <c r="E245" s="194" t="s">
        <v>962</v>
      </c>
      <c r="F245" s="195" t="s">
        <v>963</v>
      </c>
      <c r="G245" s="196" t="s">
        <v>444</v>
      </c>
      <c r="H245" s="197">
        <v>44.98</v>
      </c>
      <c r="I245" s="198"/>
      <c r="J245" s="199">
        <f>ROUND(I245*H245,2)</f>
        <v>0</v>
      </c>
      <c r="K245" s="195" t="s">
        <v>193</v>
      </c>
      <c r="L245" s="61"/>
      <c r="M245" s="200" t="s">
        <v>23</v>
      </c>
      <c r="N245" s="201" t="s">
        <v>44</v>
      </c>
      <c r="O245" s="42"/>
      <c r="P245" s="202">
        <f>O245*H245</f>
        <v>0</v>
      </c>
      <c r="Q245" s="202">
        <v>0.1554</v>
      </c>
      <c r="R245" s="202">
        <f>Q245*H245</f>
        <v>6.989892</v>
      </c>
      <c r="S245" s="202">
        <v>0</v>
      </c>
      <c r="T245" s="203">
        <f>S245*H245</f>
        <v>0</v>
      </c>
      <c r="AR245" s="24" t="s">
        <v>206</v>
      </c>
      <c r="AT245" s="24" t="s">
        <v>189</v>
      </c>
      <c r="AU245" s="24" t="s">
        <v>83</v>
      </c>
      <c r="AY245" s="24" t="s">
        <v>186</v>
      </c>
      <c r="BE245" s="204">
        <f>IF(N245="základní",J245,0)</f>
        <v>0</v>
      </c>
      <c r="BF245" s="204">
        <f>IF(N245="snížená",J245,0)</f>
        <v>0</v>
      </c>
      <c r="BG245" s="204">
        <f>IF(N245="zákl. přenesená",J245,0)</f>
        <v>0</v>
      </c>
      <c r="BH245" s="204">
        <f>IF(N245="sníž. přenesená",J245,0)</f>
        <v>0</v>
      </c>
      <c r="BI245" s="204">
        <f>IF(N245="nulová",J245,0)</f>
        <v>0</v>
      </c>
      <c r="BJ245" s="24" t="s">
        <v>81</v>
      </c>
      <c r="BK245" s="204">
        <f>ROUND(I245*H245,2)</f>
        <v>0</v>
      </c>
      <c r="BL245" s="24" t="s">
        <v>206</v>
      </c>
      <c r="BM245" s="24" t="s">
        <v>1570</v>
      </c>
    </row>
    <row r="246" spans="2:47" s="1" customFormat="1" ht="94.5">
      <c r="B246" s="41"/>
      <c r="C246" s="63"/>
      <c r="D246" s="208" t="s">
        <v>287</v>
      </c>
      <c r="E246" s="63"/>
      <c r="F246" s="209" t="s">
        <v>965</v>
      </c>
      <c r="G246" s="63"/>
      <c r="H246" s="63"/>
      <c r="I246" s="163"/>
      <c r="J246" s="63"/>
      <c r="K246" s="63"/>
      <c r="L246" s="61"/>
      <c r="M246" s="207"/>
      <c r="N246" s="42"/>
      <c r="O246" s="42"/>
      <c r="P246" s="42"/>
      <c r="Q246" s="42"/>
      <c r="R246" s="42"/>
      <c r="S246" s="42"/>
      <c r="T246" s="78"/>
      <c r="AT246" s="24" t="s">
        <v>287</v>
      </c>
      <c r="AU246" s="24" t="s">
        <v>83</v>
      </c>
    </row>
    <row r="247" spans="2:47" s="1" customFormat="1" ht="27">
      <c r="B247" s="41"/>
      <c r="C247" s="63"/>
      <c r="D247" s="205" t="s">
        <v>196</v>
      </c>
      <c r="E247" s="63"/>
      <c r="F247" s="206" t="s">
        <v>1508</v>
      </c>
      <c r="G247" s="63"/>
      <c r="H247" s="63"/>
      <c r="I247" s="163"/>
      <c r="J247" s="63"/>
      <c r="K247" s="63"/>
      <c r="L247" s="61"/>
      <c r="M247" s="207"/>
      <c r="N247" s="42"/>
      <c r="O247" s="42"/>
      <c r="P247" s="42"/>
      <c r="Q247" s="42"/>
      <c r="R247" s="42"/>
      <c r="S247" s="42"/>
      <c r="T247" s="78"/>
      <c r="AT247" s="24" t="s">
        <v>196</v>
      </c>
      <c r="AU247" s="24" t="s">
        <v>83</v>
      </c>
    </row>
    <row r="248" spans="2:65" s="1" customFormat="1" ht="44.25" customHeight="1">
      <c r="B248" s="41"/>
      <c r="C248" s="193" t="s">
        <v>651</v>
      </c>
      <c r="D248" s="193" t="s">
        <v>189</v>
      </c>
      <c r="E248" s="194" t="s">
        <v>955</v>
      </c>
      <c r="F248" s="195" t="s">
        <v>956</v>
      </c>
      <c r="G248" s="196" t="s">
        <v>444</v>
      </c>
      <c r="H248" s="197">
        <v>71.95</v>
      </c>
      <c r="I248" s="198"/>
      <c r="J248" s="199">
        <f>ROUND(I248*H248,2)</f>
        <v>0</v>
      </c>
      <c r="K248" s="195" t="s">
        <v>193</v>
      </c>
      <c r="L248" s="61"/>
      <c r="M248" s="200" t="s">
        <v>23</v>
      </c>
      <c r="N248" s="201" t="s">
        <v>44</v>
      </c>
      <c r="O248" s="42"/>
      <c r="P248" s="202">
        <f>O248*H248</f>
        <v>0</v>
      </c>
      <c r="Q248" s="202">
        <v>0.08978</v>
      </c>
      <c r="R248" s="202">
        <f>Q248*H248</f>
        <v>6.459671</v>
      </c>
      <c r="S248" s="202">
        <v>0</v>
      </c>
      <c r="T248" s="203">
        <f>S248*H248</f>
        <v>0</v>
      </c>
      <c r="AR248" s="24" t="s">
        <v>206</v>
      </c>
      <c r="AT248" s="24" t="s">
        <v>189</v>
      </c>
      <c r="AU248" s="24" t="s">
        <v>83</v>
      </c>
      <c r="AY248" s="24" t="s">
        <v>186</v>
      </c>
      <c r="BE248" s="204">
        <f>IF(N248="základní",J248,0)</f>
        <v>0</v>
      </c>
      <c r="BF248" s="204">
        <f>IF(N248="snížená",J248,0)</f>
        <v>0</v>
      </c>
      <c r="BG248" s="204">
        <f>IF(N248="zákl. přenesená",J248,0)</f>
        <v>0</v>
      </c>
      <c r="BH248" s="204">
        <f>IF(N248="sníž. přenesená",J248,0)</f>
        <v>0</v>
      </c>
      <c r="BI248" s="204">
        <f>IF(N248="nulová",J248,0)</f>
        <v>0</v>
      </c>
      <c r="BJ248" s="24" t="s">
        <v>81</v>
      </c>
      <c r="BK248" s="204">
        <f>ROUND(I248*H248,2)</f>
        <v>0</v>
      </c>
      <c r="BL248" s="24" t="s">
        <v>206</v>
      </c>
      <c r="BM248" s="24" t="s">
        <v>1571</v>
      </c>
    </row>
    <row r="249" spans="2:47" s="1" customFormat="1" ht="135">
      <c r="B249" s="41"/>
      <c r="C249" s="63"/>
      <c r="D249" s="208" t="s">
        <v>287</v>
      </c>
      <c r="E249" s="63"/>
      <c r="F249" s="209" t="s">
        <v>958</v>
      </c>
      <c r="G249" s="63"/>
      <c r="H249" s="63"/>
      <c r="I249" s="163"/>
      <c r="J249" s="63"/>
      <c r="K249" s="63"/>
      <c r="L249" s="61"/>
      <c r="M249" s="207"/>
      <c r="N249" s="42"/>
      <c r="O249" s="42"/>
      <c r="P249" s="42"/>
      <c r="Q249" s="42"/>
      <c r="R249" s="42"/>
      <c r="S249" s="42"/>
      <c r="T249" s="78"/>
      <c r="AT249" s="24" t="s">
        <v>287</v>
      </c>
      <c r="AU249" s="24" t="s">
        <v>83</v>
      </c>
    </row>
    <row r="250" spans="2:47" s="1" customFormat="1" ht="40.5">
      <c r="B250" s="41"/>
      <c r="C250" s="63"/>
      <c r="D250" s="208" t="s">
        <v>196</v>
      </c>
      <c r="E250" s="63"/>
      <c r="F250" s="209" t="s">
        <v>1572</v>
      </c>
      <c r="G250" s="63"/>
      <c r="H250" s="63"/>
      <c r="I250" s="163"/>
      <c r="J250" s="63"/>
      <c r="K250" s="63"/>
      <c r="L250" s="61"/>
      <c r="M250" s="207"/>
      <c r="N250" s="42"/>
      <c r="O250" s="42"/>
      <c r="P250" s="42"/>
      <c r="Q250" s="42"/>
      <c r="R250" s="42"/>
      <c r="S250" s="42"/>
      <c r="T250" s="78"/>
      <c r="AT250" s="24" t="s">
        <v>196</v>
      </c>
      <c r="AU250" s="24" t="s">
        <v>83</v>
      </c>
    </row>
    <row r="251" spans="2:51" s="11" customFormat="1" ht="13.5">
      <c r="B251" s="214"/>
      <c r="C251" s="215"/>
      <c r="D251" s="205" t="s">
        <v>290</v>
      </c>
      <c r="E251" s="216" t="s">
        <v>23</v>
      </c>
      <c r="F251" s="217" t="s">
        <v>1573</v>
      </c>
      <c r="G251" s="215"/>
      <c r="H251" s="218">
        <v>71.95</v>
      </c>
      <c r="I251" s="219"/>
      <c r="J251" s="215"/>
      <c r="K251" s="215"/>
      <c r="L251" s="220"/>
      <c r="M251" s="221"/>
      <c r="N251" s="222"/>
      <c r="O251" s="222"/>
      <c r="P251" s="222"/>
      <c r="Q251" s="222"/>
      <c r="R251" s="222"/>
      <c r="S251" s="222"/>
      <c r="T251" s="223"/>
      <c r="AT251" s="224" t="s">
        <v>290</v>
      </c>
      <c r="AU251" s="224" t="s">
        <v>83</v>
      </c>
      <c r="AV251" s="11" t="s">
        <v>83</v>
      </c>
      <c r="AW251" s="11" t="s">
        <v>36</v>
      </c>
      <c r="AX251" s="11" t="s">
        <v>81</v>
      </c>
      <c r="AY251" s="224" t="s">
        <v>186</v>
      </c>
    </row>
    <row r="252" spans="2:65" s="1" customFormat="1" ht="31.5" customHeight="1">
      <c r="B252" s="41"/>
      <c r="C252" s="193" t="s">
        <v>857</v>
      </c>
      <c r="D252" s="193" t="s">
        <v>189</v>
      </c>
      <c r="E252" s="194" t="s">
        <v>974</v>
      </c>
      <c r="F252" s="195" t="s">
        <v>975</v>
      </c>
      <c r="G252" s="196" t="s">
        <v>295</v>
      </c>
      <c r="H252" s="197">
        <v>1.169</v>
      </c>
      <c r="I252" s="198"/>
      <c r="J252" s="199">
        <f>ROUND(I252*H252,2)</f>
        <v>0</v>
      </c>
      <c r="K252" s="195" t="s">
        <v>193</v>
      </c>
      <c r="L252" s="61"/>
      <c r="M252" s="200" t="s">
        <v>23</v>
      </c>
      <c r="N252" s="201" t="s">
        <v>44</v>
      </c>
      <c r="O252" s="42"/>
      <c r="P252" s="202">
        <f>O252*H252</f>
        <v>0</v>
      </c>
      <c r="Q252" s="202">
        <v>2.25634</v>
      </c>
      <c r="R252" s="202">
        <f>Q252*H252</f>
        <v>2.63766146</v>
      </c>
      <c r="S252" s="202">
        <v>0</v>
      </c>
      <c r="T252" s="203">
        <f>S252*H252</f>
        <v>0</v>
      </c>
      <c r="AR252" s="24" t="s">
        <v>206</v>
      </c>
      <c r="AT252" s="24" t="s">
        <v>189</v>
      </c>
      <c r="AU252" s="24" t="s">
        <v>83</v>
      </c>
      <c r="AY252" s="24" t="s">
        <v>186</v>
      </c>
      <c r="BE252" s="204">
        <f>IF(N252="základní",J252,0)</f>
        <v>0</v>
      </c>
      <c r="BF252" s="204">
        <f>IF(N252="snížená",J252,0)</f>
        <v>0</v>
      </c>
      <c r="BG252" s="204">
        <f>IF(N252="zákl. přenesená",J252,0)</f>
        <v>0</v>
      </c>
      <c r="BH252" s="204">
        <f>IF(N252="sníž. přenesená",J252,0)</f>
        <v>0</v>
      </c>
      <c r="BI252" s="204">
        <f>IF(N252="nulová",J252,0)</f>
        <v>0</v>
      </c>
      <c r="BJ252" s="24" t="s">
        <v>81</v>
      </c>
      <c r="BK252" s="204">
        <f>ROUND(I252*H252,2)</f>
        <v>0</v>
      </c>
      <c r="BL252" s="24" t="s">
        <v>206</v>
      </c>
      <c r="BM252" s="24" t="s">
        <v>1574</v>
      </c>
    </row>
    <row r="253" spans="2:51" s="11" customFormat="1" ht="13.5">
      <c r="B253" s="214"/>
      <c r="C253" s="215"/>
      <c r="D253" s="205" t="s">
        <v>290</v>
      </c>
      <c r="E253" s="216" t="s">
        <v>23</v>
      </c>
      <c r="F253" s="217" t="s">
        <v>1575</v>
      </c>
      <c r="G253" s="215"/>
      <c r="H253" s="218">
        <v>1.169</v>
      </c>
      <c r="I253" s="219"/>
      <c r="J253" s="215"/>
      <c r="K253" s="215"/>
      <c r="L253" s="220"/>
      <c r="M253" s="221"/>
      <c r="N253" s="222"/>
      <c r="O253" s="222"/>
      <c r="P253" s="222"/>
      <c r="Q253" s="222"/>
      <c r="R253" s="222"/>
      <c r="S253" s="222"/>
      <c r="T253" s="223"/>
      <c r="AT253" s="224" t="s">
        <v>290</v>
      </c>
      <c r="AU253" s="224" t="s">
        <v>83</v>
      </c>
      <c r="AV253" s="11" t="s">
        <v>83</v>
      </c>
      <c r="AW253" s="11" t="s">
        <v>36</v>
      </c>
      <c r="AX253" s="11" t="s">
        <v>81</v>
      </c>
      <c r="AY253" s="224" t="s">
        <v>186</v>
      </c>
    </row>
    <row r="254" spans="2:65" s="1" customFormat="1" ht="31.5" customHeight="1">
      <c r="B254" s="41"/>
      <c r="C254" s="193" t="s">
        <v>669</v>
      </c>
      <c r="D254" s="193" t="s">
        <v>189</v>
      </c>
      <c r="E254" s="194" t="s">
        <v>940</v>
      </c>
      <c r="F254" s="195" t="s">
        <v>941</v>
      </c>
      <c r="G254" s="196" t="s">
        <v>444</v>
      </c>
      <c r="H254" s="197">
        <v>137.57</v>
      </c>
      <c r="I254" s="198"/>
      <c r="J254" s="199">
        <f>ROUND(I254*H254,2)</f>
        <v>0</v>
      </c>
      <c r="K254" s="195" t="s">
        <v>193</v>
      </c>
      <c r="L254" s="61"/>
      <c r="M254" s="200" t="s">
        <v>23</v>
      </c>
      <c r="N254" s="201" t="s">
        <v>44</v>
      </c>
      <c r="O254" s="42"/>
      <c r="P254" s="202">
        <f>O254*H254</f>
        <v>0</v>
      </c>
      <c r="Q254" s="202">
        <v>0</v>
      </c>
      <c r="R254" s="202">
        <f>Q254*H254</f>
        <v>0</v>
      </c>
      <c r="S254" s="202">
        <v>0</v>
      </c>
      <c r="T254" s="203">
        <f>S254*H254</f>
        <v>0</v>
      </c>
      <c r="AR254" s="24" t="s">
        <v>206</v>
      </c>
      <c r="AT254" s="24" t="s">
        <v>189</v>
      </c>
      <c r="AU254" s="24" t="s">
        <v>83</v>
      </c>
      <c r="AY254" s="24" t="s">
        <v>186</v>
      </c>
      <c r="BE254" s="204">
        <f>IF(N254="základní",J254,0)</f>
        <v>0</v>
      </c>
      <c r="BF254" s="204">
        <f>IF(N254="snížená",J254,0)</f>
        <v>0</v>
      </c>
      <c r="BG254" s="204">
        <f>IF(N254="zákl. přenesená",J254,0)</f>
        <v>0</v>
      </c>
      <c r="BH254" s="204">
        <f>IF(N254="sníž. přenesená",J254,0)</f>
        <v>0</v>
      </c>
      <c r="BI254" s="204">
        <f>IF(N254="nulová",J254,0)</f>
        <v>0</v>
      </c>
      <c r="BJ254" s="24" t="s">
        <v>81</v>
      </c>
      <c r="BK254" s="204">
        <f>ROUND(I254*H254,2)</f>
        <v>0</v>
      </c>
      <c r="BL254" s="24" t="s">
        <v>206</v>
      </c>
      <c r="BM254" s="24" t="s">
        <v>1576</v>
      </c>
    </row>
    <row r="255" spans="2:47" s="1" customFormat="1" ht="40.5">
      <c r="B255" s="41"/>
      <c r="C255" s="63"/>
      <c r="D255" s="208" t="s">
        <v>287</v>
      </c>
      <c r="E255" s="63"/>
      <c r="F255" s="209" t="s">
        <v>943</v>
      </c>
      <c r="G255" s="63"/>
      <c r="H255" s="63"/>
      <c r="I255" s="163"/>
      <c r="J255" s="63"/>
      <c r="K255" s="63"/>
      <c r="L255" s="61"/>
      <c r="M255" s="207"/>
      <c r="N255" s="42"/>
      <c r="O255" s="42"/>
      <c r="P255" s="42"/>
      <c r="Q255" s="42"/>
      <c r="R255" s="42"/>
      <c r="S255" s="42"/>
      <c r="T255" s="78"/>
      <c r="AT255" s="24" t="s">
        <v>287</v>
      </c>
      <c r="AU255" s="24" t="s">
        <v>83</v>
      </c>
    </row>
    <row r="256" spans="2:51" s="11" customFormat="1" ht="13.5">
      <c r="B256" s="214"/>
      <c r="C256" s="215"/>
      <c r="D256" s="205" t="s">
        <v>290</v>
      </c>
      <c r="E256" s="216" t="s">
        <v>23</v>
      </c>
      <c r="F256" s="217" t="s">
        <v>1577</v>
      </c>
      <c r="G256" s="215"/>
      <c r="H256" s="218">
        <v>137.57</v>
      </c>
      <c r="I256" s="219"/>
      <c r="J256" s="215"/>
      <c r="K256" s="215"/>
      <c r="L256" s="220"/>
      <c r="M256" s="221"/>
      <c r="N256" s="222"/>
      <c r="O256" s="222"/>
      <c r="P256" s="222"/>
      <c r="Q256" s="222"/>
      <c r="R256" s="222"/>
      <c r="S256" s="222"/>
      <c r="T256" s="223"/>
      <c r="AT256" s="224" t="s">
        <v>290</v>
      </c>
      <c r="AU256" s="224" t="s">
        <v>83</v>
      </c>
      <c r="AV256" s="11" t="s">
        <v>83</v>
      </c>
      <c r="AW256" s="11" t="s">
        <v>36</v>
      </c>
      <c r="AX256" s="11" t="s">
        <v>81</v>
      </c>
      <c r="AY256" s="224" t="s">
        <v>186</v>
      </c>
    </row>
    <row r="257" spans="2:65" s="1" customFormat="1" ht="31.5" customHeight="1">
      <c r="B257" s="41"/>
      <c r="C257" s="193" t="s">
        <v>674</v>
      </c>
      <c r="D257" s="193" t="s">
        <v>189</v>
      </c>
      <c r="E257" s="194" t="s">
        <v>922</v>
      </c>
      <c r="F257" s="195" t="s">
        <v>923</v>
      </c>
      <c r="G257" s="196" t="s">
        <v>444</v>
      </c>
      <c r="H257" s="197">
        <v>137.57</v>
      </c>
      <c r="I257" s="198"/>
      <c r="J257" s="199">
        <f>ROUND(I257*H257,2)</f>
        <v>0</v>
      </c>
      <c r="K257" s="195" t="s">
        <v>193</v>
      </c>
      <c r="L257" s="61"/>
      <c r="M257" s="200" t="s">
        <v>23</v>
      </c>
      <c r="N257" s="201" t="s">
        <v>44</v>
      </c>
      <c r="O257" s="42"/>
      <c r="P257" s="202">
        <f>O257*H257</f>
        <v>0</v>
      </c>
      <c r="Q257" s="202">
        <v>0.00033</v>
      </c>
      <c r="R257" s="202">
        <f>Q257*H257</f>
        <v>0.0453981</v>
      </c>
      <c r="S257" s="202">
        <v>0</v>
      </c>
      <c r="T257" s="203">
        <f>S257*H257</f>
        <v>0</v>
      </c>
      <c r="AR257" s="24" t="s">
        <v>206</v>
      </c>
      <c r="AT257" s="24" t="s">
        <v>189</v>
      </c>
      <c r="AU257" s="24" t="s">
        <v>83</v>
      </c>
      <c r="AY257" s="24" t="s">
        <v>186</v>
      </c>
      <c r="BE257" s="204">
        <f>IF(N257="základní",J257,0)</f>
        <v>0</v>
      </c>
      <c r="BF257" s="204">
        <f>IF(N257="snížená",J257,0)</f>
        <v>0</v>
      </c>
      <c r="BG257" s="204">
        <f>IF(N257="zákl. přenesená",J257,0)</f>
        <v>0</v>
      </c>
      <c r="BH257" s="204">
        <f>IF(N257="sníž. přenesená",J257,0)</f>
        <v>0</v>
      </c>
      <c r="BI257" s="204">
        <f>IF(N257="nulová",J257,0)</f>
        <v>0</v>
      </c>
      <c r="BJ257" s="24" t="s">
        <v>81</v>
      </c>
      <c r="BK257" s="204">
        <f>ROUND(I257*H257,2)</f>
        <v>0</v>
      </c>
      <c r="BL257" s="24" t="s">
        <v>206</v>
      </c>
      <c r="BM257" s="24" t="s">
        <v>1578</v>
      </c>
    </row>
    <row r="258" spans="2:47" s="1" customFormat="1" ht="108">
      <c r="B258" s="41"/>
      <c r="C258" s="63"/>
      <c r="D258" s="208" t="s">
        <v>287</v>
      </c>
      <c r="E258" s="63"/>
      <c r="F258" s="209" t="s">
        <v>925</v>
      </c>
      <c r="G258" s="63"/>
      <c r="H258" s="63"/>
      <c r="I258" s="163"/>
      <c r="J258" s="63"/>
      <c r="K258" s="63"/>
      <c r="L258" s="61"/>
      <c r="M258" s="207"/>
      <c r="N258" s="42"/>
      <c r="O258" s="42"/>
      <c r="P258" s="42"/>
      <c r="Q258" s="42"/>
      <c r="R258" s="42"/>
      <c r="S258" s="42"/>
      <c r="T258" s="78"/>
      <c r="AT258" s="24" t="s">
        <v>287</v>
      </c>
      <c r="AU258" s="24" t="s">
        <v>83</v>
      </c>
    </row>
    <row r="259" spans="2:47" s="1" customFormat="1" ht="27">
      <c r="B259" s="41"/>
      <c r="C259" s="63"/>
      <c r="D259" s="205" t="s">
        <v>196</v>
      </c>
      <c r="E259" s="63"/>
      <c r="F259" s="206" t="s">
        <v>1398</v>
      </c>
      <c r="G259" s="63"/>
      <c r="H259" s="63"/>
      <c r="I259" s="163"/>
      <c r="J259" s="63"/>
      <c r="K259" s="63"/>
      <c r="L259" s="61"/>
      <c r="M259" s="207"/>
      <c r="N259" s="42"/>
      <c r="O259" s="42"/>
      <c r="P259" s="42"/>
      <c r="Q259" s="42"/>
      <c r="R259" s="42"/>
      <c r="S259" s="42"/>
      <c r="T259" s="78"/>
      <c r="AT259" s="24" t="s">
        <v>196</v>
      </c>
      <c r="AU259" s="24" t="s">
        <v>83</v>
      </c>
    </row>
    <row r="260" spans="2:65" s="1" customFormat="1" ht="31.5" customHeight="1">
      <c r="B260" s="41"/>
      <c r="C260" s="193" t="s">
        <v>795</v>
      </c>
      <c r="D260" s="193" t="s">
        <v>189</v>
      </c>
      <c r="E260" s="194" t="s">
        <v>899</v>
      </c>
      <c r="F260" s="195" t="s">
        <v>900</v>
      </c>
      <c r="G260" s="196" t="s">
        <v>300</v>
      </c>
      <c r="H260" s="197">
        <v>4</v>
      </c>
      <c r="I260" s="198"/>
      <c r="J260" s="199">
        <f>ROUND(I260*H260,2)</f>
        <v>0</v>
      </c>
      <c r="K260" s="195" t="s">
        <v>193</v>
      </c>
      <c r="L260" s="61"/>
      <c r="M260" s="200" t="s">
        <v>23</v>
      </c>
      <c r="N260" s="201" t="s">
        <v>44</v>
      </c>
      <c r="O260" s="42"/>
      <c r="P260" s="202">
        <f>O260*H260</f>
        <v>0</v>
      </c>
      <c r="Q260" s="202">
        <v>0</v>
      </c>
      <c r="R260" s="202">
        <f>Q260*H260</f>
        <v>0</v>
      </c>
      <c r="S260" s="202">
        <v>0</v>
      </c>
      <c r="T260" s="203">
        <f>S260*H260</f>
        <v>0</v>
      </c>
      <c r="AR260" s="24" t="s">
        <v>206</v>
      </c>
      <c r="AT260" s="24" t="s">
        <v>189</v>
      </c>
      <c r="AU260" s="24" t="s">
        <v>83</v>
      </c>
      <c r="AY260" s="24" t="s">
        <v>186</v>
      </c>
      <c r="BE260" s="204">
        <f>IF(N260="základní",J260,0)</f>
        <v>0</v>
      </c>
      <c r="BF260" s="204">
        <f>IF(N260="snížená",J260,0)</f>
        <v>0</v>
      </c>
      <c r="BG260" s="204">
        <f>IF(N260="zákl. přenesená",J260,0)</f>
        <v>0</v>
      </c>
      <c r="BH260" s="204">
        <f>IF(N260="sníž. přenesená",J260,0)</f>
        <v>0</v>
      </c>
      <c r="BI260" s="204">
        <f>IF(N260="nulová",J260,0)</f>
        <v>0</v>
      </c>
      <c r="BJ260" s="24" t="s">
        <v>81</v>
      </c>
      <c r="BK260" s="204">
        <f>ROUND(I260*H260,2)</f>
        <v>0</v>
      </c>
      <c r="BL260" s="24" t="s">
        <v>206</v>
      </c>
      <c r="BM260" s="24" t="s">
        <v>1579</v>
      </c>
    </row>
    <row r="261" spans="2:47" s="1" customFormat="1" ht="81">
      <c r="B261" s="41"/>
      <c r="C261" s="63"/>
      <c r="D261" s="208" t="s">
        <v>287</v>
      </c>
      <c r="E261" s="63"/>
      <c r="F261" s="209" t="s">
        <v>902</v>
      </c>
      <c r="G261" s="63"/>
      <c r="H261" s="63"/>
      <c r="I261" s="163"/>
      <c r="J261" s="63"/>
      <c r="K261" s="63"/>
      <c r="L261" s="61"/>
      <c r="M261" s="207"/>
      <c r="N261" s="42"/>
      <c r="O261" s="42"/>
      <c r="P261" s="42"/>
      <c r="Q261" s="42"/>
      <c r="R261" s="42"/>
      <c r="S261" s="42"/>
      <c r="T261" s="78"/>
      <c r="AT261" s="24" t="s">
        <v>287</v>
      </c>
      <c r="AU261" s="24" t="s">
        <v>83</v>
      </c>
    </row>
    <row r="262" spans="2:47" s="1" customFormat="1" ht="27">
      <c r="B262" s="41"/>
      <c r="C262" s="63"/>
      <c r="D262" s="205" t="s">
        <v>196</v>
      </c>
      <c r="E262" s="63"/>
      <c r="F262" s="206" t="s">
        <v>1508</v>
      </c>
      <c r="G262" s="63"/>
      <c r="H262" s="63"/>
      <c r="I262" s="163"/>
      <c r="J262" s="63"/>
      <c r="K262" s="63"/>
      <c r="L262" s="61"/>
      <c r="M262" s="207"/>
      <c r="N262" s="42"/>
      <c r="O262" s="42"/>
      <c r="P262" s="42"/>
      <c r="Q262" s="42"/>
      <c r="R262" s="42"/>
      <c r="S262" s="42"/>
      <c r="T262" s="78"/>
      <c r="AT262" s="24" t="s">
        <v>196</v>
      </c>
      <c r="AU262" s="24" t="s">
        <v>83</v>
      </c>
    </row>
    <row r="263" spans="2:65" s="1" customFormat="1" ht="22.5" customHeight="1">
      <c r="B263" s="41"/>
      <c r="C263" s="193" t="s">
        <v>1310</v>
      </c>
      <c r="D263" s="193" t="s">
        <v>189</v>
      </c>
      <c r="E263" s="194" t="s">
        <v>917</v>
      </c>
      <c r="F263" s="195" t="s">
        <v>918</v>
      </c>
      <c r="G263" s="196" t="s">
        <v>300</v>
      </c>
      <c r="H263" s="197">
        <v>2</v>
      </c>
      <c r="I263" s="198"/>
      <c r="J263" s="199">
        <f>ROUND(I263*H263,2)</f>
        <v>0</v>
      </c>
      <c r="K263" s="195" t="s">
        <v>193</v>
      </c>
      <c r="L263" s="61"/>
      <c r="M263" s="200" t="s">
        <v>23</v>
      </c>
      <c r="N263" s="201" t="s">
        <v>44</v>
      </c>
      <c r="O263" s="42"/>
      <c r="P263" s="202">
        <f>O263*H263</f>
        <v>0</v>
      </c>
      <c r="Q263" s="202">
        <v>0.10941</v>
      </c>
      <c r="R263" s="202">
        <f>Q263*H263</f>
        <v>0.21882</v>
      </c>
      <c r="S263" s="202">
        <v>0</v>
      </c>
      <c r="T263" s="203">
        <f>S263*H263</f>
        <v>0</v>
      </c>
      <c r="AR263" s="24" t="s">
        <v>206</v>
      </c>
      <c r="AT263" s="24" t="s">
        <v>189</v>
      </c>
      <c r="AU263" s="24" t="s">
        <v>83</v>
      </c>
      <c r="AY263" s="24" t="s">
        <v>186</v>
      </c>
      <c r="BE263" s="204">
        <f>IF(N263="základní",J263,0)</f>
        <v>0</v>
      </c>
      <c r="BF263" s="204">
        <f>IF(N263="snížená",J263,0)</f>
        <v>0</v>
      </c>
      <c r="BG263" s="204">
        <f>IF(N263="zákl. přenesená",J263,0)</f>
        <v>0</v>
      </c>
      <c r="BH263" s="204">
        <f>IF(N263="sníž. přenesená",J263,0)</f>
        <v>0</v>
      </c>
      <c r="BI263" s="204">
        <f>IF(N263="nulová",J263,0)</f>
        <v>0</v>
      </c>
      <c r="BJ263" s="24" t="s">
        <v>81</v>
      </c>
      <c r="BK263" s="204">
        <f>ROUND(I263*H263,2)</f>
        <v>0</v>
      </c>
      <c r="BL263" s="24" t="s">
        <v>206</v>
      </c>
      <c r="BM263" s="24" t="s">
        <v>1580</v>
      </c>
    </row>
    <row r="264" spans="2:47" s="1" customFormat="1" ht="94.5">
      <c r="B264" s="41"/>
      <c r="C264" s="63"/>
      <c r="D264" s="208" t="s">
        <v>287</v>
      </c>
      <c r="E264" s="63"/>
      <c r="F264" s="209" t="s">
        <v>920</v>
      </c>
      <c r="G264" s="63"/>
      <c r="H264" s="63"/>
      <c r="I264" s="163"/>
      <c r="J264" s="63"/>
      <c r="K264" s="63"/>
      <c r="L264" s="61"/>
      <c r="M264" s="207"/>
      <c r="N264" s="42"/>
      <c r="O264" s="42"/>
      <c r="P264" s="42"/>
      <c r="Q264" s="42"/>
      <c r="R264" s="42"/>
      <c r="S264" s="42"/>
      <c r="T264" s="78"/>
      <c r="AT264" s="24" t="s">
        <v>287</v>
      </c>
      <c r="AU264" s="24" t="s">
        <v>83</v>
      </c>
    </row>
    <row r="265" spans="2:47" s="1" customFormat="1" ht="27">
      <c r="B265" s="41"/>
      <c r="C265" s="63"/>
      <c r="D265" s="205" t="s">
        <v>196</v>
      </c>
      <c r="E265" s="63"/>
      <c r="F265" s="206" t="s">
        <v>1508</v>
      </c>
      <c r="G265" s="63"/>
      <c r="H265" s="63"/>
      <c r="I265" s="163"/>
      <c r="J265" s="63"/>
      <c r="K265" s="63"/>
      <c r="L265" s="61"/>
      <c r="M265" s="207"/>
      <c r="N265" s="42"/>
      <c r="O265" s="42"/>
      <c r="P265" s="42"/>
      <c r="Q265" s="42"/>
      <c r="R265" s="42"/>
      <c r="S265" s="42"/>
      <c r="T265" s="78"/>
      <c r="AT265" s="24" t="s">
        <v>196</v>
      </c>
      <c r="AU265" s="24" t="s">
        <v>83</v>
      </c>
    </row>
    <row r="266" spans="2:65" s="1" customFormat="1" ht="31.5" customHeight="1">
      <c r="B266" s="41"/>
      <c r="C266" s="193" t="s">
        <v>1367</v>
      </c>
      <c r="D266" s="193" t="s">
        <v>189</v>
      </c>
      <c r="E266" s="194" t="s">
        <v>908</v>
      </c>
      <c r="F266" s="195" t="s">
        <v>909</v>
      </c>
      <c r="G266" s="196" t="s">
        <v>300</v>
      </c>
      <c r="H266" s="197">
        <v>2</v>
      </c>
      <c r="I266" s="198"/>
      <c r="J266" s="199">
        <f>ROUND(I266*H266,2)</f>
        <v>0</v>
      </c>
      <c r="K266" s="195" t="s">
        <v>193</v>
      </c>
      <c r="L266" s="61"/>
      <c r="M266" s="200" t="s">
        <v>23</v>
      </c>
      <c r="N266" s="201" t="s">
        <v>44</v>
      </c>
      <c r="O266" s="42"/>
      <c r="P266" s="202">
        <f>O266*H266</f>
        <v>0</v>
      </c>
      <c r="Q266" s="202">
        <v>0.0007</v>
      </c>
      <c r="R266" s="202">
        <f>Q266*H266</f>
        <v>0.0014</v>
      </c>
      <c r="S266" s="202">
        <v>0</v>
      </c>
      <c r="T266" s="203">
        <f>S266*H266</f>
        <v>0</v>
      </c>
      <c r="AR266" s="24" t="s">
        <v>206</v>
      </c>
      <c r="AT266" s="24" t="s">
        <v>189</v>
      </c>
      <c r="AU266" s="24" t="s">
        <v>83</v>
      </c>
      <c r="AY266" s="24" t="s">
        <v>186</v>
      </c>
      <c r="BE266" s="204">
        <f>IF(N266="základní",J266,0)</f>
        <v>0</v>
      </c>
      <c r="BF266" s="204">
        <f>IF(N266="snížená",J266,0)</f>
        <v>0</v>
      </c>
      <c r="BG266" s="204">
        <f>IF(N266="zákl. přenesená",J266,0)</f>
        <v>0</v>
      </c>
      <c r="BH266" s="204">
        <f>IF(N266="sníž. přenesená",J266,0)</f>
        <v>0</v>
      </c>
      <c r="BI266" s="204">
        <f>IF(N266="nulová",J266,0)</f>
        <v>0</v>
      </c>
      <c r="BJ266" s="24" t="s">
        <v>81</v>
      </c>
      <c r="BK266" s="204">
        <f>ROUND(I266*H266,2)</f>
        <v>0</v>
      </c>
      <c r="BL266" s="24" t="s">
        <v>206</v>
      </c>
      <c r="BM266" s="24" t="s">
        <v>1581</v>
      </c>
    </row>
    <row r="267" spans="2:47" s="1" customFormat="1" ht="135">
      <c r="B267" s="41"/>
      <c r="C267" s="63"/>
      <c r="D267" s="208" t="s">
        <v>287</v>
      </c>
      <c r="E267" s="63"/>
      <c r="F267" s="209" t="s">
        <v>911</v>
      </c>
      <c r="G267" s="63"/>
      <c r="H267" s="63"/>
      <c r="I267" s="163"/>
      <c r="J267" s="63"/>
      <c r="K267" s="63"/>
      <c r="L267" s="61"/>
      <c r="M267" s="207"/>
      <c r="N267" s="42"/>
      <c r="O267" s="42"/>
      <c r="P267" s="42"/>
      <c r="Q267" s="42"/>
      <c r="R267" s="42"/>
      <c r="S267" s="42"/>
      <c r="T267" s="78"/>
      <c r="AT267" s="24" t="s">
        <v>287</v>
      </c>
      <c r="AU267" s="24" t="s">
        <v>83</v>
      </c>
    </row>
    <row r="268" spans="2:47" s="1" customFormat="1" ht="27">
      <c r="B268" s="41"/>
      <c r="C268" s="63"/>
      <c r="D268" s="208" t="s">
        <v>196</v>
      </c>
      <c r="E268" s="63"/>
      <c r="F268" s="209" t="s">
        <v>1508</v>
      </c>
      <c r="G268" s="63"/>
      <c r="H268" s="63"/>
      <c r="I268" s="163"/>
      <c r="J268" s="63"/>
      <c r="K268" s="63"/>
      <c r="L268" s="61"/>
      <c r="M268" s="207"/>
      <c r="N268" s="42"/>
      <c r="O268" s="42"/>
      <c r="P268" s="42"/>
      <c r="Q268" s="42"/>
      <c r="R268" s="42"/>
      <c r="S268" s="42"/>
      <c r="T268" s="78"/>
      <c r="AT268" s="24" t="s">
        <v>196</v>
      </c>
      <c r="AU268" s="24" t="s">
        <v>83</v>
      </c>
    </row>
    <row r="269" spans="2:63" s="10" customFormat="1" ht="29.85" customHeight="1">
      <c r="B269" s="176"/>
      <c r="C269" s="177"/>
      <c r="D269" s="190" t="s">
        <v>72</v>
      </c>
      <c r="E269" s="191" t="s">
        <v>396</v>
      </c>
      <c r="F269" s="191" t="s">
        <v>397</v>
      </c>
      <c r="G269" s="177"/>
      <c r="H269" s="177"/>
      <c r="I269" s="180"/>
      <c r="J269" s="192">
        <f>BK269</f>
        <v>0</v>
      </c>
      <c r="K269" s="177"/>
      <c r="L269" s="182"/>
      <c r="M269" s="183"/>
      <c r="N269" s="184"/>
      <c r="O269" s="184"/>
      <c r="P269" s="185">
        <f>SUM(P270:P281)</f>
        <v>0</v>
      </c>
      <c r="Q269" s="184"/>
      <c r="R269" s="185">
        <f>SUM(R270:R281)</f>
        <v>0</v>
      </c>
      <c r="S269" s="184"/>
      <c r="T269" s="186">
        <f>SUM(T270:T281)</f>
        <v>0</v>
      </c>
      <c r="AR269" s="187" t="s">
        <v>81</v>
      </c>
      <c r="AT269" s="188" t="s">
        <v>72</v>
      </c>
      <c r="AU269" s="188" t="s">
        <v>81</v>
      </c>
      <c r="AY269" s="187" t="s">
        <v>186</v>
      </c>
      <c r="BK269" s="189">
        <f>SUM(BK270:BK281)</f>
        <v>0</v>
      </c>
    </row>
    <row r="270" spans="2:65" s="1" customFormat="1" ht="31.5" customHeight="1">
      <c r="B270" s="41"/>
      <c r="C270" s="193" t="s">
        <v>9</v>
      </c>
      <c r="D270" s="193" t="s">
        <v>189</v>
      </c>
      <c r="E270" s="194" t="s">
        <v>1032</v>
      </c>
      <c r="F270" s="195" t="s">
        <v>1033</v>
      </c>
      <c r="G270" s="196" t="s">
        <v>401</v>
      </c>
      <c r="H270" s="197">
        <v>300.614</v>
      </c>
      <c r="I270" s="198"/>
      <c r="J270" s="199">
        <f>ROUND(I270*H270,2)</f>
        <v>0</v>
      </c>
      <c r="K270" s="195" t="s">
        <v>23</v>
      </c>
      <c r="L270" s="61"/>
      <c r="M270" s="200" t="s">
        <v>23</v>
      </c>
      <c r="N270" s="201" t="s">
        <v>44</v>
      </c>
      <c r="O270" s="42"/>
      <c r="P270" s="202">
        <f>O270*H270</f>
        <v>0</v>
      </c>
      <c r="Q270" s="202">
        <v>0</v>
      </c>
      <c r="R270" s="202">
        <f>Q270*H270</f>
        <v>0</v>
      </c>
      <c r="S270" s="202">
        <v>0</v>
      </c>
      <c r="T270" s="203">
        <f>S270*H270</f>
        <v>0</v>
      </c>
      <c r="AR270" s="24" t="s">
        <v>206</v>
      </c>
      <c r="AT270" s="24" t="s">
        <v>189</v>
      </c>
      <c r="AU270" s="24" t="s">
        <v>83</v>
      </c>
      <c r="AY270" s="24" t="s">
        <v>186</v>
      </c>
      <c r="BE270" s="204">
        <f>IF(N270="základní",J270,0)</f>
        <v>0</v>
      </c>
      <c r="BF270" s="204">
        <f>IF(N270="snížená",J270,0)</f>
        <v>0</v>
      </c>
      <c r="BG270" s="204">
        <f>IF(N270="zákl. přenesená",J270,0)</f>
        <v>0</v>
      </c>
      <c r="BH270" s="204">
        <f>IF(N270="sníž. přenesená",J270,0)</f>
        <v>0</v>
      </c>
      <c r="BI270" s="204">
        <f>IF(N270="nulová",J270,0)</f>
        <v>0</v>
      </c>
      <c r="BJ270" s="24" t="s">
        <v>81</v>
      </c>
      <c r="BK270" s="204">
        <f>ROUND(I270*H270,2)</f>
        <v>0</v>
      </c>
      <c r="BL270" s="24" t="s">
        <v>206</v>
      </c>
      <c r="BM270" s="24" t="s">
        <v>1582</v>
      </c>
    </row>
    <row r="271" spans="2:51" s="11" customFormat="1" ht="13.5">
      <c r="B271" s="214"/>
      <c r="C271" s="215"/>
      <c r="D271" s="205" t="s">
        <v>290</v>
      </c>
      <c r="E271" s="216" t="s">
        <v>23</v>
      </c>
      <c r="F271" s="217" t="s">
        <v>1583</v>
      </c>
      <c r="G271" s="215"/>
      <c r="H271" s="218">
        <v>300.614</v>
      </c>
      <c r="I271" s="219"/>
      <c r="J271" s="215"/>
      <c r="K271" s="215"/>
      <c r="L271" s="220"/>
      <c r="M271" s="221"/>
      <c r="N271" s="222"/>
      <c r="O271" s="222"/>
      <c r="P271" s="222"/>
      <c r="Q271" s="222"/>
      <c r="R271" s="222"/>
      <c r="S271" s="222"/>
      <c r="T271" s="223"/>
      <c r="AT271" s="224" t="s">
        <v>290</v>
      </c>
      <c r="AU271" s="224" t="s">
        <v>83</v>
      </c>
      <c r="AV271" s="11" t="s">
        <v>83</v>
      </c>
      <c r="AW271" s="11" t="s">
        <v>36</v>
      </c>
      <c r="AX271" s="11" t="s">
        <v>81</v>
      </c>
      <c r="AY271" s="224" t="s">
        <v>186</v>
      </c>
    </row>
    <row r="272" spans="2:65" s="1" customFormat="1" ht="31.5" customHeight="1">
      <c r="B272" s="41"/>
      <c r="C272" s="193" t="s">
        <v>369</v>
      </c>
      <c r="D272" s="193" t="s">
        <v>189</v>
      </c>
      <c r="E272" s="194" t="s">
        <v>1036</v>
      </c>
      <c r="F272" s="195" t="s">
        <v>1037</v>
      </c>
      <c r="G272" s="196" t="s">
        <v>401</v>
      </c>
      <c r="H272" s="197">
        <v>10.937</v>
      </c>
      <c r="I272" s="198"/>
      <c r="J272" s="199">
        <f>ROUND(I272*H272,2)</f>
        <v>0</v>
      </c>
      <c r="K272" s="195" t="s">
        <v>23</v>
      </c>
      <c r="L272" s="61"/>
      <c r="M272" s="200" t="s">
        <v>23</v>
      </c>
      <c r="N272" s="201" t="s">
        <v>44</v>
      </c>
      <c r="O272" s="42"/>
      <c r="P272" s="202">
        <f>O272*H272</f>
        <v>0</v>
      </c>
      <c r="Q272" s="202">
        <v>0</v>
      </c>
      <c r="R272" s="202">
        <f>Q272*H272</f>
        <v>0</v>
      </c>
      <c r="S272" s="202">
        <v>0</v>
      </c>
      <c r="T272" s="203">
        <f>S272*H272</f>
        <v>0</v>
      </c>
      <c r="AR272" s="24" t="s">
        <v>206</v>
      </c>
      <c r="AT272" s="24" t="s">
        <v>189</v>
      </c>
      <c r="AU272" s="24" t="s">
        <v>83</v>
      </c>
      <c r="AY272" s="24" t="s">
        <v>186</v>
      </c>
      <c r="BE272" s="204">
        <f>IF(N272="základní",J272,0)</f>
        <v>0</v>
      </c>
      <c r="BF272" s="204">
        <f>IF(N272="snížená",J272,0)</f>
        <v>0</v>
      </c>
      <c r="BG272" s="204">
        <f>IF(N272="zákl. přenesená",J272,0)</f>
        <v>0</v>
      </c>
      <c r="BH272" s="204">
        <f>IF(N272="sníž. přenesená",J272,0)</f>
        <v>0</v>
      </c>
      <c r="BI272" s="204">
        <f>IF(N272="nulová",J272,0)</f>
        <v>0</v>
      </c>
      <c r="BJ272" s="24" t="s">
        <v>81</v>
      </c>
      <c r="BK272" s="204">
        <f>ROUND(I272*H272,2)</f>
        <v>0</v>
      </c>
      <c r="BL272" s="24" t="s">
        <v>206</v>
      </c>
      <c r="BM272" s="24" t="s">
        <v>1584</v>
      </c>
    </row>
    <row r="273" spans="2:51" s="11" customFormat="1" ht="13.5">
      <c r="B273" s="214"/>
      <c r="C273" s="215"/>
      <c r="D273" s="205" t="s">
        <v>290</v>
      </c>
      <c r="E273" s="216" t="s">
        <v>23</v>
      </c>
      <c r="F273" s="217" t="s">
        <v>1585</v>
      </c>
      <c r="G273" s="215"/>
      <c r="H273" s="218">
        <v>10.937</v>
      </c>
      <c r="I273" s="219"/>
      <c r="J273" s="215"/>
      <c r="K273" s="215"/>
      <c r="L273" s="220"/>
      <c r="M273" s="221"/>
      <c r="N273" s="222"/>
      <c r="O273" s="222"/>
      <c r="P273" s="222"/>
      <c r="Q273" s="222"/>
      <c r="R273" s="222"/>
      <c r="S273" s="222"/>
      <c r="T273" s="223"/>
      <c r="AT273" s="224" t="s">
        <v>290</v>
      </c>
      <c r="AU273" s="224" t="s">
        <v>83</v>
      </c>
      <c r="AV273" s="11" t="s">
        <v>83</v>
      </c>
      <c r="AW273" s="11" t="s">
        <v>36</v>
      </c>
      <c r="AX273" s="11" t="s">
        <v>81</v>
      </c>
      <c r="AY273" s="224" t="s">
        <v>186</v>
      </c>
    </row>
    <row r="274" spans="2:65" s="1" customFormat="1" ht="31.5" customHeight="1">
      <c r="B274" s="41"/>
      <c r="C274" s="193" t="s">
        <v>373</v>
      </c>
      <c r="D274" s="193" t="s">
        <v>189</v>
      </c>
      <c r="E274" s="194" t="s">
        <v>1040</v>
      </c>
      <c r="F274" s="195" t="s">
        <v>1041</v>
      </c>
      <c r="G274" s="196" t="s">
        <v>401</v>
      </c>
      <c r="H274" s="197">
        <v>0.082</v>
      </c>
      <c r="I274" s="198"/>
      <c r="J274" s="199">
        <f>ROUND(I274*H274,2)</f>
        <v>0</v>
      </c>
      <c r="K274" s="195" t="s">
        <v>23</v>
      </c>
      <c r="L274" s="61"/>
      <c r="M274" s="200" t="s">
        <v>23</v>
      </c>
      <c r="N274" s="201" t="s">
        <v>44</v>
      </c>
      <c r="O274" s="42"/>
      <c r="P274" s="202">
        <f>O274*H274</f>
        <v>0</v>
      </c>
      <c r="Q274" s="202">
        <v>0</v>
      </c>
      <c r="R274" s="202">
        <f>Q274*H274</f>
        <v>0</v>
      </c>
      <c r="S274" s="202">
        <v>0</v>
      </c>
      <c r="T274" s="203">
        <f>S274*H274</f>
        <v>0</v>
      </c>
      <c r="AR274" s="24" t="s">
        <v>206</v>
      </c>
      <c r="AT274" s="24" t="s">
        <v>189</v>
      </c>
      <c r="AU274" s="24" t="s">
        <v>83</v>
      </c>
      <c r="AY274" s="24" t="s">
        <v>186</v>
      </c>
      <c r="BE274" s="204">
        <f>IF(N274="základní",J274,0)</f>
        <v>0</v>
      </c>
      <c r="BF274" s="204">
        <f>IF(N274="snížená",J274,0)</f>
        <v>0</v>
      </c>
      <c r="BG274" s="204">
        <f>IF(N274="zákl. přenesená",J274,0)</f>
        <v>0</v>
      </c>
      <c r="BH274" s="204">
        <f>IF(N274="sníž. přenesená",J274,0)</f>
        <v>0</v>
      </c>
      <c r="BI274" s="204">
        <f>IF(N274="nulová",J274,0)</f>
        <v>0</v>
      </c>
      <c r="BJ274" s="24" t="s">
        <v>81</v>
      </c>
      <c r="BK274" s="204">
        <f>ROUND(I274*H274,2)</f>
        <v>0</v>
      </c>
      <c r="BL274" s="24" t="s">
        <v>206</v>
      </c>
      <c r="BM274" s="24" t="s">
        <v>1586</v>
      </c>
    </row>
    <row r="275" spans="2:51" s="11" customFormat="1" ht="13.5">
      <c r="B275" s="214"/>
      <c r="C275" s="215"/>
      <c r="D275" s="205" t="s">
        <v>290</v>
      </c>
      <c r="E275" s="216" t="s">
        <v>23</v>
      </c>
      <c r="F275" s="217" t="s">
        <v>1587</v>
      </c>
      <c r="G275" s="215"/>
      <c r="H275" s="218">
        <v>0.082</v>
      </c>
      <c r="I275" s="219"/>
      <c r="J275" s="215"/>
      <c r="K275" s="215"/>
      <c r="L275" s="220"/>
      <c r="M275" s="221"/>
      <c r="N275" s="222"/>
      <c r="O275" s="222"/>
      <c r="P275" s="222"/>
      <c r="Q275" s="222"/>
      <c r="R275" s="222"/>
      <c r="S275" s="222"/>
      <c r="T275" s="223"/>
      <c r="AT275" s="224" t="s">
        <v>290</v>
      </c>
      <c r="AU275" s="224" t="s">
        <v>83</v>
      </c>
      <c r="AV275" s="11" t="s">
        <v>83</v>
      </c>
      <c r="AW275" s="11" t="s">
        <v>36</v>
      </c>
      <c r="AX275" s="11" t="s">
        <v>81</v>
      </c>
      <c r="AY275" s="224" t="s">
        <v>186</v>
      </c>
    </row>
    <row r="276" spans="2:65" s="1" customFormat="1" ht="31.5" customHeight="1">
      <c r="B276" s="41"/>
      <c r="C276" s="193" t="s">
        <v>377</v>
      </c>
      <c r="D276" s="193" t="s">
        <v>189</v>
      </c>
      <c r="E276" s="194" t="s">
        <v>1028</v>
      </c>
      <c r="F276" s="195" t="s">
        <v>1029</v>
      </c>
      <c r="G276" s="196" t="s">
        <v>401</v>
      </c>
      <c r="H276" s="197">
        <v>976.689</v>
      </c>
      <c r="I276" s="198"/>
      <c r="J276" s="199">
        <f>ROUND(I276*H276,2)</f>
        <v>0</v>
      </c>
      <c r="K276" s="195" t="s">
        <v>23</v>
      </c>
      <c r="L276" s="61"/>
      <c r="M276" s="200" t="s">
        <v>23</v>
      </c>
      <c r="N276" s="201" t="s">
        <v>44</v>
      </c>
      <c r="O276" s="42"/>
      <c r="P276" s="202">
        <f>O276*H276</f>
        <v>0</v>
      </c>
      <c r="Q276" s="202">
        <v>0</v>
      </c>
      <c r="R276" s="202">
        <f>Q276*H276</f>
        <v>0</v>
      </c>
      <c r="S276" s="202">
        <v>0</v>
      </c>
      <c r="T276" s="203">
        <f>S276*H276</f>
        <v>0</v>
      </c>
      <c r="AR276" s="24" t="s">
        <v>206</v>
      </c>
      <c r="AT276" s="24" t="s">
        <v>189</v>
      </c>
      <c r="AU276" s="24" t="s">
        <v>83</v>
      </c>
      <c r="AY276" s="24" t="s">
        <v>186</v>
      </c>
      <c r="BE276" s="204">
        <f>IF(N276="základní",J276,0)</f>
        <v>0</v>
      </c>
      <c r="BF276" s="204">
        <f>IF(N276="snížená",J276,0)</f>
        <v>0</v>
      </c>
      <c r="BG276" s="204">
        <f>IF(N276="zákl. přenesená",J276,0)</f>
        <v>0</v>
      </c>
      <c r="BH276" s="204">
        <f>IF(N276="sníž. přenesená",J276,0)</f>
        <v>0</v>
      </c>
      <c r="BI276" s="204">
        <f>IF(N276="nulová",J276,0)</f>
        <v>0</v>
      </c>
      <c r="BJ276" s="24" t="s">
        <v>81</v>
      </c>
      <c r="BK276" s="204">
        <f>ROUND(I276*H276,2)</f>
        <v>0</v>
      </c>
      <c r="BL276" s="24" t="s">
        <v>206</v>
      </c>
      <c r="BM276" s="24" t="s">
        <v>1588</v>
      </c>
    </row>
    <row r="277" spans="2:51" s="11" customFormat="1" ht="13.5">
      <c r="B277" s="214"/>
      <c r="C277" s="215"/>
      <c r="D277" s="205" t="s">
        <v>290</v>
      </c>
      <c r="E277" s="216" t="s">
        <v>23</v>
      </c>
      <c r="F277" s="217" t="s">
        <v>1589</v>
      </c>
      <c r="G277" s="215"/>
      <c r="H277" s="218">
        <v>976.689</v>
      </c>
      <c r="I277" s="219"/>
      <c r="J277" s="215"/>
      <c r="K277" s="215"/>
      <c r="L277" s="220"/>
      <c r="M277" s="221"/>
      <c r="N277" s="222"/>
      <c r="O277" s="222"/>
      <c r="P277" s="222"/>
      <c r="Q277" s="222"/>
      <c r="R277" s="222"/>
      <c r="S277" s="222"/>
      <c r="T277" s="223"/>
      <c r="AT277" s="224" t="s">
        <v>290</v>
      </c>
      <c r="AU277" s="224" t="s">
        <v>83</v>
      </c>
      <c r="AV277" s="11" t="s">
        <v>83</v>
      </c>
      <c r="AW277" s="11" t="s">
        <v>36</v>
      </c>
      <c r="AX277" s="11" t="s">
        <v>81</v>
      </c>
      <c r="AY277" s="224" t="s">
        <v>186</v>
      </c>
    </row>
    <row r="278" spans="2:65" s="1" customFormat="1" ht="22.5" customHeight="1">
      <c r="B278" s="41"/>
      <c r="C278" s="193" t="s">
        <v>292</v>
      </c>
      <c r="D278" s="193" t="s">
        <v>189</v>
      </c>
      <c r="E278" s="194" t="s">
        <v>1051</v>
      </c>
      <c r="F278" s="195" t="s">
        <v>1052</v>
      </c>
      <c r="G278" s="196" t="s">
        <v>401</v>
      </c>
      <c r="H278" s="197">
        <v>300.614</v>
      </c>
      <c r="I278" s="198"/>
      <c r="J278" s="199">
        <f>ROUND(I278*H278,2)</f>
        <v>0</v>
      </c>
      <c r="K278" s="195" t="s">
        <v>193</v>
      </c>
      <c r="L278" s="61"/>
      <c r="M278" s="200" t="s">
        <v>23</v>
      </c>
      <c r="N278" s="201" t="s">
        <v>44</v>
      </c>
      <c r="O278" s="42"/>
      <c r="P278" s="202">
        <f>O278*H278</f>
        <v>0</v>
      </c>
      <c r="Q278" s="202">
        <v>0</v>
      </c>
      <c r="R278" s="202">
        <f>Q278*H278</f>
        <v>0</v>
      </c>
      <c r="S278" s="202">
        <v>0</v>
      </c>
      <c r="T278" s="203">
        <f>S278*H278</f>
        <v>0</v>
      </c>
      <c r="AR278" s="24" t="s">
        <v>206</v>
      </c>
      <c r="AT278" s="24" t="s">
        <v>189</v>
      </c>
      <c r="AU278" s="24" t="s">
        <v>83</v>
      </c>
      <c r="AY278" s="24" t="s">
        <v>186</v>
      </c>
      <c r="BE278" s="204">
        <f>IF(N278="základní",J278,0)</f>
        <v>0</v>
      </c>
      <c r="BF278" s="204">
        <f>IF(N278="snížená",J278,0)</f>
        <v>0</v>
      </c>
      <c r="BG278" s="204">
        <f>IF(N278="zákl. přenesená",J278,0)</f>
        <v>0</v>
      </c>
      <c r="BH278" s="204">
        <f>IF(N278="sníž. přenesená",J278,0)</f>
        <v>0</v>
      </c>
      <c r="BI278" s="204">
        <f>IF(N278="nulová",J278,0)</f>
        <v>0</v>
      </c>
      <c r="BJ278" s="24" t="s">
        <v>81</v>
      </c>
      <c r="BK278" s="204">
        <f>ROUND(I278*H278,2)</f>
        <v>0</v>
      </c>
      <c r="BL278" s="24" t="s">
        <v>206</v>
      </c>
      <c r="BM278" s="24" t="s">
        <v>1590</v>
      </c>
    </row>
    <row r="279" spans="2:47" s="1" customFormat="1" ht="67.5">
      <c r="B279" s="41"/>
      <c r="C279" s="63"/>
      <c r="D279" s="205" t="s">
        <v>287</v>
      </c>
      <c r="E279" s="63"/>
      <c r="F279" s="206" t="s">
        <v>1049</v>
      </c>
      <c r="G279" s="63"/>
      <c r="H279" s="63"/>
      <c r="I279" s="163"/>
      <c r="J279" s="63"/>
      <c r="K279" s="63"/>
      <c r="L279" s="61"/>
      <c r="M279" s="207"/>
      <c r="N279" s="42"/>
      <c r="O279" s="42"/>
      <c r="P279" s="42"/>
      <c r="Q279" s="42"/>
      <c r="R279" s="42"/>
      <c r="S279" s="42"/>
      <c r="T279" s="78"/>
      <c r="AT279" s="24" t="s">
        <v>287</v>
      </c>
      <c r="AU279" s="24" t="s">
        <v>83</v>
      </c>
    </row>
    <row r="280" spans="2:65" s="1" customFormat="1" ht="22.5" customHeight="1">
      <c r="B280" s="41"/>
      <c r="C280" s="193" t="s">
        <v>387</v>
      </c>
      <c r="D280" s="193" t="s">
        <v>189</v>
      </c>
      <c r="E280" s="194" t="s">
        <v>1046</v>
      </c>
      <c r="F280" s="195" t="s">
        <v>1047</v>
      </c>
      <c r="G280" s="196" t="s">
        <v>401</v>
      </c>
      <c r="H280" s="197">
        <v>10.937</v>
      </c>
      <c r="I280" s="198"/>
      <c r="J280" s="199">
        <f>ROUND(I280*H280,2)</f>
        <v>0</v>
      </c>
      <c r="K280" s="195" t="s">
        <v>193</v>
      </c>
      <c r="L280" s="61"/>
      <c r="M280" s="200" t="s">
        <v>23</v>
      </c>
      <c r="N280" s="201" t="s">
        <v>44</v>
      </c>
      <c r="O280" s="42"/>
      <c r="P280" s="202">
        <f>O280*H280</f>
        <v>0</v>
      </c>
      <c r="Q280" s="202">
        <v>0</v>
      </c>
      <c r="R280" s="202">
        <f>Q280*H280</f>
        <v>0</v>
      </c>
      <c r="S280" s="202">
        <v>0</v>
      </c>
      <c r="T280" s="203">
        <f>S280*H280</f>
        <v>0</v>
      </c>
      <c r="AR280" s="24" t="s">
        <v>206</v>
      </c>
      <c r="AT280" s="24" t="s">
        <v>189</v>
      </c>
      <c r="AU280" s="24" t="s">
        <v>83</v>
      </c>
      <c r="AY280" s="24" t="s">
        <v>186</v>
      </c>
      <c r="BE280" s="204">
        <f>IF(N280="základní",J280,0)</f>
        <v>0</v>
      </c>
      <c r="BF280" s="204">
        <f>IF(N280="snížená",J280,0)</f>
        <v>0</v>
      </c>
      <c r="BG280" s="204">
        <f>IF(N280="zákl. přenesená",J280,0)</f>
        <v>0</v>
      </c>
      <c r="BH280" s="204">
        <f>IF(N280="sníž. přenesená",J280,0)</f>
        <v>0</v>
      </c>
      <c r="BI280" s="204">
        <f>IF(N280="nulová",J280,0)</f>
        <v>0</v>
      </c>
      <c r="BJ280" s="24" t="s">
        <v>81</v>
      </c>
      <c r="BK280" s="204">
        <f>ROUND(I280*H280,2)</f>
        <v>0</v>
      </c>
      <c r="BL280" s="24" t="s">
        <v>206</v>
      </c>
      <c r="BM280" s="24" t="s">
        <v>1591</v>
      </c>
    </row>
    <row r="281" spans="2:47" s="1" customFormat="1" ht="67.5">
      <c r="B281" s="41"/>
      <c r="C281" s="63"/>
      <c r="D281" s="208" t="s">
        <v>287</v>
      </c>
      <c r="E281" s="63"/>
      <c r="F281" s="209" t="s">
        <v>1049</v>
      </c>
      <c r="G281" s="63"/>
      <c r="H281" s="63"/>
      <c r="I281" s="163"/>
      <c r="J281" s="63"/>
      <c r="K281" s="63"/>
      <c r="L281" s="61"/>
      <c r="M281" s="207"/>
      <c r="N281" s="42"/>
      <c r="O281" s="42"/>
      <c r="P281" s="42"/>
      <c r="Q281" s="42"/>
      <c r="R281" s="42"/>
      <c r="S281" s="42"/>
      <c r="T281" s="78"/>
      <c r="AT281" s="24" t="s">
        <v>287</v>
      </c>
      <c r="AU281" s="24" t="s">
        <v>83</v>
      </c>
    </row>
    <row r="282" spans="2:63" s="10" customFormat="1" ht="29.85" customHeight="1">
      <c r="B282" s="176"/>
      <c r="C282" s="177"/>
      <c r="D282" s="190" t="s">
        <v>72</v>
      </c>
      <c r="E282" s="191" t="s">
        <v>416</v>
      </c>
      <c r="F282" s="191" t="s">
        <v>417</v>
      </c>
      <c r="G282" s="177"/>
      <c r="H282" s="177"/>
      <c r="I282" s="180"/>
      <c r="J282" s="192">
        <f>BK282</f>
        <v>0</v>
      </c>
      <c r="K282" s="177"/>
      <c r="L282" s="182"/>
      <c r="M282" s="183"/>
      <c r="N282" s="184"/>
      <c r="O282" s="184"/>
      <c r="P282" s="185">
        <f>SUM(P283:P284)</f>
        <v>0</v>
      </c>
      <c r="Q282" s="184"/>
      <c r="R282" s="185">
        <f>SUM(R283:R284)</f>
        <v>0</v>
      </c>
      <c r="S282" s="184"/>
      <c r="T282" s="186">
        <f>SUM(T283:T284)</f>
        <v>0</v>
      </c>
      <c r="AR282" s="187" t="s">
        <v>81</v>
      </c>
      <c r="AT282" s="188" t="s">
        <v>72</v>
      </c>
      <c r="AU282" s="188" t="s">
        <v>81</v>
      </c>
      <c r="AY282" s="187" t="s">
        <v>186</v>
      </c>
      <c r="BK282" s="189">
        <f>SUM(BK283:BK284)</f>
        <v>0</v>
      </c>
    </row>
    <row r="283" spans="2:65" s="1" customFormat="1" ht="31.5" customHeight="1">
      <c r="B283" s="41"/>
      <c r="C283" s="193" t="s">
        <v>994</v>
      </c>
      <c r="D283" s="193" t="s">
        <v>189</v>
      </c>
      <c r="E283" s="194" t="s">
        <v>419</v>
      </c>
      <c r="F283" s="195" t="s">
        <v>420</v>
      </c>
      <c r="G283" s="196" t="s">
        <v>401</v>
      </c>
      <c r="H283" s="197">
        <v>40.879</v>
      </c>
      <c r="I283" s="198"/>
      <c r="J283" s="199">
        <f>ROUND(I283*H283,2)</f>
        <v>0</v>
      </c>
      <c r="K283" s="195" t="s">
        <v>193</v>
      </c>
      <c r="L283" s="61"/>
      <c r="M283" s="200" t="s">
        <v>23</v>
      </c>
      <c r="N283" s="201" t="s">
        <v>44</v>
      </c>
      <c r="O283" s="42"/>
      <c r="P283" s="202">
        <f>O283*H283</f>
        <v>0</v>
      </c>
      <c r="Q283" s="202">
        <v>0</v>
      </c>
      <c r="R283" s="202">
        <f>Q283*H283</f>
        <v>0</v>
      </c>
      <c r="S283" s="202">
        <v>0</v>
      </c>
      <c r="T283" s="203">
        <f>S283*H283</f>
        <v>0</v>
      </c>
      <c r="AR283" s="24" t="s">
        <v>206</v>
      </c>
      <c r="AT283" s="24" t="s">
        <v>189</v>
      </c>
      <c r="AU283" s="24" t="s">
        <v>83</v>
      </c>
      <c r="AY283" s="24" t="s">
        <v>186</v>
      </c>
      <c r="BE283" s="204">
        <f>IF(N283="základní",J283,0)</f>
        <v>0</v>
      </c>
      <c r="BF283" s="204">
        <f>IF(N283="snížená",J283,0)</f>
        <v>0</v>
      </c>
      <c r="BG283" s="204">
        <f>IF(N283="zákl. přenesená",J283,0)</f>
        <v>0</v>
      </c>
      <c r="BH283" s="204">
        <f>IF(N283="sníž. přenesená",J283,0)</f>
        <v>0</v>
      </c>
      <c r="BI283" s="204">
        <f>IF(N283="nulová",J283,0)</f>
        <v>0</v>
      </c>
      <c r="BJ283" s="24" t="s">
        <v>81</v>
      </c>
      <c r="BK283" s="204">
        <f>ROUND(I283*H283,2)</f>
        <v>0</v>
      </c>
      <c r="BL283" s="24" t="s">
        <v>206</v>
      </c>
      <c r="BM283" s="24" t="s">
        <v>1592</v>
      </c>
    </row>
    <row r="284" spans="2:47" s="1" customFormat="1" ht="27">
      <c r="B284" s="41"/>
      <c r="C284" s="63"/>
      <c r="D284" s="208" t="s">
        <v>287</v>
      </c>
      <c r="E284" s="63"/>
      <c r="F284" s="209" t="s">
        <v>422</v>
      </c>
      <c r="G284" s="63"/>
      <c r="H284" s="63"/>
      <c r="I284" s="163"/>
      <c r="J284" s="63"/>
      <c r="K284" s="63"/>
      <c r="L284" s="61"/>
      <c r="M284" s="207"/>
      <c r="N284" s="42"/>
      <c r="O284" s="42"/>
      <c r="P284" s="42"/>
      <c r="Q284" s="42"/>
      <c r="R284" s="42"/>
      <c r="S284" s="42"/>
      <c r="T284" s="78"/>
      <c r="AT284" s="24" t="s">
        <v>287</v>
      </c>
      <c r="AU284" s="24" t="s">
        <v>83</v>
      </c>
    </row>
    <row r="285" spans="2:63" s="10" customFormat="1" ht="37.35" customHeight="1">
      <c r="B285" s="176"/>
      <c r="C285" s="177"/>
      <c r="D285" s="178" t="s">
        <v>72</v>
      </c>
      <c r="E285" s="179" t="s">
        <v>1059</v>
      </c>
      <c r="F285" s="179" t="s">
        <v>1059</v>
      </c>
      <c r="G285" s="177"/>
      <c r="H285" s="177"/>
      <c r="I285" s="180"/>
      <c r="J285" s="181">
        <f>BK285</f>
        <v>0</v>
      </c>
      <c r="K285" s="177"/>
      <c r="L285" s="182"/>
      <c r="M285" s="183"/>
      <c r="N285" s="184"/>
      <c r="O285" s="184"/>
      <c r="P285" s="185">
        <f>P286</f>
        <v>0</v>
      </c>
      <c r="Q285" s="184"/>
      <c r="R285" s="185">
        <f>R286</f>
        <v>7.168935</v>
      </c>
      <c r="S285" s="184"/>
      <c r="T285" s="186">
        <f>T286</f>
        <v>0</v>
      </c>
      <c r="AR285" s="187" t="s">
        <v>202</v>
      </c>
      <c r="AT285" s="188" t="s">
        <v>72</v>
      </c>
      <c r="AU285" s="188" t="s">
        <v>73</v>
      </c>
      <c r="AY285" s="187" t="s">
        <v>186</v>
      </c>
      <c r="BK285" s="189">
        <f>BK286</f>
        <v>0</v>
      </c>
    </row>
    <row r="286" spans="2:63" s="10" customFormat="1" ht="19.9" customHeight="1">
      <c r="B286" s="176"/>
      <c r="C286" s="177"/>
      <c r="D286" s="190" t="s">
        <v>72</v>
      </c>
      <c r="E286" s="191" t="s">
        <v>1056</v>
      </c>
      <c r="F286" s="191" t="s">
        <v>1057</v>
      </c>
      <c r="G286" s="177"/>
      <c r="H286" s="177"/>
      <c r="I286" s="180"/>
      <c r="J286" s="192">
        <f>BK286</f>
        <v>0</v>
      </c>
      <c r="K286" s="177"/>
      <c r="L286" s="182"/>
      <c r="M286" s="183"/>
      <c r="N286" s="184"/>
      <c r="O286" s="184"/>
      <c r="P286" s="185">
        <f>SUM(P287:P319)</f>
        <v>0</v>
      </c>
      <c r="Q286" s="184"/>
      <c r="R286" s="185">
        <f>SUM(R287:R319)</f>
        <v>7.168935</v>
      </c>
      <c r="S286" s="184"/>
      <c r="T286" s="186">
        <f>SUM(T287:T319)</f>
        <v>0</v>
      </c>
      <c r="AR286" s="187" t="s">
        <v>202</v>
      </c>
      <c r="AT286" s="188" t="s">
        <v>72</v>
      </c>
      <c r="AU286" s="188" t="s">
        <v>81</v>
      </c>
      <c r="AY286" s="187" t="s">
        <v>186</v>
      </c>
      <c r="BK286" s="189">
        <f>SUM(BK287:BK319)</f>
        <v>0</v>
      </c>
    </row>
    <row r="287" spans="2:65" s="1" customFormat="1" ht="22.5" customHeight="1">
      <c r="B287" s="41"/>
      <c r="C287" s="254" t="s">
        <v>441</v>
      </c>
      <c r="D287" s="254" t="s">
        <v>1059</v>
      </c>
      <c r="E287" s="255" t="s">
        <v>1064</v>
      </c>
      <c r="F287" s="256" t="s">
        <v>1065</v>
      </c>
      <c r="G287" s="257" t="s">
        <v>300</v>
      </c>
      <c r="H287" s="258">
        <v>1</v>
      </c>
      <c r="I287" s="259"/>
      <c r="J287" s="260">
        <f aca="true" t="shared" si="0" ref="J287:J299">ROUND(I287*H287,2)</f>
        <v>0</v>
      </c>
      <c r="K287" s="256" t="s">
        <v>193</v>
      </c>
      <c r="L287" s="261"/>
      <c r="M287" s="262" t="s">
        <v>23</v>
      </c>
      <c r="N287" s="263" t="s">
        <v>44</v>
      </c>
      <c r="O287" s="42"/>
      <c r="P287" s="202">
        <f aca="true" t="shared" si="1" ref="P287:P299">O287*H287</f>
        <v>0</v>
      </c>
      <c r="Q287" s="202">
        <v>0.072</v>
      </c>
      <c r="R287" s="202">
        <f aca="true" t="shared" si="2" ref="R287:R299">Q287*H287</f>
        <v>0.072</v>
      </c>
      <c r="S287" s="202">
        <v>0</v>
      </c>
      <c r="T287" s="203">
        <f aca="true" t="shared" si="3" ref="T287:T299">S287*H287</f>
        <v>0</v>
      </c>
      <c r="AR287" s="24" t="s">
        <v>1428</v>
      </c>
      <c r="AT287" s="24" t="s">
        <v>1059</v>
      </c>
      <c r="AU287" s="24" t="s">
        <v>83</v>
      </c>
      <c r="AY287" s="24" t="s">
        <v>186</v>
      </c>
      <c r="BE287" s="204">
        <f aca="true" t="shared" si="4" ref="BE287:BE299">IF(N287="základní",J287,0)</f>
        <v>0</v>
      </c>
      <c r="BF287" s="204">
        <f aca="true" t="shared" si="5" ref="BF287:BF299">IF(N287="snížená",J287,0)</f>
        <v>0</v>
      </c>
      <c r="BG287" s="204">
        <f aca="true" t="shared" si="6" ref="BG287:BG299">IF(N287="zákl. přenesená",J287,0)</f>
        <v>0</v>
      </c>
      <c r="BH287" s="204">
        <f aca="true" t="shared" si="7" ref="BH287:BH299">IF(N287="sníž. přenesená",J287,0)</f>
        <v>0</v>
      </c>
      <c r="BI287" s="204">
        <f aca="true" t="shared" si="8" ref="BI287:BI299">IF(N287="nulová",J287,0)</f>
        <v>0</v>
      </c>
      <c r="BJ287" s="24" t="s">
        <v>81</v>
      </c>
      <c r="BK287" s="204">
        <f aca="true" t="shared" si="9" ref="BK287:BK299">ROUND(I287*H287,2)</f>
        <v>0</v>
      </c>
      <c r="BL287" s="24" t="s">
        <v>1105</v>
      </c>
      <c r="BM287" s="24" t="s">
        <v>1593</v>
      </c>
    </row>
    <row r="288" spans="2:65" s="1" customFormat="1" ht="22.5" customHeight="1">
      <c r="B288" s="41"/>
      <c r="C288" s="254" t="s">
        <v>447</v>
      </c>
      <c r="D288" s="254" t="s">
        <v>1059</v>
      </c>
      <c r="E288" s="255" t="s">
        <v>1068</v>
      </c>
      <c r="F288" s="256" t="s">
        <v>1069</v>
      </c>
      <c r="G288" s="257" t="s">
        <v>300</v>
      </c>
      <c r="H288" s="258">
        <v>1</v>
      </c>
      <c r="I288" s="259"/>
      <c r="J288" s="260">
        <f t="shared" si="0"/>
        <v>0</v>
      </c>
      <c r="K288" s="256" t="s">
        <v>193</v>
      </c>
      <c r="L288" s="261"/>
      <c r="M288" s="262" t="s">
        <v>23</v>
      </c>
      <c r="N288" s="263" t="s">
        <v>44</v>
      </c>
      <c r="O288" s="42"/>
      <c r="P288" s="202">
        <f t="shared" si="1"/>
        <v>0</v>
      </c>
      <c r="Q288" s="202">
        <v>0.08</v>
      </c>
      <c r="R288" s="202">
        <f t="shared" si="2"/>
        <v>0.08</v>
      </c>
      <c r="S288" s="202">
        <v>0</v>
      </c>
      <c r="T288" s="203">
        <f t="shared" si="3"/>
        <v>0</v>
      </c>
      <c r="AR288" s="24" t="s">
        <v>1428</v>
      </c>
      <c r="AT288" s="24" t="s">
        <v>1059</v>
      </c>
      <c r="AU288" s="24" t="s">
        <v>83</v>
      </c>
      <c r="AY288" s="24" t="s">
        <v>186</v>
      </c>
      <c r="BE288" s="204">
        <f t="shared" si="4"/>
        <v>0</v>
      </c>
      <c r="BF288" s="204">
        <f t="shared" si="5"/>
        <v>0</v>
      </c>
      <c r="BG288" s="204">
        <f t="shared" si="6"/>
        <v>0</v>
      </c>
      <c r="BH288" s="204">
        <f t="shared" si="7"/>
        <v>0</v>
      </c>
      <c r="BI288" s="204">
        <f t="shared" si="8"/>
        <v>0</v>
      </c>
      <c r="BJ288" s="24" t="s">
        <v>81</v>
      </c>
      <c r="BK288" s="204">
        <f t="shared" si="9"/>
        <v>0</v>
      </c>
      <c r="BL288" s="24" t="s">
        <v>1105</v>
      </c>
      <c r="BM288" s="24" t="s">
        <v>1594</v>
      </c>
    </row>
    <row r="289" spans="2:65" s="1" customFormat="1" ht="22.5" customHeight="1">
      <c r="B289" s="41"/>
      <c r="C289" s="254" t="s">
        <v>451</v>
      </c>
      <c r="D289" s="254" t="s">
        <v>1059</v>
      </c>
      <c r="E289" s="255" t="s">
        <v>1092</v>
      </c>
      <c r="F289" s="256" t="s">
        <v>1093</v>
      </c>
      <c r="G289" s="257" t="s">
        <v>300</v>
      </c>
      <c r="H289" s="258">
        <v>1</v>
      </c>
      <c r="I289" s="259"/>
      <c r="J289" s="260">
        <f t="shared" si="0"/>
        <v>0</v>
      </c>
      <c r="K289" s="256" t="s">
        <v>193</v>
      </c>
      <c r="L289" s="261"/>
      <c r="M289" s="262" t="s">
        <v>23</v>
      </c>
      <c r="N289" s="263" t="s">
        <v>44</v>
      </c>
      <c r="O289" s="42"/>
      <c r="P289" s="202">
        <f t="shared" si="1"/>
        <v>0</v>
      </c>
      <c r="Q289" s="202">
        <v>0.057</v>
      </c>
      <c r="R289" s="202">
        <f t="shared" si="2"/>
        <v>0.057</v>
      </c>
      <c r="S289" s="202">
        <v>0</v>
      </c>
      <c r="T289" s="203">
        <f t="shared" si="3"/>
        <v>0</v>
      </c>
      <c r="AR289" s="24" t="s">
        <v>1428</v>
      </c>
      <c r="AT289" s="24" t="s">
        <v>1059</v>
      </c>
      <c r="AU289" s="24" t="s">
        <v>83</v>
      </c>
      <c r="AY289" s="24" t="s">
        <v>186</v>
      </c>
      <c r="BE289" s="204">
        <f t="shared" si="4"/>
        <v>0</v>
      </c>
      <c r="BF289" s="204">
        <f t="shared" si="5"/>
        <v>0</v>
      </c>
      <c r="BG289" s="204">
        <f t="shared" si="6"/>
        <v>0</v>
      </c>
      <c r="BH289" s="204">
        <f t="shared" si="7"/>
        <v>0</v>
      </c>
      <c r="BI289" s="204">
        <f t="shared" si="8"/>
        <v>0</v>
      </c>
      <c r="BJ289" s="24" t="s">
        <v>81</v>
      </c>
      <c r="BK289" s="204">
        <f t="shared" si="9"/>
        <v>0</v>
      </c>
      <c r="BL289" s="24" t="s">
        <v>1105</v>
      </c>
      <c r="BM289" s="24" t="s">
        <v>1595</v>
      </c>
    </row>
    <row r="290" spans="2:65" s="1" customFormat="1" ht="22.5" customHeight="1">
      <c r="B290" s="41"/>
      <c r="C290" s="254" t="s">
        <v>614</v>
      </c>
      <c r="D290" s="254" t="s">
        <v>1059</v>
      </c>
      <c r="E290" s="255" t="s">
        <v>1596</v>
      </c>
      <c r="F290" s="256" t="s">
        <v>1597</v>
      </c>
      <c r="G290" s="257" t="s">
        <v>300</v>
      </c>
      <c r="H290" s="258">
        <v>1</v>
      </c>
      <c r="I290" s="259"/>
      <c r="J290" s="260">
        <f t="shared" si="0"/>
        <v>0</v>
      </c>
      <c r="K290" s="256" t="s">
        <v>193</v>
      </c>
      <c r="L290" s="261"/>
      <c r="M290" s="262" t="s">
        <v>23</v>
      </c>
      <c r="N290" s="263" t="s">
        <v>44</v>
      </c>
      <c r="O290" s="42"/>
      <c r="P290" s="202">
        <f t="shared" si="1"/>
        <v>0</v>
      </c>
      <c r="Q290" s="202">
        <v>0.058</v>
      </c>
      <c r="R290" s="202">
        <f t="shared" si="2"/>
        <v>0.058</v>
      </c>
      <c r="S290" s="202">
        <v>0</v>
      </c>
      <c r="T290" s="203">
        <f t="shared" si="3"/>
        <v>0</v>
      </c>
      <c r="AR290" s="24" t="s">
        <v>1428</v>
      </c>
      <c r="AT290" s="24" t="s">
        <v>1059</v>
      </c>
      <c r="AU290" s="24" t="s">
        <v>83</v>
      </c>
      <c r="AY290" s="24" t="s">
        <v>186</v>
      </c>
      <c r="BE290" s="204">
        <f t="shared" si="4"/>
        <v>0</v>
      </c>
      <c r="BF290" s="204">
        <f t="shared" si="5"/>
        <v>0</v>
      </c>
      <c r="BG290" s="204">
        <f t="shared" si="6"/>
        <v>0</v>
      </c>
      <c r="BH290" s="204">
        <f t="shared" si="7"/>
        <v>0</v>
      </c>
      <c r="BI290" s="204">
        <f t="shared" si="8"/>
        <v>0</v>
      </c>
      <c r="BJ290" s="24" t="s">
        <v>81</v>
      </c>
      <c r="BK290" s="204">
        <f t="shared" si="9"/>
        <v>0</v>
      </c>
      <c r="BL290" s="24" t="s">
        <v>1105</v>
      </c>
      <c r="BM290" s="24" t="s">
        <v>1598</v>
      </c>
    </row>
    <row r="291" spans="2:65" s="1" customFormat="1" ht="22.5" customHeight="1">
      <c r="B291" s="41"/>
      <c r="C291" s="254" t="s">
        <v>608</v>
      </c>
      <c r="D291" s="254" t="s">
        <v>1059</v>
      </c>
      <c r="E291" s="255" t="s">
        <v>1599</v>
      </c>
      <c r="F291" s="256" t="s">
        <v>1600</v>
      </c>
      <c r="G291" s="257" t="s">
        <v>300</v>
      </c>
      <c r="H291" s="258">
        <v>1</v>
      </c>
      <c r="I291" s="259"/>
      <c r="J291" s="260">
        <f t="shared" si="0"/>
        <v>0</v>
      </c>
      <c r="K291" s="256" t="s">
        <v>193</v>
      </c>
      <c r="L291" s="261"/>
      <c r="M291" s="262" t="s">
        <v>23</v>
      </c>
      <c r="N291" s="263" t="s">
        <v>44</v>
      </c>
      <c r="O291" s="42"/>
      <c r="P291" s="202">
        <f t="shared" si="1"/>
        <v>0</v>
      </c>
      <c r="Q291" s="202">
        <v>0.027</v>
      </c>
      <c r="R291" s="202">
        <f t="shared" si="2"/>
        <v>0.027</v>
      </c>
      <c r="S291" s="202">
        <v>0</v>
      </c>
      <c r="T291" s="203">
        <f t="shared" si="3"/>
        <v>0</v>
      </c>
      <c r="AR291" s="24" t="s">
        <v>1428</v>
      </c>
      <c r="AT291" s="24" t="s">
        <v>1059</v>
      </c>
      <c r="AU291" s="24" t="s">
        <v>83</v>
      </c>
      <c r="AY291" s="24" t="s">
        <v>186</v>
      </c>
      <c r="BE291" s="204">
        <f t="shared" si="4"/>
        <v>0</v>
      </c>
      <c r="BF291" s="204">
        <f t="shared" si="5"/>
        <v>0</v>
      </c>
      <c r="BG291" s="204">
        <f t="shared" si="6"/>
        <v>0</v>
      </c>
      <c r="BH291" s="204">
        <f t="shared" si="7"/>
        <v>0</v>
      </c>
      <c r="BI291" s="204">
        <f t="shared" si="8"/>
        <v>0</v>
      </c>
      <c r="BJ291" s="24" t="s">
        <v>81</v>
      </c>
      <c r="BK291" s="204">
        <f t="shared" si="9"/>
        <v>0</v>
      </c>
      <c r="BL291" s="24" t="s">
        <v>1105</v>
      </c>
      <c r="BM291" s="24" t="s">
        <v>1601</v>
      </c>
    </row>
    <row r="292" spans="2:65" s="1" customFormat="1" ht="22.5" customHeight="1">
      <c r="B292" s="41"/>
      <c r="C292" s="254" t="s">
        <v>1058</v>
      </c>
      <c r="D292" s="254" t="s">
        <v>1059</v>
      </c>
      <c r="E292" s="255" t="s">
        <v>1602</v>
      </c>
      <c r="F292" s="256" t="s">
        <v>1603</v>
      </c>
      <c r="G292" s="257" t="s">
        <v>300</v>
      </c>
      <c r="H292" s="258">
        <v>1</v>
      </c>
      <c r="I292" s="259"/>
      <c r="J292" s="260">
        <f t="shared" si="0"/>
        <v>0</v>
      </c>
      <c r="K292" s="256" t="s">
        <v>193</v>
      </c>
      <c r="L292" s="261"/>
      <c r="M292" s="262" t="s">
        <v>23</v>
      </c>
      <c r="N292" s="263" t="s">
        <v>44</v>
      </c>
      <c r="O292" s="42"/>
      <c r="P292" s="202">
        <f t="shared" si="1"/>
        <v>0</v>
      </c>
      <c r="Q292" s="202">
        <v>0.06</v>
      </c>
      <c r="R292" s="202">
        <f t="shared" si="2"/>
        <v>0.06</v>
      </c>
      <c r="S292" s="202">
        <v>0</v>
      </c>
      <c r="T292" s="203">
        <f t="shared" si="3"/>
        <v>0</v>
      </c>
      <c r="AR292" s="24" t="s">
        <v>1428</v>
      </c>
      <c r="AT292" s="24" t="s">
        <v>1059</v>
      </c>
      <c r="AU292" s="24" t="s">
        <v>83</v>
      </c>
      <c r="AY292" s="24" t="s">
        <v>186</v>
      </c>
      <c r="BE292" s="204">
        <f t="shared" si="4"/>
        <v>0</v>
      </c>
      <c r="BF292" s="204">
        <f t="shared" si="5"/>
        <v>0</v>
      </c>
      <c r="BG292" s="204">
        <f t="shared" si="6"/>
        <v>0</v>
      </c>
      <c r="BH292" s="204">
        <f t="shared" si="7"/>
        <v>0</v>
      </c>
      <c r="BI292" s="204">
        <f t="shared" si="8"/>
        <v>0</v>
      </c>
      <c r="BJ292" s="24" t="s">
        <v>81</v>
      </c>
      <c r="BK292" s="204">
        <f t="shared" si="9"/>
        <v>0</v>
      </c>
      <c r="BL292" s="24" t="s">
        <v>1105</v>
      </c>
      <c r="BM292" s="24" t="s">
        <v>1604</v>
      </c>
    </row>
    <row r="293" spans="2:65" s="1" customFormat="1" ht="22.5" customHeight="1">
      <c r="B293" s="41"/>
      <c r="C293" s="254" t="s">
        <v>602</v>
      </c>
      <c r="D293" s="254" t="s">
        <v>1059</v>
      </c>
      <c r="E293" s="255" t="s">
        <v>1605</v>
      </c>
      <c r="F293" s="256" t="s">
        <v>1606</v>
      </c>
      <c r="G293" s="257" t="s">
        <v>300</v>
      </c>
      <c r="H293" s="258">
        <v>1</v>
      </c>
      <c r="I293" s="259"/>
      <c r="J293" s="260">
        <f t="shared" si="0"/>
        <v>0</v>
      </c>
      <c r="K293" s="256" t="s">
        <v>193</v>
      </c>
      <c r="L293" s="261"/>
      <c r="M293" s="262" t="s">
        <v>23</v>
      </c>
      <c r="N293" s="263" t="s">
        <v>44</v>
      </c>
      <c r="O293" s="42"/>
      <c r="P293" s="202">
        <f t="shared" si="1"/>
        <v>0</v>
      </c>
      <c r="Q293" s="202">
        <v>0.058</v>
      </c>
      <c r="R293" s="202">
        <f t="shared" si="2"/>
        <v>0.058</v>
      </c>
      <c r="S293" s="202">
        <v>0</v>
      </c>
      <c r="T293" s="203">
        <f t="shared" si="3"/>
        <v>0</v>
      </c>
      <c r="AR293" s="24" t="s">
        <v>1428</v>
      </c>
      <c r="AT293" s="24" t="s">
        <v>1059</v>
      </c>
      <c r="AU293" s="24" t="s">
        <v>83</v>
      </c>
      <c r="AY293" s="24" t="s">
        <v>186</v>
      </c>
      <c r="BE293" s="204">
        <f t="shared" si="4"/>
        <v>0</v>
      </c>
      <c r="BF293" s="204">
        <f t="shared" si="5"/>
        <v>0</v>
      </c>
      <c r="BG293" s="204">
        <f t="shared" si="6"/>
        <v>0</v>
      </c>
      <c r="BH293" s="204">
        <f t="shared" si="7"/>
        <v>0</v>
      </c>
      <c r="BI293" s="204">
        <f t="shared" si="8"/>
        <v>0</v>
      </c>
      <c r="BJ293" s="24" t="s">
        <v>81</v>
      </c>
      <c r="BK293" s="204">
        <f t="shared" si="9"/>
        <v>0</v>
      </c>
      <c r="BL293" s="24" t="s">
        <v>1105</v>
      </c>
      <c r="BM293" s="24" t="s">
        <v>1607</v>
      </c>
    </row>
    <row r="294" spans="2:65" s="1" customFormat="1" ht="22.5" customHeight="1">
      <c r="B294" s="41"/>
      <c r="C294" s="254" t="s">
        <v>836</v>
      </c>
      <c r="D294" s="254" t="s">
        <v>1059</v>
      </c>
      <c r="E294" s="255" t="s">
        <v>1608</v>
      </c>
      <c r="F294" s="256" t="s">
        <v>1609</v>
      </c>
      <c r="G294" s="257" t="s">
        <v>300</v>
      </c>
      <c r="H294" s="258">
        <v>1</v>
      </c>
      <c r="I294" s="259"/>
      <c r="J294" s="260">
        <f t="shared" si="0"/>
        <v>0</v>
      </c>
      <c r="K294" s="256" t="s">
        <v>193</v>
      </c>
      <c r="L294" s="261"/>
      <c r="M294" s="262" t="s">
        <v>23</v>
      </c>
      <c r="N294" s="263" t="s">
        <v>44</v>
      </c>
      <c r="O294" s="42"/>
      <c r="P294" s="202">
        <f t="shared" si="1"/>
        <v>0</v>
      </c>
      <c r="Q294" s="202">
        <v>0.006</v>
      </c>
      <c r="R294" s="202">
        <f t="shared" si="2"/>
        <v>0.006</v>
      </c>
      <c r="S294" s="202">
        <v>0</v>
      </c>
      <c r="T294" s="203">
        <f t="shared" si="3"/>
        <v>0</v>
      </c>
      <c r="AR294" s="24" t="s">
        <v>1428</v>
      </c>
      <c r="AT294" s="24" t="s">
        <v>1059</v>
      </c>
      <c r="AU294" s="24" t="s">
        <v>83</v>
      </c>
      <c r="AY294" s="24" t="s">
        <v>186</v>
      </c>
      <c r="BE294" s="204">
        <f t="shared" si="4"/>
        <v>0</v>
      </c>
      <c r="BF294" s="204">
        <f t="shared" si="5"/>
        <v>0</v>
      </c>
      <c r="BG294" s="204">
        <f t="shared" si="6"/>
        <v>0</v>
      </c>
      <c r="BH294" s="204">
        <f t="shared" si="7"/>
        <v>0</v>
      </c>
      <c r="BI294" s="204">
        <f t="shared" si="8"/>
        <v>0</v>
      </c>
      <c r="BJ294" s="24" t="s">
        <v>81</v>
      </c>
      <c r="BK294" s="204">
        <f t="shared" si="9"/>
        <v>0</v>
      </c>
      <c r="BL294" s="24" t="s">
        <v>1105</v>
      </c>
      <c r="BM294" s="24" t="s">
        <v>1610</v>
      </c>
    </row>
    <row r="295" spans="2:65" s="1" customFormat="1" ht="22.5" customHeight="1">
      <c r="B295" s="41"/>
      <c r="C295" s="254" t="s">
        <v>1067</v>
      </c>
      <c r="D295" s="254" t="s">
        <v>1059</v>
      </c>
      <c r="E295" s="255" t="s">
        <v>1611</v>
      </c>
      <c r="F295" s="256" t="s">
        <v>1612</v>
      </c>
      <c r="G295" s="257" t="s">
        <v>300</v>
      </c>
      <c r="H295" s="258">
        <v>1</v>
      </c>
      <c r="I295" s="259"/>
      <c r="J295" s="260">
        <f t="shared" si="0"/>
        <v>0</v>
      </c>
      <c r="K295" s="256" t="s">
        <v>23</v>
      </c>
      <c r="L295" s="261"/>
      <c r="M295" s="262" t="s">
        <v>23</v>
      </c>
      <c r="N295" s="263" t="s">
        <v>44</v>
      </c>
      <c r="O295" s="42"/>
      <c r="P295" s="202">
        <f t="shared" si="1"/>
        <v>0</v>
      </c>
      <c r="Q295" s="202">
        <v>0</v>
      </c>
      <c r="R295" s="202">
        <f t="shared" si="2"/>
        <v>0</v>
      </c>
      <c r="S295" s="202">
        <v>0</v>
      </c>
      <c r="T295" s="203">
        <f t="shared" si="3"/>
        <v>0</v>
      </c>
      <c r="AR295" s="24" t="s">
        <v>1428</v>
      </c>
      <c r="AT295" s="24" t="s">
        <v>1059</v>
      </c>
      <c r="AU295" s="24" t="s">
        <v>83</v>
      </c>
      <c r="AY295" s="24" t="s">
        <v>186</v>
      </c>
      <c r="BE295" s="204">
        <f t="shared" si="4"/>
        <v>0</v>
      </c>
      <c r="BF295" s="204">
        <f t="shared" si="5"/>
        <v>0</v>
      </c>
      <c r="BG295" s="204">
        <f t="shared" si="6"/>
        <v>0</v>
      </c>
      <c r="BH295" s="204">
        <f t="shared" si="7"/>
        <v>0</v>
      </c>
      <c r="BI295" s="204">
        <f t="shared" si="8"/>
        <v>0</v>
      </c>
      <c r="BJ295" s="24" t="s">
        <v>81</v>
      </c>
      <c r="BK295" s="204">
        <f t="shared" si="9"/>
        <v>0</v>
      </c>
      <c r="BL295" s="24" t="s">
        <v>1105</v>
      </c>
      <c r="BM295" s="24" t="s">
        <v>1613</v>
      </c>
    </row>
    <row r="296" spans="2:65" s="1" customFormat="1" ht="22.5" customHeight="1">
      <c r="B296" s="41"/>
      <c r="C296" s="254" t="s">
        <v>1091</v>
      </c>
      <c r="D296" s="254" t="s">
        <v>1059</v>
      </c>
      <c r="E296" s="255" t="s">
        <v>1096</v>
      </c>
      <c r="F296" s="256" t="s">
        <v>1097</v>
      </c>
      <c r="G296" s="257" t="s">
        <v>300</v>
      </c>
      <c r="H296" s="258">
        <v>2</v>
      </c>
      <c r="I296" s="259"/>
      <c r="J296" s="260">
        <f t="shared" si="0"/>
        <v>0</v>
      </c>
      <c r="K296" s="256" t="s">
        <v>23</v>
      </c>
      <c r="L296" s="261"/>
      <c r="M296" s="262" t="s">
        <v>23</v>
      </c>
      <c r="N296" s="263" t="s">
        <v>44</v>
      </c>
      <c r="O296" s="42"/>
      <c r="P296" s="202">
        <f t="shared" si="1"/>
        <v>0</v>
      </c>
      <c r="Q296" s="202">
        <v>0</v>
      </c>
      <c r="R296" s="202">
        <f t="shared" si="2"/>
        <v>0</v>
      </c>
      <c r="S296" s="202">
        <v>0</v>
      </c>
      <c r="T296" s="203">
        <f t="shared" si="3"/>
        <v>0</v>
      </c>
      <c r="AR296" s="24" t="s">
        <v>1428</v>
      </c>
      <c r="AT296" s="24" t="s">
        <v>1059</v>
      </c>
      <c r="AU296" s="24" t="s">
        <v>83</v>
      </c>
      <c r="AY296" s="24" t="s">
        <v>186</v>
      </c>
      <c r="BE296" s="204">
        <f t="shared" si="4"/>
        <v>0</v>
      </c>
      <c r="BF296" s="204">
        <f t="shared" si="5"/>
        <v>0</v>
      </c>
      <c r="BG296" s="204">
        <f t="shared" si="6"/>
        <v>0</v>
      </c>
      <c r="BH296" s="204">
        <f t="shared" si="7"/>
        <v>0</v>
      </c>
      <c r="BI296" s="204">
        <f t="shared" si="8"/>
        <v>0</v>
      </c>
      <c r="BJ296" s="24" t="s">
        <v>81</v>
      </c>
      <c r="BK296" s="204">
        <f t="shared" si="9"/>
        <v>0</v>
      </c>
      <c r="BL296" s="24" t="s">
        <v>1105</v>
      </c>
      <c r="BM296" s="24" t="s">
        <v>1614</v>
      </c>
    </row>
    <row r="297" spans="2:65" s="1" customFormat="1" ht="22.5" customHeight="1">
      <c r="B297" s="41"/>
      <c r="C297" s="254" t="s">
        <v>1071</v>
      </c>
      <c r="D297" s="254" t="s">
        <v>1059</v>
      </c>
      <c r="E297" s="255" t="s">
        <v>1615</v>
      </c>
      <c r="F297" s="256" t="s">
        <v>1616</v>
      </c>
      <c r="G297" s="257" t="s">
        <v>300</v>
      </c>
      <c r="H297" s="258">
        <v>2</v>
      </c>
      <c r="I297" s="259"/>
      <c r="J297" s="260">
        <f t="shared" si="0"/>
        <v>0</v>
      </c>
      <c r="K297" s="256" t="s">
        <v>23</v>
      </c>
      <c r="L297" s="261"/>
      <c r="M297" s="262" t="s">
        <v>23</v>
      </c>
      <c r="N297" s="263" t="s">
        <v>44</v>
      </c>
      <c r="O297" s="42"/>
      <c r="P297" s="202">
        <f t="shared" si="1"/>
        <v>0</v>
      </c>
      <c r="Q297" s="202">
        <v>0</v>
      </c>
      <c r="R297" s="202">
        <f t="shared" si="2"/>
        <v>0</v>
      </c>
      <c r="S297" s="202">
        <v>0</v>
      </c>
      <c r="T297" s="203">
        <f t="shared" si="3"/>
        <v>0</v>
      </c>
      <c r="AR297" s="24" t="s">
        <v>1428</v>
      </c>
      <c r="AT297" s="24" t="s">
        <v>1059</v>
      </c>
      <c r="AU297" s="24" t="s">
        <v>83</v>
      </c>
      <c r="AY297" s="24" t="s">
        <v>186</v>
      </c>
      <c r="BE297" s="204">
        <f t="shared" si="4"/>
        <v>0</v>
      </c>
      <c r="BF297" s="204">
        <f t="shared" si="5"/>
        <v>0</v>
      </c>
      <c r="BG297" s="204">
        <f t="shared" si="6"/>
        <v>0</v>
      </c>
      <c r="BH297" s="204">
        <f t="shared" si="7"/>
        <v>0</v>
      </c>
      <c r="BI297" s="204">
        <f t="shared" si="8"/>
        <v>0</v>
      </c>
      <c r="BJ297" s="24" t="s">
        <v>81</v>
      </c>
      <c r="BK297" s="204">
        <f t="shared" si="9"/>
        <v>0</v>
      </c>
      <c r="BL297" s="24" t="s">
        <v>1105</v>
      </c>
      <c r="BM297" s="24" t="s">
        <v>1617</v>
      </c>
    </row>
    <row r="298" spans="2:65" s="1" customFormat="1" ht="22.5" customHeight="1">
      <c r="B298" s="41"/>
      <c r="C298" s="254" t="s">
        <v>1075</v>
      </c>
      <c r="D298" s="254" t="s">
        <v>1059</v>
      </c>
      <c r="E298" s="255" t="s">
        <v>1102</v>
      </c>
      <c r="F298" s="256" t="s">
        <v>1103</v>
      </c>
      <c r="G298" s="257" t="s">
        <v>300</v>
      </c>
      <c r="H298" s="258">
        <v>1</v>
      </c>
      <c r="I298" s="259"/>
      <c r="J298" s="260">
        <f t="shared" si="0"/>
        <v>0</v>
      </c>
      <c r="K298" s="256" t="s">
        <v>193</v>
      </c>
      <c r="L298" s="261"/>
      <c r="M298" s="262" t="s">
        <v>23</v>
      </c>
      <c r="N298" s="263" t="s">
        <v>44</v>
      </c>
      <c r="O298" s="42"/>
      <c r="P298" s="202">
        <f t="shared" si="1"/>
        <v>0</v>
      </c>
      <c r="Q298" s="202">
        <v>0.00154</v>
      </c>
      <c r="R298" s="202">
        <f t="shared" si="2"/>
        <v>0.00154</v>
      </c>
      <c r="S298" s="202">
        <v>0</v>
      </c>
      <c r="T298" s="203">
        <f t="shared" si="3"/>
        <v>0</v>
      </c>
      <c r="AR298" s="24" t="s">
        <v>1428</v>
      </c>
      <c r="AT298" s="24" t="s">
        <v>1059</v>
      </c>
      <c r="AU298" s="24" t="s">
        <v>83</v>
      </c>
      <c r="AY298" s="24" t="s">
        <v>186</v>
      </c>
      <c r="BE298" s="204">
        <f t="shared" si="4"/>
        <v>0</v>
      </c>
      <c r="BF298" s="204">
        <f t="shared" si="5"/>
        <v>0</v>
      </c>
      <c r="BG298" s="204">
        <f t="shared" si="6"/>
        <v>0</v>
      </c>
      <c r="BH298" s="204">
        <f t="shared" si="7"/>
        <v>0</v>
      </c>
      <c r="BI298" s="204">
        <f t="shared" si="8"/>
        <v>0</v>
      </c>
      <c r="BJ298" s="24" t="s">
        <v>81</v>
      </c>
      <c r="BK298" s="204">
        <f t="shared" si="9"/>
        <v>0</v>
      </c>
      <c r="BL298" s="24" t="s">
        <v>1105</v>
      </c>
      <c r="BM298" s="24" t="s">
        <v>1618</v>
      </c>
    </row>
    <row r="299" spans="2:65" s="1" customFormat="1" ht="22.5" customHeight="1">
      <c r="B299" s="41"/>
      <c r="C299" s="254" t="s">
        <v>806</v>
      </c>
      <c r="D299" s="254" t="s">
        <v>1059</v>
      </c>
      <c r="E299" s="255" t="s">
        <v>437</v>
      </c>
      <c r="F299" s="256" t="s">
        <v>438</v>
      </c>
      <c r="G299" s="257" t="s">
        <v>295</v>
      </c>
      <c r="H299" s="258">
        <v>3.864</v>
      </c>
      <c r="I299" s="259"/>
      <c r="J299" s="260">
        <f t="shared" si="0"/>
        <v>0</v>
      </c>
      <c r="K299" s="256" t="s">
        <v>23</v>
      </c>
      <c r="L299" s="261"/>
      <c r="M299" s="262" t="s">
        <v>23</v>
      </c>
      <c r="N299" s="263" t="s">
        <v>44</v>
      </c>
      <c r="O299" s="42"/>
      <c r="P299" s="202">
        <f t="shared" si="1"/>
        <v>0</v>
      </c>
      <c r="Q299" s="202">
        <v>0</v>
      </c>
      <c r="R299" s="202">
        <f t="shared" si="2"/>
        <v>0</v>
      </c>
      <c r="S299" s="202">
        <v>0</v>
      </c>
      <c r="T299" s="203">
        <f t="shared" si="3"/>
        <v>0</v>
      </c>
      <c r="AR299" s="24" t="s">
        <v>1428</v>
      </c>
      <c r="AT299" s="24" t="s">
        <v>1059</v>
      </c>
      <c r="AU299" s="24" t="s">
        <v>83</v>
      </c>
      <c r="AY299" s="24" t="s">
        <v>186</v>
      </c>
      <c r="BE299" s="204">
        <f t="shared" si="4"/>
        <v>0</v>
      </c>
      <c r="BF299" s="204">
        <f t="shared" si="5"/>
        <v>0</v>
      </c>
      <c r="BG299" s="204">
        <f t="shared" si="6"/>
        <v>0</v>
      </c>
      <c r="BH299" s="204">
        <f t="shared" si="7"/>
        <v>0</v>
      </c>
      <c r="BI299" s="204">
        <f t="shared" si="8"/>
        <v>0</v>
      </c>
      <c r="BJ299" s="24" t="s">
        <v>81</v>
      </c>
      <c r="BK299" s="204">
        <f t="shared" si="9"/>
        <v>0</v>
      </c>
      <c r="BL299" s="24" t="s">
        <v>1105</v>
      </c>
      <c r="BM299" s="24" t="s">
        <v>1619</v>
      </c>
    </row>
    <row r="300" spans="2:51" s="11" customFormat="1" ht="13.5">
      <c r="B300" s="214"/>
      <c r="C300" s="215"/>
      <c r="D300" s="205" t="s">
        <v>290</v>
      </c>
      <c r="E300" s="216" t="s">
        <v>23</v>
      </c>
      <c r="F300" s="217" t="s">
        <v>1620</v>
      </c>
      <c r="G300" s="215"/>
      <c r="H300" s="218">
        <v>3.864</v>
      </c>
      <c r="I300" s="219"/>
      <c r="J300" s="215"/>
      <c r="K300" s="215"/>
      <c r="L300" s="220"/>
      <c r="M300" s="221"/>
      <c r="N300" s="222"/>
      <c r="O300" s="222"/>
      <c r="P300" s="222"/>
      <c r="Q300" s="222"/>
      <c r="R300" s="222"/>
      <c r="S300" s="222"/>
      <c r="T300" s="223"/>
      <c r="AT300" s="224" t="s">
        <v>290</v>
      </c>
      <c r="AU300" s="224" t="s">
        <v>83</v>
      </c>
      <c r="AV300" s="11" t="s">
        <v>83</v>
      </c>
      <c r="AW300" s="11" t="s">
        <v>36</v>
      </c>
      <c r="AX300" s="11" t="s">
        <v>81</v>
      </c>
      <c r="AY300" s="224" t="s">
        <v>186</v>
      </c>
    </row>
    <row r="301" spans="2:65" s="1" customFormat="1" ht="22.5" customHeight="1">
      <c r="B301" s="41"/>
      <c r="C301" s="254" t="s">
        <v>816</v>
      </c>
      <c r="D301" s="254" t="s">
        <v>1059</v>
      </c>
      <c r="E301" s="255" t="s">
        <v>1134</v>
      </c>
      <c r="F301" s="256" t="s">
        <v>1135</v>
      </c>
      <c r="G301" s="257" t="s">
        <v>300</v>
      </c>
      <c r="H301" s="258">
        <v>45.43</v>
      </c>
      <c r="I301" s="259"/>
      <c r="J301" s="260">
        <f>ROUND(I301*H301,2)</f>
        <v>0</v>
      </c>
      <c r="K301" s="256" t="s">
        <v>193</v>
      </c>
      <c r="L301" s="261"/>
      <c r="M301" s="262" t="s">
        <v>23</v>
      </c>
      <c r="N301" s="263" t="s">
        <v>44</v>
      </c>
      <c r="O301" s="42"/>
      <c r="P301" s="202">
        <f>O301*H301</f>
        <v>0</v>
      </c>
      <c r="Q301" s="202">
        <v>0.102</v>
      </c>
      <c r="R301" s="202">
        <f>Q301*H301</f>
        <v>4.633859999999999</v>
      </c>
      <c r="S301" s="202">
        <v>0</v>
      </c>
      <c r="T301" s="203">
        <f>S301*H301</f>
        <v>0</v>
      </c>
      <c r="AR301" s="24" t="s">
        <v>1428</v>
      </c>
      <c r="AT301" s="24" t="s">
        <v>1059</v>
      </c>
      <c r="AU301" s="24" t="s">
        <v>83</v>
      </c>
      <c r="AY301" s="24" t="s">
        <v>186</v>
      </c>
      <c r="BE301" s="204">
        <f>IF(N301="základní",J301,0)</f>
        <v>0</v>
      </c>
      <c r="BF301" s="204">
        <f>IF(N301="snížená",J301,0)</f>
        <v>0</v>
      </c>
      <c r="BG301" s="204">
        <f>IF(N301="zákl. přenesená",J301,0)</f>
        <v>0</v>
      </c>
      <c r="BH301" s="204">
        <f>IF(N301="sníž. přenesená",J301,0)</f>
        <v>0</v>
      </c>
      <c r="BI301" s="204">
        <f>IF(N301="nulová",J301,0)</f>
        <v>0</v>
      </c>
      <c r="BJ301" s="24" t="s">
        <v>81</v>
      </c>
      <c r="BK301" s="204">
        <f>ROUND(I301*H301,2)</f>
        <v>0</v>
      </c>
      <c r="BL301" s="24" t="s">
        <v>1105</v>
      </c>
      <c r="BM301" s="24" t="s">
        <v>1621</v>
      </c>
    </row>
    <row r="302" spans="2:47" s="1" customFormat="1" ht="27">
      <c r="B302" s="41"/>
      <c r="C302" s="63"/>
      <c r="D302" s="208" t="s">
        <v>196</v>
      </c>
      <c r="E302" s="63"/>
      <c r="F302" s="209" t="s">
        <v>1099</v>
      </c>
      <c r="G302" s="63"/>
      <c r="H302" s="63"/>
      <c r="I302" s="163"/>
      <c r="J302" s="63"/>
      <c r="K302" s="63"/>
      <c r="L302" s="61"/>
      <c r="M302" s="207"/>
      <c r="N302" s="42"/>
      <c r="O302" s="42"/>
      <c r="P302" s="42"/>
      <c r="Q302" s="42"/>
      <c r="R302" s="42"/>
      <c r="S302" s="42"/>
      <c r="T302" s="78"/>
      <c r="AT302" s="24" t="s">
        <v>196</v>
      </c>
      <c r="AU302" s="24" t="s">
        <v>83</v>
      </c>
    </row>
    <row r="303" spans="2:51" s="11" customFormat="1" ht="13.5">
      <c r="B303" s="214"/>
      <c r="C303" s="215"/>
      <c r="D303" s="205" t="s">
        <v>290</v>
      </c>
      <c r="E303" s="216" t="s">
        <v>23</v>
      </c>
      <c r="F303" s="217" t="s">
        <v>1622</v>
      </c>
      <c r="G303" s="215"/>
      <c r="H303" s="218">
        <v>45.43</v>
      </c>
      <c r="I303" s="219"/>
      <c r="J303" s="215"/>
      <c r="K303" s="215"/>
      <c r="L303" s="220"/>
      <c r="M303" s="221"/>
      <c r="N303" s="222"/>
      <c r="O303" s="222"/>
      <c r="P303" s="222"/>
      <c r="Q303" s="222"/>
      <c r="R303" s="222"/>
      <c r="S303" s="222"/>
      <c r="T303" s="223"/>
      <c r="AT303" s="224" t="s">
        <v>290</v>
      </c>
      <c r="AU303" s="224" t="s">
        <v>83</v>
      </c>
      <c r="AV303" s="11" t="s">
        <v>83</v>
      </c>
      <c r="AW303" s="11" t="s">
        <v>36</v>
      </c>
      <c r="AX303" s="11" t="s">
        <v>81</v>
      </c>
      <c r="AY303" s="224" t="s">
        <v>186</v>
      </c>
    </row>
    <row r="304" spans="2:65" s="1" customFormat="1" ht="22.5" customHeight="1">
      <c r="B304" s="41"/>
      <c r="C304" s="254" t="s">
        <v>1110</v>
      </c>
      <c r="D304" s="254" t="s">
        <v>1059</v>
      </c>
      <c r="E304" s="255" t="s">
        <v>1149</v>
      </c>
      <c r="F304" s="256" t="s">
        <v>1150</v>
      </c>
      <c r="G304" s="257" t="s">
        <v>285</v>
      </c>
      <c r="H304" s="258">
        <v>9.084</v>
      </c>
      <c r="I304" s="259"/>
      <c r="J304" s="260">
        <f>ROUND(I304*H304,2)</f>
        <v>0</v>
      </c>
      <c r="K304" s="256" t="s">
        <v>193</v>
      </c>
      <c r="L304" s="261"/>
      <c r="M304" s="262" t="s">
        <v>23</v>
      </c>
      <c r="N304" s="263" t="s">
        <v>44</v>
      </c>
      <c r="O304" s="42"/>
      <c r="P304" s="202">
        <f>O304*H304</f>
        <v>0</v>
      </c>
      <c r="Q304" s="202">
        <v>0.225</v>
      </c>
      <c r="R304" s="202">
        <f>Q304*H304</f>
        <v>2.0439</v>
      </c>
      <c r="S304" s="202">
        <v>0</v>
      </c>
      <c r="T304" s="203">
        <f>S304*H304</f>
        <v>0</v>
      </c>
      <c r="AR304" s="24" t="s">
        <v>1428</v>
      </c>
      <c r="AT304" s="24" t="s">
        <v>1059</v>
      </c>
      <c r="AU304" s="24" t="s">
        <v>83</v>
      </c>
      <c r="AY304" s="24" t="s">
        <v>186</v>
      </c>
      <c r="BE304" s="204">
        <f>IF(N304="základní",J304,0)</f>
        <v>0</v>
      </c>
      <c r="BF304" s="204">
        <f>IF(N304="snížená",J304,0)</f>
        <v>0</v>
      </c>
      <c r="BG304" s="204">
        <f>IF(N304="zákl. přenesená",J304,0)</f>
        <v>0</v>
      </c>
      <c r="BH304" s="204">
        <f>IF(N304="sníž. přenesená",J304,0)</f>
        <v>0</v>
      </c>
      <c r="BI304" s="204">
        <f>IF(N304="nulová",J304,0)</f>
        <v>0</v>
      </c>
      <c r="BJ304" s="24" t="s">
        <v>81</v>
      </c>
      <c r="BK304" s="204">
        <f>ROUND(I304*H304,2)</f>
        <v>0</v>
      </c>
      <c r="BL304" s="24" t="s">
        <v>1105</v>
      </c>
      <c r="BM304" s="24" t="s">
        <v>1623</v>
      </c>
    </row>
    <row r="305" spans="2:47" s="1" customFormat="1" ht="27">
      <c r="B305" s="41"/>
      <c r="C305" s="63"/>
      <c r="D305" s="208" t="s">
        <v>196</v>
      </c>
      <c r="E305" s="63"/>
      <c r="F305" s="209" t="s">
        <v>1099</v>
      </c>
      <c r="G305" s="63"/>
      <c r="H305" s="63"/>
      <c r="I305" s="163"/>
      <c r="J305" s="63"/>
      <c r="K305" s="63"/>
      <c r="L305" s="61"/>
      <c r="M305" s="207"/>
      <c r="N305" s="42"/>
      <c r="O305" s="42"/>
      <c r="P305" s="42"/>
      <c r="Q305" s="42"/>
      <c r="R305" s="42"/>
      <c r="S305" s="42"/>
      <c r="T305" s="78"/>
      <c r="AT305" s="24" t="s">
        <v>196</v>
      </c>
      <c r="AU305" s="24" t="s">
        <v>83</v>
      </c>
    </row>
    <row r="306" spans="2:51" s="11" customFormat="1" ht="13.5">
      <c r="B306" s="214"/>
      <c r="C306" s="215"/>
      <c r="D306" s="205" t="s">
        <v>290</v>
      </c>
      <c r="E306" s="216" t="s">
        <v>23</v>
      </c>
      <c r="F306" s="217" t="s">
        <v>1624</v>
      </c>
      <c r="G306" s="215"/>
      <c r="H306" s="218">
        <v>9.084</v>
      </c>
      <c r="I306" s="219"/>
      <c r="J306" s="215"/>
      <c r="K306" s="215"/>
      <c r="L306" s="220"/>
      <c r="M306" s="221"/>
      <c r="N306" s="222"/>
      <c r="O306" s="222"/>
      <c r="P306" s="222"/>
      <c r="Q306" s="222"/>
      <c r="R306" s="222"/>
      <c r="S306" s="222"/>
      <c r="T306" s="223"/>
      <c r="AT306" s="224" t="s">
        <v>290</v>
      </c>
      <c r="AU306" s="224" t="s">
        <v>83</v>
      </c>
      <c r="AV306" s="11" t="s">
        <v>83</v>
      </c>
      <c r="AW306" s="11" t="s">
        <v>36</v>
      </c>
      <c r="AX306" s="11" t="s">
        <v>81</v>
      </c>
      <c r="AY306" s="224" t="s">
        <v>186</v>
      </c>
    </row>
    <row r="307" spans="2:65" s="1" customFormat="1" ht="22.5" customHeight="1">
      <c r="B307" s="41"/>
      <c r="C307" s="254" t="s">
        <v>714</v>
      </c>
      <c r="D307" s="254" t="s">
        <v>1059</v>
      </c>
      <c r="E307" s="255" t="s">
        <v>1175</v>
      </c>
      <c r="F307" s="256" t="s">
        <v>1176</v>
      </c>
      <c r="G307" s="257" t="s">
        <v>1177</v>
      </c>
      <c r="H307" s="258">
        <v>15.812</v>
      </c>
      <c r="I307" s="259"/>
      <c r="J307" s="260">
        <f>ROUND(I307*H307,2)</f>
        <v>0</v>
      </c>
      <c r="K307" s="256" t="s">
        <v>193</v>
      </c>
      <c r="L307" s="261"/>
      <c r="M307" s="262" t="s">
        <v>23</v>
      </c>
      <c r="N307" s="263" t="s">
        <v>44</v>
      </c>
      <c r="O307" s="42"/>
      <c r="P307" s="202">
        <f>O307*H307</f>
        <v>0</v>
      </c>
      <c r="Q307" s="202">
        <v>0.001</v>
      </c>
      <c r="R307" s="202">
        <f>Q307*H307</f>
        <v>0.015812</v>
      </c>
      <c r="S307" s="202">
        <v>0</v>
      </c>
      <c r="T307" s="203">
        <f>S307*H307</f>
        <v>0</v>
      </c>
      <c r="AR307" s="24" t="s">
        <v>1428</v>
      </c>
      <c r="AT307" s="24" t="s">
        <v>1059</v>
      </c>
      <c r="AU307" s="24" t="s">
        <v>83</v>
      </c>
      <c r="AY307" s="24" t="s">
        <v>186</v>
      </c>
      <c r="BE307" s="204">
        <f>IF(N307="základní",J307,0)</f>
        <v>0</v>
      </c>
      <c r="BF307" s="204">
        <f>IF(N307="snížená",J307,0)</f>
        <v>0</v>
      </c>
      <c r="BG307" s="204">
        <f>IF(N307="zákl. přenesená",J307,0)</f>
        <v>0</v>
      </c>
      <c r="BH307" s="204">
        <f>IF(N307="sníž. přenesená",J307,0)</f>
        <v>0</v>
      </c>
      <c r="BI307" s="204">
        <f>IF(N307="nulová",J307,0)</f>
        <v>0</v>
      </c>
      <c r="BJ307" s="24" t="s">
        <v>81</v>
      </c>
      <c r="BK307" s="204">
        <f>ROUND(I307*H307,2)</f>
        <v>0</v>
      </c>
      <c r="BL307" s="24" t="s">
        <v>1105</v>
      </c>
      <c r="BM307" s="24" t="s">
        <v>1625</v>
      </c>
    </row>
    <row r="308" spans="2:47" s="1" customFormat="1" ht="27">
      <c r="B308" s="41"/>
      <c r="C308" s="63"/>
      <c r="D308" s="208" t="s">
        <v>196</v>
      </c>
      <c r="E308" s="63"/>
      <c r="F308" s="209" t="s">
        <v>1179</v>
      </c>
      <c r="G308" s="63"/>
      <c r="H308" s="63"/>
      <c r="I308" s="163"/>
      <c r="J308" s="63"/>
      <c r="K308" s="63"/>
      <c r="L308" s="61"/>
      <c r="M308" s="207"/>
      <c r="N308" s="42"/>
      <c r="O308" s="42"/>
      <c r="P308" s="42"/>
      <c r="Q308" s="42"/>
      <c r="R308" s="42"/>
      <c r="S308" s="42"/>
      <c r="T308" s="78"/>
      <c r="AT308" s="24" t="s">
        <v>196</v>
      </c>
      <c r="AU308" s="24" t="s">
        <v>83</v>
      </c>
    </row>
    <row r="309" spans="2:51" s="11" customFormat="1" ht="13.5">
      <c r="B309" s="214"/>
      <c r="C309" s="215"/>
      <c r="D309" s="205" t="s">
        <v>290</v>
      </c>
      <c r="E309" s="216" t="s">
        <v>23</v>
      </c>
      <c r="F309" s="217" t="s">
        <v>1626</v>
      </c>
      <c r="G309" s="215"/>
      <c r="H309" s="218">
        <v>15.812</v>
      </c>
      <c r="I309" s="219"/>
      <c r="J309" s="215"/>
      <c r="K309" s="215"/>
      <c r="L309" s="220"/>
      <c r="M309" s="221"/>
      <c r="N309" s="222"/>
      <c r="O309" s="222"/>
      <c r="P309" s="222"/>
      <c r="Q309" s="222"/>
      <c r="R309" s="222"/>
      <c r="S309" s="222"/>
      <c r="T309" s="223"/>
      <c r="AT309" s="224" t="s">
        <v>290</v>
      </c>
      <c r="AU309" s="224" t="s">
        <v>83</v>
      </c>
      <c r="AV309" s="11" t="s">
        <v>83</v>
      </c>
      <c r="AW309" s="11" t="s">
        <v>36</v>
      </c>
      <c r="AX309" s="11" t="s">
        <v>81</v>
      </c>
      <c r="AY309" s="224" t="s">
        <v>186</v>
      </c>
    </row>
    <row r="310" spans="2:65" s="1" customFormat="1" ht="22.5" customHeight="1">
      <c r="B310" s="41"/>
      <c r="C310" s="254" t="s">
        <v>778</v>
      </c>
      <c r="D310" s="254" t="s">
        <v>1059</v>
      </c>
      <c r="E310" s="255" t="s">
        <v>1182</v>
      </c>
      <c r="F310" s="256" t="s">
        <v>1183</v>
      </c>
      <c r="G310" s="257" t="s">
        <v>1177</v>
      </c>
      <c r="H310" s="258">
        <v>5.635</v>
      </c>
      <c r="I310" s="259"/>
      <c r="J310" s="260">
        <f>ROUND(I310*H310,2)</f>
        <v>0</v>
      </c>
      <c r="K310" s="256" t="s">
        <v>193</v>
      </c>
      <c r="L310" s="261"/>
      <c r="M310" s="262" t="s">
        <v>23</v>
      </c>
      <c r="N310" s="263" t="s">
        <v>44</v>
      </c>
      <c r="O310" s="42"/>
      <c r="P310" s="202">
        <f>O310*H310</f>
        <v>0</v>
      </c>
      <c r="Q310" s="202">
        <v>0.001</v>
      </c>
      <c r="R310" s="202">
        <f>Q310*H310</f>
        <v>0.005635</v>
      </c>
      <c r="S310" s="202">
        <v>0</v>
      </c>
      <c r="T310" s="203">
        <f>S310*H310</f>
        <v>0</v>
      </c>
      <c r="AR310" s="24" t="s">
        <v>1428</v>
      </c>
      <c r="AT310" s="24" t="s">
        <v>1059</v>
      </c>
      <c r="AU310" s="24" t="s">
        <v>83</v>
      </c>
      <c r="AY310" s="24" t="s">
        <v>186</v>
      </c>
      <c r="BE310" s="204">
        <f>IF(N310="základní",J310,0)</f>
        <v>0</v>
      </c>
      <c r="BF310" s="204">
        <f>IF(N310="snížená",J310,0)</f>
        <v>0</v>
      </c>
      <c r="BG310" s="204">
        <f>IF(N310="zákl. přenesená",J310,0)</f>
        <v>0</v>
      </c>
      <c r="BH310" s="204">
        <f>IF(N310="sníž. přenesená",J310,0)</f>
        <v>0</v>
      </c>
      <c r="BI310" s="204">
        <f>IF(N310="nulová",J310,0)</f>
        <v>0</v>
      </c>
      <c r="BJ310" s="24" t="s">
        <v>81</v>
      </c>
      <c r="BK310" s="204">
        <f>ROUND(I310*H310,2)</f>
        <v>0</v>
      </c>
      <c r="BL310" s="24" t="s">
        <v>1105</v>
      </c>
      <c r="BM310" s="24" t="s">
        <v>1627</v>
      </c>
    </row>
    <row r="311" spans="2:47" s="1" customFormat="1" ht="27">
      <c r="B311" s="41"/>
      <c r="C311" s="63"/>
      <c r="D311" s="208" t="s">
        <v>196</v>
      </c>
      <c r="E311" s="63"/>
      <c r="F311" s="209" t="s">
        <v>1179</v>
      </c>
      <c r="G311" s="63"/>
      <c r="H311" s="63"/>
      <c r="I311" s="163"/>
      <c r="J311" s="63"/>
      <c r="K311" s="63"/>
      <c r="L311" s="61"/>
      <c r="M311" s="207"/>
      <c r="N311" s="42"/>
      <c r="O311" s="42"/>
      <c r="P311" s="42"/>
      <c r="Q311" s="42"/>
      <c r="R311" s="42"/>
      <c r="S311" s="42"/>
      <c r="T311" s="78"/>
      <c r="AT311" s="24" t="s">
        <v>196</v>
      </c>
      <c r="AU311" s="24" t="s">
        <v>83</v>
      </c>
    </row>
    <row r="312" spans="2:51" s="11" customFormat="1" ht="13.5">
      <c r="B312" s="214"/>
      <c r="C312" s="215"/>
      <c r="D312" s="205" t="s">
        <v>290</v>
      </c>
      <c r="E312" s="216" t="s">
        <v>23</v>
      </c>
      <c r="F312" s="217" t="s">
        <v>1628</v>
      </c>
      <c r="G312" s="215"/>
      <c r="H312" s="218">
        <v>5.635</v>
      </c>
      <c r="I312" s="219"/>
      <c r="J312" s="215"/>
      <c r="K312" s="215"/>
      <c r="L312" s="220"/>
      <c r="M312" s="221"/>
      <c r="N312" s="222"/>
      <c r="O312" s="222"/>
      <c r="P312" s="222"/>
      <c r="Q312" s="222"/>
      <c r="R312" s="222"/>
      <c r="S312" s="222"/>
      <c r="T312" s="223"/>
      <c r="AT312" s="224" t="s">
        <v>290</v>
      </c>
      <c r="AU312" s="224" t="s">
        <v>83</v>
      </c>
      <c r="AV312" s="11" t="s">
        <v>83</v>
      </c>
      <c r="AW312" s="11" t="s">
        <v>36</v>
      </c>
      <c r="AX312" s="11" t="s">
        <v>81</v>
      </c>
      <c r="AY312" s="224" t="s">
        <v>186</v>
      </c>
    </row>
    <row r="313" spans="2:65" s="1" customFormat="1" ht="22.5" customHeight="1">
      <c r="B313" s="41"/>
      <c r="C313" s="254" t="s">
        <v>636</v>
      </c>
      <c r="D313" s="254" t="s">
        <v>1059</v>
      </c>
      <c r="E313" s="255" t="s">
        <v>1187</v>
      </c>
      <c r="F313" s="256" t="s">
        <v>1188</v>
      </c>
      <c r="G313" s="257" t="s">
        <v>300</v>
      </c>
      <c r="H313" s="258">
        <v>4</v>
      </c>
      <c r="I313" s="259"/>
      <c r="J313" s="260">
        <f>ROUND(I313*H313,2)</f>
        <v>0</v>
      </c>
      <c r="K313" s="256" t="s">
        <v>193</v>
      </c>
      <c r="L313" s="261"/>
      <c r="M313" s="262" t="s">
        <v>23</v>
      </c>
      <c r="N313" s="263" t="s">
        <v>44</v>
      </c>
      <c r="O313" s="42"/>
      <c r="P313" s="202">
        <f>O313*H313</f>
        <v>0</v>
      </c>
      <c r="Q313" s="202">
        <v>0.0022</v>
      </c>
      <c r="R313" s="202">
        <f>Q313*H313</f>
        <v>0.0088</v>
      </c>
      <c r="S313" s="202">
        <v>0</v>
      </c>
      <c r="T313" s="203">
        <f>S313*H313</f>
        <v>0</v>
      </c>
      <c r="AR313" s="24" t="s">
        <v>1428</v>
      </c>
      <c r="AT313" s="24" t="s">
        <v>1059</v>
      </c>
      <c r="AU313" s="24" t="s">
        <v>83</v>
      </c>
      <c r="AY313" s="24" t="s">
        <v>186</v>
      </c>
      <c r="BE313" s="204">
        <f>IF(N313="základní",J313,0)</f>
        <v>0</v>
      </c>
      <c r="BF313" s="204">
        <f>IF(N313="snížená",J313,0)</f>
        <v>0</v>
      </c>
      <c r="BG313" s="204">
        <f>IF(N313="zákl. přenesená",J313,0)</f>
        <v>0</v>
      </c>
      <c r="BH313" s="204">
        <f>IF(N313="sníž. přenesená",J313,0)</f>
        <v>0</v>
      </c>
      <c r="BI313" s="204">
        <f>IF(N313="nulová",J313,0)</f>
        <v>0</v>
      </c>
      <c r="BJ313" s="24" t="s">
        <v>81</v>
      </c>
      <c r="BK313" s="204">
        <f>ROUND(I313*H313,2)</f>
        <v>0</v>
      </c>
      <c r="BL313" s="24" t="s">
        <v>1105</v>
      </c>
      <c r="BM313" s="24" t="s">
        <v>1629</v>
      </c>
    </row>
    <row r="314" spans="2:65" s="1" customFormat="1" ht="22.5" customHeight="1">
      <c r="B314" s="41"/>
      <c r="C314" s="254" t="s">
        <v>1313</v>
      </c>
      <c r="D314" s="254" t="s">
        <v>1059</v>
      </c>
      <c r="E314" s="255" t="s">
        <v>1192</v>
      </c>
      <c r="F314" s="256" t="s">
        <v>1193</v>
      </c>
      <c r="G314" s="257" t="s">
        <v>300</v>
      </c>
      <c r="H314" s="258">
        <v>2</v>
      </c>
      <c r="I314" s="259"/>
      <c r="J314" s="260">
        <f>ROUND(I314*H314,2)</f>
        <v>0</v>
      </c>
      <c r="K314" s="256" t="s">
        <v>193</v>
      </c>
      <c r="L314" s="261"/>
      <c r="M314" s="262" t="s">
        <v>23</v>
      </c>
      <c r="N314" s="263" t="s">
        <v>44</v>
      </c>
      <c r="O314" s="42"/>
      <c r="P314" s="202">
        <f>O314*H314</f>
        <v>0</v>
      </c>
      <c r="Q314" s="202">
        <v>0.0061</v>
      </c>
      <c r="R314" s="202">
        <f>Q314*H314</f>
        <v>0.0122</v>
      </c>
      <c r="S314" s="202">
        <v>0</v>
      </c>
      <c r="T314" s="203">
        <f>S314*H314</f>
        <v>0</v>
      </c>
      <c r="AR314" s="24" t="s">
        <v>1428</v>
      </c>
      <c r="AT314" s="24" t="s">
        <v>1059</v>
      </c>
      <c r="AU314" s="24" t="s">
        <v>83</v>
      </c>
      <c r="AY314" s="24" t="s">
        <v>186</v>
      </c>
      <c r="BE314" s="204">
        <f>IF(N314="základní",J314,0)</f>
        <v>0</v>
      </c>
      <c r="BF314" s="204">
        <f>IF(N314="snížená",J314,0)</f>
        <v>0</v>
      </c>
      <c r="BG314" s="204">
        <f>IF(N314="zákl. přenesená",J314,0)</f>
        <v>0</v>
      </c>
      <c r="BH314" s="204">
        <f>IF(N314="sníž. přenesená",J314,0)</f>
        <v>0</v>
      </c>
      <c r="BI314" s="204">
        <f>IF(N314="nulová",J314,0)</f>
        <v>0</v>
      </c>
      <c r="BJ314" s="24" t="s">
        <v>81</v>
      </c>
      <c r="BK314" s="204">
        <f>ROUND(I314*H314,2)</f>
        <v>0</v>
      </c>
      <c r="BL314" s="24" t="s">
        <v>1105</v>
      </c>
      <c r="BM314" s="24" t="s">
        <v>1630</v>
      </c>
    </row>
    <row r="315" spans="2:65" s="1" customFormat="1" ht="22.5" customHeight="1">
      <c r="B315" s="41"/>
      <c r="C315" s="254" t="s">
        <v>703</v>
      </c>
      <c r="D315" s="254" t="s">
        <v>1059</v>
      </c>
      <c r="E315" s="255" t="s">
        <v>1196</v>
      </c>
      <c r="F315" s="256" t="s">
        <v>1197</v>
      </c>
      <c r="G315" s="257" t="s">
        <v>300</v>
      </c>
      <c r="H315" s="258">
        <v>1</v>
      </c>
      <c r="I315" s="259"/>
      <c r="J315" s="260">
        <f>ROUND(I315*H315,2)</f>
        <v>0</v>
      </c>
      <c r="K315" s="256" t="s">
        <v>193</v>
      </c>
      <c r="L315" s="261"/>
      <c r="M315" s="262" t="s">
        <v>23</v>
      </c>
      <c r="N315" s="263" t="s">
        <v>44</v>
      </c>
      <c r="O315" s="42"/>
      <c r="P315" s="202">
        <f>O315*H315</f>
        <v>0</v>
      </c>
      <c r="Q315" s="202">
        <v>0.002</v>
      </c>
      <c r="R315" s="202">
        <f>Q315*H315</f>
        <v>0.002</v>
      </c>
      <c r="S315" s="202">
        <v>0</v>
      </c>
      <c r="T315" s="203">
        <f>S315*H315</f>
        <v>0</v>
      </c>
      <c r="AR315" s="24" t="s">
        <v>1428</v>
      </c>
      <c r="AT315" s="24" t="s">
        <v>1059</v>
      </c>
      <c r="AU315" s="24" t="s">
        <v>83</v>
      </c>
      <c r="AY315" s="24" t="s">
        <v>186</v>
      </c>
      <c r="BE315" s="204">
        <f>IF(N315="základní",J315,0)</f>
        <v>0</v>
      </c>
      <c r="BF315" s="204">
        <f>IF(N315="snížená",J315,0)</f>
        <v>0</v>
      </c>
      <c r="BG315" s="204">
        <f>IF(N315="zákl. přenesená",J315,0)</f>
        <v>0</v>
      </c>
      <c r="BH315" s="204">
        <f>IF(N315="sníž. přenesená",J315,0)</f>
        <v>0</v>
      </c>
      <c r="BI315" s="204">
        <f>IF(N315="nulová",J315,0)</f>
        <v>0</v>
      </c>
      <c r="BJ315" s="24" t="s">
        <v>81</v>
      </c>
      <c r="BK315" s="204">
        <f>ROUND(I315*H315,2)</f>
        <v>0</v>
      </c>
      <c r="BL315" s="24" t="s">
        <v>1105</v>
      </c>
      <c r="BM315" s="24" t="s">
        <v>1631</v>
      </c>
    </row>
    <row r="316" spans="2:47" s="1" customFormat="1" ht="27">
      <c r="B316" s="41"/>
      <c r="C316" s="63"/>
      <c r="D316" s="205" t="s">
        <v>196</v>
      </c>
      <c r="E316" s="63"/>
      <c r="F316" s="206" t="s">
        <v>1632</v>
      </c>
      <c r="G316" s="63"/>
      <c r="H316" s="63"/>
      <c r="I316" s="163"/>
      <c r="J316" s="63"/>
      <c r="K316" s="63"/>
      <c r="L316" s="61"/>
      <c r="M316" s="207"/>
      <c r="N316" s="42"/>
      <c r="O316" s="42"/>
      <c r="P316" s="42"/>
      <c r="Q316" s="42"/>
      <c r="R316" s="42"/>
      <c r="S316" s="42"/>
      <c r="T316" s="78"/>
      <c r="AT316" s="24" t="s">
        <v>196</v>
      </c>
      <c r="AU316" s="24" t="s">
        <v>83</v>
      </c>
    </row>
    <row r="317" spans="2:65" s="1" customFormat="1" ht="22.5" customHeight="1">
      <c r="B317" s="41"/>
      <c r="C317" s="254" t="s">
        <v>708</v>
      </c>
      <c r="D317" s="254" t="s">
        <v>1059</v>
      </c>
      <c r="E317" s="255" t="s">
        <v>1445</v>
      </c>
      <c r="F317" s="256" t="s">
        <v>1446</v>
      </c>
      <c r="G317" s="257" t="s">
        <v>300</v>
      </c>
      <c r="H317" s="258">
        <v>1</v>
      </c>
      <c r="I317" s="259"/>
      <c r="J317" s="260">
        <f>ROUND(I317*H317,2)</f>
        <v>0</v>
      </c>
      <c r="K317" s="256" t="s">
        <v>193</v>
      </c>
      <c r="L317" s="261"/>
      <c r="M317" s="262" t="s">
        <v>23</v>
      </c>
      <c r="N317" s="263" t="s">
        <v>44</v>
      </c>
      <c r="O317" s="42"/>
      <c r="P317" s="202">
        <f>O317*H317</f>
        <v>0</v>
      </c>
      <c r="Q317" s="202">
        <v>0.0021</v>
      </c>
      <c r="R317" s="202">
        <f>Q317*H317</f>
        <v>0.0021</v>
      </c>
      <c r="S317" s="202">
        <v>0</v>
      </c>
      <c r="T317" s="203">
        <f>S317*H317</f>
        <v>0</v>
      </c>
      <c r="AR317" s="24" t="s">
        <v>1428</v>
      </c>
      <c r="AT317" s="24" t="s">
        <v>1059</v>
      </c>
      <c r="AU317" s="24" t="s">
        <v>83</v>
      </c>
      <c r="AY317" s="24" t="s">
        <v>186</v>
      </c>
      <c r="BE317" s="204">
        <f>IF(N317="základní",J317,0)</f>
        <v>0</v>
      </c>
      <c r="BF317" s="204">
        <f>IF(N317="snížená",J317,0)</f>
        <v>0</v>
      </c>
      <c r="BG317" s="204">
        <f>IF(N317="zákl. přenesená",J317,0)</f>
        <v>0</v>
      </c>
      <c r="BH317" s="204">
        <f>IF(N317="sníž. přenesená",J317,0)</f>
        <v>0</v>
      </c>
      <c r="BI317" s="204">
        <f>IF(N317="nulová",J317,0)</f>
        <v>0</v>
      </c>
      <c r="BJ317" s="24" t="s">
        <v>81</v>
      </c>
      <c r="BK317" s="204">
        <f>ROUND(I317*H317,2)</f>
        <v>0</v>
      </c>
      <c r="BL317" s="24" t="s">
        <v>1105</v>
      </c>
      <c r="BM317" s="24" t="s">
        <v>1633</v>
      </c>
    </row>
    <row r="318" spans="2:47" s="1" customFormat="1" ht="27">
      <c r="B318" s="41"/>
      <c r="C318" s="63"/>
      <c r="D318" s="205" t="s">
        <v>196</v>
      </c>
      <c r="E318" s="63"/>
      <c r="F318" s="206" t="s">
        <v>1448</v>
      </c>
      <c r="G318" s="63"/>
      <c r="H318" s="63"/>
      <c r="I318" s="163"/>
      <c r="J318" s="63"/>
      <c r="K318" s="63"/>
      <c r="L318" s="61"/>
      <c r="M318" s="207"/>
      <c r="N318" s="42"/>
      <c r="O318" s="42"/>
      <c r="P318" s="42"/>
      <c r="Q318" s="42"/>
      <c r="R318" s="42"/>
      <c r="S318" s="42"/>
      <c r="T318" s="78"/>
      <c r="AT318" s="24" t="s">
        <v>196</v>
      </c>
      <c r="AU318" s="24" t="s">
        <v>83</v>
      </c>
    </row>
    <row r="319" spans="2:65" s="1" customFormat="1" ht="22.5" customHeight="1">
      <c r="B319" s="41"/>
      <c r="C319" s="254" t="s">
        <v>526</v>
      </c>
      <c r="D319" s="254" t="s">
        <v>1059</v>
      </c>
      <c r="E319" s="255" t="s">
        <v>1060</v>
      </c>
      <c r="F319" s="256" t="s">
        <v>1061</v>
      </c>
      <c r="G319" s="257" t="s">
        <v>285</v>
      </c>
      <c r="H319" s="258">
        <v>125.44</v>
      </c>
      <c r="I319" s="259"/>
      <c r="J319" s="260">
        <f>ROUND(I319*H319,2)</f>
        <v>0</v>
      </c>
      <c r="K319" s="256" t="s">
        <v>193</v>
      </c>
      <c r="L319" s="261"/>
      <c r="M319" s="262" t="s">
        <v>23</v>
      </c>
      <c r="N319" s="264" t="s">
        <v>44</v>
      </c>
      <c r="O319" s="211"/>
      <c r="P319" s="212">
        <f>O319*H319</f>
        <v>0</v>
      </c>
      <c r="Q319" s="212">
        <v>0.0002</v>
      </c>
      <c r="R319" s="212">
        <f>Q319*H319</f>
        <v>0.025088</v>
      </c>
      <c r="S319" s="212">
        <v>0</v>
      </c>
      <c r="T319" s="213">
        <f>S319*H319</f>
        <v>0</v>
      </c>
      <c r="AR319" s="24" t="s">
        <v>1428</v>
      </c>
      <c r="AT319" s="24" t="s">
        <v>1059</v>
      </c>
      <c r="AU319" s="24" t="s">
        <v>83</v>
      </c>
      <c r="AY319" s="24" t="s">
        <v>186</v>
      </c>
      <c r="BE319" s="204">
        <f>IF(N319="základní",J319,0)</f>
        <v>0</v>
      </c>
      <c r="BF319" s="204">
        <f>IF(N319="snížená",J319,0)</f>
        <v>0</v>
      </c>
      <c r="BG319" s="204">
        <f>IF(N319="zákl. přenesená",J319,0)</f>
        <v>0</v>
      </c>
      <c r="BH319" s="204">
        <f>IF(N319="sníž. přenesená",J319,0)</f>
        <v>0</v>
      </c>
      <c r="BI319" s="204">
        <f>IF(N319="nulová",J319,0)</f>
        <v>0</v>
      </c>
      <c r="BJ319" s="24" t="s">
        <v>81</v>
      </c>
      <c r="BK319" s="204">
        <f>ROUND(I319*H319,2)</f>
        <v>0</v>
      </c>
      <c r="BL319" s="24" t="s">
        <v>1105</v>
      </c>
      <c r="BM319" s="24" t="s">
        <v>1634</v>
      </c>
    </row>
    <row r="320" spans="2:12" s="1" customFormat="1" ht="6.95" customHeight="1">
      <c r="B320" s="56"/>
      <c r="C320" s="57"/>
      <c r="D320" s="57"/>
      <c r="E320" s="57"/>
      <c r="F320" s="57"/>
      <c r="G320" s="57"/>
      <c r="H320" s="57"/>
      <c r="I320" s="139"/>
      <c r="J320" s="57"/>
      <c r="K320" s="57"/>
      <c r="L320" s="61"/>
    </row>
  </sheetData>
  <sheetProtection password="CC35" sheet="1" objects="1" scenarios="1" formatCells="0" formatColumns="0" formatRows="0" sort="0" autoFilter="0"/>
  <autoFilter ref="C86:K319"/>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9"/>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98</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1635</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ROUND(SUM(BE86:BE238),2)</f>
        <v>0</v>
      </c>
      <c r="G30" s="42"/>
      <c r="H30" s="42"/>
      <c r="I30" s="131">
        <v>0.21</v>
      </c>
      <c r="J30" s="130">
        <f>ROUND(ROUND((SUM(BE86:BE238)),2)*I30,2)</f>
        <v>0</v>
      </c>
      <c r="K30" s="45"/>
    </row>
    <row r="31" spans="2:11" s="1" customFormat="1" ht="14.45" customHeight="1">
      <c r="B31" s="41"/>
      <c r="C31" s="42"/>
      <c r="D31" s="42"/>
      <c r="E31" s="49" t="s">
        <v>45</v>
      </c>
      <c r="F31" s="130">
        <f>ROUND(SUM(BF86:BF238),2)</f>
        <v>0</v>
      </c>
      <c r="G31" s="42"/>
      <c r="H31" s="42"/>
      <c r="I31" s="131">
        <v>0.15</v>
      </c>
      <c r="J31" s="130">
        <f>ROUND(ROUND((SUM(BF86:BF238)),2)*I31,2)</f>
        <v>0</v>
      </c>
      <c r="K31" s="45"/>
    </row>
    <row r="32" spans="2:11" s="1" customFormat="1" ht="14.45" customHeight="1" hidden="1">
      <c r="B32" s="41"/>
      <c r="C32" s="42"/>
      <c r="D32" s="42"/>
      <c r="E32" s="49" t="s">
        <v>46</v>
      </c>
      <c r="F32" s="130">
        <f>ROUND(SUM(BG86:BG238),2)</f>
        <v>0</v>
      </c>
      <c r="G32" s="42"/>
      <c r="H32" s="42"/>
      <c r="I32" s="131">
        <v>0.21</v>
      </c>
      <c r="J32" s="130">
        <v>0</v>
      </c>
      <c r="K32" s="45"/>
    </row>
    <row r="33" spans="2:11" s="1" customFormat="1" ht="14.45" customHeight="1" hidden="1">
      <c r="B33" s="41"/>
      <c r="C33" s="42"/>
      <c r="D33" s="42"/>
      <c r="E33" s="49" t="s">
        <v>47</v>
      </c>
      <c r="F33" s="130">
        <f>ROUND(SUM(BH86:BH238),2)</f>
        <v>0</v>
      </c>
      <c r="G33" s="42"/>
      <c r="H33" s="42"/>
      <c r="I33" s="131">
        <v>0.15</v>
      </c>
      <c r="J33" s="130">
        <v>0</v>
      </c>
      <c r="K33" s="45"/>
    </row>
    <row r="34" spans="2:11" s="1" customFormat="1" ht="14.45" customHeight="1" hidden="1">
      <c r="B34" s="41"/>
      <c r="C34" s="42"/>
      <c r="D34" s="42"/>
      <c r="E34" s="49" t="s">
        <v>48</v>
      </c>
      <c r="F34" s="130">
        <f>ROUND(SUM(BI86:BI238),2)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105 - ÚK k betonárce</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J86</f>
        <v>0</v>
      </c>
      <c r="K56" s="45"/>
      <c r="AU56" s="24" t="s">
        <v>163</v>
      </c>
    </row>
    <row r="57" spans="2:11" s="7" customFormat="1" ht="24.95" customHeight="1">
      <c r="B57" s="149"/>
      <c r="C57" s="150"/>
      <c r="D57" s="151" t="s">
        <v>276</v>
      </c>
      <c r="E57" s="152"/>
      <c r="F57" s="152"/>
      <c r="G57" s="152"/>
      <c r="H57" s="152"/>
      <c r="I57" s="153"/>
      <c r="J57" s="154">
        <f>J87</f>
        <v>0</v>
      </c>
      <c r="K57" s="155"/>
    </row>
    <row r="58" spans="2:11" s="8" customFormat="1" ht="19.9" customHeight="1">
      <c r="B58" s="156"/>
      <c r="C58" s="157"/>
      <c r="D58" s="158" t="s">
        <v>277</v>
      </c>
      <c r="E58" s="159"/>
      <c r="F58" s="159"/>
      <c r="G58" s="159"/>
      <c r="H58" s="159"/>
      <c r="I58" s="160"/>
      <c r="J58" s="161">
        <f>J88</f>
        <v>0</v>
      </c>
      <c r="K58" s="162"/>
    </row>
    <row r="59" spans="2:11" s="8" customFormat="1" ht="19.9" customHeight="1">
      <c r="B59" s="156"/>
      <c r="C59" s="157"/>
      <c r="D59" s="158" t="s">
        <v>424</v>
      </c>
      <c r="E59" s="159"/>
      <c r="F59" s="159"/>
      <c r="G59" s="159"/>
      <c r="H59" s="159"/>
      <c r="I59" s="160"/>
      <c r="J59" s="161">
        <f>J142</f>
        <v>0</v>
      </c>
      <c r="K59" s="162"/>
    </row>
    <row r="60" spans="2:11" s="8" customFormat="1" ht="19.9" customHeight="1">
      <c r="B60" s="156"/>
      <c r="C60" s="157"/>
      <c r="D60" s="158" t="s">
        <v>426</v>
      </c>
      <c r="E60" s="159"/>
      <c r="F60" s="159"/>
      <c r="G60" s="159"/>
      <c r="H60" s="159"/>
      <c r="I60" s="160"/>
      <c r="J60" s="161">
        <f>J146</f>
        <v>0</v>
      </c>
      <c r="K60" s="162"/>
    </row>
    <row r="61" spans="2:11" s="8" customFormat="1" ht="19.9" customHeight="1">
      <c r="B61" s="156"/>
      <c r="C61" s="157"/>
      <c r="D61" s="158" t="s">
        <v>427</v>
      </c>
      <c r="E61" s="159"/>
      <c r="F61" s="159"/>
      <c r="G61" s="159"/>
      <c r="H61" s="159"/>
      <c r="I61" s="160"/>
      <c r="J61" s="161">
        <f>J151</f>
        <v>0</v>
      </c>
      <c r="K61" s="162"/>
    </row>
    <row r="62" spans="2:11" s="8" customFormat="1" ht="19.9" customHeight="1">
      <c r="B62" s="156"/>
      <c r="C62" s="157"/>
      <c r="D62" s="158" t="s">
        <v>429</v>
      </c>
      <c r="E62" s="159"/>
      <c r="F62" s="159"/>
      <c r="G62" s="159"/>
      <c r="H62" s="159"/>
      <c r="I62" s="160"/>
      <c r="J62" s="161">
        <f>J177</f>
        <v>0</v>
      </c>
      <c r="K62" s="162"/>
    </row>
    <row r="63" spans="2:11" s="8" customFormat="1" ht="19.9" customHeight="1">
      <c r="B63" s="156"/>
      <c r="C63" s="157"/>
      <c r="D63" s="158" t="s">
        <v>278</v>
      </c>
      <c r="E63" s="159"/>
      <c r="F63" s="159"/>
      <c r="G63" s="159"/>
      <c r="H63" s="159"/>
      <c r="I63" s="160"/>
      <c r="J63" s="161">
        <f>J210</f>
        <v>0</v>
      </c>
      <c r="K63" s="162"/>
    </row>
    <row r="64" spans="2:11" s="8" customFormat="1" ht="19.9" customHeight="1">
      <c r="B64" s="156"/>
      <c r="C64" s="157"/>
      <c r="D64" s="158" t="s">
        <v>279</v>
      </c>
      <c r="E64" s="159"/>
      <c r="F64" s="159"/>
      <c r="G64" s="159"/>
      <c r="H64" s="159"/>
      <c r="I64" s="160"/>
      <c r="J64" s="161">
        <f>J217</f>
        <v>0</v>
      </c>
      <c r="K64" s="162"/>
    </row>
    <row r="65" spans="2:11" s="7" customFormat="1" ht="24.95" customHeight="1">
      <c r="B65" s="149"/>
      <c r="C65" s="150"/>
      <c r="D65" s="151" t="s">
        <v>1468</v>
      </c>
      <c r="E65" s="152"/>
      <c r="F65" s="152"/>
      <c r="G65" s="152"/>
      <c r="H65" s="152"/>
      <c r="I65" s="153"/>
      <c r="J65" s="154">
        <f>J220</f>
        <v>0</v>
      </c>
      <c r="K65" s="155"/>
    </row>
    <row r="66" spans="2:11" s="8" customFormat="1" ht="19.9" customHeight="1">
      <c r="B66" s="156"/>
      <c r="C66" s="157"/>
      <c r="D66" s="158" t="s">
        <v>1248</v>
      </c>
      <c r="E66" s="159"/>
      <c r="F66" s="159"/>
      <c r="G66" s="159"/>
      <c r="H66" s="159"/>
      <c r="I66" s="160"/>
      <c r="J66" s="161">
        <f>J221</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169</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404" t="str">
        <f>E7</f>
        <v>III/117 24 Obchvat Rokycany - Hrádek, úsek 2, km 0,000 - 3,350</v>
      </c>
      <c r="F76" s="405"/>
      <c r="G76" s="405"/>
      <c r="H76" s="405"/>
      <c r="I76" s="163"/>
      <c r="J76" s="63"/>
      <c r="K76" s="63"/>
      <c r="L76" s="61"/>
    </row>
    <row r="77" spans="2:12" s="1" customFormat="1" ht="14.45" customHeight="1">
      <c r="B77" s="41"/>
      <c r="C77" s="65" t="s">
        <v>156</v>
      </c>
      <c r="D77" s="63"/>
      <c r="E77" s="63"/>
      <c r="F77" s="63"/>
      <c r="G77" s="63"/>
      <c r="H77" s="63"/>
      <c r="I77" s="163"/>
      <c r="J77" s="63"/>
      <c r="K77" s="63"/>
      <c r="L77" s="61"/>
    </row>
    <row r="78" spans="2:12" s="1" customFormat="1" ht="23.25" customHeight="1">
      <c r="B78" s="41"/>
      <c r="C78" s="63"/>
      <c r="D78" s="63"/>
      <c r="E78" s="376" t="str">
        <f>E9</f>
        <v>SO 105 - ÚK k betonárce</v>
      </c>
      <c r="F78" s="406"/>
      <c r="G78" s="406"/>
      <c r="H78" s="406"/>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Hrádek, Kamenný Újezd</v>
      </c>
      <c r="G80" s="63"/>
      <c r="H80" s="63"/>
      <c r="I80" s="165" t="s">
        <v>26</v>
      </c>
      <c r="J80" s="73" t="str">
        <f>IF(J12="","",J12)</f>
        <v>8. 9. 2017</v>
      </c>
      <c r="K80" s="63"/>
      <c r="L80" s="61"/>
    </row>
    <row r="81" spans="2:12" s="1" customFormat="1" ht="6.95" customHeight="1">
      <c r="B81" s="41"/>
      <c r="C81" s="63"/>
      <c r="D81" s="63"/>
      <c r="E81" s="63"/>
      <c r="F81" s="63"/>
      <c r="G81" s="63"/>
      <c r="H81" s="63"/>
      <c r="I81" s="163"/>
      <c r="J81" s="63"/>
      <c r="K81" s="63"/>
      <c r="L81" s="61"/>
    </row>
    <row r="82" spans="2:12" s="1" customFormat="1" ht="15">
      <c r="B82" s="41"/>
      <c r="C82" s="65" t="s">
        <v>28</v>
      </c>
      <c r="D82" s="63"/>
      <c r="E82" s="63"/>
      <c r="F82" s="164" t="str">
        <f>E15</f>
        <v>Správa a údržba silnic PK</v>
      </c>
      <c r="G82" s="63"/>
      <c r="H82" s="63"/>
      <c r="I82" s="165" t="s">
        <v>34</v>
      </c>
      <c r="J82" s="164" t="str">
        <f>E21</f>
        <v>D PROJEKT PLZEŇ Nedvěd s.r.o.</v>
      </c>
      <c r="K82" s="63"/>
      <c r="L82" s="61"/>
    </row>
    <row r="83" spans="2:12" s="1" customFormat="1" ht="14.45" customHeight="1">
      <c r="B83" s="41"/>
      <c r="C83" s="65" t="s">
        <v>32</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170</v>
      </c>
      <c r="D85" s="168" t="s">
        <v>58</v>
      </c>
      <c r="E85" s="168" t="s">
        <v>54</v>
      </c>
      <c r="F85" s="168" t="s">
        <v>171</v>
      </c>
      <c r="G85" s="168" t="s">
        <v>172</v>
      </c>
      <c r="H85" s="168" t="s">
        <v>173</v>
      </c>
      <c r="I85" s="169" t="s">
        <v>174</v>
      </c>
      <c r="J85" s="168" t="s">
        <v>161</v>
      </c>
      <c r="K85" s="170" t="s">
        <v>175</v>
      </c>
      <c r="L85" s="171"/>
      <c r="M85" s="81" t="s">
        <v>176</v>
      </c>
      <c r="N85" s="82" t="s">
        <v>43</v>
      </c>
      <c r="O85" s="82" t="s">
        <v>177</v>
      </c>
      <c r="P85" s="82" t="s">
        <v>178</v>
      </c>
      <c r="Q85" s="82" t="s">
        <v>179</v>
      </c>
      <c r="R85" s="82" t="s">
        <v>180</v>
      </c>
      <c r="S85" s="82" t="s">
        <v>181</v>
      </c>
      <c r="T85" s="83" t="s">
        <v>182</v>
      </c>
    </row>
    <row r="86" spans="2:63" s="1" customFormat="1" ht="29.25" customHeight="1">
      <c r="B86" s="41"/>
      <c r="C86" s="87" t="s">
        <v>162</v>
      </c>
      <c r="D86" s="63"/>
      <c r="E86" s="63"/>
      <c r="F86" s="63"/>
      <c r="G86" s="63"/>
      <c r="H86" s="63"/>
      <c r="I86" s="163"/>
      <c r="J86" s="172">
        <f>BK86</f>
        <v>0</v>
      </c>
      <c r="K86" s="63"/>
      <c r="L86" s="61"/>
      <c r="M86" s="84"/>
      <c r="N86" s="85"/>
      <c r="O86" s="85"/>
      <c r="P86" s="173">
        <f>P87+P220</f>
        <v>0</v>
      </c>
      <c r="Q86" s="85"/>
      <c r="R86" s="173">
        <f>R87+R220</f>
        <v>167.86227448</v>
      </c>
      <c r="S86" s="85"/>
      <c r="T86" s="174">
        <f>T87+T220</f>
        <v>186.2844</v>
      </c>
      <c r="AT86" s="24" t="s">
        <v>72</v>
      </c>
      <c r="AU86" s="24" t="s">
        <v>163</v>
      </c>
      <c r="BK86" s="175">
        <f>BK87+BK220</f>
        <v>0</v>
      </c>
    </row>
    <row r="87" spans="2:63" s="10" customFormat="1" ht="37.35" customHeight="1">
      <c r="B87" s="176"/>
      <c r="C87" s="177"/>
      <c r="D87" s="178" t="s">
        <v>72</v>
      </c>
      <c r="E87" s="179" t="s">
        <v>280</v>
      </c>
      <c r="F87" s="179" t="s">
        <v>281</v>
      </c>
      <c r="G87" s="177"/>
      <c r="H87" s="177"/>
      <c r="I87" s="180"/>
      <c r="J87" s="181">
        <f>BK87</f>
        <v>0</v>
      </c>
      <c r="K87" s="177"/>
      <c r="L87" s="182"/>
      <c r="M87" s="183"/>
      <c r="N87" s="184"/>
      <c r="O87" s="184"/>
      <c r="P87" s="185">
        <f>P88+P142+P146+P151+P177+P210+P217</f>
        <v>0</v>
      </c>
      <c r="Q87" s="184"/>
      <c r="R87" s="185">
        <f>R88+R142+R146+R151+R177+R210+R217</f>
        <v>149.70373348</v>
      </c>
      <c r="S87" s="184"/>
      <c r="T87" s="186">
        <f>T88+T142+T146+T151+T177+T210+T217</f>
        <v>186.2844</v>
      </c>
      <c r="AR87" s="187" t="s">
        <v>81</v>
      </c>
      <c r="AT87" s="188" t="s">
        <v>72</v>
      </c>
      <c r="AU87" s="188" t="s">
        <v>73</v>
      </c>
      <c r="AY87" s="187" t="s">
        <v>186</v>
      </c>
      <c r="BK87" s="189">
        <f>BK88+BK142+BK146+BK151+BK177+BK210+BK217</f>
        <v>0</v>
      </c>
    </row>
    <row r="88" spans="2:63" s="10" customFormat="1" ht="19.9" customHeight="1">
      <c r="B88" s="176"/>
      <c r="C88" s="177"/>
      <c r="D88" s="190" t="s">
        <v>72</v>
      </c>
      <c r="E88" s="191" t="s">
        <v>81</v>
      </c>
      <c r="F88" s="191" t="s">
        <v>282</v>
      </c>
      <c r="G88" s="177"/>
      <c r="H88" s="177"/>
      <c r="I88" s="180"/>
      <c r="J88" s="192">
        <f>BK88</f>
        <v>0</v>
      </c>
      <c r="K88" s="177"/>
      <c r="L88" s="182"/>
      <c r="M88" s="183"/>
      <c r="N88" s="184"/>
      <c r="O88" s="184"/>
      <c r="P88" s="185">
        <f>SUM(P89:P141)</f>
        <v>0</v>
      </c>
      <c r="Q88" s="184"/>
      <c r="R88" s="185">
        <f>SUM(R89:R141)</f>
        <v>0.0240885</v>
      </c>
      <c r="S88" s="184"/>
      <c r="T88" s="186">
        <f>SUM(T89:T141)</f>
        <v>186.2844</v>
      </c>
      <c r="AR88" s="187" t="s">
        <v>81</v>
      </c>
      <c r="AT88" s="188" t="s">
        <v>72</v>
      </c>
      <c r="AU88" s="188" t="s">
        <v>81</v>
      </c>
      <c r="AY88" s="187" t="s">
        <v>186</v>
      </c>
      <c r="BK88" s="189">
        <f>SUM(BK89:BK141)</f>
        <v>0</v>
      </c>
    </row>
    <row r="89" spans="2:65" s="1" customFormat="1" ht="31.5" customHeight="1">
      <c r="B89" s="41"/>
      <c r="C89" s="193" t="s">
        <v>83</v>
      </c>
      <c r="D89" s="193" t="s">
        <v>189</v>
      </c>
      <c r="E89" s="194" t="s">
        <v>472</v>
      </c>
      <c r="F89" s="195" t="s">
        <v>473</v>
      </c>
      <c r="G89" s="196" t="s">
        <v>285</v>
      </c>
      <c r="H89" s="197">
        <v>267.65</v>
      </c>
      <c r="I89" s="198"/>
      <c r="J89" s="199">
        <f>ROUND(I89*H89,2)</f>
        <v>0</v>
      </c>
      <c r="K89" s="195" t="s">
        <v>193</v>
      </c>
      <c r="L89" s="61"/>
      <c r="M89" s="200" t="s">
        <v>23</v>
      </c>
      <c r="N89" s="201" t="s">
        <v>44</v>
      </c>
      <c r="O89" s="42"/>
      <c r="P89" s="202">
        <f>O89*H89</f>
        <v>0</v>
      </c>
      <c r="Q89" s="202">
        <v>9E-05</v>
      </c>
      <c r="R89" s="202">
        <f>Q89*H89</f>
        <v>0.0240885</v>
      </c>
      <c r="S89" s="202">
        <v>0.256</v>
      </c>
      <c r="T89" s="203">
        <f>S89*H89</f>
        <v>68.5184</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1636</v>
      </c>
    </row>
    <row r="90" spans="2:47" s="1" customFormat="1" ht="216">
      <c r="B90" s="41"/>
      <c r="C90" s="63"/>
      <c r="D90" s="208" t="s">
        <v>287</v>
      </c>
      <c r="E90" s="63"/>
      <c r="F90" s="209" t="s">
        <v>469</v>
      </c>
      <c r="G90" s="63"/>
      <c r="H90" s="63"/>
      <c r="I90" s="163"/>
      <c r="J90" s="63"/>
      <c r="K90" s="63"/>
      <c r="L90" s="61"/>
      <c r="M90" s="207"/>
      <c r="N90" s="42"/>
      <c r="O90" s="42"/>
      <c r="P90" s="42"/>
      <c r="Q90" s="42"/>
      <c r="R90" s="42"/>
      <c r="S90" s="42"/>
      <c r="T90" s="78"/>
      <c r="AT90" s="24" t="s">
        <v>287</v>
      </c>
      <c r="AU90" s="24" t="s">
        <v>83</v>
      </c>
    </row>
    <row r="91" spans="2:47" s="1" customFormat="1" ht="40.5">
      <c r="B91" s="41"/>
      <c r="C91" s="63"/>
      <c r="D91" s="205" t="s">
        <v>196</v>
      </c>
      <c r="E91" s="63"/>
      <c r="F91" s="206" t="s">
        <v>1637</v>
      </c>
      <c r="G91" s="63"/>
      <c r="H91" s="63"/>
      <c r="I91" s="163"/>
      <c r="J91" s="63"/>
      <c r="K91" s="63"/>
      <c r="L91" s="61"/>
      <c r="M91" s="207"/>
      <c r="N91" s="42"/>
      <c r="O91" s="42"/>
      <c r="P91" s="42"/>
      <c r="Q91" s="42"/>
      <c r="R91" s="42"/>
      <c r="S91" s="42"/>
      <c r="T91" s="78"/>
      <c r="AT91" s="24" t="s">
        <v>196</v>
      </c>
      <c r="AU91" s="24" t="s">
        <v>83</v>
      </c>
    </row>
    <row r="92" spans="2:65" s="1" customFormat="1" ht="44.25" customHeight="1">
      <c r="B92" s="41"/>
      <c r="C92" s="193" t="s">
        <v>202</v>
      </c>
      <c r="D92" s="193" t="s">
        <v>189</v>
      </c>
      <c r="E92" s="194" t="s">
        <v>460</v>
      </c>
      <c r="F92" s="195" t="s">
        <v>461</v>
      </c>
      <c r="G92" s="196" t="s">
        <v>285</v>
      </c>
      <c r="H92" s="197">
        <v>267.65</v>
      </c>
      <c r="I92" s="198"/>
      <c r="J92" s="199">
        <f>ROUND(I92*H92,2)</f>
        <v>0</v>
      </c>
      <c r="K92" s="195" t="s">
        <v>193</v>
      </c>
      <c r="L92" s="61"/>
      <c r="M92" s="200" t="s">
        <v>23</v>
      </c>
      <c r="N92" s="201" t="s">
        <v>44</v>
      </c>
      <c r="O92" s="42"/>
      <c r="P92" s="202">
        <f>O92*H92</f>
        <v>0</v>
      </c>
      <c r="Q92" s="202">
        <v>0</v>
      </c>
      <c r="R92" s="202">
        <f>Q92*H92</f>
        <v>0</v>
      </c>
      <c r="S92" s="202">
        <v>0.44</v>
      </c>
      <c r="T92" s="203">
        <f>S92*H92</f>
        <v>117.76599999999999</v>
      </c>
      <c r="AR92" s="24" t="s">
        <v>206</v>
      </c>
      <c r="AT92" s="24" t="s">
        <v>189</v>
      </c>
      <c r="AU92" s="24" t="s">
        <v>83</v>
      </c>
      <c r="AY92" s="24" t="s">
        <v>186</v>
      </c>
      <c r="BE92" s="204">
        <f>IF(N92="základní",J92,0)</f>
        <v>0</v>
      </c>
      <c r="BF92" s="204">
        <f>IF(N92="snížená",J92,0)</f>
        <v>0</v>
      </c>
      <c r="BG92" s="204">
        <f>IF(N92="zákl. přenesená",J92,0)</f>
        <v>0</v>
      </c>
      <c r="BH92" s="204">
        <f>IF(N92="sníž. přenesená",J92,0)</f>
        <v>0</v>
      </c>
      <c r="BI92" s="204">
        <f>IF(N92="nulová",J92,0)</f>
        <v>0</v>
      </c>
      <c r="BJ92" s="24" t="s">
        <v>81</v>
      </c>
      <c r="BK92" s="204">
        <f>ROUND(I92*H92,2)</f>
        <v>0</v>
      </c>
      <c r="BL92" s="24" t="s">
        <v>206</v>
      </c>
      <c r="BM92" s="24" t="s">
        <v>1638</v>
      </c>
    </row>
    <row r="93" spans="2:47" s="1" customFormat="1" ht="256.5">
      <c r="B93" s="41"/>
      <c r="C93" s="63"/>
      <c r="D93" s="205" t="s">
        <v>287</v>
      </c>
      <c r="E93" s="63"/>
      <c r="F93" s="206" t="s">
        <v>458</v>
      </c>
      <c r="G93" s="63"/>
      <c r="H93" s="63"/>
      <c r="I93" s="163"/>
      <c r="J93" s="63"/>
      <c r="K93" s="63"/>
      <c r="L93" s="61"/>
      <c r="M93" s="207"/>
      <c r="N93" s="42"/>
      <c r="O93" s="42"/>
      <c r="P93" s="42"/>
      <c r="Q93" s="42"/>
      <c r="R93" s="42"/>
      <c r="S93" s="42"/>
      <c r="T93" s="78"/>
      <c r="AT93" s="24" t="s">
        <v>287</v>
      </c>
      <c r="AU93" s="24" t="s">
        <v>83</v>
      </c>
    </row>
    <row r="94" spans="2:65" s="1" customFormat="1" ht="44.25" customHeight="1">
      <c r="B94" s="41"/>
      <c r="C94" s="193" t="s">
        <v>206</v>
      </c>
      <c r="D94" s="193" t="s">
        <v>189</v>
      </c>
      <c r="E94" s="194" t="s">
        <v>1258</v>
      </c>
      <c r="F94" s="195" t="s">
        <v>1259</v>
      </c>
      <c r="G94" s="196" t="s">
        <v>295</v>
      </c>
      <c r="H94" s="197">
        <v>949.4</v>
      </c>
      <c r="I94" s="198"/>
      <c r="J94" s="199">
        <f>ROUND(I94*H94,2)</f>
        <v>0</v>
      </c>
      <c r="K94" s="195" t="s">
        <v>193</v>
      </c>
      <c r="L94" s="61"/>
      <c r="M94" s="200" t="s">
        <v>23</v>
      </c>
      <c r="N94" s="201" t="s">
        <v>44</v>
      </c>
      <c r="O94" s="42"/>
      <c r="P94" s="202">
        <f>O94*H94</f>
        <v>0</v>
      </c>
      <c r="Q94" s="202">
        <v>0</v>
      </c>
      <c r="R94" s="202">
        <f>Q94*H94</f>
        <v>0</v>
      </c>
      <c r="S94" s="202">
        <v>0</v>
      </c>
      <c r="T94" s="203">
        <f>S94*H94</f>
        <v>0</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1639</v>
      </c>
    </row>
    <row r="95" spans="2:47" s="1" customFormat="1" ht="270">
      <c r="B95" s="41"/>
      <c r="C95" s="63"/>
      <c r="D95" s="208" t="s">
        <v>287</v>
      </c>
      <c r="E95" s="63"/>
      <c r="F95" s="209" t="s">
        <v>490</v>
      </c>
      <c r="G95" s="63"/>
      <c r="H95" s="63"/>
      <c r="I95" s="163"/>
      <c r="J95" s="63"/>
      <c r="K95" s="63"/>
      <c r="L95" s="61"/>
      <c r="M95" s="207"/>
      <c r="N95" s="42"/>
      <c r="O95" s="42"/>
      <c r="P95" s="42"/>
      <c r="Q95" s="42"/>
      <c r="R95" s="42"/>
      <c r="S95" s="42"/>
      <c r="T95" s="78"/>
      <c r="AT95" s="24" t="s">
        <v>287</v>
      </c>
      <c r="AU95" s="24" t="s">
        <v>83</v>
      </c>
    </row>
    <row r="96" spans="2:47" s="1" customFormat="1" ht="27">
      <c r="B96" s="41"/>
      <c r="C96" s="63"/>
      <c r="D96" s="208" t="s">
        <v>196</v>
      </c>
      <c r="E96" s="63"/>
      <c r="F96" s="209" t="s">
        <v>1261</v>
      </c>
      <c r="G96" s="63"/>
      <c r="H96" s="63"/>
      <c r="I96" s="163"/>
      <c r="J96" s="63"/>
      <c r="K96" s="63"/>
      <c r="L96" s="61"/>
      <c r="M96" s="207"/>
      <c r="N96" s="42"/>
      <c r="O96" s="42"/>
      <c r="P96" s="42"/>
      <c r="Q96" s="42"/>
      <c r="R96" s="42"/>
      <c r="S96" s="42"/>
      <c r="T96" s="78"/>
      <c r="AT96" s="24" t="s">
        <v>196</v>
      </c>
      <c r="AU96" s="24" t="s">
        <v>83</v>
      </c>
    </row>
    <row r="97" spans="2:51" s="11" customFormat="1" ht="13.5">
      <c r="B97" s="214"/>
      <c r="C97" s="215"/>
      <c r="D97" s="208" t="s">
        <v>290</v>
      </c>
      <c r="E97" s="225" t="s">
        <v>23</v>
      </c>
      <c r="F97" s="226" t="s">
        <v>1640</v>
      </c>
      <c r="G97" s="215"/>
      <c r="H97" s="227">
        <v>562.8</v>
      </c>
      <c r="I97" s="219"/>
      <c r="J97" s="215"/>
      <c r="K97" s="215"/>
      <c r="L97" s="220"/>
      <c r="M97" s="221"/>
      <c r="N97" s="222"/>
      <c r="O97" s="222"/>
      <c r="P97" s="222"/>
      <c r="Q97" s="222"/>
      <c r="R97" s="222"/>
      <c r="S97" s="222"/>
      <c r="T97" s="223"/>
      <c r="AT97" s="224" t="s">
        <v>290</v>
      </c>
      <c r="AU97" s="224" t="s">
        <v>83</v>
      </c>
      <c r="AV97" s="11" t="s">
        <v>83</v>
      </c>
      <c r="AW97" s="11" t="s">
        <v>36</v>
      </c>
      <c r="AX97" s="11" t="s">
        <v>73</v>
      </c>
      <c r="AY97" s="224" t="s">
        <v>186</v>
      </c>
    </row>
    <row r="98" spans="2:51" s="13" customFormat="1" ht="13.5">
      <c r="B98" s="241"/>
      <c r="C98" s="242"/>
      <c r="D98" s="208" t="s">
        <v>290</v>
      </c>
      <c r="E98" s="243" t="s">
        <v>23</v>
      </c>
      <c r="F98" s="244" t="s">
        <v>1263</v>
      </c>
      <c r="G98" s="242"/>
      <c r="H98" s="245" t="s">
        <v>23</v>
      </c>
      <c r="I98" s="246"/>
      <c r="J98" s="242"/>
      <c r="K98" s="242"/>
      <c r="L98" s="247"/>
      <c r="M98" s="248"/>
      <c r="N98" s="249"/>
      <c r="O98" s="249"/>
      <c r="P98" s="249"/>
      <c r="Q98" s="249"/>
      <c r="R98" s="249"/>
      <c r="S98" s="249"/>
      <c r="T98" s="250"/>
      <c r="AT98" s="251" t="s">
        <v>290</v>
      </c>
      <c r="AU98" s="251" t="s">
        <v>83</v>
      </c>
      <c r="AV98" s="13" t="s">
        <v>81</v>
      </c>
      <c r="AW98" s="13" t="s">
        <v>36</v>
      </c>
      <c r="AX98" s="13" t="s">
        <v>73</v>
      </c>
      <c r="AY98" s="251" t="s">
        <v>186</v>
      </c>
    </row>
    <row r="99" spans="2:51" s="11" customFormat="1" ht="13.5">
      <c r="B99" s="214"/>
      <c r="C99" s="215"/>
      <c r="D99" s="208" t="s">
        <v>290</v>
      </c>
      <c r="E99" s="225" t="s">
        <v>23</v>
      </c>
      <c r="F99" s="226" t="s">
        <v>1641</v>
      </c>
      <c r="G99" s="215"/>
      <c r="H99" s="227">
        <v>386.6</v>
      </c>
      <c r="I99" s="219"/>
      <c r="J99" s="215"/>
      <c r="K99" s="215"/>
      <c r="L99" s="220"/>
      <c r="M99" s="221"/>
      <c r="N99" s="222"/>
      <c r="O99" s="222"/>
      <c r="P99" s="222"/>
      <c r="Q99" s="222"/>
      <c r="R99" s="222"/>
      <c r="S99" s="222"/>
      <c r="T99" s="223"/>
      <c r="AT99" s="224" t="s">
        <v>290</v>
      </c>
      <c r="AU99" s="224" t="s">
        <v>83</v>
      </c>
      <c r="AV99" s="11" t="s">
        <v>83</v>
      </c>
      <c r="AW99" s="11" t="s">
        <v>36</v>
      </c>
      <c r="AX99" s="11" t="s">
        <v>73</v>
      </c>
      <c r="AY99" s="224" t="s">
        <v>186</v>
      </c>
    </row>
    <row r="100" spans="2:51" s="13" customFormat="1" ht="13.5">
      <c r="B100" s="241"/>
      <c r="C100" s="242"/>
      <c r="D100" s="208" t="s">
        <v>290</v>
      </c>
      <c r="E100" s="243" t="s">
        <v>23</v>
      </c>
      <c r="F100" s="244" t="s">
        <v>1265</v>
      </c>
      <c r="G100" s="242"/>
      <c r="H100" s="245" t="s">
        <v>23</v>
      </c>
      <c r="I100" s="246"/>
      <c r="J100" s="242"/>
      <c r="K100" s="242"/>
      <c r="L100" s="247"/>
      <c r="M100" s="248"/>
      <c r="N100" s="249"/>
      <c r="O100" s="249"/>
      <c r="P100" s="249"/>
      <c r="Q100" s="249"/>
      <c r="R100" s="249"/>
      <c r="S100" s="249"/>
      <c r="T100" s="250"/>
      <c r="AT100" s="251" t="s">
        <v>290</v>
      </c>
      <c r="AU100" s="251" t="s">
        <v>83</v>
      </c>
      <c r="AV100" s="13" t="s">
        <v>81</v>
      </c>
      <c r="AW100" s="13" t="s">
        <v>36</v>
      </c>
      <c r="AX100" s="13" t="s">
        <v>73</v>
      </c>
      <c r="AY100" s="251" t="s">
        <v>186</v>
      </c>
    </row>
    <row r="101" spans="2:51" s="12" customFormat="1" ht="13.5">
      <c r="B101" s="230"/>
      <c r="C101" s="231"/>
      <c r="D101" s="205" t="s">
        <v>290</v>
      </c>
      <c r="E101" s="232" t="s">
        <v>23</v>
      </c>
      <c r="F101" s="233" t="s">
        <v>650</v>
      </c>
      <c r="G101" s="231"/>
      <c r="H101" s="234">
        <v>949.4</v>
      </c>
      <c r="I101" s="235"/>
      <c r="J101" s="231"/>
      <c r="K101" s="231"/>
      <c r="L101" s="236"/>
      <c r="M101" s="237"/>
      <c r="N101" s="238"/>
      <c r="O101" s="238"/>
      <c r="P101" s="238"/>
      <c r="Q101" s="238"/>
      <c r="R101" s="238"/>
      <c r="S101" s="238"/>
      <c r="T101" s="239"/>
      <c r="AT101" s="240" t="s">
        <v>290</v>
      </c>
      <c r="AU101" s="240" t="s">
        <v>83</v>
      </c>
      <c r="AV101" s="12" t="s">
        <v>206</v>
      </c>
      <c r="AW101" s="12" t="s">
        <v>36</v>
      </c>
      <c r="AX101" s="12" t="s">
        <v>81</v>
      </c>
      <c r="AY101" s="240" t="s">
        <v>186</v>
      </c>
    </row>
    <row r="102" spans="2:65" s="1" customFormat="1" ht="44.25" customHeight="1">
      <c r="B102" s="41"/>
      <c r="C102" s="193" t="s">
        <v>185</v>
      </c>
      <c r="D102" s="193" t="s">
        <v>189</v>
      </c>
      <c r="E102" s="194" t="s">
        <v>492</v>
      </c>
      <c r="F102" s="195" t="s">
        <v>493</v>
      </c>
      <c r="G102" s="196" t="s">
        <v>295</v>
      </c>
      <c r="H102" s="197">
        <v>949.4</v>
      </c>
      <c r="I102" s="198"/>
      <c r="J102" s="199">
        <f>ROUND(I102*H102,2)</f>
        <v>0</v>
      </c>
      <c r="K102" s="195" t="s">
        <v>193</v>
      </c>
      <c r="L102" s="61"/>
      <c r="M102" s="200" t="s">
        <v>23</v>
      </c>
      <c r="N102" s="201" t="s">
        <v>44</v>
      </c>
      <c r="O102" s="42"/>
      <c r="P102" s="202">
        <f>O102*H102</f>
        <v>0</v>
      </c>
      <c r="Q102" s="202">
        <v>0</v>
      </c>
      <c r="R102" s="202">
        <f>Q102*H102</f>
        <v>0</v>
      </c>
      <c r="S102" s="202">
        <v>0</v>
      </c>
      <c r="T102" s="203">
        <f>S102*H102</f>
        <v>0</v>
      </c>
      <c r="AR102" s="24" t="s">
        <v>206</v>
      </c>
      <c r="AT102" s="24" t="s">
        <v>189</v>
      </c>
      <c r="AU102" s="24" t="s">
        <v>83</v>
      </c>
      <c r="AY102" s="24" t="s">
        <v>186</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206</v>
      </c>
      <c r="BM102" s="24" t="s">
        <v>1642</v>
      </c>
    </row>
    <row r="103" spans="2:47" s="1" customFormat="1" ht="270">
      <c r="B103" s="41"/>
      <c r="C103" s="63"/>
      <c r="D103" s="205" t="s">
        <v>287</v>
      </c>
      <c r="E103" s="63"/>
      <c r="F103" s="206" t="s">
        <v>490</v>
      </c>
      <c r="G103" s="63"/>
      <c r="H103" s="63"/>
      <c r="I103" s="163"/>
      <c r="J103" s="63"/>
      <c r="K103" s="63"/>
      <c r="L103" s="61"/>
      <c r="M103" s="207"/>
      <c r="N103" s="42"/>
      <c r="O103" s="42"/>
      <c r="P103" s="42"/>
      <c r="Q103" s="42"/>
      <c r="R103" s="42"/>
      <c r="S103" s="42"/>
      <c r="T103" s="78"/>
      <c r="AT103" s="24" t="s">
        <v>287</v>
      </c>
      <c r="AU103" s="24" t="s">
        <v>83</v>
      </c>
    </row>
    <row r="104" spans="2:65" s="1" customFormat="1" ht="31.5" customHeight="1">
      <c r="B104" s="41"/>
      <c r="C104" s="193" t="s">
        <v>217</v>
      </c>
      <c r="D104" s="193" t="s">
        <v>189</v>
      </c>
      <c r="E104" s="194" t="s">
        <v>501</v>
      </c>
      <c r="F104" s="195" t="s">
        <v>502</v>
      </c>
      <c r="G104" s="196" t="s">
        <v>295</v>
      </c>
      <c r="H104" s="197">
        <v>6.624</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1643</v>
      </c>
    </row>
    <row r="105" spans="2:47" s="1" customFormat="1" ht="202.5">
      <c r="B105" s="41"/>
      <c r="C105" s="63"/>
      <c r="D105" s="208" t="s">
        <v>287</v>
      </c>
      <c r="E105" s="63"/>
      <c r="F105" s="209" t="s">
        <v>498</v>
      </c>
      <c r="G105" s="63"/>
      <c r="H105" s="63"/>
      <c r="I105" s="163"/>
      <c r="J105" s="63"/>
      <c r="K105" s="63"/>
      <c r="L105" s="61"/>
      <c r="M105" s="207"/>
      <c r="N105" s="42"/>
      <c r="O105" s="42"/>
      <c r="P105" s="42"/>
      <c r="Q105" s="42"/>
      <c r="R105" s="42"/>
      <c r="S105" s="42"/>
      <c r="T105" s="78"/>
      <c r="AT105" s="24" t="s">
        <v>287</v>
      </c>
      <c r="AU105" s="24" t="s">
        <v>83</v>
      </c>
    </row>
    <row r="106" spans="2:51" s="11" customFormat="1" ht="13.5">
      <c r="B106" s="214"/>
      <c r="C106" s="215"/>
      <c r="D106" s="205" t="s">
        <v>290</v>
      </c>
      <c r="E106" s="216" t="s">
        <v>23</v>
      </c>
      <c r="F106" s="217" t="s">
        <v>1644</v>
      </c>
      <c r="G106" s="215"/>
      <c r="H106" s="218">
        <v>6.624</v>
      </c>
      <c r="I106" s="219"/>
      <c r="J106" s="215"/>
      <c r="K106" s="215"/>
      <c r="L106" s="220"/>
      <c r="M106" s="221"/>
      <c r="N106" s="222"/>
      <c r="O106" s="222"/>
      <c r="P106" s="222"/>
      <c r="Q106" s="222"/>
      <c r="R106" s="222"/>
      <c r="S106" s="222"/>
      <c r="T106" s="223"/>
      <c r="AT106" s="224" t="s">
        <v>290</v>
      </c>
      <c r="AU106" s="224" t="s">
        <v>83</v>
      </c>
      <c r="AV106" s="11" t="s">
        <v>83</v>
      </c>
      <c r="AW106" s="11" t="s">
        <v>36</v>
      </c>
      <c r="AX106" s="11" t="s">
        <v>81</v>
      </c>
      <c r="AY106" s="224" t="s">
        <v>186</v>
      </c>
    </row>
    <row r="107" spans="2:65" s="1" customFormat="1" ht="31.5" customHeight="1">
      <c r="B107" s="41"/>
      <c r="C107" s="193" t="s">
        <v>222</v>
      </c>
      <c r="D107" s="193" t="s">
        <v>189</v>
      </c>
      <c r="E107" s="194" t="s">
        <v>505</v>
      </c>
      <c r="F107" s="195" t="s">
        <v>506</v>
      </c>
      <c r="G107" s="196" t="s">
        <v>295</v>
      </c>
      <c r="H107" s="197">
        <v>6.624</v>
      </c>
      <c r="I107" s="198"/>
      <c r="J107" s="199">
        <f>ROUND(I107*H107,2)</f>
        <v>0</v>
      </c>
      <c r="K107" s="195" t="s">
        <v>193</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1645</v>
      </c>
    </row>
    <row r="108" spans="2:47" s="1" customFormat="1" ht="202.5">
      <c r="B108" s="41"/>
      <c r="C108" s="63"/>
      <c r="D108" s="205" t="s">
        <v>287</v>
      </c>
      <c r="E108" s="63"/>
      <c r="F108" s="206" t="s">
        <v>498</v>
      </c>
      <c r="G108" s="63"/>
      <c r="H108" s="63"/>
      <c r="I108" s="163"/>
      <c r="J108" s="63"/>
      <c r="K108" s="63"/>
      <c r="L108" s="61"/>
      <c r="M108" s="207"/>
      <c r="N108" s="42"/>
      <c r="O108" s="42"/>
      <c r="P108" s="42"/>
      <c r="Q108" s="42"/>
      <c r="R108" s="42"/>
      <c r="S108" s="42"/>
      <c r="T108" s="78"/>
      <c r="AT108" s="24" t="s">
        <v>287</v>
      </c>
      <c r="AU108" s="24" t="s">
        <v>83</v>
      </c>
    </row>
    <row r="109" spans="2:65" s="1" customFormat="1" ht="31.5" customHeight="1">
      <c r="B109" s="41"/>
      <c r="C109" s="193" t="s">
        <v>227</v>
      </c>
      <c r="D109" s="193" t="s">
        <v>189</v>
      </c>
      <c r="E109" s="194" t="s">
        <v>518</v>
      </c>
      <c r="F109" s="195" t="s">
        <v>519</v>
      </c>
      <c r="G109" s="196" t="s">
        <v>295</v>
      </c>
      <c r="H109" s="197">
        <v>12.109</v>
      </c>
      <c r="I109" s="198"/>
      <c r="J109" s="199">
        <f>ROUND(I109*H109,2)</f>
        <v>0</v>
      </c>
      <c r="K109" s="195" t="s">
        <v>193</v>
      </c>
      <c r="L109" s="61"/>
      <c r="M109" s="200" t="s">
        <v>23</v>
      </c>
      <c r="N109" s="201" t="s">
        <v>44</v>
      </c>
      <c r="O109" s="42"/>
      <c r="P109" s="202">
        <f>O109*H109</f>
        <v>0</v>
      </c>
      <c r="Q109" s="202">
        <v>0</v>
      </c>
      <c r="R109" s="202">
        <f>Q109*H109</f>
        <v>0</v>
      </c>
      <c r="S109" s="202">
        <v>0</v>
      </c>
      <c r="T109" s="203">
        <f>S109*H109</f>
        <v>0</v>
      </c>
      <c r="AR109" s="24" t="s">
        <v>206</v>
      </c>
      <c r="AT109" s="24" t="s">
        <v>189</v>
      </c>
      <c r="AU109" s="24" t="s">
        <v>83</v>
      </c>
      <c r="AY109" s="24" t="s">
        <v>186</v>
      </c>
      <c r="BE109" s="204">
        <f>IF(N109="základní",J109,0)</f>
        <v>0</v>
      </c>
      <c r="BF109" s="204">
        <f>IF(N109="snížená",J109,0)</f>
        <v>0</v>
      </c>
      <c r="BG109" s="204">
        <f>IF(N109="zákl. přenesená",J109,0)</f>
        <v>0</v>
      </c>
      <c r="BH109" s="204">
        <f>IF(N109="sníž. přenesená",J109,0)</f>
        <v>0</v>
      </c>
      <c r="BI109" s="204">
        <f>IF(N109="nulová",J109,0)</f>
        <v>0</v>
      </c>
      <c r="BJ109" s="24" t="s">
        <v>81</v>
      </c>
      <c r="BK109" s="204">
        <f>ROUND(I109*H109,2)</f>
        <v>0</v>
      </c>
      <c r="BL109" s="24" t="s">
        <v>206</v>
      </c>
      <c r="BM109" s="24" t="s">
        <v>1646</v>
      </c>
    </row>
    <row r="110" spans="2:47" s="1" customFormat="1" ht="202.5">
      <c r="B110" s="41"/>
      <c r="C110" s="63"/>
      <c r="D110" s="208" t="s">
        <v>287</v>
      </c>
      <c r="E110" s="63"/>
      <c r="F110" s="209" t="s">
        <v>521</v>
      </c>
      <c r="G110" s="63"/>
      <c r="H110" s="63"/>
      <c r="I110" s="163"/>
      <c r="J110" s="63"/>
      <c r="K110" s="63"/>
      <c r="L110" s="61"/>
      <c r="M110" s="207"/>
      <c r="N110" s="42"/>
      <c r="O110" s="42"/>
      <c r="P110" s="42"/>
      <c r="Q110" s="42"/>
      <c r="R110" s="42"/>
      <c r="S110" s="42"/>
      <c r="T110" s="78"/>
      <c r="AT110" s="24" t="s">
        <v>287</v>
      </c>
      <c r="AU110" s="24" t="s">
        <v>83</v>
      </c>
    </row>
    <row r="111" spans="2:51" s="11" customFormat="1" ht="13.5">
      <c r="B111" s="214"/>
      <c r="C111" s="215"/>
      <c r="D111" s="205" t="s">
        <v>290</v>
      </c>
      <c r="E111" s="216" t="s">
        <v>23</v>
      </c>
      <c r="F111" s="217" t="s">
        <v>1647</v>
      </c>
      <c r="G111" s="215"/>
      <c r="H111" s="218">
        <v>12.109</v>
      </c>
      <c r="I111" s="219"/>
      <c r="J111" s="215"/>
      <c r="K111" s="215"/>
      <c r="L111" s="220"/>
      <c r="M111" s="221"/>
      <c r="N111" s="222"/>
      <c r="O111" s="222"/>
      <c r="P111" s="222"/>
      <c r="Q111" s="222"/>
      <c r="R111" s="222"/>
      <c r="S111" s="222"/>
      <c r="T111" s="223"/>
      <c r="AT111" s="224" t="s">
        <v>290</v>
      </c>
      <c r="AU111" s="224" t="s">
        <v>83</v>
      </c>
      <c r="AV111" s="11" t="s">
        <v>83</v>
      </c>
      <c r="AW111" s="11" t="s">
        <v>36</v>
      </c>
      <c r="AX111" s="11" t="s">
        <v>81</v>
      </c>
      <c r="AY111" s="224" t="s">
        <v>186</v>
      </c>
    </row>
    <row r="112" spans="2:65" s="1" customFormat="1" ht="31.5" customHeight="1">
      <c r="B112" s="41"/>
      <c r="C112" s="193" t="s">
        <v>241</v>
      </c>
      <c r="D112" s="193" t="s">
        <v>189</v>
      </c>
      <c r="E112" s="194" t="s">
        <v>523</v>
      </c>
      <c r="F112" s="195" t="s">
        <v>524</v>
      </c>
      <c r="G112" s="196" t="s">
        <v>295</v>
      </c>
      <c r="H112" s="197">
        <v>12.109</v>
      </c>
      <c r="I112" s="198"/>
      <c r="J112" s="199">
        <f>ROUND(I112*H112,2)</f>
        <v>0</v>
      </c>
      <c r="K112" s="195" t="s">
        <v>193</v>
      </c>
      <c r="L112" s="61"/>
      <c r="M112" s="200" t="s">
        <v>23</v>
      </c>
      <c r="N112" s="201" t="s">
        <v>44</v>
      </c>
      <c r="O112" s="42"/>
      <c r="P112" s="202">
        <f>O112*H112</f>
        <v>0</v>
      </c>
      <c r="Q112" s="202">
        <v>0</v>
      </c>
      <c r="R112" s="202">
        <f>Q112*H112</f>
        <v>0</v>
      </c>
      <c r="S112" s="202">
        <v>0</v>
      </c>
      <c r="T112" s="203">
        <f>S112*H112</f>
        <v>0</v>
      </c>
      <c r="AR112" s="24" t="s">
        <v>206</v>
      </c>
      <c r="AT112" s="24" t="s">
        <v>189</v>
      </c>
      <c r="AU112" s="24" t="s">
        <v>83</v>
      </c>
      <c r="AY112" s="24" t="s">
        <v>186</v>
      </c>
      <c r="BE112" s="204">
        <f>IF(N112="základní",J112,0)</f>
        <v>0</v>
      </c>
      <c r="BF112" s="204">
        <f>IF(N112="snížená",J112,0)</f>
        <v>0</v>
      </c>
      <c r="BG112" s="204">
        <f>IF(N112="zákl. přenesená",J112,0)</f>
        <v>0</v>
      </c>
      <c r="BH112" s="204">
        <f>IF(N112="sníž. přenesená",J112,0)</f>
        <v>0</v>
      </c>
      <c r="BI112" s="204">
        <f>IF(N112="nulová",J112,0)</f>
        <v>0</v>
      </c>
      <c r="BJ112" s="24" t="s">
        <v>81</v>
      </c>
      <c r="BK112" s="204">
        <f>ROUND(I112*H112,2)</f>
        <v>0</v>
      </c>
      <c r="BL112" s="24" t="s">
        <v>206</v>
      </c>
      <c r="BM112" s="24" t="s">
        <v>1648</v>
      </c>
    </row>
    <row r="113" spans="2:47" s="1" customFormat="1" ht="202.5">
      <c r="B113" s="41"/>
      <c r="C113" s="63"/>
      <c r="D113" s="205" t="s">
        <v>287</v>
      </c>
      <c r="E113" s="63"/>
      <c r="F113" s="206" t="s">
        <v>521</v>
      </c>
      <c r="G113" s="63"/>
      <c r="H113" s="63"/>
      <c r="I113" s="163"/>
      <c r="J113" s="63"/>
      <c r="K113" s="63"/>
      <c r="L113" s="61"/>
      <c r="M113" s="207"/>
      <c r="N113" s="42"/>
      <c r="O113" s="42"/>
      <c r="P113" s="42"/>
      <c r="Q113" s="42"/>
      <c r="R113" s="42"/>
      <c r="S113" s="42"/>
      <c r="T113" s="78"/>
      <c r="AT113" s="24" t="s">
        <v>287</v>
      </c>
      <c r="AU113" s="24" t="s">
        <v>83</v>
      </c>
    </row>
    <row r="114" spans="2:65" s="1" customFormat="1" ht="44.25" customHeight="1">
      <c r="B114" s="41"/>
      <c r="C114" s="193" t="s">
        <v>398</v>
      </c>
      <c r="D114" s="193" t="s">
        <v>189</v>
      </c>
      <c r="E114" s="194" t="s">
        <v>527</v>
      </c>
      <c r="F114" s="195" t="s">
        <v>528</v>
      </c>
      <c r="G114" s="196" t="s">
        <v>295</v>
      </c>
      <c r="H114" s="197">
        <v>33</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1649</v>
      </c>
    </row>
    <row r="115" spans="2:47" s="1" customFormat="1" ht="189">
      <c r="B115" s="41"/>
      <c r="C115" s="63"/>
      <c r="D115" s="205" t="s">
        <v>287</v>
      </c>
      <c r="E115" s="63"/>
      <c r="F115" s="206" t="s">
        <v>530</v>
      </c>
      <c r="G115" s="63"/>
      <c r="H115" s="63"/>
      <c r="I115" s="163"/>
      <c r="J115" s="63"/>
      <c r="K115" s="63"/>
      <c r="L115" s="61"/>
      <c r="M115" s="207"/>
      <c r="N115" s="42"/>
      <c r="O115" s="42"/>
      <c r="P115" s="42"/>
      <c r="Q115" s="42"/>
      <c r="R115" s="42"/>
      <c r="S115" s="42"/>
      <c r="T115" s="78"/>
      <c r="AT115" s="24" t="s">
        <v>287</v>
      </c>
      <c r="AU115" s="24" t="s">
        <v>83</v>
      </c>
    </row>
    <row r="116" spans="2:65" s="1" customFormat="1" ht="44.25" customHeight="1">
      <c r="B116" s="41"/>
      <c r="C116" s="193" t="s">
        <v>692</v>
      </c>
      <c r="D116" s="193" t="s">
        <v>189</v>
      </c>
      <c r="E116" s="194" t="s">
        <v>527</v>
      </c>
      <c r="F116" s="195" t="s">
        <v>528</v>
      </c>
      <c r="G116" s="196" t="s">
        <v>295</v>
      </c>
      <c r="H116" s="197">
        <v>104.569</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1650</v>
      </c>
    </row>
    <row r="117" spans="2:47" s="1" customFormat="1" ht="189">
      <c r="B117" s="41"/>
      <c r="C117" s="63"/>
      <c r="D117" s="208" t="s">
        <v>287</v>
      </c>
      <c r="E117" s="63"/>
      <c r="F117" s="209" t="s">
        <v>530</v>
      </c>
      <c r="G117" s="63"/>
      <c r="H117" s="63"/>
      <c r="I117" s="163"/>
      <c r="J117" s="63"/>
      <c r="K117" s="63"/>
      <c r="L117" s="61"/>
      <c r="M117" s="207"/>
      <c r="N117" s="42"/>
      <c r="O117" s="42"/>
      <c r="P117" s="42"/>
      <c r="Q117" s="42"/>
      <c r="R117" s="42"/>
      <c r="S117" s="42"/>
      <c r="T117" s="78"/>
      <c r="AT117" s="24" t="s">
        <v>287</v>
      </c>
      <c r="AU117" s="24" t="s">
        <v>83</v>
      </c>
    </row>
    <row r="118" spans="2:47" s="1" customFormat="1" ht="27">
      <c r="B118" s="41"/>
      <c r="C118" s="63"/>
      <c r="D118" s="205" t="s">
        <v>196</v>
      </c>
      <c r="E118" s="63"/>
      <c r="F118" s="206" t="s">
        <v>534</v>
      </c>
      <c r="G118" s="63"/>
      <c r="H118" s="63"/>
      <c r="I118" s="163"/>
      <c r="J118" s="63"/>
      <c r="K118" s="63"/>
      <c r="L118" s="61"/>
      <c r="M118" s="207"/>
      <c r="N118" s="42"/>
      <c r="O118" s="42"/>
      <c r="P118" s="42"/>
      <c r="Q118" s="42"/>
      <c r="R118" s="42"/>
      <c r="S118" s="42"/>
      <c r="T118" s="78"/>
      <c r="AT118" s="24" t="s">
        <v>196</v>
      </c>
      <c r="AU118" s="24" t="s">
        <v>83</v>
      </c>
    </row>
    <row r="119" spans="2:65" s="1" customFormat="1" ht="31.5" customHeight="1">
      <c r="B119" s="41"/>
      <c r="C119" s="193" t="s">
        <v>405</v>
      </c>
      <c r="D119" s="193" t="s">
        <v>189</v>
      </c>
      <c r="E119" s="194" t="s">
        <v>1288</v>
      </c>
      <c r="F119" s="195" t="s">
        <v>1289</v>
      </c>
      <c r="G119" s="196" t="s">
        <v>295</v>
      </c>
      <c r="H119" s="197">
        <v>16.5</v>
      </c>
      <c r="I119" s="198"/>
      <c r="J119" s="199">
        <f>ROUND(I119*H119,2)</f>
        <v>0</v>
      </c>
      <c r="K119" s="195" t="s">
        <v>193</v>
      </c>
      <c r="L119" s="61"/>
      <c r="M119" s="200" t="s">
        <v>23</v>
      </c>
      <c r="N119" s="201" t="s">
        <v>44</v>
      </c>
      <c r="O119" s="42"/>
      <c r="P119" s="202">
        <f>O119*H119</f>
        <v>0</v>
      </c>
      <c r="Q119" s="202">
        <v>0</v>
      </c>
      <c r="R119" s="202">
        <f>Q119*H119</f>
        <v>0</v>
      </c>
      <c r="S119" s="202">
        <v>0</v>
      </c>
      <c r="T119" s="203">
        <f>S119*H119</f>
        <v>0</v>
      </c>
      <c r="AR119" s="24" t="s">
        <v>206</v>
      </c>
      <c r="AT119" s="24" t="s">
        <v>189</v>
      </c>
      <c r="AU119" s="24" t="s">
        <v>83</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1651</v>
      </c>
    </row>
    <row r="120" spans="2:47" s="1" customFormat="1" ht="148.5">
      <c r="B120" s="41"/>
      <c r="C120" s="63"/>
      <c r="D120" s="205" t="s">
        <v>287</v>
      </c>
      <c r="E120" s="63"/>
      <c r="F120" s="206" t="s">
        <v>539</v>
      </c>
      <c r="G120" s="63"/>
      <c r="H120" s="63"/>
      <c r="I120" s="163"/>
      <c r="J120" s="63"/>
      <c r="K120" s="63"/>
      <c r="L120" s="61"/>
      <c r="M120" s="207"/>
      <c r="N120" s="42"/>
      <c r="O120" s="42"/>
      <c r="P120" s="42"/>
      <c r="Q120" s="42"/>
      <c r="R120" s="42"/>
      <c r="S120" s="42"/>
      <c r="T120" s="78"/>
      <c r="AT120" s="24" t="s">
        <v>287</v>
      </c>
      <c r="AU120" s="24" t="s">
        <v>83</v>
      </c>
    </row>
    <row r="121" spans="2:65" s="1" customFormat="1" ht="31.5" customHeight="1">
      <c r="B121" s="41"/>
      <c r="C121" s="193" t="s">
        <v>678</v>
      </c>
      <c r="D121" s="193" t="s">
        <v>189</v>
      </c>
      <c r="E121" s="194" t="s">
        <v>536</v>
      </c>
      <c r="F121" s="195" t="s">
        <v>537</v>
      </c>
      <c r="G121" s="196" t="s">
        <v>295</v>
      </c>
      <c r="H121" s="197">
        <v>104.569</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1652</v>
      </c>
    </row>
    <row r="122" spans="2:47" s="1" customFormat="1" ht="148.5">
      <c r="B122" s="41"/>
      <c r="C122" s="63"/>
      <c r="D122" s="208" t="s">
        <v>287</v>
      </c>
      <c r="E122" s="63"/>
      <c r="F122" s="209" t="s">
        <v>539</v>
      </c>
      <c r="G122" s="63"/>
      <c r="H122" s="63"/>
      <c r="I122" s="163"/>
      <c r="J122" s="63"/>
      <c r="K122" s="63"/>
      <c r="L122" s="61"/>
      <c r="M122" s="207"/>
      <c r="N122" s="42"/>
      <c r="O122" s="42"/>
      <c r="P122" s="42"/>
      <c r="Q122" s="42"/>
      <c r="R122" s="42"/>
      <c r="S122" s="42"/>
      <c r="T122" s="78"/>
      <c r="AT122" s="24" t="s">
        <v>287</v>
      </c>
      <c r="AU122" s="24" t="s">
        <v>83</v>
      </c>
    </row>
    <row r="123" spans="2:47" s="1" customFormat="1" ht="27">
      <c r="B123" s="41"/>
      <c r="C123" s="63"/>
      <c r="D123" s="208" t="s">
        <v>196</v>
      </c>
      <c r="E123" s="63"/>
      <c r="F123" s="209" t="s">
        <v>534</v>
      </c>
      <c r="G123" s="63"/>
      <c r="H123" s="63"/>
      <c r="I123" s="163"/>
      <c r="J123" s="63"/>
      <c r="K123" s="63"/>
      <c r="L123" s="61"/>
      <c r="M123" s="207"/>
      <c r="N123" s="42"/>
      <c r="O123" s="42"/>
      <c r="P123" s="42"/>
      <c r="Q123" s="42"/>
      <c r="R123" s="42"/>
      <c r="S123" s="42"/>
      <c r="T123" s="78"/>
      <c r="AT123" s="24" t="s">
        <v>196</v>
      </c>
      <c r="AU123" s="24" t="s">
        <v>83</v>
      </c>
    </row>
    <row r="124" spans="2:51" s="11" customFormat="1" ht="13.5">
      <c r="B124" s="214"/>
      <c r="C124" s="215"/>
      <c r="D124" s="205" t="s">
        <v>290</v>
      </c>
      <c r="E124" s="216" t="s">
        <v>23</v>
      </c>
      <c r="F124" s="217" t="s">
        <v>1653</v>
      </c>
      <c r="G124" s="215"/>
      <c r="H124" s="218">
        <v>104.569</v>
      </c>
      <c r="I124" s="219"/>
      <c r="J124" s="215"/>
      <c r="K124" s="215"/>
      <c r="L124" s="220"/>
      <c r="M124" s="221"/>
      <c r="N124" s="222"/>
      <c r="O124" s="222"/>
      <c r="P124" s="222"/>
      <c r="Q124" s="222"/>
      <c r="R124" s="222"/>
      <c r="S124" s="222"/>
      <c r="T124" s="223"/>
      <c r="AT124" s="224" t="s">
        <v>290</v>
      </c>
      <c r="AU124" s="224" t="s">
        <v>83</v>
      </c>
      <c r="AV124" s="11" t="s">
        <v>83</v>
      </c>
      <c r="AW124" s="11" t="s">
        <v>36</v>
      </c>
      <c r="AX124" s="11" t="s">
        <v>81</v>
      </c>
      <c r="AY124" s="224" t="s">
        <v>186</v>
      </c>
    </row>
    <row r="125" spans="2:65" s="1" customFormat="1" ht="57" customHeight="1">
      <c r="B125" s="41"/>
      <c r="C125" s="193" t="s">
        <v>550</v>
      </c>
      <c r="D125" s="193" t="s">
        <v>189</v>
      </c>
      <c r="E125" s="194" t="s">
        <v>545</v>
      </c>
      <c r="F125" s="195" t="s">
        <v>546</v>
      </c>
      <c r="G125" s="196" t="s">
        <v>295</v>
      </c>
      <c r="H125" s="197">
        <v>16.5</v>
      </c>
      <c r="I125" s="198"/>
      <c r="J125" s="199">
        <f>ROUND(I125*H125,2)</f>
        <v>0</v>
      </c>
      <c r="K125" s="195" t="s">
        <v>193</v>
      </c>
      <c r="L125" s="61"/>
      <c r="M125" s="200" t="s">
        <v>23</v>
      </c>
      <c r="N125" s="201" t="s">
        <v>44</v>
      </c>
      <c r="O125" s="42"/>
      <c r="P125" s="202">
        <f>O125*H125</f>
        <v>0</v>
      </c>
      <c r="Q125" s="202">
        <v>0</v>
      </c>
      <c r="R125" s="202">
        <f>Q125*H125</f>
        <v>0</v>
      </c>
      <c r="S125" s="202">
        <v>0</v>
      </c>
      <c r="T125" s="203">
        <f>S125*H125</f>
        <v>0</v>
      </c>
      <c r="AR125" s="24" t="s">
        <v>206</v>
      </c>
      <c r="AT125" s="24" t="s">
        <v>189</v>
      </c>
      <c r="AU125" s="24" t="s">
        <v>83</v>
      </c>
      <c r="AY125" s="24" t="s">
        <v>186</v>
      </c>
      <c r="BE125" s="204">
        <f>IF(N125="základní",J125,0)</f>
        <v>0</v>
      </c>
      <c r="BF125" s="204">
        <f>IF(N125="snížená",J125,0)</f>
        <v>0</v>
      </c>
      <c r="BG125" s="204">
        <f>IF(N125="zákl. přenesená",J125,0)</f>
        <v>0</v>
      </c>
      <c r="BH125" s="204">
        <f>IF(N125="sníž. přenesená",J125,0)</f>
        <v>0</v>
      </c>
      <c r="BI125" s="204">
        <f>IF(N125="nulová",J125,0)</f>
        <v>0</v>
      </c>
      <c r="BJ125" s="24" t="s">
        <v>81</v>
      </c>
      <c r="BK125" s="204">
        <f>ROUND(I125*H125,2)</f>
        <v>0</v>
      </c>
      <c r="BL125" s="24" t="s">
        <v>206</v>
      </c>
      <c r="BM125" s="24" t="s">
        <v>1654</v>
      </c>
    </row>
    <row r="126" spans="2:47" s="1" customFormat="1" ht="409.5">
      <c r="B126" s="41"/>
      <c r="C126" s="63"/>
      <c r="D126" s="205" t="s">
        <v>287</v>
      </c>
      <c r="E126" s="63"/>
      <c r="F126" s="206" t="s">
        <v>548</v>
      </c>
      <c r="G126" s="63"/>
      <c r="H126" s="63"/>
      <c r="I126" s="163"/>
      <c r="J126" s="63"/>
      <c r="K126" s="63"/>
      <c r="L126" s="61"/>
      <c r="M126" s="207"/>
      <c r="N126" s="42"/>
      <c r="O126" s="42"/>
      <c r="P126" s="42"/>
      <c r="Q126" s="42"/>
      <c r="R126" s="42"/>
      <c r="S126" s="42"/>
      <c r="T126" s="78"/>
      <c r="AT126" s="24" t="s">
        <v>287</v>
      </c>
      <c r="AU126" s="24" t="s">
        <v>83</v>
      </c>
    </row>
    <row r="127" spans="2:65" s="1" customFormat="1" ht="22.5" customHeight="1">
      <c r="B127" s="41"/>
      <c r="C127" s="193" t="s">
        <v>271</v>
      </c>
      <c r="D127" s="193" t="s">
        <v>189</v>
      </c>
      <c r="E127" s="194" t="s">
        <v>551</v>
      </c>
      <c r="F127" s="195" t="s">
        <v>552</v>
      </c>
      <c r="G127" s="196" t="s">
        <v>401</v>
      </c>
      <c r="H127" s="197">
        <v>1808.103</v>
      </c>
      <c r="I127" s="198"/>
      <c r="J127" s="199">
        <f>ROUND(I127*H127,2)</f>
        <v>0</v>
      </c>
      <c r="K127" s="195" t="s">
        <v>193</v>
      </c>
      <c r="L127" s="61"/>
      <c r="M127" s="200" t="s">
        <v>23</v>
      </c>
      <c r="N127" s="201" t="s">
        <v>44</v>
      </c>
      <c r="O127" s="42"/>
      <c r="P127" s="202">
        <f>O127*H127</f>
        <v>0</v>
      </c>
      <c r="Q127" s="202">
        <v>0</v>
      </c>
      <c r="R127" s="202">
        <f>Q127*H127</f>
        <v>0</v>
      </c>
      <c r="S127" s="202">
        <v>0</v>
      </c>
      <c r="T127" s="203">
        <f>S127*H127</f>
        <v>0</v>
      </c>
      <c r="AR127" s="24" t="s">
        <v>206</v>
      </c>
      <c r="AT127" s="24" t="s">
        <v>189</v>
      </c>
      <c r="AU127" s="24" t="s">
        <v>83</v>
      </c>
      <c r="AY127" s="24" t="s">
        <v>186</v>
      </c>
      <c r="BE127" s="204">
        <f>IF(N127="základní",J127,0)</f>
        <v>0</v>
      </c>
      <c r="BF127" s="204">
        <f>IF(N127="snížená",J127,0)</f>
        <v>0</v>
      </c>
      <c r="BG127" s="204">
        <f>IF(N127="zákl. přenesená",J127,0)</f>
        <v>0</v>
      </c>
      <c r="BH127" s="204">
        <f>IF(N127="sníž. přenesená",J127,0)</f>
        <v>0</v>
      </c>
      <c r="BI127" s="204">
        <f>IF(N127="nulová",J127,0)</f>
        <v>0</v>
      </c>
      <c r="BJ127" s="24" t="s">
        <v>81</v>
      </c>
      <c r="BK127" s="204">
        <f>ROUND(I127*H127,2)</f>
        <v>0</v>
      </c>
      <c r="BL127" s="24" t="s">
        <v>206</v>
      </c>
      <c r="BM127" s="24" t="s">
        <v>1655</v>
      </c>
    </row>
    <row r="128" spans="2:47" s="1" customFormat="1" ht="297">
      <c r="B128" s="41"/>
      <c r="C128" s="63"/>
      <c r="D128" s="205" t="s">
        <v>287</v>
      </c>
      <c r="E128" s="63"/>
      <c r="F128" s="206" t="s">
        <v>554</v>
      </c>
      <c r="G128" s="63"/>
      <c r="H128" s="63"/>
      <c r="I128" s="163"/>
      <c r="J128" s="63"/>
      <c r="K128" s="63"/>
      <c r="L128" s="61"/>
      <c r="M128" s="207"/>
      <c r="N128" s="42"/>
      <c r="O128" s="42"/>
      <c r="P128" s="42"/>
      <c r="Q128" s="42"/>
      <c r="R128" s="42"/>
      <c r="S128" s="42"/>
      <c r="T128" s="78"/>
      <c r="AT128" s="24" t="s">
        <v>287</v>
      </c>
      <c r="AU128" s="24" t="s">
        <v>83</v>
      </c>
    </row>
    <row r="129" spans="2:65" s="1" customFormat="1" ht="31.5" customHeight="1">
      <c r="B129" s="41"/>
      <c r="C129" s="193" t="s">
        <v>358</v>
      </c>
      <c r="D129" s="193" t="s">
        <v>189</v>
      </c>
      <c r="E129" s="194" t="s">
        <v>382</v>
      </c>
      <c r="F129" s="195" t="s">
        <v>383</v>
      </c>
      <c r="G129" s="196" t="s">
        <v>295</v>
      </c>
      <c r="H129" s="197">
        <v>8.288</v>
      </c>
      <c r="I129" s="198"/>
      <c r="J129" s="199">
        <f>ROUND(I129*H129,2)</f>
        <v>0</v>
      </c>
      <c r="K129" s="195" t="s">
        <v>193</v>
      </c>
      <c r="L129" s="61"/>
      <c r="M129" s="200" t="s">
        <v>23</v>
      </c>
      <c r="N129" s="201" t="s">
        <v>44</v>
      </c>
      <c r="O129" s="42"/>
      <c r="P129" s="202">
        <f>O129*H129</f>
        <v>0</v>
      </c>
      <c r="Q129" s="202">
        <v>0</v>
      </c>
      <c r="R129" s="202">
        <f>Q129*H129</f>
        <v>0</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1656</v>
      </c>
    </row>
    <row r="130" spans="2:47" s="1" customFormat="1" ht="409.5">
      <c r="B130" s="41"/>
      <c r="C130" s="63"/>
      <c r="D130" s="208" t="s">
        <v>287</v>
      </c>
      <c r="E130" s="63"/>
      <c r="F130" s="209" t="s">
        <v>385</v>
      </c>
      <c r="G130" s="63"/>
      <c r="H130" s="63"/>
      <c r="I130" s="163"/>
      <c r="J130" s="63"/>
      <c r="K130" s="63"/>
      <c r="L130" s="61"/>
      <c r="M130" s="207"/>
      <c r="N130" s="42"/>
      <c r="O130" s="42"/>
      <c r="P130" s="42"/>
      <c r="Q130" s="42"/>
      <c r="R130" s="42"/>
      <c r="S130" s="42"/>
      <c r="T130" s="78"/>
      <c r="AT130" s="24" t="s">
        <v>287</v>
      </c>
      <c r="AU130" s="24" t="s">
        <v>83</v>
      </c>
    </row>
    <row r="131" spans="2:51" s="11" customFormat="1" ht="13.5">
      <c r="B131" s="214"/>
      <c r="C131" s="215"/>
      <c r="D131" s="205" t="s">
        <v>290</v>
      </c>
      <c r="E131" s="216" t="s">
        <v>23</v>
      </c>
      <c r="F131" s="217" t="s">
        <v>1657</v>
      </c>
      <c r="G131" s="215"/>
      <c r="H131" s="218">
        <v>8.288</v>
      </c>
      <c r="I131" s="219"/>
      <c r="J131" s="215"/>
      <c r="K131" s="215"/>
      <c r="L131" s="220"/>
      <c r="M131" s="221"/>
      <c r="N131" s="222"/>
      <c r="O131" s="222"/>
      <c r="P131" s="222"/>
      <c r="Q131" s="222"/>
      <c r="R131" s="222"/>
      <c r="S131" s="222"/>
      <c r="T131" s="223"/>
      <c r="AT131" s="224" t="s">
        <v>290</v>
      </c>
      <c r="AU131" s="224" t="s">
        <v>83</v>
      </c>
      <c r="AV131" s="11" t="s">
        <v>83</v>
      </c>
      <c r="AW131" s="11" t="s">
        <v>36</v>
      </c>
      <c r="AX131" s="11" t="s">
        <v>81</v>
      </c>
      <c r="AY131" s="224" t="s">
        <v>186</v>
      </c>
    </row>
    <row r="132" spans="2:65" s="1" customFormat="1" ht="31.5" customHeight="1">
      <c r="B132" s="41"/>
      <c r="C132" s="193" t="s">
        <v>1067</v>
      </c>
      <c r="D132" s="193" t="s">
        <v>189</v>
      </c>
      <c r="E132" s="194" t="s">
        <v>1517</v>
      </c>
      <c r="F132" s="195" t="s">
        <v>1518</v>
      </c>
      <c r="G132" s="196" t="s">
        <v>285</v>
      </c>
      <c r="H132" s="197">
        <v>697.125</v>
      </c>
      <c r="I132" s="198"/>
      <c r="J132" s="199">
        <f>ROUND(I132*H132,2)</f>
        <v>0</v>
      </c>
      <c r="K132" s="195" t="s">
        <v>193</v>
      </c>
      <c r="L132" s="61"/>
      <c r="M132" s="200" t="s">
        <v>23</v>
      </c>
      <c r="N132" s="201" t="s">
        <v>44</v>
      </c>
      <c r="O132" s="42"/>
      <c r="P132" s="202">
        <f>O132*H132</f>
        <v>0</v>
      </c>
      <c r="Q132" s="202">
        <v>0</v>
      </c>
      <c r="R132" s="202">
        <f>Q132*H132</f>
        <v>0</v>
      </c>
      <c r="S132" s="202">
        <v>0</v>
      </c>
      <c r="T132" s="203">
        <f>S132*H132</f>
        <v>0</v>
      </c>
      <c r="AR132" s="24" t="s">
        <v>206</v>
      </c>
      <c r="AT132" s="24" t="s">
        <v>189</v>
      </c>
      <c r="AU132" s="24" t="s">
        <v>83</v>
      </c>
      <c r="AY132" s="24" t="s">
        <v>186</v>
      </c>
      <c r="BE132" s="204">
        <f>IF(N132="základní",J132,0)</f>
        <v>0</v>
      </c>
      <c r="BF132" s="204">
        <f>IF(N132="snížená",J132,0)</f>
        <v>0</v>
      </c>
      <c r="BG132" s="204">
        <f>IF(N132="zákl. přenesená",J132,0)</f>
        <v>0</v>
      </c>
      <c r="BH132" s="204">
        <f>IF(N132="sníž. přenesená",J132,0)</f>
        <v>0</v>
      </c>
      <c r="BI132" s="204">
        <f>IF(N132="nulová",J132,0)</f>
        <v>0</v>
      </c>
      <c r="BJ132" s="24" t="s">
        <v>81</v>
      </c>
      <c r="BK132" s="204">
        <f>ROUND(I132*H132,2)</f>
        <v>0</v>
      </c>
      <c r="BL132" s="24" t="s">
        <v>206</v>
      </c>
      <c r="BM132" s="24" t="s">
        <v>1658</v>
      </c>
    </row>
    <row r="133" spans="2:47" s="1" customFormat="1" ht="121.5">
      <c r="B133" s="41"/>
      <c r="C133" s="63"/>
      <c r="D133" s="205" t="s">
        <v>287</v>
      </c>
      <c r="E133" s="63"/>
      <c r="F133" s="206" t="s">
        <v>574</v>
      </c>
      <c r="G133" s="63"/>
      <c r="H133" s="63"/>
      <c r="I133" s="163"/>
      <c r="J133" s="63"/>
      <c r="K133" s="63"/>
      <c r="L133" s="61"/>
      <c r="M133" s="207"/>
      <c r="N133" s="42"/>
      <c r="O133" s="42"/>
      <c r="P133" s="42"/>
      <c r="Q133" s="42"/>
      <c r="R133" s="42"/>
      <c r="S133" s="42"/>
      <c r="T133" s="78"/>
      <c r="AT133" s="24" t="s">
        <v>287</v>
      </c>
      <c r="AU133" s="24" t="s">
        <v>83</v>
      </c>
    </row>
    <row r="134" spans="2:65" s="1" customFormat="1" ht="22.5" customHeight="1">
      <c r="B134" s="41"/>
      <c r="C134" s="193" t="s">
        <v>451</v>
      </c>
      <c r="D134" s="193" t="s">
        <v>189</v>
      </c>
      <c r="E134" s="194" t="s">
        <v>580</v>
      </c>
      <c r="F134" s="195" t="s">
        <v>581</v>
      </c>
      <c r="G134" s="196" t="s">
        <v>285</v>
      </c>
      <c r="H134" s="197">
        <v>684.41</v>
      </c>
      <c r="I134" s="198"/>
      <c r="J134" s="199">
        <f>ROUND(I134*H134,2)</f>
        <v>0</v>
      </c>
      <c r="K134" s="195" t="s">
        <v>193</v>
      </c>
      <c r="L134" s="61"/>
      <c r="M134" s="200" t="s">
        <v>23</v>
      </c>
      <c r="N134" s="201" t="s">
        <v>44</v>
      </c>
      <c r="O134" s="42"/>
      <c r="P134" s="202">
        <f>O134*H134</f>
        <v>0</v>
      </c>
      <c r="Q134" s="202">
        <v>0</v>
      </c>
      <c r="R134" s="202">
        <f>Q134*H134</f>
        <v>0</v>
      </c>
      <c r="S134" s="202">
        <v>0</v>
      </c>
      <c r="T134" s="203">
        <f>S134*H134</f>
        <v>0</v>
      </c>
      <c r="AR134" s="24" t="s">
        <v>206</v>
      </c>
      <c r="AT134" s="24" t="s">
        <v>189</v>
      </c>
      <c r="AU134" s="24" t="s">
        <v>83</v>
      </c>
      <c r="AY134" s="24" t="s">
        <v>186</v>
      </c>
      <c r="BE134" s="204">
        <f>IF(N134="základní",J134,0)</f>
        <v>0</v>
      </c>
      <c r="BF134" s="204">
        <f>IF(N134="snížená",J134,0)</f>
        <v>0</v>
      </c>
      <c r="BG134" s="204">
        <f>IF(N134="zákl. přenesená",J134,0)</f>
        <v>0</v>
      </c>
      <c r="BH134" s="204">
        <f>IF(N134="sníž. přenesená",J134,0)</f>
        <v>0</v>
      </c>
      <c r="BI134" s="204">
        <f>IF(N134="nulová",J134,0)</f>
        <v>0</v>
      </c>
      <c r="BJ134" s="24" t="s">
        <v>81</v>
      </c>
      <c r="BK134" s="204">
        <f>ROUND(I134*H134,2)</f>
        <v>0</v>
      </c>
      <c r="BL134" s="24" t="s">
        <v>206</v>
      </c>
      <c r="BM134" s="24" t="s">
        <v>1659</v>
      </c>
    </row>
    <row r="135" spans="2:47" s="1" customFormat="1" ht="162">
      <c r="B135" s="41"/>
      <c r="C135" s="63"/>
      <c r="D135" s="205" t="s">
        <v>287</v>
      </c>
      <c r="E135" s="63"/>
      <c r="F135" s="206" t="s">
        <v>583</v>
      </c>
      <c r="G135" s="63"/>
      <c r="H135" s="63"/>
      <c r="I135" s="163"/>
      <c r="J135" s="63"/>
      <c r="K135" s="63"/>
      <c r="L135" s="61"/>
      <c r="M135" s="207"/>
      <c r="N135" s="42"/>
      <c r="O135" s="42"/>
      <c r="P135" s="42"/>
      <c r="Q135" s="42"/>
      <c r="R135" s="42"/>
      <c r="S135" s="42"/>
      <c r="T135" s="78"/>
      <c r="AT135" s="24" t="s">
        <v>287</v>
      </c>
      <c r="AU135" s="24" t="s">
        <v>83</v>
      </c>
    </row>
    <row r="136" spans="2:65" s="1" customFormat="1" ht="31.5" customHeight="1">
      <c r="B136" s="41"/>
      <c r="C136" s="193" t="s">
        <v>852</v>
      </c>
      <c r="D136" s="193" t="s">
        <v>189</v>
      </c>
      <c r="E136" s="194" t="s">
        <v>586</v>
      </c>
      <c r="F136" s="195" t="s">
        <v>587</v>
      </c>
      <c r="G136" s="196" t="s">
        <v>285</v>
      </c>
      <c r="H136" s="197">
        <v>697.125</v>
      </c>
      <c r="I136" s="198"/>
      <c r="J136" s="199">
        <f>ROUND(I136*H136,2)</f>
        <v>0</v>
      </c>
      <c r="K136" s="195" t="s">
        <v>193</v>
      </c>
      <c r="L136" s="61"/>
      <c r="M136" s="200" t="s">
        <v>23</v>
      </c>
      <c r="N136" s="201" t="s">
        <v>44</v>
      </c>
      <c r="O136" s="42"/>
      <c r="P136" s="202">
        <f>O136*H136</f>
        <v>0</v>
      </c>
      <c r="Q136" s="202">
        <v>0</v>
      </c>
      <c r="R136" s="202">
        <f>Q136*H136</f>
        <v>0</v>
      </c>
      <c r="S136" s="202">
        <v>0</v>
      </c>
      <c r="T136" s="203">
        <f>S136*H136</f>
        <v>0</v>
      </c>
      <c r="AR136" s="24" t="s">
        <v>206</v>
      </c>
      <c r="AT136" s="24" t="s">
        <v>189</v>
      </c>
      <c r="AU136" s="24" t="s">
        <v>83</v>
      </c>
      <c r="AY136" s="24" t="s">
        <v>186</v>
      </c>
      <c r="BE136" s="204">
        <f>IF(N136="základní",J136,0)</f>
        <v>0</v>
      </c>
      <c r="BF136" s="204">
        <f>IF(N136="snížená",J136,0)</f>
        <v>0</v>
      </c>
      <c r="BG136" s="204">
        <f>IF(N136="zákl. přenesená",J136,0)</f>
        <v>0</v>
      </c>
      <c r="BH136" s="204">
        <f>IF(N136="sníž. přenesená",J136,0)</f>
        <v>0</v>
      </c>
      <c r="BI136" s="204">
        <f>IF(N136="nulová",J136,0)</f>
        <v>0</v>
      </c>
      <c r="BJ136" s="24" t="s">
        <v>81</v>
      </c>
      <c r="BK136" s="204">
        <f>ROUND(I136*H136,2)</f>
        <v>0</v>
      </c>
      <c r="BL136" s="24" t="s">
        <v>206</v>
      </c>
      <c r="BM136" s="24" t="s">
        <v>1660</v>
      </c>
    </row>
    <row r="137" spans="2:47" s="1" customFormat="1" ht="121.5">
      <c r="B137" s="41"/>
      <c r="C137" s="63"/>
      <c r="D137" s="208" t="s">
        <v>287</v>
      </c>
      <c r="E137" s="63"/>
      <c r="F137" s="209" t="s">
        <v>589</v>
      </c>
      <c r="G137" s="63"/>
      <c r="H137" s="63"/>
      <c r="I137" s="163"/>
      <c r="J137" s="63"/>
      <c r="K137" s="63"/>
      <c r="L137" s="61"/>
      <c r="M137" s="207"/>
      <c r="N137" s="42"/>
      <c r="O137" s="42"/>
      <c r="P137" s="42"/>
      <c r="Q137" s="42"/>
      <c r="R137" s="42"/>
      <c r="S137" s="42"/>
      <c r="T137" s="78"/>
      <c r="AT137" s="24" t="s">
        <v>287</v>
      </c>
      <c r="AU137" s="24" t="s">
        <v>83</v>
      </c>
    </row>
    <row r="138" spans="2:51" s="11" customFormat="1" ht="13.5">
      <c r="B138" s="214"/>
      <c r="C138" s="215"/>
      <c r="D138" s="205" t="s">
        <v>290</v>
      </c>
      <c r="E138" s="216" t="s">
        <v>23</v>
      </c>
      <c r="F138" s="217" t="s">
        <v>1661</v>
      </c>
      <c r="G138" s="215"/>
      <c r="H138" s="218">
        <v>697.125</v>
      </c>
      <c r="I138" s="219"/>
      <c r="J138" s="215"/>
      <c r="K138" s="215"/>
      <c r="L138" s="220"/>
      <c r="M138" s="221"/>
      <c r="N138" s="222"/>
      <c r="O138" s="222"/>
      <c r="P138" s="222"/>
      <c r="Q138" s="222"/>
      <c r="R138" s="222"/>
      <c r="S138" s="222"/>
      <c r="T138" s="223"/>
      <c r="AT138" s="224" t="s">
        <v>290</v>
      </c>
      <c r="AU138" s="224" t="s">
        <v>83</v>
      </c>
      <c r="AV138" s="11" t="s">
        <v>83</v>
      </c>
      <c r="AW138" s="11" t="s">
        <v>36</v>
      </c>
      <c r="AX138" s="11" t="s">
        <v>81</v>
      </c>
      <c r="AY138" s="224" t="s">
        <v>186</v>
      </c>
    </row>
    <row r="139" spans="2:65" s="1" customFormat="1" ht="31.5" customHeight="1">
      <c r="B139" s="41"/>
      <c r="C139" s="193" t="s">
        <v>1063</v>
      </c>
      <c r="D139" s="193" t="s">
        <v>189</v>
      </c>
      <c r="E139" s="194" t="s">
        <v>1511</v>
      </c>
      <c r="F139" s="195" t="s">
        <v>1512</v>
      </c>
      <c r="G139" s="196" t="s">
        <v>285</v>
      </c>
      <c r="H139" s="197">
        <v>697.125</v>
      </c>
      <c r="I139" s="198"/>
      <c r="J139" s="199">
        <f>ROUND(I139*H139,2)</f>
        <v>0</v>
      </c>
      <c r="K139" s="195" t="s">
        <v>193</v>
      </c>
      <c r="L139" s="61"/>
      <c r="M139" s="200" t="s">
        <v>23</v>
      </c>
      <c r="N139" s="201" t="s">
        <v>44</v>
      </c>
      <c r="O139" s="42"/>
      <c r="P139" s="202">
        <f>O139*H139</f>
        <v>0</v>
      </c>
      <c r="Q139" s="202">
        <v>0</v>
      </c>
      <c r="R139" s="202">
        <f>Q139*H139</f>
        <v>0</v>
      </c>
      <c r="S139" s="202">
        <v>0</v>
      </c>
      <c r="T139" s="203">
        <f>S139*H139</f>
        <v>0</v>
      </c>
      <c r="AR139" s="24" t="s">
        <v>206</v>
      </c>
      <c r="AT139" s="24" t="s">
        <v>189</v>
      </c>
      <c r="AU139" s="24" t="s">
        <v>83</v>
      </c>
      <c r="AY139" s="24" t="s">
        <v>186</v>
      </c>
      <c r="BE139" s="204">
        <f>IF(N139="základní",J139,0)</f>
        <v>0</v>
      </c>
      <c r="BF139" s="204">
        <f>IF(N139="snížená",J139,0)</f>
        <v>0</v>
      </c>
      <c r="BG139" s="204">
        <f>IF(N139="zákl. přenesená",J139,0)</f>
        <v>0</v>
      </c>
      <c r="BH139" s="204">
        <f>IF(N139="sníž. přenesená",J139,0)</f>
        <v>0</v>
      </c>
      <c r="BI139" s="204">
        <f>IF(N139="nulová",J139,0)</f>
        <v>0</v>
      </c>
      <c r="BJ139" s="24" t="s">
        <v>81</v>
      </c>
      <c r="BK139" s="204">
        <f>ROUND(I139*H139,2)</f>
        <v>0</v>
      </c>
      <c r="BL139" s="24" t="s">
        <v>206</v>
      </c>
      <c r="BM139" s="24" t="s">
        <v>1662</v>
      </c>
    </row>
    <row r="140" spans="2:47" s="1" customFormat="1" ht="121.5">
      <c r="B140" s="41"/>
      <c r="C140" s="63"/>
      <c r="D140" s="208" t="s">
        <v>287</v>
      </c>
      <c r="E140" s="63"/>
      <c r="F140" s="209" t="s">
        <v>600</v>
      </c>
      <c r="G140" s="63"/>
      <c r="H140" s="63"/>
      <c r="I140" s="163"/>
      <c r="J140" s="63"/>
      <c r="K140" s="63"/>
      <c r="L140" s="61"/>
      <c r="M140" s="207"/>
      <c r="N140" s="42"/>
      <c r="O140" s="42"/>
      <c r="P140" s="42"/>
      <c r="Q140" s="42"/>
      <c r="R140" s="42"/>
      <c r="S140" s="42"/>
      <c r="T140" s="78"/>
      <c r="AT140" s="24" t="s">
        <v>287</v>
      </c>
      <c r="AU140" s="24" t="s">
        <v>83</v>
      </c>
    </row>
    <row r="141" spans="2:47" s="1" customFormat="1" ht="27">
      <c r="B141" s="41"/>
      <c r="C141" s="63"/>
      <c r="D141" s="208" t="s">
        <v>196</v>
      </c>
      <c r="E141" s="63"/>
      <c r="F141" s="209" t="s">
        <v>1663</v>
      </c>
      <c r="G141" s="63"/>
      <c r="H141" s="63"/>
      <c r="I141" s="163"/>
      <c r="J141" s="63"/>
      <c r="K141" s="63"/>
      <c r="L141" s="61"/>
      <c r="M141" s="207"/>
      <c r="N141" s="42"/>
      <c r="O141" s="42"/>
      <c r="P141" s="42"/>
      <c r="Q141" s="42"/>
      <c r="R141" s="42"/>
      <c r="S141" s="42"/>
      <c r="T141" s="78"/>
      <c r="AT141" s="24" t="s">
        <v>196</v>
      </c>
      <c r="AU141" s="24" t="s">
        <v>83</v>
      </c>
    </row>
    <row r="142" spans="2:63" s="10" customFormat="1" ht="29.85" customHeight="1">
      <c r="B142" s="176"/>
      <c r="C142" s="177"/>
      <c r="D142" s="190" t="s">
        <v>72</v>
      </c>
      <c r="E142" s="191" t="s">
        <v>83</v>
      </c>
      <c r="F142" s="191" t="s">
        <v>601</v>
      </c>
      <c r="G142" s="177"/>
      <c r="H142" s="177"/>
      <c r="I142" s="180"/>
      <c r="J142" s="192">
        <f>BK142</f>
        <v>0</v>
      </c>
      <c r="K142" s="177"/>
      <c r="L142" s="182"/>
      <c r="M142" s="183"/>
      <c r="N142" s="184"/>
      <c r="O142" s="184"/>
      <c r="P142" s="185">
        <f>SUM(P143:P145)</f>
        <v>0</v>
      </c>
      <c r="Q142" s="184"/>
      <c r="R142" s="185">
        <f>SUM(R143:R145)</f>
        <v>5.70177118</v>
      </c>
      <c r="S142" s="184"/>
      <c r="T142" s="186">
        <f>SUM(T143:T145)</f>
        <v>0</v>
      </c>
      <c r="AR142" s="187" t="s">
        <v>81</v>
      </c>
      <c r="AT142" s="188" t="s">
        <v>72</v>
      </c>
      <c r="AU142" s="188" t="s">
        <v>81</v>
      </c>
      <c r="AY142" s="187" t="s">
        <v>186</v>
      </c>
      <c r="BK142" s="189">
        <f>SUM(BK143:BK145)</f>
        <v>0</v>
      </c>
    </row>
    <row r="143" spans="2:65" s="1" customFormat="1" ht="22.5" customHeight="1">
      <c r="B143" s="41"/>
      <c r="C143" s="193" t="s">
        <v>292</v>
      </c>
      <c r="D143" s="193" t="s">
        <v>189</v>
      </c>
      <c r="E143" s="194" t="s">
        <v>637</v>
      </c>
      <c r="F143" s="195" t="s">
        <v>638</v>
      </c>
      <c r="G143" s="196" t="s">
        <v>295</v>
      </c>
      <c r="H143" s="197">
        <v>2.527</v>
      </c>
      <c r="I143" s="198"/>
      <c r="J143" s="199">
        <f>ROUND(I143*H143,2)</f>
        <v>0</v>
      </c>
      <c r="K143" s="195" t="s">
        <v>193</v>
      </c>
      <c r="L143" s="61"/>
      <c r="M143" s="200" t="s">
        <v>23</v>
      </c>
      <c r="N143" s="201" t="s">
        <v>44</v>
      </c>
      <c r="O143" s="42"/>
      <c r="P143" s="202">
        <f>O143*H143</f>
        <v>0</v>
      </c>
      <c r="Q143" s="202">
        <v>2.25634</v>
      </c>
      <c r="R143" s="202">
        <f>Q143*H143</f>
        <v>5.70177118</v>
      </c>
      <c r="S143" s="202">
        <v>0</v>
      </c>
      <c r="T143" s="203">
        <f>S143*H143</f>
        <v>0</v>
      </c>
      <c r="AR143" s="24" t="s">
        <v>206</v>
      </c>
      <c r="AT143" s="24" t="s">
        <v>189</v>
      </c>
      <c r="AU143" s="24" t="s">
        <v>83</v>
      </c>
      <c r="AY143" s="24" t="s">
        <v>186</v>
      </c>
      <c r="BE143" s="204">
        <f>IF(N143="základní",J143,0)</f>
        <v>0</v>
      </c>
      <c r="BF143" s="204">
        <f>IF(N143="snížená",J143,0)</f>
        <v>0</v>
      </c>
      <c r="BG143" s="204">
        <f>IF(N143="zákl. přenesená",J143,0)</f>
        <v>0</v>
      </c>
      <c r="BH143" s="204">
        <f>IF(N143="sníž. přenesená",J143,0)</f>
        <v>0</v>
      </c>
      <c r="BI143" s="204">
        <f>IF(N143="nulová",J143,0)</f>
        <v>0</v>
      </c>
      <c r="BJ143" s="24" t="s">
        <v>81</v>
      </c>
      <c r="BK143" s="204">
        <f>ROUND(I143*H143,2)</f>
        <v>0</v>
      </c>
      <c r="BL143" s="24" t="s">
        <v>206</v>
      </c>
      <c r="BM143" s="24" t="s">
        <v>1664</v>
      </c>
    </row>
    <row r="144" spans="2:47" s="1" customFormat="1" ht="81">
      <c r="B144" s="41"/>
      <c r="C144" s="63"/>
      <c r="D144" s="208" t="s">
        <v>287</v>
      </c>
      <c r="E144" s="63"/>
      <c r="F144" s="209" t="s">
        <v>640</v>
      </c>
      <c r="G144" s="63"/>
      <c r="H144" s="63"/>
      <c r="I144" s="163"/>
      <c r="J144" s="63"/>
      <c r="K144" s="63"/>
      <c r="L144" s="61"/>
      <c r="M144" s="207"/>
      <c r="N144" s="42"/>
      <c r="O144" s="42"/>
      <c r="P144" s="42"/>
      <c r="Q144" s="42"/>
      <c r="R144" s="42"/>
      <c r="S144" s="42"/>
      <c r="T144" s="78"/>
      <c r="AT144" s="24" t="s">
        <v>287</v>
      </c>
      <c r="AU144" s="24" t="s">
        <v>83</v>
      </c>
    </row>
    <row r="145" spans="2:51" s="11" customFormat="1" ht="13.5">
      <c r="B145" s="214"/>
      <c r="C145" s="215"/>
      <c r="D145" s="208" t="s">
        <v>290</v>
      </c>
      <c r="E145" s="225" t="s">
        <v>23</v>
      </c>
      <c r="F145" s="226" t="s">
        <v>1665</v>
      </c>
      <c r="G145" s="215"/>
      <c r="H145" s="227">
        <v>2.527</v>
      </c>
      <c r="I145" s="219"/>
      <c r="J145" s="215"/>
      <c r="K145" s="215"/>
      <c r="L145" s="220"/>
      <c r="M145" s="221"/>
      <c r="N145" s="222"/>
      <c r="O145" s="222"/>
      <c r="P145" s="222"/>
      <c r="Q145" s="222"/>
      <c r="R145" s="222"/>
      <c r="S145" s="222"/>
      <c r="T145" s="223"/>
      <c r="AT145" s="224" t="s">
        <v>290</v>
      </c>
      <c r="AU145" s="224" t="s">
        <v>83</v>
      </c>
      <c r="AV145" s="11" t="s">
        <v>83</v>
      </c>
      <c r="AW145" s="11" t="s">
        <v>36</v>
      </c>
      <c r="AX145" s="11" t="s">
        <v>81</v>
      </c>
      <c r="AY145" s="224" t="s">
        <v>186</v>
      </c>
    </row>
    <row r="146" spans="2:63" s="10" customFormat="1" ht="29.85" customHeight="1">
      <c r="B146" s="176"/>
      <c r="C146" s="177"/>
      <c r="D146" s="190" t="s">
        <v>72</v>
      </c>
      <c r="E146" s="191" t="s">
        <v>206</v>
      </c>
      <c r="F146" s="191" t="s">
        <v>668</v>
      </c>
      <c r="G146" s="177"/>
      <c r="H146" s="177"/>
      <c r="I146" s="180"/>
      <c r="J146" s="192">
        <f>BK146</f>
        <v>0</v>
      </c>
      <c r="K146" s="177"/>
      <c r="L146" s="182"/>
      <c r="M146" s="183"/>
      <c r="N146" s="184"/>
      <c r="O146" s="184"/>
      <c r="P146" s="185">
        <f>SUM(P147:P150)</f>
        <v>0</v>
      </c>
      <c r="Q146" s="184"/>
      <c r="R146" s="185">
        <f>SUM(R147:R150)</f>
        <v>0</v>
      </c>
      <c r="S146" s="184"/>
      <c r="T146" s="186">
        <f>SUM(T147:T150)</f>
        <v>0</v>
      </c>
      <c r="AR146" s="187" t="s">
        <v>81</v>
      </c>
      <c r="AT146" s="188" t="s">
        <v>72</v>
      </c>
      <c r="AU146" s="188" t="s">
        <v>81</v>
      </c>
      <c r="AY146" s="187" t="s">
        <v>186</v>
      </c>
      <c r="BK146" s="189">
        <f>SUM(BK147:BK150)</f>
        <v>0</v>
      </c>
    </row>
    <row r="147" spans="2:65" s="1" customFormat="1" ht="31.5" customHeight="1">
      <c r="B147" s="41"/>
      <c r="C147" s="193" t="s">
        <v>369</v>
      </c>
      <c r="D147" s="193" t="s">
        <v>189</v>
      </c>
      <c r="E147" s="194" t="s">
        <v>670</v>
      </c>
      <c r="F147" s="195" t="s">
        <v>671</v>
      </c>
      <c r="G147" s="196" t="s">
        <v>285</v>
      </c>
      <c r="H147" s="197">
        <v>73.79</v>
      </c>
      <c r="I147" s="198"/>
      <c r="J147" s="199">
        <f>ROUND(I147*H147,2)</f>
        <v>0</v>
      </c>
      <c r="K147" s="195" t="s">
        <v>193</v>
      </c>
      <c r="L147" s="61"/>
      <c r="M147" s="200" t="s">
        <v>23</v>
      </c>
      <c r="N147" s="201" t="s">
        <v>44</v>
      </c>
      <c r="O147" s="42"/>
      <c r="P147" s="202">
        <f>O147*H147</f>
        <v>0</v>
      </c>
      <c r="Q147" s="202">
        <v>0</v>
      </c>
      <c r="R147" s="202">
        <f>Q147*H147</f>
        <v>0</v>
      </c>
      <c r="S147" s="202">
        <v>0</v>
      </c>
      <c r="T147" s="203">
        <f>S147*H147</f>
        <v>0</v>
      </c>
      <c r="AR147" s="24" t="s">
        <v>206</v>
      </c>
      <c r="AT147" s="24" t="s">
        <v>189</v>
      </c>
      <c r="AU147" s="24" t="s">
        <v>83</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1666</v>
      </c>
    </row>
    <row r="148" spans="2:47" s="1" customFormat="1" ht="189">
      <c r="B148" s="41"/>
      <c r="C148" s="63"/>
      <c r="D148" s="205" t="s">
        <v>287</v>
      </c>
      <c r="E148" s="63"/>
      <c r="F148" s="206" t="s">
        <v>673</v>
      </c>
      <c r="G148" s="63"/>
      <c r="H148" s="63"/>
      <c r="I148" s="163"/>
      <c r="J148" s="63"/>
      <c r="K148" s="63"/>
      <c r="L148" s="61"/>
      <c r="M148" s="207"/>
      <c r="N148" s="42"/>
      <c r="O148" s="42"/>
      <c r="P148" s="42"/>
      <c r="Q148" s="42"/>
      <c r="R148" s="42"/>
      <c r="S148" s="42"/>
      <c r="T148" s="78"/>
      <c r="AT148" s="24" t="s">
        <v>287</v>
      </c>
      <c r="AU148" s="24" t="s">
        <v>83</v>
      </c>
    </row>
    <row r="149" spans="2:65" s="1" customFormat="1" ht="31.5" customHeight="1">
      <c r="B149" s="41"/>
      <c r="C149" s="193" t="s">
        <v>373</v>
      </c>
      <c r="D149" s="193" t="s">
        <v>189</v>
      </c>
      <c r="E149" s="194" t="s">
        <v>675</v>
      </c>
      <c r="F149" s="195" t="s">
        <v>676</v>
      </c>
      <c r="G149" s="196" t="s">
        <v>285</v>
      </c>
      <c r="H149" s="197">
        <v>73.79</v>
      </c>
      <c r="I149" s="198"/>
      <c r="J149" s="199">
        <f>ROUND(I149*H149,2)</f>
        <v>0</v>
      </c>
      <c r="K149" s="195" t="s">
        <v>193</v>
      </c>
      <c r="L149" s="61"/>
      <c r="M149" s="200" t="s">
        <v>23</v>
      </c>
      <c r="N149" s="201" t="s">
        <v>44</v>
      </c>
      <c r="O149" s="42"/>
      <c r="P149" s="202">
        <f>O149*H149</f>
        <v>0</v>
      </c>
      <c r="Q149" s="202">
        <v>0</v>
      </c>
      <c r="R149" s="202">
        <f>Q149*H149</f>
        <v>0</v>
      </c>
      <c r="S149" s="202">
        <v>0</v>
      </c>
      <c r="T149" s="203">
        <f>S149*H149</f>
        <v>0</v>
      </c>
      <c r="AR149" s="24" t="s">
        <v>206</v>
      </c>
      <c r="AT149" s="24" t="s">
        <v>189</v>
      </c>
      <c r="AU149" s="24" t="s">
        <v>83</v>
      </c>
      <c r="AY149" s="24" t="s">
        <v>186</v>
      </c>
      <c r="BE149" s="204">
        <f>IF(N149="základní",J149,0)</f>
        <v>0</v>
      </c>
      <c r="BF149" s="204">
        <f>IF(N149="snížená",J149,0)</f>
        <v>0</v>
      </c>
      <c r="BG149" s="204">
        <f>IF(N149="zákl. přenesená",J149,0)</f>
        <v>0</v>
      </c>
      <c r="BH149" s="204">
        <f>IF(N149="sníž. přenesená",J149,0)</f>
        <v>0</v>
      </c>
      <c r="BI149" s="204">
        <f>IF(N149="nulová",J149,0)</f>
        <v>0</v>
      </c>
      <c r="BJ149" s="24" t="s">
        <v>81</v>
      </c>
      <c r="BK149" s="204">
        <f>ROUND(I149*H149,2)</f>
        <v>0</v>
      </c>
      <c r="BL149" s="24" t="s">
        <v>206</v>
      </c>
      <c r="BM149" s="24" t="s">
        <v>1667</v>
      </c>
    </row>
    <row r="150" spans="2:47" s="1" customFormat="1" ht="189">
      <c r="B150" s="41"/>
      <c r="C150" s="63"/>
      <c r="D150" s="208" t="s">
        <v>287</v>
      </c>
      <c r="E150" s="63"/>
      <c r="F150" s="209" t="s">
        <v>673</v>
      </c>
      <c r="G150" s="63"/>
      <c r="H150" s="63"/>
      <c r="I150" s="163"/>
      <c r="J150" s="63"/>
      <c r="K150" s="63"/>
      <c r="L150" s="61"/>
      <c r="M150" s="207"/>
      <c r="N150" s="42"/>
      <c r="O150" s="42"/>
      <c r="P150" s="42"/>
      <c r="Q150" s="42"/>
      <c r="R150" s="42"/>
      <c r="S150" s="42"/>
      <c r="T150" s="78"/>
      <c r="AT150" s="24" t="s">
        <v>287</v>
      </c>
      <c r="AU150" s="24" t="s">
        <v>83</v>
      </c>
    </row>
    <row r="151" spans="2:63" s="10" customFormat="1" ht="29.85" customHeight="1">
      <c r="B151" s="176"/>
      <c r="C151" s="177"/>
      <c r="D151" s="190" t="s">
        <v>72</v>
      </c>
      <c r="E151" s="191" t="s">
        <v>185</v>
      </c>
      <c r="F151" s="191" t="s">
        <v>697</v>
      </c>
      <c r="G151" s="177"/>
      <c r="H151" s="177"/>
      <c r="I151" s="180"/>
      <c r="J151" s="192">
        <f>BK151</f>
        <v>0</v>
      </c>
      <c r="K151" s="177"/>
      <c r="L151" s="182"/>
      <c r="M151" s="183"/>
      <c r="N151" s="184"/>
      <c r="O151" s="184"/>
      <c r="P151" s="185">
        <f>SUM(P152:P176)</f>
        <v>0</v>
      </c>
      <c r="Q151" s="184"/>
      <c r="R151" s="185">
        <f>SUM(R152:R176)</f>
        <v>81.63157290000001</v>
      </c>
      <c r="S151" s="184"/>
      <c r="T151" s="186">
        <f>SUM(T152:T176)</f>
        <v>0</v>
      </c>
      <c r="AR151" s="187" t="s">
        <v>81</v>
      </c>
      <c r="AT151" s="188" t="s">
        <v>72</v>
      </c>
      <c r="AU151" s="188" t="s">
        <v>81</v>
      </c>
      <c r="AY151" s="187" t="s">
        <v>186</v>
      </c>
      <c r="BK151" s="189">
        <f>SUM(BK152:BK176)</f>
        <v>0</v>
      </c>
    </row>
    <row r="152" spans="2:65" s="1" customFormat="1" ht="22.5" customHeight="1">
      <c r="B152" s="41"/>
      <c r="C152" s="193" t="s">
        <v>841</v>
      </c>
      <c r="D152" s="193" t="s">
        <v>189</v>
      </c>
      <c r="E152" s="194" t="s">
        <v>699</v>
      </c>
      <c r="F152" s="195" t="s">
        <v>700</v>
      </c>
      <c r="G152" s="196" t="s">
        <v>444</v>
      </c>
      <c r="H152" s="197">
        <v>4.86</v>
      </c>
      <c r="I152" s="198"/>
      <c r="J152" s="199">
        <f>ROUND(I152*H152,2)</f>
        <v>0</v>
      </c>
      <c r="K152" s="195" t="s">
        <v>23</v>
      </c>
      <c r="L152" s="61"/>
      <c r="M152" s="200" t="s">
        <v>23</v>
      </c>
      <c r="N152" s="201" t="s">
        <v>44</v>
      </c>
      <c r="O152" s="42"/>
      <c r="P152" s="202">
        <f>O152*H152</f>
        <v>0</v>
      </c>
      <c r="Q152" s="202">
        <v>0</v>
      </c>
      <c r="R152" s="202">
        <f>Q152*H152</f>
        <v>0</v>
      </c>
      <c r="S152" s="202">
        <v>0</v>
      </c>
      <c r="T152" s="203">
        <f>S152*H152</f>
        <v>0</v>
      </c>
      <c r="AR152" s="24" t="s">
        <v>206</v>
      </c>
      <c r="AT152" s="24" t="s">
        <v>189</v>
      </c>
      <c r="AU152" s="24" t="s">
        <v>83</v>
      </c>
      <c r="AY152" s="24" t="s">
        <v>186</v>
      </c>
      <c r="BE152" s="204">
        <f>IF(N152="základní",J152,0)</f>
        <v>0</v>
      </c>
      <c r="BF152" s="204">
        <f>IF(N152="snížená",J152,0)</f>
        <v>0</v>
      </c>
      <c r="BG152" s="204">
        <f>IF(N152="zákl. přenesená",J152,0)</f>
        <v>0</v>
      </c>
      <c r="BH152" s="204">
        <f>IF(N152="sníž. přenesená",J152,0)</f>
        <v>0</v>
      </c>
      <c r="BI152" s="204">
        <f>IF(N152="nulová",J152,0)</f>
        <v>0</v>
      </c>
      <c r="BJ152" s="24" t="s">
        <v>81</v>
      </c>
      <c r="BK152" s="204">
        <f>ROUND(I152*H152,2)</f>
        <v>0</v>
      </c>
      <c r="BL152" s="24" t="s">
        <v>206</v>
      </c>
      <c r="BM152" s="24" t="s">
        <v>1668</v>
      </c>
    </row>
    <row r="153" spans="2:65" s="1" customFormat="1" ht="22.5" customHeight="1">
      <c r="B153" s="41"/>
      <c r="C153" s="193" t="s">
        <v>381</v>
      </c>
      <c r="D153" s="193" t="s">
        <v>189</v>
      </c>
      <c r="E153" s="194" t="s">
        <v>704</v>
      </c>
      <c r="F153" s="195" t="s">
        <v>705</v>
      </c>
      <c r="G153" s="196" t="s">
        <v>285</v>
      </c>
      <c r="H153" s="197">
        <v>1368.82</v>
      </c>
      <c r="I153" s="198"/>
      <c r="J153" s="199">
        <f>ROUND(I153*H153,2)</f>
        <v>0</v>
      </c>
      <c r="K153" s="195" t="s">
        <v>23</v>
      </c>
      <c r="L153" s="61"/>
      <c r="M153" s="200" t="s">
        <v>23</v>
      </c>
      <c r="N153" s="201" t="s">
        <v>44</v>
      </c>
      <c r="O153" s="42"/>
      <c r="P153" s="202">
        <f>O153*H153</f>
        <v>0</v>
      </c>
      <c r="Q153" s="202">
        <v>0</v>
      </c>
      <c r="R153" s="202">
        <f>Q153*H153</f>
        <v>0</v>
      </c>
      <c r="S153" s="202">
        <v>0</v>
      </c>
      <c r="T153" s="203">
        <f>S153*H153</f>
        <v>0</v>
      </c>
      <c r="AR153" s="24" t="s">
        <v>206</v>
      </c>
      <c r="AT153" s="24" t="s">
        <v>189</v>
      </c>
      <c r="AU153" s="24" t="s">
        <v>83</v>
      </c>
      <c r="AY153" s="24" t="s">
        <v>186</v>
      </c>
      <c r="BE153" s="204">
        <f>IF(N153="základní",J153,0)</f>
        <v>0</v>
      </c>
      <c r="BF153" s="204">
        <f>IF(N153="snížená",J153,0)</f>
        <v>0</v>
      </c>
      <c r="BG153" s="204">
        <f>IF(N153="zákl. přenesená",J153,0)</f>
        <v>0</v>
      </c>
      <c r="BH153" s="204">
        <f>IF(N153="sníž. přenesená",J153,0)</f>
        <v>0</v>
      </c>
      <c r="BI153" s="204">
        <f>IF(N153="nulová",J153,0)</f>
        <v>0</v>
      </c>
      <c r="BJ153" s="24" t="s">
        <v>81</v>
      </c>
      <c r="BK153" s="204">
        <f>ROUND(I153*H153,2)</f>
        <v>0</v>
      </c>
      <c r="BL153" s="24" t="s">
        <v>206</v>
      </c>
      <c r="BM153" s="24" t="s">
        <v>1669</v>
      </c>
    </row>
    <row r="154" spans="2:51" s="11" customFormat="1" ht="13.5">
      <c r="B154" s="214"/>
      <c r="C154" s="215"/>
      <c r="D154" s="205" t="s">
        <v>290</v>
      </c>
      <c r="E154" s="216" t="s">
        <v>23</v>
      </c>
      <c r="F154" s="217" t="s">
        <v>1670</v>
      </c>
      <c r="G154" s="215"/>
      <c r="H154" s="218">
        <v>1368.82</v>
      </c>
      <c r="I154" s="219"/>
      <c r="J154" s="215"/>
      <c r="K154" s="215"/>
      <c r="L154" s="220"/>
      <c r="M154" s="221"/>
      <c r="N154" s="222"/>
      <c r="O154" s="222"/>
      <c r="P154" s="222"/>
      <c r="Q154" s="222"/>
      <c r="R154" s="222"/>
      <c r="S154" s="222"/>
      <c r="T154" s="223"/>
      <c r="AT154" s="224" t="s">
        <v>290</v>
      </c>
      <c r="AU154" s="224" t="s">
        <v>83</v>
      </c>
      <c r="AV154" s="11" t="s">
        <v>83</v>
      </c>
      <c r="AW154" s="11" t="s">
        <v>36</v>
      </c>
      <c r="AX154" s="11" t="s">
        <v>81</v>
      </c>
      <c r="AY154" s="224" t="s">
        <v>186</v>
      </c>
    </row>
    <row r="155" spans="2:65" s="1" customFormat="1" ht="22.5" customHeight="1">
      <c r="B155" s="41"/>
      <c r="C155" s="193" t="s">
        <v>362</v>
      </c>
      <c r="D155" s="193" t="s">
        <v>189</v>
      </c>
      <c r="E155" s="194" t="s">
        <v>715</v>
      </c>
      <c r="F155" s="195" t="s">
        <v>716</v>
      </c>
      <c r="G155" s="196" t="s">
        <v>285</v>
      </c>
      <c r="H155" s="197">
        <v>82.07</v>
      </c>
      <c r="I155" s="198"/>
      <c r="J155" s="199">
        <f>ROUND(I155*H155,2)</f>
        <v>0</v>
      </c>
      <c r="K155" s="195" t="s">
        <v>193</v>
      </c>
      <c r="L155" s="61"/>
      <c r="M155" s="200" t="s">
        <v>23</v>
      </c>
      <c r="N155" s="201" t="s">
        <v>44</v>
      </c>
      <c r="O155" s="42"/>
      <c r="P155" s="202">
        <f>O155*H155</f>
        <v>0</v>
      </c>
      <c r="Q155" s="202">
        <v>0</v>
      </c>
      <c r="R155" s="202">
        <f>Q155*H155</f>
        <v>0</v>
      </c>
      <c r="S155" s="202">
        <v>0</v>
      </c>
      <c r="T155" s="203">
        <f>S155*H155</f>
        <v>0</v>
      </c>
      <c r="AR155" s="24" t="s">
        <v>206</v>
      </c>
      <c r="AT155" s="24" t="s">
        <v>189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1671</v>
      </c>
    </row>
    <row r="156" spans="2:51" s="11" customFormat="1" ht="13.5">
      <c r="B156" s="214"/>
      <c r="C156" s="215"/>
      <c r="D156" s="205" t="s">
        <v>290</v>
      </c>
      <c r="E156" s="216" t="s">
        <v>23</v>
      </c>
      <c r="F156" s="217" t="s">
        <v>1672</v>
      </c>
      <c r="G156" s="215"/>
      <c r="H156" s="218">
        <v>82.07</v>
      </c>
      <c r="I156" s="219"/>
      <c r="J156" s="215"/>
      <c r="K156" s="215"/>
      <c r="L156" s="220"/>
      <c r="M156" s="221"/>
      <c r="N156" s="222"/>
      <c r="O156" s="222"/>
      <c r="P156" s="222"/>
      <c r="Q156" s="222"/>
      <c r="R156" s="222"/>
      <c r="S156" s="222"/>
      <c r="T156" s="223"/>
      <c r="AT156" s="224" t="s">
        <v>290</v>
      </c>
      <c r="AU156" s="224" t="s">
        <v>83</v>
      </c>
      <c r="AV156" s="11" t="s">
        <v>83</v>
      </c>
      <c r="AW156" s="11" t="s">
        <v>36</v>
      </c>
      <c r="AX156" s="11" t="s">
        <v>81</v>
      </c>
      <c r="AY156" s="224" t="s">
        <v>186</v>
      </c>
    </row>
    <row r="157" spans="2:65" s="1" customFormat="1" ht="22.5" customHeight="1">
      <c r="B157" s="41"/>
      <c r="C157" s="193" t="s">
        <v>614</v>
      </c>
      <c r="D157" s="193" t="s">
        <v>189</v>
      </c>
      <c r="E157" s="194" t="s">
        <v>725</v>
      </c>
      <c r="F157" s="195" t="s">
        <v>726</v>
      </c>
      <c r="G157" s="196" t="s">
        <v>285</v>
      </c>
      <c r="H157" s="197">
        <v>644.09</v>
      </c>
      <c r="I157" s="198"/>
      <c r="J157" s="199">
        <f>ROUND(I157*H157,2)</f>
        <v>0</v>
      </c>
      <c r="K157" s="195" t="s">
        <v>193</v>
      </c>
      <c r="L157" s="61"/>
      <c r="M157" s="200" t="s">
        <v>23</v>
      </c>
      <c r="N157" s="201" t="s">
        <v>44</v>
      </c>
      <c r="O157" s="42"/>
      <c r="P157" s="202">
        <f>O157*H157</f>
        <v>0</v>
      </c>
      <c r="Q157" s="202">
        <v>0</v>
      </c>
      <c r="R157" s="202">
        <f>Q157*H157</f>
        <v>0</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1673</v>
      </c>
    </row>
    <row r="158" spans="2:65" s="1" customFormat="1" ht="31.5" customHeight="1">
      <c r="B158" s="41"/>
      <c r="C158" s="193" t="s">
        <v>608</v>
      </c>
      <c r="D158" s="193" t="s">
        <v>189</v>
      </c>
      <c r="E158" s="194" t="s">
        <v>737</v>
      </c>
      <c r="F158" s="195" t="s">
        <v>738</v>
      </c>
      <c r="G158" s="196" t="s">
        <v>285</v>
      </c>
      <c r="H158" s="197">
        <v>595.75</v>
      </c>
      <c r="I158" s="198"/>
      <c r="J158" s="199">
        <f>ROUND(I158*H158,2)</f>
        <v>0</v>
      </c>
      <c r="K158" s="195" t="s">
        <v>193</v>
      </c>
      <c r="L158" s="61"/>
      <c r="M158" s="200" t="s">
        <v>23</v>
      </c>
      <c r="N158" s="201" t="s">
        <v>44</v>
      </c>
      <c r="O158" s="42"/>
      <c r="P158" s="202">
        <f>O158*H158</f>
        <v>0</v>
      </c>
      <c r="Q158" s="202">
        <v>0</v>
      </c>
      <c r="R158" s="202">
        <f>Q158*H158</f>
        <v>0</v>
      </c>
      <c r="S158" s="202">
        <v>0</v>
      </c>
      <c r="T158" s="203">
        <f>S158*H158</f>
        <v>0</v>
      </c>
      <c r="AR158" s="24" t="s">
        <v>206</v>
      </c>
      <c r="AT158" s="24" t="s">
        <v>189</v>
      </c>
      <c r="AU158" s="24" t="s">
        <v>83</v>
      </c>
      <c r="AY158" s="24" t="s">
        <v>186</v>
      </c>
      <c r="BE158" s="204">
        <f>IF(N158="základní",J158,0)</f>
        <v>0</v>
      </c>
      <c r="BF158" s="204">
        <f>IF(N158="snížená",J158,0)</f>
        <v>0</v>
      </c>
      <c r="BG158" s="204">
        <f>IF(N158="zákl. přenesená",J158,0)</f>
        <v>0</v>
      </c>
      <c r="BH158" s="204">
        <f>IF(N158="sníž. přenesená",J158,0)</f>
        <v>0</v>
      </c>
      <c r="BI158" s="204">
        <f>IF(N158="nulová",J158,0)</f>
        <v>0</v>
      </c>
      <c r="BJ158" s="24" t="s">
        <v>81</v>
      </c>
      <c r="BK158" s="204">
        <f>ROUND(I158*H158,2)</f>
        <v>0</v>
      </c>
      <c r="BL158" s="24" t="s">
        <v>206</v>
      </c>
      <c r="BM158" s="24" t="s">
        <v>1674</v>
      </c>
    </row>
    <row r="159" spans="2:47" s="1" customFormat="1" ht="67.5">
      <c r="B159" s="41"/>
      <c r="C159" s="63"/>
      <c r="D159" s="205" t="s">
        <v>287</v>
      </c>
      <c r="E159" s="63"/>
      <c r="F159" s="206" t="s">
        <v>740</v>
      </c>
      <c r="G159" s="63"/>
      <c r="H159" s="63"/>
      <c r="I159" s="163"/>
      <c r="J159" s="63"/>
      <c r="K159" s="63"/>
      <c r="L159" s="61"/>
      <c r="M159" s="207"/>
      <c r="N159" s="42"/>
      <c r="O159" s="42"/>
      <c r="P159" s="42"/>
      <c r="Q159" s="42"/>
      <c r="R159" s="42"/>
      <c r="S159" s="42"/>
      <c r="T159" s="78"/>
      <c r="AT159" s="24" t="s">
        <v>287</v>
      </c>
      <c r="AU159" s="24" t="s">
        <v>83</v>
      </c>
    </row>
    <row r="160" spans="2:65" s="1" customFormat="1" ht="31.5" customHeight="1">
      <c r="B160" s="41"/>
      <c r="C160" s="193" t="s">
        <v>602</v>
      </c>
      <c r="D160" s="193" t="s">
        <v>189</v>
      </c>
      <c r="E160" s="194" t="s">
        <v>1675</v>
      </c>
      <c r="F160" s="195" t="s">
        <v>1676</v>
      </c>
      <c r="G160" s="196" t="s">
        <v>285</v>
      </c>
      <c r="H160" s="197">
        <v>520.87</v>
      </c>
      <c r="I160" s="198"/>
      <c r="J160" s="199">
        <f>ROUND(I160*H160,2)</f>
        <v>0</v>
      </c>
      <c r="K160" s="195" t="s">
        <v>193</v>
      </c>
      <c r="L160" s="61"/>
      <c r="M160" s="200" t="s">
        <v>23</v>
      </c>
      <c r="N160" s="201" t="s">
        <v>44</v>
      </c>
      <c r="O160" s="42"/>
      <c r="P160" s="202">
        <f>O160*H160</f>
        <v>0</v>
      </c>
      <c r="Q160" s="202">
        <v>0</v>
      </c>
      <c r="R160" s="202">
        <f>Q160*H160</f>
        <v>0</v>
      </c>
      <c r="S160" s="202">
        <v>0</v>
      </c>
      <c r="T160" s="203">
        <f>S160*H160</f>
        <v>0</v>
      </c>
      <c r="AR160" s="24" t="s">
        <v>206</v>
      </c>
      <c r="AT160" s="24" t="s">
        <v>189</v>
      </c>
      <c r="AU160" s="24" t="s">
        <v>83</v>
      </c>
      <c r="AY160" s="24" t="s">
        <v>186</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206</v>
      </c>
      <c r="BM160" s="24" t="s">
        <v>1677</v>
      </c>
    </row>
    <row r="161" spans="2:47" s="1" customFormat="1" ht="27">
      <c r="B161" s="41"/>
      <c r="C161" s="63"/>
      <c r="D161" s="205" t="s">
        <v>287</v>
      </c>
      <c r="E161" s="63"/>
      <c r="F161" s="206" t="s">
        <v>745</v>
      </c>
      <c r="G161" s="63"/>
      <c r="H161" s="63"/>
      <c r="I161" s="163"/>
      <c r="J161" s="63"/>
      <c r="K161" s="63"/>
      <c r="L161" s="61"/>
      <c r="M161" s="207"/>
      <c r="N161" s="42"/>
      <c r="O161" s="42"/>
      <c r="P161" s="42"/>
      <c r="Q161" s="42"/>
      <c r="R161" s="42"/>
      <c r="S161" s="42"/>
      <c r="T161" s="78"/>
      <c r="AT161" s="24" t="s">
        <v>287</v>
      </c>
      <c r="AU161" s="24" t="s">
        <v>83</v>
      </c>
    </row>
    <row r="162" spans="2:65" s="1" customFormat="1" ht="31.5" customHeight="1">
      <c r="B162" s="41"/>
      <c r="C162" s="193" t="s">
        <v>447</v>
      </c>
      <c r="D162" s="193" t="s">
        <v>189</v>
      </c>
      <c r="E162" s="194" t="s">
        <v>747</v>
      </c>
      <c r="F162" s="195" t="s">
        <v>748</v>
      </c>
      <c r="G162" s="196" t="s">
        <v>285</v>
      </c>
      <c r="H162" s="197">
        <v>90.47</v>
      </c>
      <c r="I162" s="198"/>
      <c r="J162" s="199">
        <f>ROUND(I162*H162,2)</f>
        <v>0</v>
      </c>
      <c r="K162" s="195" t="s">
        <v>193</v>
      </c>
      <c r="L162" s="61"/>
      <c r="M162" s="200" t="s">
        <v>23</v>
      </c>
      <c r="N162" s="201" t="s">
        <v>44</v>
      </c>
      <c r="O162" s="42"/>
      <c r="P162" s="202">
        <f>O162*H162</f>
        <v>0</v>
      </c>
      <c r="Q162" s="202">
        <v>0.27799</v>
      </c>
      <c r="R162" s="202">
        <f>Q162*H162</f>
        <v>25.149755300000002</v>
      </c>
      <c r="S162" s="202">
        <v>0</v>
      </c>
      <c r="T162" s="203">
        <f>S162*H162</f>
        <v>0</v>
      </c>
      <c r="AR162" s="24" t="s">
        <v>206</v>
      </c>
      <c r="AT162" s="24" t="s">
        <v>189</v>
      </c>
      <c r="AU162" s="24" t="s">
        <v>83</v>
      </c>
      <c r="AY162" s="24" t="s">
        <v>186</v>
      </c>
      <c r="BE162" s="204">
        <f>IF(N162="základní",J162,0)</f>
        <v>0</v>
      </c>
      <c r="BF162" s="204">
        <f>IF(N162="snížená",J162,0)</f>
        <v>0</v>
      </c>
      <c r="BG162" s="204">
        <f>IF(N162="zákl. přenesená",J162,0)</f>
        <v>0</v>
      </c>
      <c r="BH162" s="204">
        <f>IF(N162="sníž. přenesená",J162,0)</f>
        <v>0</v>
      </c>
      <c r="BI162" s="204">
        <f>IF(N162="nulová",J162,0)</f>
        <v>0</v>
      </c>
      <c r="BJ162" s="24" t="s">
        <v>81</v>
      </c>
      <c r="BK162" s="204">
        <f>ROUND(I162*H162,2)</f>
        <v>0</v>
      </c>
      <c r="BL162" s="24" t="s">
        <v>206</v>
      </c>
      <c r="BM162" s="24" t="s">
        <v>1678</v>
      </c>
    </row>
    <row r="163" spans="2:47" s="1" customFormat="1" ht="67.5">
      <c r="B163" s="41"/>
      <c r="C163" s="63"/>
      <c r="D163" s="205" t="s">
        <v>287</v>
      </c>
      <c r="E163" s="63"/>
      <c r="F163" s="206" t="s">
        <v>750</v>
      </c>
      <c r="G163" s="63"/>
      <c r="H163" s="63"/>
      <c r="I163" s="163"/>
      <c r="J163" s="63"/>
      <c r="K163" s="63"/>
      <c r="L163" s="61"/>
      <c r="M163" s="207"/>
      <c r="N163" s="42"/>
      <c r="O163" s="42"/>
      <c r="P163" s="42"/>
      <c r="Q163" s="42"/>
      <c r="R163" s="42"/>
      <c r="S163" s="42"/>
      <c r="T163" s="78"/>
      <c r="AT163" s="24" t="s">
        <v>287</v>
      </c>
      <c r="AU163" s="24" t="s">
        <v>83</v>
      </c>
    </row>
    <row r="164" spans="2:65" s="1" customFormat="1" ht="22.5" customHeight="1">
      <c r="B164" s="41"/>
      <c r="C164" s="193" t="s">
        <v>441</v>
      </c>
      <c r="D164" s="193" t="s">
        <v>189</v>
      </c>
      <c r="E164" s="194" t="s">
        <v>753</v>
      </c>
      <c r="F164" s="195" t="s">
        <v>754</v>
      </c>
      <c r="G164" s="196" t="s">
        <v>295</v>
      </c>
      <c r="H164" s="197">
        <v>6.9</v>
      </c>
      <c r="I164" s="198"/>
      <c r="J164" s="199">
        <f>ROUND(I164*H164,2)</f>
        <v>0</v>
      </c>
      <c r="K164" s="195" t="s">
        <v>193</v>
      </c>
      <c r="L164" s="61"/>
      <c r="M164" s="200" t="s">
        <v>23</v>
      </c>
      <c r="N164" s="201" t="s">
        <v>44</v>
      </c>
      <c r="O164" s="42"/>
      <c r="P164" s="202">
        <f>O164*H164</f>
        <v>0</v>
      </c>
      <c r="Q164" s="202">
        <v>0</v>
      </c>
      <c r="R164" s="202">
        <f>Q164*H164</f>
        <v>0</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1679</v>
      </c>
    </row>
    <row r="165" spans="2:47" s="1" customFormat="1" ht="54">
      <c r="B165" s="41"/>
      <c r="C165" s="63"/>
      <c r="D165" s="208" t="s">
        <v>287</v>
      </c>
      <c r="E165" s="63"/>
      <c r="F165" s="209" t="s">
        <v>756</v>
      </c>
      <c r="G165" s="63"/>
      <c r="H165" s="63"/>
      <c r="I165" s="163"/>
      <c r="J165" s="63"/>
      <c r="K165" s="63"/>
      <c r="L165" s="61"/>
      <c r="M165" s="207"/>
      <c r="N165" s="42"/>
      <c r="O165" s="42"/>
      <c r="P165" s="42"/>
      <c r="Q165" s="42"/>
      <c r="R165" s="42"/>
      <c r="S165" s="42"/>
      <c r="T165" s="78"/>
      <c r="AT165" s="24" t="s">
        <v>287</v>
      </c>
      <c r="AU165" s="24" t="s">
        <v>83</v>
      </c>
    </row>
    <row r="166" spans="2:47" s="1" customFormat="1" ht="27">
      <c r="B166" s="41"/>
      <c r="C166" s="63"/>
      <c r="D166" s="205" t="s">
        <v>196</v>
      </c>
      <c r="E166" s="63"/>
      <c r="F166" s="206" t="s">
        <v>1663</v>
      </c>
      <c r="G166" s="63"/>
      <c r="H166" s="63"/>
      <c r="I166" s="163"/>
      <c r="J166" s="63"/>
      <c r="K166" s="63"/>
      <c r="L166" s="61"/>
      <c r="M166" s="207"/>
      <c r="N166" s="42"/>
      <c r="O166" s="42"/>
      <c r="P166" s="42"/>
      <c r="Q166" s="42"/>
      <c r="R166" s="42"/>
      <c r="S166" s="42"/>
      <c r="T166" s="78"/>
      <c r="AT166" s="24" t="s">
        <v>196</v>
      </c>
      <c r="AU166" s="24" t="s">
        <v>83</v>
      </c>
    </row>
    <row r="167" spans="2:65" s="1" customFormat="1" ht="22.5" customHeight="1">
      <c r="B167" s="41"/>
      <c r="C167" s="193" t="s">
        <v>1058</v>
      </c>
      <c r="D167" s="193" t="s">
        <v>189</v>
      </c>
      <c r="E167" s="194" t="s">
        <v>759</v>
      </c>
      <c r="F167" s="195" t="s">
        <v>760</v>
      </c>
      <c r="G167" s="196" t="s">
        <v>285</v>
      </c>
      <c r="H167" s="197">
        <v>520.87</v>
      </c>
      <c r="I167" s="198"/>
      <c r="J167" s="199">
        <f>ROUND(I167*H167,2)</f>
        <v>0</v>
      </c>
      <c r="K167" s="195" t="s">
        <v>193</v>
      </c>
      <c r="L167" s="61"/>
      <c r="M167" s="200" t="s">
        <v>23</v>
      </c>
      <c r="N167" s="201" t="s">
        <v>44</v>
      </c>
      <c r="O167" s="42"/>
      <c r="P167" s="202">
        <f>O167*H167</f>
        <v>0</v>
      </c>
      <c r="Q167" s="202">
        <v>0</v>
      </c>
      <c r="R167" s="202">
        <f>Q167*H167</f>
        <v>0</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1680</v>
      </c>
    </row>
    <row r="168" spans="2:65" s="1" customFormat="1" ht="31.5" customHeight="1">
      <c r="B168" s="41"/>
      <c r="C168" s="193" t="s">
        <v>836</v>
      </c>
      <c r="D168" s="193" t="s">
        <v>189</v>
      </c>
      <c r="E168" s="194" t="s">
        <v>1541</v>
      </c>
      <c r="F168" s="195" t="s">
        <v>1542</v>
      </c>
      <c r="G168" s="196" t="s">
        <v>285</v>
      </c>
      <c r="H168" s="197">
        <v>495.34</v>
      </c>
      <c r="I168" s="198"/>
      <c r="J168" s="199">
        <f>ROUND(I168*H168,2)</f>
        <v>0</v>
      </c>
      <c r="K168" s="195" t="s">
        <v>193</v>
      </c>
      <c r="L168" s="61"/>
      <c r="M168" s="200" t="s">
        <v>23</v>
      </c>
      <c r="N168" s="201" t="s">
        <v>44</v>
      </c>
      <c r="O168" s="42"/>
      <c r="P168" s="202">
        <f>O168*H168</f>
        <v>0</v>
      </c>
      <c r="Q168" s="202">
        <v>0</v>
      </c>
      <c r="R168" s="202">
        <f>Q168*H168</f>
        <v>0</v>
      </c>
      <c r="S168" s="202">
        <v>0</v>
      </c>
      <c r="T168" s="203">
        <f>S168*H168</f>
        <v>0</v>
      </c>
      <c r="AR168" s="24" t="s">
        <v>206</v>
      </c>
      <c r="AT168" s="24" t="s">
        <v>189</v>
      </c>
      <c r="AU168" s="24" t="s">
        <v>83</v>
      </c>
      <c r="AY168" s="24" t="s">
        <v>186</v>
      </c>
      <c r="BE168" s="204">
        <f>IF(N168="základní",J168,0)</f>
        <v>0</v>
      </c>
      <c r="BF168" s="204">
        <f>IF(N168="snížená",J168,0)</f>
        <v>0</v>
      </c>
      <c r="BG168" s="204">
        <f>IF(N168="zákl. přenesená",J168,0)</f>
        <v>0</v>
      </c>
      <c r="BH168" s="204">
        <f>IF(N168="sníž. přenesená",J168,0)</f>
        <v>0</v>
      </c>
      <c r="BI168" s="204">
        <f>IF(N168="nulová",J168,0)</f>
        <v>0</v>
      </c>
      <c r="BJ168" s="24" t="s">
        <v>81</v>
      </c>
      <c r="BK168" s="204">
        <f>ROUND(I168*H168,2)</f>
        <v>0</v>
      </c>
      <c r="BL168" s="24" t="s">
        <v>206</v>
      </c>
      <c r="BM168" s="24" t="s">
        <v>1681</v>
      </c>
    </row>
    <row r="169" spans="2:47" s="1" customFormat="1" ht="27">
      <c r="B169" s="41"/>
      <c r="C169" s="63"/>
      <c r="D169" s="208" t="s">
        <v>287</v>
      </c>
      <c r="E169" s="63"/>
      <c r="F169" s="209" t="s">
        <v>768</v>
      </c>
      <c r="G169" s="63"/>
      <c r="H169" s="63"/>
      <c r="I169" s="163"/>
      <c r="J169" s="63"/>
      <c r="K169" s="63"/>
      <c r="L169" s="61"/>
      <c r="M169" s="207"/>
      <c r="N169" s="42"/>
      <c r="O169" s="42"/>
      <c r="P169" s="42"/>
      <c r="Q169" s="42"/>
      <c r="R169" s="42"/>
      <c r="S169" s="42"/>
      <c r="T169" s="78"/>
      <c r="AT169" s="24" t="s">
        <v>287</v>
      </c>
      <c r="AU169" s="24" t="s">
        <v>83</v>
      </c>
    </row>
    <row r="170" spans="2:47" s="1" customFormat="1" ht="27">
      <c r="B170" s="41"/>
      <c r="C170" s="63"/>
      <c r="D170" s="205" t="s">
        <v>196</v>
      </c>
      <c r="E170" s="63"/>
      <c r="F170" s="206" t="s">
        <v>1663</v>
      </c>
      <c r="G170" s="63"/>
      <c r="H170" s="63"/>
      <c r="I170" s="163"/>
      <c r="J170" s="63"/>
      <c r="K170" s="63"/>
      <c r="L170" s="61"/>
      <c r="M170" s="207"/>
      <c r="N170" s="42"/>
      <c r="O170" s="42"/>
      <c r="P170" s="42"/>
      <c r="Q170" s="42"/>
      <c r="R170" s="42"/>
      <c r="S170" s="42"/>
      <c r="T170" s="78"/>
      <c r="AT170" s="24" t="s">
        <v>196</v>
      </c>
      <c r="AU170" s="24" t="s">
        <v>83</v>
      </c>
    </row>
    <row r="171" spans="2:65" s="1" customFormat="1" ht="44.25" customHeight="1">
      <c r="B171" s="41"/>
      <c r="C171" s="193" t="s">
        <v>9</v>
      </c>
      <c r="D171" s="193" t="s">
        <v>189</v>
      </c>
      <c r="E171" s="194" t="s">
        <v>779</v>
      </c>
      <c r="F171" s="195" t="s">
        <v>780</v>
      </c>
      <c r="G171" s="196" t="s">
        <v>285</v>
      </c>
      <c r="H171" s="197">
        <v>73.79</v>
      </c>
      <c r="I171" s="198"/>
      <c r="J171" s="199">
        <f>ROUND(I171*H171,2)</f>
        <v>0</v>
      </c>
      <c r="K171" s="195" t="s">
        <v>193</v>
      </c>
      <c r="L171" s="61"/>
      <c r="M171" s="200" t="s">
        <v>23</v>
      </c>
      <c r="N171" s="201" t="s">
        <v>44</v>
      </c>
      <c r="O171" s="42"/>
      <c r="P171" s="202">
        <f>O171*H171</f>
        <v>0</v>
      </c>
      <c r="Q171" s="202">
        <v>0.61404</v>
      </c>
      <c r="R171" s="202">
        <f>Q171*H171</f>
        <v>45.3100116</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1682</v>
      </c>
    </row>
    <row r="172" spans="2:47" s="1" customFormat="1" ht="189">
      <c r="B172" s="41"/>
      <c r="C172" s="63"/>
      <c r="D172" s="208" t="s">
        <v>287</v>
      </c>
      <c r="E172" s="63"/>
      <c r="F172" s="209" t="s">
        <v>782</v>
      </c>
      <c r="G172" s="63"/>
      <c r="H172" s="63"/>
      <c r="I172" s="163"/>
      <c r="J172" s="63"/>
      <c r="K172" s="63"/>
      <c r="L172" s="61"/>
      <c r="M172" s="207"/>
      <c r="N172" s="42"/>
      <c r="O172" s="42"/>
      <c r="P172" s="42"/>
      <c r="Q172" s="42"/>
      <c r="R172" s="42"/>
      <c r="S172" s="42"/>
      <c r="T172" s="78"/>
      <c r="AT172" s="24" t="s">
        <v>287</v>
      </c>
      <c r="AU172" s="24" t="s">
        <v>83</v>
      </c>
    </row>
    <row r="173" spans="2:47" s="1" customFormat="1" ht="27">
      <c r="B173" s="41"/>
      <c r="C173" s="63"/>
      <c r="D173" s="208" t="s">
        <v>196</v>
      </c>
      <c r="E173" s="63"/>
      <c r="F173" s="209" t="s">
        <v>1663</v>
      </c>
      <c r="G173" s="63"/>
      <c r="H173" s="63"/>
      <c r="I173" s="163"/>
      <c r="J173" s="63"/>
      <c r="K173" s="63"/>
      <c r="L173" s="61"/>
      <c r="M173" s="207"/>
      <c r="N173" s="42"/>
      <c r="O173" s="42"/>
      <c r="P173" s="42"/>
      <c r="Q173" s="42"/>
      <c r="R173" s="42"/>
      <c r="S173" s="42"/>
      <c r="T173" s="78"/>
      <c r="AT173" s="24" t="s">
        <v>196</v>
      </c>
      <c r="AU173" s="24" t="s">
        <v>83</v>
      </c>
    </row>
    <row r="174" spans="2:51" s="11" customFormat="1" ht="13.5">
      <c r="B174" s="214"/>
      <c r="C174" s="215"/>
      <c r="D174" s="205" t="s">
        <v>290</v>
      </c>
      <c r="E174" s="216" t="s">
        <v>23</v>
      </c>
      <c r="F174" s="217" t="s">
        <v>1683</v>
      </c>
      <c r="G174" s="215"/>
      <c r="H174" s="218">
        <v>73.79</v>
      </c>
      <c r="I174" s="219"/>
      <c r="J174" s="215"/>
      <c r="K174" s="215"/>
      <c r="L174" s="220"/>
      <c r="M174" s="221"/>
      <c r="N174" s="222"/>
      <c r="O174" s="222"/>
      <c r="P174" s="222"/>
      <c r="Q174" s="222"/>
      <c r="R174" s="222"/>
      <c r="S174" s="222"/>
      <c r="T174" s="223"/>
      <c r="AT174" s="224" t="s">
        <v>290</v>
      </c>
      <c r="AU174" s="224" t="s">
        <v>83</v>
      </c>
      <c r="AV174" s="11" t="s">
        <v>83</v>
      </c>
      <c r="AW174" s="11" t="s">
        <v>36</v>
      </c>
      <c r="AX174" s="11" t="s">
        <v>81</v>
      </c>
      <c r="AY174" s="224" t="s">
        <v>186</v>
      </c>
    </row>
    <row r="175" spans="2:65" s="1" customFormat="1" ht="31.5" customHeight="1">
      <c r="B175" s="41"/>
      <c r="C175" s="193" t="s">
        <v>377</v>
      </c>
      <c r="D175" s="193" t="s">
        <v>189</v>
      </c>
      <c r="E175" s="194" t="s">
        <v>796</v>
      </c>
      <c r="F175" s="195" t="s">
        <v>797</v>
      </c>
      <c r="G175" s="196" t="s">
        <v>285</v>
      </c>
      <c r="H175" s="197">
        <v>73.79</v>
      </c>
      <c r="I175" s="198"/>
      <c r="J175" s="199">
        <f>ROUND(I175*H175,2)</f>
        <v>0</v>
      </c>
      <c r="K175" s="195" t="s">
        <v>193</v>
      </c>
      <c r="L175" s="61"/>
      <c r="M175" s="200" t="s">
        <v>23</v>
      </c>
      <c r="N175" s="201" t="s">
        <v>44</v>
      </c>
      <c r="O175" s="42"/>
      <c r="P175" s="202">
        <f>O175*H175</f>
        <v>0</v>
      </c>
      <c r="Q175" s="202">
        <v>0.1514</v>
      </c>
      <c r="R175" s="202">
        <f>Q175*H175</f>
        <v>11.171806000000002</v>
      </c>
      <c r="S175" s="202">
        <v>0</v>
      </c>
      <c r="T175" s="203">
        <f>S175*H175</f>
        <v>0</v>
      </c>
      <c r="AR175" s="24" t="s">
        <v>206</v>
      </c>
      <c r="AT175" s="24" t="s">
        <v>189</v>
      </c>
      <c r="AU175" s="24" t="s">
        <v>83</v>
      </c>
      <c r="AY175" s="24" t="s">
        <v>186</v>
      </c>
      <c r="BE175" s="204">
        <f>IF(N175="základní",J175,0)</f>
        <v>0</v>
      </c>
      <c r="BF175" s="204">
        <f>IF(N175="snížená",J175,0)</f>
        <v>0</v>
      </c>
      <c r="BG175" s="204">
        <f>IF(N175="zákl. přenesená",J175,0)</f>
        <v>0</v>
      </c>
      <c r="BH175" s="204">
        <f>IF(N175="sníž. přenesená",J175,0)</f>
        <v>0</v>
      </c>
      <c r="BI175" s="204">
        <f>IF(N175="nulová",J175,0)</f>
        <v>0</v>
      </c>
      <c r="BJ175" s="24" t="s">
        <v>81</v>
      </c>
      <c r="BK175" s="204">
        <f>ROUND(I175*H175,2)</f>
        <v>0</v>
      </c>
      <c r="BL175" s="24" t="s">
        <v>206</v>
      </c>
      <c r="BM175" s="24" t="s">
        <v>1684</v>
      </c>
    </row>
    <row r="176" spans="2:47" s="1" customFormat="1" ht="27">
      <c r="B176" s="41"/>
      <c r="C176" s="63"/>
      <c r="D176" s="208" t="s">
        <v>287</v>
      </c>
      <c r="E176" s="63"/>
      <c r="F176" s="209" t="s">
        <v>799</v>
      </c>
      <c r="G176" s="63"/>
      <c r="H176" s="63"/>
      <c r="I176" s="163"/>
      <c r="J176" s="63"/>
      <c r="K176" s="63"/>
      <c r="L176" s="61"/>
      <c r="M176" s="207"/>
      <c r="N176" s="42"/>
      <c r="O176" s="42"/>
      <c r="P176" s="42"/>
      <c r="Q176" s="42"/>
      <c r="R176" s="42"/>
      <c r="S176" s="42"/>
      <c r="T176" s="78"/>
      <c r="AT176" s="24" t="s">
        <v>287</v>
      </c>
      <c r="AU176" s="24" t="s">
        <v>83</v>
      </c>
    </row>
    <row r="177" spans="2:63" s="10" customFormat="1" ht="29.85" customHeight="1">
      <c r="B177" s="176"/>
      <c r="C177" s="177"/>
      <c r="D177" s="190" t="s">
        <v>72</v>
      </c>
      <c r="E177" s="191" t="s">
        <v>241</v>
      </c>
      <c r="F177" s="191" t="s">
        <v>868</v>
      </c>
      <c r="G177" s="177"/>
      <c r="H177" s="177"/>
      <c r="I177" s="180"/>
      <c r="J177" s="192">
        <f>BK177</f>
        <v>0</v>
      </c>
      <c r="K177" s="177"/>
      <c r="L177" s="182"/>
      <c r="M177" s="183"/>
      <c r="N177" s="184"/>
      <c r="O177" s="184"/>
      <c r="P177" s="185">
        <f>SUM(P178:P209)</f>
        <v>0</v>
      </c>
      <c r="Q177" s="184"/>
      <c r="R177" s="185">
        <f>SUM(R178:R209)</f>
        <v>62.3463009</v>
      </c>
      <c r="S177" s="184"/>
      <c r="T177" s="186">
        <f>SUM(T178:T209)</f>
        <v>0</v>
      </c>
      <c r="AR177" s="187" t="s">
        <v>81</v>
      </c>
      <c r="AT177" s="188" t="s">
        <v>72</v>
      </c>
      <c r="AU177" s="188" t="s">
        <v>81</v>
      </c>
      <c r="AY177" s="187" t="s">
        <v>186</v>
      </c>
      <c r="BK177" s="189">
        <f>SUM(BK178:BK209)</f>
        <v>0</v>
      </c>
    </row>
    <row r="178" spans="2:65" s="1" customFormat="1" ht="31.5" customHeight="1">
      <c r="B178" s="41"/>
      <c r="C178" s="193" t="s">
        <v>1083</v>
      </c>
      <c r="D178" s="193" t="s">
        <v>189</v>
      </c>
      <c r="E178" s="194" t="s">
        <v>908</v>
      </c>
      <c r="F178" s="195" t="s">
        <v>909</v>
      </c>
      <c r="G178" s="196" t="s">
        <v>300</v>
      </c>
      <c r="H178" s="197">
        <v>1</v>
      </c>
      <c r="I178" s="198"/>
      <c r="J178" s="199">
        <f>ROUND(I178*H178,2)</f>
        <v>0</v>
      </c>
      <c r="K178" s="195" t="s">
        <v>193</v>
      </c>
      <c r="L178" s="61"/>
      <c r="M178" s="200" t="s">
        <v>23</v>
      </c>
      <c r="N178" s="201" t="s">
        <v>44</v>
      </c>
      <c r="O178" s="42"/>
      <c r="P178" s="202">
        <f>O178*H178</f>
        <v>0</v>
      </c>
      <c r="Q178" s="202">
        <v>0.0007</v>
      </c>
      <c r="R178" s="202">
        <f>Q178*H178</f>
        <v>0.0007</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1685</v>
      </c>
    </row>
    <row r="179" spans="2:47" s="1" customFormat="1" ht="135">
      <c r="B179" s="41"/>
      <c r="C179" s="63"/>
      <c r="D179" s="208" t="s">
        <v>287</v>
      </c>
      <c r="E179" s="63"/>
      <c r="F179" s="209" t="s">
        <v>911</v>
      </c>
      <c r="G179" s="63"/>
      <c r="H179" s="63"/>
      <c r="I179" s="163"/>
      <c r="J179" s="63"/>
      <c r="K179" s="63"/>
      <c r="L179" s="61"/>
      <c r="M179" s="207"/>
      <c r="N179" s="42"/>
      <c r="O179" s="42"/>
      <c r="P179" s="42"/>
      <c r="Q179" s="42"/>
      <c r="R179" s="42"/>
      <c r="S179" s="42"/>
      <c r="T179" s="78"/>
      <c r="AT179" s="24" t="s">
        <v>287</v>
      </c>
      <c r="AU179" s="24" t="s">
        <v>83</v>
      </c>
    </row>
    <row r="180" spans="2:47" s="1" customFormat="1" ht="27">
      <c r="B180" s="41"/>
      <c r="C180" s="63"/>
      <c r="D180" s="205" t="s">
        <v>196</v>
      </c>
      <c r="E180" s="63"/>
      <c r="F180" s="206" t="s">
        <v>1663</v>
      </c>
      <c r="G180" s="63"/>
      <c r="H180" s="63"/>
      <c r="I180" s="163"/>
      <c r="J180" s="63"/>
      <c r="K180" s="63"/>
      <c r="L180" s="61"/>
      <c r="M180" s="207"/>
      <c r="N180" s="42"/>
      <c r="O180" s="42"/>
      <c r="P180" s="42"/>
      <c r="Q180" s="42"/>
      <c r="R180" s="42"/>
      <c r="S180" s="42"/>
      <c r="T180" s="78"/>
      <c r="AT180" s="24" t="s">
        <v>196</v>
      </c>
      <c r="AU180" s="24" t="s">
        <v>83</v>
      </c>
    </row>
    <row r="181" spans="2:65" s="1" customFormat="1" ht="22.5" customHeight="1">
      <c r="B181" s="41"/>
      <c r="C181" s="193" t="s">
        <v>1079</v>
      </c>
      <c r="D181" s="193" t="s">
        <v>189</v>
      </c>
      <c r="E181" s="194" t="s">
        <v>917</v>
      </c>
      <c r="F181" s="195" t="s">
        <v>918</v>
      </c>
      <c r="G181" s="196" t="s">
        <v>300</v>
      </c>
      <c r="H181" s="197">
        <v>1</v>
      </c>
      <c r="I181" s="198"/>
      <c r="J181" s="199">
        <f>ROUND(I181*H181,2)</f>
        <v>0</v>
      </c>
      <c r="K181" s="195" t="s">
        <v>193</v>
      </c>
      <c r="L181" s="61"/>
      <c r="M181" s="200" t="s">
        <v>23</v>
      </c>
      <c r="N181" s="201" t="s">
        <v>44</v>
      </c>
      <c r="O181" s="42"/>
      <c r="P181" s="202">
        <f>O181*H181</f>
        <v>0</v>
      </c>
      <c r="Q181" s="202">
        <v>0.10941</v>
      </c>
      <c r="R181" s="202">
        <f>Q181*H181</f>
        <v>0.10941</v>
      </c>
      <c r="S181" s="202">
        <v>0</v>
      </c>
      <c r="T181" s="203">
        <f>S181*H181</f>
        <v>0</v>
      </c>
      <c r="AR181" s="24" t="s">
        <v>206</v>
      </c>
      <c r="AT181" s="24" t="s">
        <v>189</v>
      </c>
      <c r="AU181" s="24" t="s">
        <v>83</v>
      </c>
      <c r="AY181" s="24" t="s">
        <v>186</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206</v>
      </c>
      <c r="BM181" s="24" t="s">
        <v>1686</v>
      </c>
    </row>
    <row r="182" spans="2:47" s="1" customFormat="1" ht="94.5">
      <c r="B182" s="41"/>
      <c r="C182" s="63"/>
      <c r="D182" s="208" t="s">
        <v>287</v>
      </c>
      <c r="E182" s="63"/>
      <c r="F182" s="209" t="s">
        <v>920</v>
      </c>
      <c r="G182" s="63"/>
      <c r="H182" s="63"/>
      <c r="I182" s="163"/>
      <c r="J182" s="63"/>
      <c r="K182" s="63"/>
      <c r="L182" s="61"/>
      <c r="M182" s="207"/>
      <c r="N182" s="42"/>
      <c r="O182" s="42"/>
      <c r="P182" s="42"/>
      <c r="Q182" s="42"/>
      <c r="R182" s="42"/>
      <c r="S182" s="42"/>
      <c r="T182" s="78"/>
      <c r="AT182" s="24" t="s">
        <v>287</v>
      </c>
      <c r="AU182" s="24" t="s">
        <v>83</v>
      </c>
    </row>
    <row r="183" spans="2:47" s="1" customFormat="1" ht="27">
      <c r="B183" s="41"/>
      <c r="C183" s="63"/>
      <c r="D183" s="205" t="s">
        <v>196</v>
      </c>
      <c r="E183" s="63"/>
      <c r="F183" s="206" t="s">
        <v>1663</v>
      </c>
      <c r="G183" s="63"/>
      <c r="H183" s="63"/>
      <c r="I183" s="163"/>
      <c r="J183" s="63"/>
      <c r="K183" s="63"/>
      <c r="L183" s="61"/>
      <c r="M183" s="207"/>
      <c r="N183" s="42"/>
      <c r="O183" s="42"/>
      <c r="P183" s="42"/>
      <c r="Q183" s="42"/>
      <c r="R183" s="42"/>
      <c r="S183" s="42"/>
      <c r="T183" s="78"/>
      <c r="AT183" s="24" t="s">
        <v>196</v>
      </c>
      <c r="AU183" s="24" t="s">
        <v>83</v>
      </c>
    </row>
    <row r="184" spans="2:65" s="1" customFormat="1" ht="31.5" customHeight="1">
      <c r="B184" s="41"/>
      <c r="C184" s="193" t="s">
        <v>1075</v>
      </c>
      <c r="D184" s="193" t="s">
        <v>189</v>
      </c>
      <c r="E184" s="194" t="s">
        <v>922</v>
      </c>
      <c r="F184" s="195" t="s">
        <v>923</v>
      </c>
      <c r="G184" s="196" t="s">
        <v>444</v>
      </c>
      <c r="H184" s="197">
        <v>125.97</v>
      </c>
      <c r="I184" s="198"/>
      <c r="J184" s="199">
        <f>ROUND(I184*H184,2)</f>
        <v>0</v>
      </c>
      <c r="K184" s="195" t="s">
        <v>193</v>
      </c>
      <c r="L184" s="61"/>
      <c r="M184" s="200" t="s">
        <v>23</v>
      </c>
      <c r="N184" s="201" t="s">
        <v>44</v>
      </c>
      <c r="O184" s="42"/>
      <c r="P184" s="202">
        <f>O184*H184</f>
        <v>0</v>
      </c>
      <c r="Q184" s="202">
        <v>0.00033</v>
      </c>
      <c r="R184" s="202">
        <f>Q184*H184</f>
        <v>0.0415701</v>
      </c>
      <c r="S184" s="202">
        <v>0</v>
      </c>
      <c r="T184" s="203">
        <f>S184*H184</f>
        <v>0</v>
      </c>
      <c r="AR184" s="24" t="s">
        <v>206</v>
      </c>
      <c r="AT184" s="24" t="s">
        <v>189</v>
      </c>
      <c r="AU184" s="24" t="s">
        <v>83</v>
      </c>
      <c r="AY184" s="24" t="s">
        <v>186</v>
      </c>
      <c r="BE184" s="204">
        <f>IF(N184="základní",J184,0)</f>
        <v>0</v>
      </c>
      <c r="BF184" s="204">
        <f>IF(N184="snížená",J184,0)</f>
        <v>0</v>
      </c>
      <c r="BG184" s="204">
        <f>IF(N184="zákl. přenesená",J184,0)</f>
        <v>0</v>
      </c>
      <c r="BH184" s="204">
        <f>IF(N184="sníž. přenesená",J184,0)</f>
        <v>0</v>
      </c>
      <c r="BI184" s="204">
        <f>IF(N184="nulová",J184,0)</f>
        <v>0</v>
      </c>
      <c r="BJ184" s="24" t="s">
        <v>81</v>
      </c>
      <c r="BK184" s="204">
        <f>ROUND(I184*H184,2)</f>
        <v>0</v>
      </c>
      <c r="BL184" s="24" t="s">
        <v>206</v>
      </c>
      <c r="BM184" s="24" t="s">
        <v>1687</v>
      </c>
    </row>
    <row r="185" spans="2:47" s="1" customFormat="1" ht="108">
      <c r="B185" s="41"/>
      <c r="C185" s="63"/>
      <c r="D185" s="208" t="s">
        <v>287</v>
      </c>
      <c r="E185" s="63"/>
      <c r="F185" s="209" t="s">
        <v>925</v>
      </c>
      <c r="G185" s="63"/>
      <c r="H185" s="63"/>
      <c r="I185" s="163"/>
      <c r="J185" s="63"/>
      <c r="K185" s="63"/>
      <c r="L185" s="61"/>
      <c r="M185" s="207"/>
      <c r="N185" s="42"/>
      <c r="O185" s="42"/>
      <c r="P185" s="42"/>
      <c r="Q185" s="42"/>
      <c r="R185" s="42"/>
      <c r="S185" s="42"/>
      <c r="T185" s="78"/>
      <c r="AT185" s="24" t="s">
        <v>287</v>
      </c>
      <c r="AU185" s="24" t="s">
        <v>83</v>
      </c>
    </row>
    <row r="186" spans="2:47" s="1" customFormat="1" ht="27">
      <c r="B186" s="41"/>
      <c r="C186" s="63"/>
      <c r="D186" s="205" t="s">
        <v>196</v>
      </c>
      <c r="E186" s="63"/>
      <c r="F186" s="206" t="s">
        <v>1398</v>
      </c>
      <c r="G186" s="63"/>
      <c r="H186" s="63"/>
      <c r="I186" s="163"/>
      <c r="J186" s="63"/>
      <c r="K186" s="63"/>
      <c r="L186" s="61"/>
      <c r="M186" s="207"/>
      <c r="N186" s="42"/>
      <c r="O186" s="42"/>
      <c r="P186" s="42"/>
      <c r="Q186" s="42"/>
      <c r="R186" s="42"/>
      <c r="S186" s="42"/>
      <c r="T186" s="78"/>
      <c r="AT186" s="24" t="s">
        <v>196</v>
      </c>
      <c r="AU186" s="24" t="s">
        <v>83</v>
      </c>
    </row>
    <row r="187" spans="2:65" s="1" customFormat="1" ht="31.5" customHeight="1">
      <c r="B187" s="41"/>
      <c r="C187" s="193" t="s">
        <v>1071</v>
      </c>
      <c r="D187" s="193" t="s">
        <v>189</v>
      </c>
      <c r="E187" s="194" t="s">
        <v>940</v>
      </c>
      <c r="F187" s="195" t="s">
        <v>941</v>
      </c>
      <c r="G187" s="196" t="s">
        <v>444</v>
      </c>
      <c r="H187" s="197">
        <v>125.97</v>
      </c>
      <c r="I187" s="198"/>
      <c r="J187" s="199">
        <f>ROUND(I187*H187,2)</f>
        <v>0</v>
      </c>
      <c r="K187" s="195" t="s">
        <v>193</v>
      </c>
      <c r="L187" s="61"/>
      <c r="M187" s="200" t="s">
        <v>23</v>
      </c>
      <c r="N187" s="201" t="s">
        <v>44</v>
      </c>
      <c r="O187" s="42"/>
      <c r="P187" s="202">
        <f>O187*H187</f>
        <v>0</v>
      </c>
      <c r="Q187" s="202">
        <v>0</v>
      </c>
      <c r="R187" s="202">
        <f>Q187*H187</f>
        <v>0</v>
      </c>
      <c r="S187" s="202">
        <v>0</v>
      </c>
      <c r="T187" s="203">
        <f>S187*H187</f>
        <v>0</v>
      </c>
      <c r="AR187" s="24" t="s">
        <v>206</v>
      </c>
      <c r="AT187" s="24" t="s">
        <v>189</v>
      </c>
      <c r="AU187" s="24" t="s">
        <v>83</v>
      </c>
      <c r="AY187" s="24" t="s">
        <v>186</v>
      </c>
      <c r="BE187" s="204">
        <f>IF(N187="základní",J187,0)</f>
        <v>0</v>
      </c>
      <c r="BF187" s="204">
        <f>IF(N187="snížená",J187,0)</f>
        <v>0</v>
      </c>
      <c r="BG187" s="204">
        <f>IF(N187="zákl. přenesená",J187,0)</f>
        <v>0</v>
      </c>
      <c r="BH187" s="204">
        <f>IF(N187="sníž. přenesená",J187,0)</f>
        <v>0</v>
      </c>
      <c r="BI187" s="204">
        <f>IF(N187="nulová",J187,0)</f>
        <v>0</v>
      </c>
      <c r="BJ187" s="24" t="s">
        <v>81</v>
      </c>
      <c r="BK187" s="204">
        <f>ROUND(I187*H187,2)</f>
        <v>0</v>
      </c>
      <c r="BL187" s="24" t="s">
        <v>206</v>
      </c>
      <c r="BM187" s="24" t="s">
        <v>1688</v>
      </c>
    </row>
    <row r="188" spans="2:47" s="1" customFormat="1" ht="40.5">
      <c r="B188" s="41"/>
      <c r="C188" s="63"/>
      <c r="D188" s="208" t="s">
        <v>287</v>
      </c>
      <c r="E188" s="63"/>
      <c r="F188" s="209" t="s">
        <v>943</v>
      </c>
      <c r="G188" s="63"/>
      <c r="H188" s="63"/>
      <c r="I188" s="163"/>
      <c r="J188" s="63"/>
      <c r="K188" s="63"/>
      <c r="L188" s="61"/>
      <c r="M188" s="207"/>
      <c r="N188" s="42"/>
      <c r="O188" s="42"/>
      <c r="P188" s="42"/>
      <c r="Q188" s="42"/>
      <c r="R188" s="42"/>
      <c r="S188" s="42"/>
      <c r="T188" s="78"/>
      <c r="AT188" s="24" t="s">
        <v>287</v>
      </c>
      <c r="AU188" s="24" t="s">
        <v>83</v>
      </c>
    </row>
    <row r="189" spans="2:51" s="11" customFormat="1" ht="13.5">
      <c r="B189" s="214"/>
      <c r="C189" s="215"/>
      <c r="D189" s="205" t="s">
        <v>290</v>
      </c>
      <c r="E189" s="216" t="s">
        <v>23</v>
      </c>
      <c r="F189" s="217" t="s">
        <v>1689</v>
      </c>
      <c r="G189" s="215"/>
      <c r="H189" s="218">
        <v>125.97</v>
      </c>
      <c r="I189" s="219"/>
      <c r="J189" s="215"/>
      <c r="K189" s="215"/>
      <c r="L189" s="220"/>
      <c r="M189" s="221"/>
      <c r="N189" s="222"/>
      <c r="O189" s="222"/>
      <c r="P189" s="222"/>
      <c r="Q189" s="222"/>
      <c r="R189" s="222"/>
      <c r="S189" s="222"/>
      <c r="T189" s="223"/>
      <c r="AT189" s="224" t="s">
        <v>290</v>
      </c>
      <c r="AU189" s="224" t="s">
        <v>83</v>
      </c>
      <c r="AV189" s="11" t="s">
        <v>83</v>
      </c>
      <c r="AW189" s="11" t="s">
        <v>36</v>
      </c>
      <c r="AX189" s="11" t="s">
        <v>81</v>
      </c>
      <c r="AY189" s="224" t="s">
        <v>186</v>
      </c>
    </row>
    <row r="190" spans="2:65" s="1" customFormat="1" ht="31.5" customHeight="1">
      <c r="B190" s="41"/>
      <c r="C190" s="193" t="s">
        <v>10</v>
      </c>
      <c r="D190" s="193" t="s">
        <v>189</v>
      </c>
      <c r="E190" s="194" t="s">
        <v>979</v>
      </c>
      <c r="F190" s="195" t="s">
        <v>980</v>
      </c>
      <c r="G190" s="196" t="s">
        <v>300</v>
      </c>
      <c r="H190" s="197">
        <v>2</v>
      </c>
      <c r="I190" s="198"/>
      <c r="J190" s="199">
        <f>ROUND(I190*H190,2)</f>
        <v>0</v>
      </c>
      <c r="K190" s="195" t="s">
        <v>193</v>
      </c>
      <c r="L190" s="61"/>
      <c r="M190" s="200" t="s">
        <v>23</v>
      </c>
      <c r="N190" s="201" t="s">
        <v>44</v>
      </c>
      <c r="O190" s="42"/>
      <c r="P190" s="202">
        <f>O190*H190</f>
        <v>0</v>
      </c>
      <c r="Q190" s="202">
        <v>14.14974</v>
      </c>
      <c r="R190" s="202">
        <f>Q190*H190</f>
        <v>28.29948</v>
      </c>
      <c r="S190" s="202">
        <v>0</v>
      </c>
      <c r="T190" s="203">
        <f>S190*H190</f>
        <v>0</v>
      </c>
      <c r="AR190" s="24" t="s">
        <v>206</v>
      </c>
      <c r="AT190" s="24" t="s">
        <v>189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206</v>
      </c>
      <c r="BM190" s="24" t="s">
        <v>1690</v>
      </c>
    </row>
    <row r="191" spans="2:47" s="1" customFormat="1" ht="175.5">
      <c r="B191" s="41"/>
      <c r="C191" s="63"/>
      <c r="D191" s="205" t="s">
        <v>287</v>
      </c>
      <c r="E191" s="63"/>
      <c r="F191" s="206" t="s">
        <v>982</v>
      </c>
      <c r="G191" s="63"/>
      <c r="H191" s="63"/>
      <c r="I191" s="163"/>
      <c r="J191" s="63"/>
      <c r="K191" s="63"/>
      <c r="L191" s="61"/>
      <c r="M191" s="207"/>
      <c r="N191" s="42"/>
      <c r="O191" s="42"/>
      <c r="P191" s="42"/>
      <c r="Q191" s="42"/>
      <c r="R191" s="42"/>
      <c r="S191" s="42"/>
      <c r="T191" s="78"/>
      <c r="AT191" s="24" t="s">
        <v>287</v>
      </c>
      <c r="AU191" s="24" t="s">
        <v>83</v>
      </c>
    </row>
    <row r="192" spans="2:65" s="1" customFormat="1" ht="22.5" customHeight="1">
      <c r="B192" s="41"/>
      <c r="C192" s="193" t="s">
        <v>255</v>
      </c>
      <c r="D192" s="193" t="s">
        <v>189</v>
      </c>
      <c r="E192" s="194" t="s">
        <v>984</v>
      </c>
      <c r="F192" s="195" t="s">
        <v>985</v>
      </c>
      <c r="G192" s="196" t="s">
        <v>444</v>
      </c>
      <c r="H192" s="197">
        <v>17.19</v>
      </c>
      <c r="I192" s="198"/>
      <c r="J192" s="199">
        <f>ROUND(I192*H192,2)</f>
        <v>0</v>
      </c>
      <c r="K192" s="195" t="s">
        <v>193</v>
      </c>
      <c r="L192" s="61"/>
      <c r="M192" s="200" t="s">
        <v>23</v>
      </c>
      <c r="N192" s="201" t="s">
        <v>44</v>
      </c>
      <c r="O192" s="42"/>
      <c r="P192" s="202">
        <f>O192*H192</f>
        <v>0</v>
      </c>
      <c r="Q192" s="202">
        <v>0.88535</v>
      </c>
      <c r="R192" s="202">
        <f>Q192*H192</f>
        <v>15.2191665</v>
      </c>
      <c r="S192" s="202">
        <v>0</v>
      </c>
      <c r="T192" s="203">
        <f>S192*H192</f>
        <v>0</v>
      </c>
      <c r="AR192" s="24" t="s">
        <v>206</v>
      </c>
      <c r="AT192" s="24" t="s">
        <v>189</v>
      </c>
      <c r="AU192" s="24" t="s">
        <v>83</v>
      </c>
      <c r="AY192" s="24" t="s">
        <v>186</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206</v>
      </c>
      <c r="BM192" s="24" t="s">
        <v>1691</v>
      </c>
    </row>
    <row r="193" spans="2:47" s="1" customFormat="1" ht="81">
      <c r="B193" s="41"/>
      <c r="C193" s="63"/>
      <c r="D193" s="205" t="s">
        <v>287</v>
      </c>
      <c r="E193" s="63"/>
      <c r="F193" s="206" t="s">
        <v>987</v>
      </c>
      <c r="G193" s="63"/>
      <c r="H193" s="63"/>
      <c r="I193" s="163"/>
      <c r="J193" s="63"/>
      <c r="K193" s="63"/>
      <c r="L193" s="61"/>
      <c r="M193" s="207"/>
      <c r="N193" s="42"/>
      <c r="O193" s="42"/>
      <c r="P193" s="42"/>
      <c r="Q193" s="42"/>
      <c r="R193" s="42"/>
      <c r="S193" s="42"/>
      <c r="T193" s="78"/>
      <c r="AT193" s="24" t="s">
        <v>287</v>
      </c>
      <c r="AU193" s="24" t="s">
        <v>83</v>
      </c>
    </row>
    <row r="194" spans="2:65" s="1" customFormat="1" ht="31.5" customHeight="1">
      <c r="B194" s="41"/>
      <c r="C194" s="193" t="s">
        <v>350</v>
      </c>
      <c r="D194" s="193" t="s">
        <v>189</v>
      </c>
      <c r="E194" s="194" t="s">
        <v>989</v>
      </c>
      <c r="F194" s="195" t="s">
        <v>990</v>
      </c>
      <c r="G194" s="196" t="s">
        <v>295</v>
      </c>
      <c r="H194" s="197">
        <v>4.405</v>
      </c>
      <c r="I194" s="198"/>
      <c r="J194" s="199">
        <f>ROUND(I194*H194,2)</f>
        <v>0</v>
      </c>
      <c r="K194" s="195" t="s">
        <v>193</v>
      </c>
      <c r="L194" s="61"/>
      <c r="M194" s="200" t="s">
        <v>23</v>
      </c>
      <c r="N194" s="201" t="s">
        <v>44</v>
      </c>
      <c r="O194" s="42"/>
      <c r="P194" s="202">
        <f>O194*H194</f>
        <v>0</v>
      </c>
      <c r="Q194" s="202">
        <v>2.26672</v>
      </c>
      <c r="R194" s="202">
        <f>Q194*H194</f>
        <v>9.9849016</v>
      </c>
      <c r="S194" s="202">
        <v>0</v>
      </c>
      <c r="T194" s="203">
        <f>S194*H194</f>
        <v>0</v>
      </c>
      <c r="AR194" s="24" t="s">
        <v>206</v>
      </c>
      <c r="AT194" s="24" t="s">
        <v>189</v>
      </c>
      <c r="AU194" s="24" t="s">
        <v>83</v>
      </c>
      <c r="AY194" s="24" t="s">
        <v>186</v>
      </c>
      <c r="BE194" s="204">
        <f>IF(N194="základní",J194,0)</f>
        <v>0</v>
      </c>
      <c r="BF194" s="204">
        <f>IF(N194="snížená",J194,0)</f>
        <v>0</v>
      </c>
      <c r="BG194" s="204">
        <f>IF(N194="zákl. přenesená",J194,0)</f>
        <v>0</v>
      </c>
      <c r="BH194" s="204">
        <f>IF(N194="sníž. přenesená",J194,0)</f>
        <v>0</v>
      </c>
      <c r="BI194" s="204">
        <f>IF(N194="nulová",J194,0)</f>
        <v>0</v>
      </c>
      <c r="BJ194" s="24" t="s">
        <v>81</v>
      </c>
      <c r="BK194" s="204">
        <f>ROUND(I194*H194,2)</f>
        <v>0</v>
      </c>
      <c r="BL194" s="24" t="s">
        <v>206</v>
      </c>
      <c r="BM194" s="24" t="s">
        <v>1692</v>
      </c>
    </row>
    <row r="195" spans="2:47" s="1" customFormat="1" ht="54">
      <c r="B195" s="41"/>
      <c r="C195" s="63"/>
      <c r="D195" s="208" t="s">
        <v>287</v>
      </c>
      <c r="E195" s="63"/>
      <c r="F195" s="209" t="s">
        <v>992</v>
      </c>
      <c r="G195" s="63"/>
      <c r="H195" s="63"/>
      <c r="I195" s="163"/>
      <c r="J195" s="63"/>
      <c r="K195" s="63"/>
      <c r="L195" s="61"/>
      <c r="M195" s="207"/>
      <c r="N195" s="42"/>
      <c r="O195" s="42"/>
      <c r="P195" s="42"/>
      <c r="Q195" s="42"/>
      <c r="R195" s="42"/>
      <c r="S195" s="42"/>
      <c r="T195" s="78"/>
      <c r="AT195" s="24" t="s">
        <v>287</v>
      </c>
      <c r="AU195" s="24" t="s">
        <v>83</v>
      </c>
    </row>
    <row r="196" spans="2:51" s="11" customFormat="1" ht="13.5">
      <c r="B196" s="214"/>
      <c r="C196" s="215"/>
      <c r="D196" s="205" t="s">
        <v>290</v>
      </c>
      <c r="E196" s="216" t="s">
        <v>23</v>
      </c>
      <c r="F196" s="217" t="s">
        <v>1693</v>
      </c>
      <c r="G196" s="215"/>
      <c r="H196" s="218">
        <v>4.405</v>
      </c>
      <c r="I196" s="219"/>
      <c r="J196" s="215"/>
      <c r="K196" s="215"/>
      <c r="L196" s="220"/>
      <c r="M196" s="221"/>
      <c r="N196" s="222"/>
      <c r="O196" s="222"/>
      <c r="P196" s="222"/>
      <c r="Q196" s="222"/>
      <c r="R196" s="222"/>
      <c r="S196" s="222"/>
      <c r="T196" s="223"/>
      <c r="AT196" s="224" t="s">
        <v>290</v>
      </c>
      <c r="AU196" s="224" t="s">
        <v>83</v>
      </c>
      <c r="AV196" s="11" t="s">
        <v>83</v>
      </c>
      <c r="AW196" s="11" t="s">
        <v>36</v>
      </c>
      <c r="AX196" s="11" t="s">
        <v>81</v>
      </c>
      <c r="AY196" s="224" t="s">
        <v>186</v>
      </c>
    </row>
    <row r="197" spans="2:65" s="1" customFormat="1" ht="31.5" customHeight="1">
      <c r="B197" s="41"/>
      <c r="C197" s="193" t="s">
        <v>418</v>
      </c>
      <c r="D197" s="193" t="s">
        <v>189</v>
      </c>
      <c r="E197" s="194" t="s">
        <v>995</v>
      </c>
      <c r="F197" s="195" t="s">
        <v>996</v>
      </c>
      <c r="G197" s="196" t="s">
        <v>285</v>
      </c>
      <c r="H197" s="197">
        <v>684.41</v>
      </c>
      <c r="I197" s="198"/>
      <c r="J197" s="199">
        <f>ROUND(I197*H197,2)</f>
        <v>0</v>
      </c>
      <c r="K197" s="195" t="s">
        <v>193</v>
      </c>
      <c r="L197" s="61"/>
      <c r="M197" s="200" t="s">
        <v>23</v>
      </c>
      <c r="N197" s="201" t="s">
        <v>44</v>
      </c>
      <c r="O197" s="42"/>
      <c r="P197" s="202">
        <f>O197*H197</f>
        <v>0</v>
      </c>
      <c r="Q197" s="202">
        <v>0.00047</v>
      </c>
      <c r="R197" s="202">
        <f>Q197*H197</f>
        <v>0.3216727</v>
      </c>
      <c r="S197" s="202">
        <v>0</v>
      </c>
      <c r="T197" s="203">
        <f>S197*H197</f>
        <v>0</v>
      </c>
      <c r="AR197" s="24" t="s">
        <v>206</v>
      </c>
      <c r="AT197" s="24" t="s">
        <v>189</v>
      </c>
      <c r="AU197" s="24" t="s">
        <v>83</v>
      </c>
      <c r="AY197" s="24" t="s">
        <v>186</v>
      </c>
      <c r="BE197" s="204">
        <f>IF(N197="základní",J197,0)</f>
        <v>0</v>
      </c>
      <c r="BF197" s="204">
        <f>IF(N197="snížená",J197,0)</f>
        <v>0</v>
      </c>
      <c r="BG197" s="204">
        <f>IF(N197="zákl. přenesená",J197,0)</f>
        <v>0</v>
      </c>
      <c r="BH197" s="204">
        <f>IF(N197="sníž. přenesená",J197,0)</f>
        <v>0</v>
      </c>
      <c r="BI197" s="204">
        <f>IF(N197="nulová",J197,0)</f>
        <v>0</v>
      </c>
      <c r="BJ197" s="24" t="s">
        <v>81</v>
      </c>
      <c r="BK197" s="204">
        <f>ROUND(I197*H197,2)</f>
        <v>0</v>
      </c>
      <c r="BL197" s="24" t="s">
        <v>206</v>
      </c>
      <c r="BM197" s="24" t="s">
        <v>1694</v>
      </c>
    </row>
    <row r="198" spans="2:47" s="1" customFormat="1" ht="27">
      <c r="B198" s="41"/>
      <c r="C198" s="63"/>
      <c r="D198" s="205" t="s">
        <v>287</v>
      </c>
      <c r="E198" s="63"/>
      <c r="F198" s="206" t="s">
        <v>998</v>
      </c>
      <c r="G198" s="63"/>
      <c r="H198" s="63"/>
      <c r="I198" s="163"/>
      <c r="J198" s="63"/>
      <c r="K198" s="63"/>
      <c r="L198" s="61"/>
      <c r="M198" s="207"/>
      <c r="N198" s="42"/>
      <c r="O198" s="42"/>
      <c r="P198" s="42"/>
      <c r="Q198" s="42"/>
      <c r="R198" s="42"/>
      <c r="S198" s="42"/>
      <c r="T198" s="78"/>
      <c r="AT198" s="24" t="s">
        <v>287</v>
      </c>
      <c r="AU198" s="24" t="s">
        <v>83</v>
      </c>
    </row>
    <row r="199" spans="2:65" s="1" customFormat="1" ht="22.5" customHeight="1">
      <c r="B199" s="41"/>
      <c r="C199" s="193" t="s">
        <v>81</v>
      </c>
      <c r="D199" s="193" t="s">
        <v>189</v>
      </c>
      <c r="E199" s="194" t="s">
        <v>1555</v>
      </c>
      <c r="F199" s="195" t="s">
        <v>1556</v>
      </c>
      <c r="G199" s="196" t="s">
        <v>444</v>
      </c>
      <c r="H199" s="197">
        <v>4.86</v>
      </c>
      <c r="I199" s="198"/>
      <c r="J199" s="199">
        <f>ROUND(I199*H199,2)</f>
        <v>0</v>
      </c>
      <c r="K199" s="195" t="s">
        <v>193</v>
      </c>
      <c r="L199" s="61"/>
      <c r="M199" s="200" t="s">
        <v>23</v>
      </c>
      <c r="N199" s="201" t="s">
        <v>44</v>
      </c>
      <c r="O199" s="42"/>
      <c r="P199" s="202">
        <f>O199*H199</f>
        <v>0</v>
      </c>
      <c r="Q199" s="202">
        <v>0</v>
      </c>
      <c r="R199" s="202">
        <f>Q199*H199</f>
        <v>0</v>
      </c>
      <c r="S199" s="202">
        <v>0</v>
      </c>
      <c r="T199" s="203">
        <f>S199*H199</f>
        <v>0</v>
      </c>
      <c r="AR199" s="24" t="s">
        <v>206</v>
      </c>
      <c r="AT199" s="24" t="s">
        <v>189</v>
      </c>
      <c r="AU199" s="24" t="s">
        <v>83</v>
      </c>
      <c r="AY199" s="24" t="s">
        <v>186</v>
      </c>
      <c r="BE199" s="204">
        <f>IF(N199="základní",J199,0)</f>
        <v>0</v>
      </c>
      <c r="BF199" s="204">
        <f>IF(N199="snížená",J199,0)</f>
        <v>0</v>
      </c>
      <c r="BG199" s="204">
        <f>IF(N199="zákl. přenesená",J199,0)</f>
        <v>0</v>
      </c>
      <c r="BH199" s="204">
        <f>IF(N199="sníž. přenesená",J199,0)</f>
        <v>0</v>
      </c>
      <c r="BI199" s="204">
        <f>IF(N199="nulová",J199,0)</f>
        <v>0</v>
      </c>
      <c r="BJ199" s="24" t="s">
        <v>81</v>
      </c>
      <c r="BK199" s="204">
        <f>ROUND(I199*H199,2)</f>
        <v>0</v>
      </c>
      <c r="BL199" s="24" t="s">
        <v>206</v>
      </c>
      <c r="BM199" s="24" t="s">
        <v>1695</v>
      </c>
    </row>
    <row r="200" spans="2:47" s="1" customFormat="1" ht="27">
      <c r="B200" s="41"/>
      <c r="C200" s="63"/>
      <c r="D200" s="208" t="s">
        <v>287</v>
      </c>
      <c r="E200" s="63"/>
      <c r="F200" s="209" t="s">
        <v>1002</v>
      </c>
      <c r="G200" s="63"/>
      <c r="H200" s="63"/>
      <c r="I200" s="163"/>
      <c r="J200" s="63"/>
      <c r="K200" s="63"/>
      <c r="L200" s="61"/>
      <c r="M200" s="207"/>
      <c r="N200" s="42"/>
      <c r="O200" s="42"/>
      <c r="P200" s="42"/>
      <c r="Q200" s="42"/>
      <c r="R200" s="42"/>
      <c r="S200" s="42"/>
      <c r="T200" s="78"/>
      <c r="AT200" s="24" t="s">
        <v>287</v>
      </c>
      <c r="AU200" s="24" t="s">
        <v>83</v>
      </c>
    </row>
    <row r="201" spans="2:47" s="1" customFormat="1" ht="27">
      <c r="B201" s="41"/>
      <c r="C201" s="63"/>
      <c r="D201" s="205" t="s">
        <v>196</v>
      </c>
      <c r="E201" s="63"/>
      <c r="F201" s="206" t="s">
        <v>1663</v>
      </c>
      <c r="G201" s="63"/>
      <c r="H201" s="63"/>
      <c r="I201" s="163"/>
      <c r="J201" s="63"/>
      <c r="K201" s="63"/>
      <c r="L201" s="61"/>
      <c r="M201" s="207"/>
      <c r="N201" s="42"/>
      <c r="O201" s="42"/>
      <c r="P201" s="42"/>
      <c r="Q201" s="42"/>
      <c r="R201" s="42"/>
      <c r="S201" s="42"/>
      <c r="T201" s="78"/>
      <c r="AT201" s="24" t="s">
        <v>196</v>
      </c>
      <c r="AU201" s="24" t="s">
        <v>83</v>
      </c>
    </row>
    <row r="202" spans="2:65" s="1" customFormat="1" ht="31.5" customHeight="1">
      <c r="B202" s="41"/>
      <c r="C202" s="193" t="s">
        <v>684</v>
      </c>
      <c r="D202" s="193" t="s">
        <v>189</v>
      </c>
      <c r="E202" s="194" t="s">
        <v>1008</v>
      </c>
      <c r="F202" s="195" t="s">
        <v>1009</v>
      </c>
      <c r="G202" s="196" t="s">
        <v>285</v>
      </c>
      <c r="H202" s="197">
        <v>18.85</v>
      </c>
      <c r="I202" s="198"/>
      <c r="J202" s="199">
        <f>ROUND(I202*H202,2)</f>
        <v>0</v>
      </c>
      <c r="K202" s="195" t="s">
        <v>193</v>
      </c>
      <c r="L202" s="61"/>
      <c r="M202" s="200" t="s">
        <v>23</v>
      </c>
      <c r="N202" s="201" t="s">
        <v>44</v>
      </c>
      <c r="O202" s="42"/>
      <c r="P202" s="202">
        <f>O202*H202</f>
        <v>0</v>
      </c>
      <c r="Q202" s="202">
        <v>0.28029</v>
      </c>
      <c r="R202" s="202">
        <f>Q202*H202</f>
        <v>5.2834665</v>
      </c>
      <c r="S202" s="202">
        <v>0</v>
      </c>
      <c r="T202" s="203">
        <f>S202*H202</f>
        <v>0</v>
      </c>
      <c r="AR202" s="24" t="s">
        <v>206</v>
      </c>
      <c r="AT202" s="24" t="s">
        <v>189</v>
      </c>
      <c r="AU202" s="24" t="s">
        <v>83</v>
      </c>
      <c r="AY202" s="24" t="s">
        <v>186</v>
      </c>
      <c r="BE202" s="204">
        <f>IF(N202="základní",J202,0)</f>
        <v>0</v>
      </c>
      <c r="BF202" s="204">
        <f>IF(N202="snížená",J202,0)</f>
        <v>0</v>
      </c>
      <c r="BG202" s="204">
        <f>IF(N202="zákl. přenesená",J202,0)</f>
        <v>0</v>
      </c>
      <c r="BH202" s="204">
        <f>IF(N202="sníž. přenesená",J202,0)</f>
        <v>0</v>
      </c>
      <c r="BI202" s="204">
        <f>IF(N202="nulová",J202,0)</f>
        <v>0</v>
      </c>
      <c r="BJ202" s="24" t="s">
        <v>81</v>
      </c>
      <c r="BK202" s="204">
        <f>ROUND(I202*H202,2)</f>
        <v>0</v>
      </c>
      <c r="BL202" s="24" t="s">
        <v>206</v>
      </c>
      <c r="BM202" s="24" t="s">
        <v>1696</v>
      </c>
    </row>
    <row r="203" spans="2:47" s="1" customFormat="1" ht="94.5">
      <c r="B203" s="41"/>
      <c r="C203" s="63"/>
      <c r="D203" s="208" t="s">
        <v>287</v>
      </c>
      <c r="E203" s="63"/>
      <c r="F203" s="209" t="s">
        <v>1011</v>
      </c>
      <c r="G203" s="63"/>
      <c r="H203" s="63"/>
      <c r="I203" s="163"/>
      <c r="J203" s="63"/>
      <c r="K203" s="63"/>
      <c r="L203" s="61"/>
      <c r="M203" s="207"/>
      <c r="N203" s="42"/>
      <c r="O203" s="42"/>
      <c r="P203" s="42"/>
      <c r="Q203" s="42"/>
      <c r="R203" s="42"/>
      <c r="S203" s="42"/>
      <c r="T203" s="78"/>
      <c r="AT203" s="24" t="s">
        <v>287</v>
      </c>
      <c r="AU203" s="24" t="s">
        <v>83</v>
      </c>
    </row>
    <row r="204" spans="2:47" s="1" customFormat="1" ht="27">
      <c r="B204" s="41"/>
      <c r="C204" s="63"/>
      <c r="D204" s="208" t="s">
        <v>196</v>
      </c>
      <c r="E204" s="63"/>
      <c r="F204" s="209" t="s">
        <v>1663</v>
      </c>
      <c r="G204" s="63"/>
      <c r="H204" s="63"/>
      <c r="I204" s="163"/>
      <c r="J204" s="63"/>
      <c r="K204" s="63"/>
      <c r="L204" s="61"/>
      <c r="M204" s="207"/>
      <c r="N204" s="42"/>
      <c r="O204" s="42"/>
      <c r="P204" s="42"/>
      <c r="Q204" s="42"/>
      <c r="R204" s="42"/>
      <c r="S204" s="42"/>
      <c r="T204" s="78"/>
      <c r="AT204" s="24" t="s">
        <v>196</v>
      </c>
      <c r="AU204" s="24" t="s">
        <v>83</v>
      </c>
    </row>
    <row r="205" spans="2:51" s="11" customFormat="1" ht="13.5">
      <c r="B205" s="214"/>
      <c r="C205" s="215"/>
      <c r="D205" s="205" t="s">
        <v>290</v>
      </c>
      <c r="E205" s="216" t="s">
        <v>23</v>
      </c>
      <c r="F205" s="217" t="s">
        <v>1697</v>
      </c>
      <c r="G205" s="215"/>
      <c r="H205" s="218">
        <v>18.85</v>
      </c>
      <c r="I205" s="219"/>
      <c r="J205" s="215"/>
      <c r="K205" s="215"/>
      <c r="L205" s="220"/>
      <c r="M205" s="221"/>
      <c r="N205" s="222"/>
      <c r="O205" s="222"/>
      <c r="P205" s="222"/>
      <c r="Q205" s="222"/>
      <c r="R205" s="222"/>
      <c r="S205" s="222"/>
      <c r="T205" s="223"/>
      <c r="AT205" s="224" t="s">
        <v>290</v>
      </c>
      <c r="AU205" s="224" t="s">
        <v>83</v>
      </c>
      <c r="AV205" s="11" t="s">
        <v>83</v>
      </c>
      <c r="AW205" s="11" t="s">
        <v>36</v>
      </c>
      <c r="AX205" s="11" t="s">
        <v>81</v>
      </c>
      <c r="AY205" s="224" t="s">
        <v>186</v>
      </c>
    </row>
    <row r="206" spans="2:65" s="1" customFormat="1" ht="44.25" customHeight="1">
      <c r="B206" s="41"/>
      <c r="C206" s="193" t="s">
        <v>387</v>
      </c>
      <c r="D206" s="193" t="s">
        <v>189</v>
      </c>
      <c r="E206" s="194" t="s">
        <v>1014</v>
      </c>
      <c r="F206" s="195" t="s">
        <v>1015</v>
      </c>
      <c r="G206" s="196" t="s">
        <v>444</v>
      </c>
      <c r="H206" s="197">
        <v>18.85</v>
      </c>
      <c r="I206" s="198"/>
      <c r="J206" s="199">
        <f>ROUND(I206*H206,2)</f>
        <v>0</v>
      </c>
      <c r="K206" s="195" t="s">
        <v>193</v>
      </c>
      <c r="L206" s="61"/>
      <c r="M206" s="200" t="s">
        <v>23</v>
      </c>
      <c r="N206" s="201" t="s">
        <v>44</v>
      </c>
      <c r="O206" s="42"/>
      <c r="P206" s="202">
        <f>O206*H206</f>
        <v>0</v>
      </c>
      <c r="Q206" s="202">
        <v>0.16371</v>
      </c>
      <c r="R206" s="202">
        <f>Q206*H206</f>
        <v>3.0859335000000003</v>
      </c>
      <c r="S206" s="202">
        <v>0</v>
      </c>
      <c r="T206" s="203">
        <f>S206*H206</f>
        <v>0</v>
      </c>
      <c r="AR206" s="24" t="s">
        <v>206</v>
      </c>
      <c r="AT206" s="24" t="s">
        <v>189</v>
      </c>
      <c r="AU206" s="24" t="s">
        <v>83</v>
      </c>
      <c r="AY206" s="24" t="s">
        <v>186</v>
      </c>
      <c r="BE206" s="204">
        <f>IF(N206="základní",J206,0)</f>
        <v>0</v>
      </c>
      <c r="BF206" s="204">
        <f>IF(N206="snížená",J206,0)</f>
        <v>0</v>
      </c>
      <c r="BG206" s="204">
        <f>IF(N206="zákl. přenesená",J206,0)</f>
        <v>0</v>
      </c>
      <c r="BH206" s="204">
        <f>IF(N206="sníž. přenesená",J206,0)</f>
        <v>0</v>
      </c>
      <c r="BI206" s="204">
        <f>IF(N206="nulová",J206,0)</f>
        <v>0</v>
      </c>
      <c r="BJ206" s="24" t="s">
        <v>81</v>
      </c>
      <c r="BK206" s="204">
        <f>ROUND(I206*H206,2)</f>
        <v>0</v>
      </c>
      <c r="BL206" s="24" t="s">
        <v>206</v>
      </c>
      <c r="BM206" s="24" t="s">
        <v>1698</v>
      </c>
    </row>
    <row r="207" spans="2:47" s="1" customFormat="1" ht="94.5">
      <c r="B207" s="41"/>
      <c r="C207" s="63"/>
      <c r="D207" s="208" t="s">
        <v>287</v>
      </c>
      <c r="E207" s="63"/>
      <c r="F207" s="209" t="s">
        <v>1011</v>
      </c>
      <c r="G207" s="63"/>
      <c r="H207" s="63"/>
      <c r="I207" s="163"/>
      <c r="J207" s="63"/>
      <c r="K207" s="63"/>
      <c r="L207" s="61"/>
      <c r="M207" s="207"/>
      <c r="N207" s="42"/>
      <c r="O207" s="42"/>
      <c r="P207" s="42"/>
      <c r="Q207" s="42"/>
      <c r="R207" s="42"/>
      <c r="S207" s="42"/>
      <c r="T207" s="78"/>
      <c r="AT207" s="24" t="s">
        <v>287</v>
      </c>
      <c r="AU207" s="24" t="s">
        <v>83</v>
      </c>
    </row>
    <row r="208" spans="2:47" s="1" customFormat="1" ht="27">
      <c r="B208" s="41"/>
      <c r="C208" s="63"/>
      <c r="D208" s="208" t="s">
        <v>196</v>
      </c>
      <c r="E208" s="63"/>
      <c r="F208" s="209" t="s">
        <v>1663</v>
      </c>
      <c r="G208" s="63"/>
      <c r="H208" s="63"/>
      <c r="I208" s="163"/>
      <c r="J208" s="63"/>
      <c r="K208" s="63"/>
      <c r="L208" s="61"/>
      <c r="M208" s="207"/>
      <c r="N208" s="42"/>
      <c r="O208" s="42"/>
      <c r="P208" s="42"/>
      <c r="Q208" s="42"/>
      <c r="R208" s="42"/>
      <c r="S208" s="42"/>
      <c r="T208" s="78"/>
      <c r="AT208" s="24" t="s">
        <v>196</v>
      </c>
      <c r="AU208" s="24" t="s">
        <v>83</v>
      </c>
    </row>
    <row r="209" spans="2:51" s="11" customFormat="1" ht="13.5">
      <c r="B209" s="214"/>
      <c r="C209" s="215"/>
      <c r="D209" s="208" t="s">
        <v>290</v>
      </c>
      <c r="E209" s="225" t="s">
        <v>23</v>
      </c>
      <c r="F209" s="226" t="s">
        <v>1699</v>
      </c>
      <c r="G209" s="215"/>
      <c r="H209" s="227">
        <v>18.85</v>
      </c>
      <c r="I209" s="219"/>
      <c r="J209" s="215"/>
      <c r="K209" s="215"/>
      <c r="L209" s="220"/>
      <c r="M209" s="221"/>
      <c r="N209" s="222"/>
      <c r="O209" s="222"/>
      <c r="P209" s="222"/>
      <c r="Q209" s="222"/>
      <c r="R209" s="222"/>
      <c r="S209" s="222"/>
      <c r="T209" s="223"/>
      <c r="AT209" s="224" t="s">
        <v>290</v>
      </c>
      <c r="AU209" s="224" t="s">
        <v>83</v>
      </c>
      <c r="AV209" s="11" t="s">
        <v>83</v>
      </c>
      <c r="AW209" s="11" t="s">
        <v>36</v>
      </c>
      <c r="AX209" s="11" t="s">
        <v>81</v>
      </c>
      <c r="AY209" s="224" t="s">
        <v>186</v>
      </c>
    </row>
    <row r="210" spans="2:63" s="10" customFormat="1" ht="29.85" customHeight="1">
      <c r="B210" s="176"/>
      <c r="C210" s="177"/>
      <c r="D210" s="190" t="s">
        <v>72</v>
      </c>
      <c r="E210" s="191" t="s">
        <v>396</v>
      </c>
      <c r="F210" s="191" t="s">
        <v>397</v>
      </c>
      <c r="G210" s="177"/>
      <c r="H210" s="177"/>
      <c r="I210" s="180"/>
      <c r="J210" s="192">
        <f>BK210</f>
        <v>0</v>
      </c>
      <c r="K210" s="177"/>
      <c r="L210" s="182"/>
      <c r="M210" s="183"/>
      <c r="N210" s="184"/>
      <c r="O210" s="184"/>
      <c r="P210" s="185">
        <f>SUM(P211:P216)</f>
        <v>0</v>
      </c>
      <c r="Q210" s="184"/>
      <c r="R210" s="185">
        <f>SUM(R211:R216)</f>
        <v>0</v>
      </c>
      <c r="S210" s="184"/>
      <c r="T210" s="186">
        <f>SUM(T211:T216)</f>
        <v>0</v>
      </c>
      <c r="AR210" s="187" t="s">
        <v>81</v>
      </c>
      <c r="AT210" s="188" t="s">
        <v>72</v>
      </c>
      <c r="AU210" s="188" t="s">
        <v>81</v>
      </c>
      <c r="AY210" s="187" t="s">
        <v>186</v>
      </c>
      <c r="BK210" s="189">
        <f>SUM(BK211:BK216)</f>
        <v>0</v>
      </c>
    </row>
    <row r="211" spans="2:65" s="1" customFormat="1" ht="31.5" customHeight="1">
      <c r="B211" s="41"/>
      <c r="C211" s="193" t="s">
        <v>263</v>
      </c>
      <c r="D211" s="193" t="s">
        <v>189</v>
      </c>
      <c r="E211" s="194" t="s">
        <v>1028</v>
      </c>
      <c r="F211" s="195" t="s">
        <v>1029</v>
      </c>
      <c r="G211" s="196" t="s">
        <v>401</v>
      </c>
      <c r="H211" s="197">
        <v>1808.103</v>
      </c>
      <c r="I211" s="198"/>
      <c r="J211" s="199">
        <f>ROUND(I211*H211,2)</f>
        <v>0</v>
      </c>
      <c r="K211" s="195" t="s">
        <v>23</v>
      </c>
      <c r="L211" s="61"/>
      <c r="M211" s="200" t="s">
        <v>23</v>
      </c>
      <c r="N211" s="201" t="s">
        <v>44</v>
      </c>
      <c r="O211" s="42"/>
      <c r="P211" s="202">
        <f>O211*H211</f>
        <v>0</v>
      </c>
      <c r="Q211" s="202">
        <v>0</v>
      </c>
      <c r="R211" s="202">
        <f>Q211*H211</f>
        <v>0</v>
      </c>
      <c r="S211" s="202">
        <v>0</v>
      </c>
      <c r="T211" s="203">
        <f>S211*H211</f>
        <v>0</v>
      </c>
      <c r="AR211" s="24" t="s">
        <v>206</v>
      </c>
      <c r="AT211" s="24" t="s">
        <v>189</v>
      </c>
      <c r="AU211" s="24" t="s">
        <v>83</v>
      </c>
      <c r="AY211" s="24" t="s">
        <v>186</v>
      </c>
      <c r="BE211" s="204">
        <f>IF(N211="základní",J211,0)</f>
        <v>0</v>
      </c>
      <c r="BF211" s="204">
        <f>IF(N211="snížená",J211,0)</f>
        <v>0</v>
      </c>
      <c r="BG211" s="204">
        <f>IF(N211="zákl. přenesená",J211,0)</f>
        <v>0</v>
      </c>
      <c r="BH211" s="204">
        <f>IF(N211="sníž. přenesená",J211,0)</f>
        <v>0</v>
      </c>
      <c r="BI211" s="204">
        <f>IF(N211="nulová",J211,0)</f>
        <v>0</v>
      </c>
      <c r="BJ211" s="24" t="s">
        <v>81</v>
      </c>
      <c r="BK211" s="204">
        <f>ROUND(I211*H211,2)</f>
        <v>0</v>
      </c>
      <c r="BL211" s="24" t="s">
        <v>206</v>
      </c>
      <c r="BM211" s="24" t="s">
        <v>1700</v>
      </c>
    </row>
    <row r="212" spans="2:51" s="11" customFormat="1" ht="13.5">
      <c r="B212" s="214"/>
      <c r="C212" s="215"/>
      <c r="D212" s="205" t="s">
        <v>290</v>
      </c>
      <c r="E212" s="216" t="s">
        <v>23</v>
      </c>
      <c r="F212" s="217" t="s">
        <v>1701</v>
      </c>
      <c r="G212" s="215"/>
      <c r="H212" s="218">
        <v>1808.103</v>
      </c>
      <c r="I212" s="219"/>
      <c r="J212" s="215"/>
      <c r="K212" s="215"/>
      <c r="L212" s="220"/>
      <c r="M212" s="221"/>
      <c r="N212" s="222"/>
      <c r="O212" s="222"/>
      <c r="P212" s="222"/>
      <c r="Q212" s="222"/>
      <c r="R212" s="222"/>
      <c r="S212" s="222"/>
      <c r="T212" s="223"/>
      <c r="AT212" s="224" t="s">
        <v>290</v>
      </c>
      <c r="AU212" s="224" t="s">
        <v>83</v>
      </c>
      <c r="AV212" s="11" t="s">
        <v>83</v>
      </c>
      <c r="AW212" s="11" t="s">
        <v>36</v>
      </c>
      <c r="AX212" s="11" t="s">
        <v>81</v>
      </c>
      <c r="AY212" s="224" t="s">
        <v>186</v>
      </c>
    </row>
    <row r="213" spans="2:65" s="1" customFormat="1" ht="31.5" customHeight="1">
      <c r="B213" s="41"/>
      <c r="C213" s="193" t="s">
        <v>251</v>
      </c>
      <c r="D213" s="193" t="s">
        <v>189</v>
      </c>
      <c r="E213" s="194" t="s">
        <v>1032</v>
      </c>
      <c r="F213" s="195" t="s">
        <v>1033</v>
      </c>
      <c r="G213" s="196" t="s">
        <v>401</v>
      </c>
      <c r="H213" s="197">
        <v>117.766</v>
      </c>
      <c r="I213" s="198"/>
      <c r="J213" s="199">
        <f>ROUND(I213*H213,2)</f>
        <v>0</v>
      </c>
      <c r="K213" s="195" t="s">
        <v>23</v>
      </c>
      <c r="L213" s="61"/>
      <c r="M213" s="200" t="s">
        <v>23</v>
      </c>
      <c r="N213" s="201" t="s">
        <v>44</v>
      </c>
      <c r="O213" s="42"/>
      <c r="P213" s="202">
        <f>O213*H213</f>
        <v>0</v>
      </c>
      <c r="Q213" s="202">
        <v>0</v>
      </c>
      <c r="R213" s="202">
        <f>Q213*H213</f>
        <v>0</v>
      </c>
      <c r="S213" s="202">
        <v>0</v>
      </c>
      <c r="T213" s="203">
        <f>S213*H213</f>
        <v>0</v>
      </c>
      <c r="AR213" s="24" t="s">
        <v>206</v>
      </c>
      <c r="AT213" s="24" t="s">
        <v>189</v>
      </c>
      <c r="AU213" s="24" t="s">
        <v>83</v>
      </c>
      <c r="AY213" s="24" t="s">
        <v>186</v>
      </c>
      <c r="BE213" s="204">
        <f>IF(N213="základní",J213,0)</f>
        <v>0</v>
      </c>
      <c r="BF213" s="204">
        <f>IF(N213="snížená",J213,0)</f>
        <v>0</v>
      </c>
      <c r="BG213" s="204">
        <f>IF(N213="zákl. přenesená",J213,0)</f>
        <v>0</v>
      </c>
      <c r="BH213" s="204">
        <f>IF(N213="sníž. přenesená",J213,0)</f>
        <v>0</v>
      </c>
      <c r="BI213" s="204">
        <f>IF(N213="nulová",J213,0)</f>
        <v>0</v>
      </c>
      <c r="BJ213" s="24" t="s">
        <v>81</v>
      </c>
      <c r="BK213" s="204">
        <f>ROUND(I213*H213,2)</f>
        <v>0</v>
      </c>
      <c r="BL213" s="24" t="s">
        <v>206</v>
      </c>
      <c r="BM213" s="24" t="s">
        <v>1702</v>
      </c>
    </row>
    <row r="214" spans="2:51" s="11" customFormat="1" ht="13.5">
      <c r="B214" s="214"/>
      <c r="C214" s="215"/>
      <c r="D214" s="205" t="s">
        <v>290</v>
      </c>
      <c r="E214" s="216" t="s">
        <v>23</v>
      </c>
      <c r="F214" s="217" t="s">
        <v>1703</v>
      </c>
      <c r="G214" s="215"/>
      <c r="H214" s="218">
        <v>117.766</v>
      </c>
      <c r="I214" s="219"/>
      <c r="J214" s="215"/>
      <c r="K214" s="215"/>
      <c r="L214" s="220"/>
      <c r="M214" s="221"/>
      <c r="N214" s="222"/>
      <c r="O214" s="222"/>
      <c r="P214" s="222"/>
      <c r="Q214" s="222"/>
      <c r="R214" s="222"/>
      <c r="S214" s="222"/>
      <c r="T214" s="223"/>
      <c r="AT214" s="224" t="s">
        <v>290</v>
      </c>
      <c r="AU214" s="224" t="s">
        <v>83</v>
      </c>
      <c r="AV214" s="11" t="s">
        <v>83</v>
      </c>
      <c r="AW214" s="11" t="s">
        <v>36</v>
      </c>
      <c r="AX214" s="11" t="s">
        <v>81</v>
      </c>
      <c r="AY214" s="224" t="s">
        <v>186</v>
      </c>
    </row>
    <row r="215" spans="2:65" s="1" customFormat="1" ht="22.5" customHeight="1">
      <c r="B215" s="41"/>
      <c r="C215" s="193" t="s">
        <v>268</v>
      </c>
      <c r="D215" s="193" t="s">
        <v>189</v>
      </c>
      <c r="E215" s="194" t="s">
        <v>1051</v>
      </c>
      <c r="F215" s="195" t="s">
        <v>1052</v>
      </c>
      <c r="G215" s="196" t="s">
        <v>401</v>
      </c>
      <c r="H215" s="197">
        <v>117.766</v>
      </c>
      <c r="I215" s="198"/>
      <c r="J215" s="199">
        <f>ROUND(I215*H215,2)</f>
        <v>0</v>
      </c>
      <c r="K215" s="195" t="s">
        <v>193</v>
      </c>
      <c r="L215" s="61"/>
      <c r="M215" s="200" t="s">
        <v>23</v>
      </c>
      <c r="N215" s="201" t="s">
        <v>44</v>
      </c>
      <c r="O215" s="42"/>
      <c r="P215" s="202">
        <f>O215*H215</f>
        <v>0</v>
      </c>
      <c r="Q215" s="202">
        <v>0</v>
      </c>
      <c r="R215" s="202">
        <f>Q215*H215</f>
        <v>0</v>
      </c>
      <c r="S215" s="202">
        <v>0</v>
      </c>
      <c r="T215" s="203">
        <f>S215*H215</f>
        <v>0</v>
      </c>
      <c r="AR215" s="24" t="s">
        <v>206</v>
      </c>
      <c r="AT215" s="24" t="s">
        <v>189</v>
      </c>
      <c r="AU215" s="24" t="s">
        <v>83</v>
      </c>
      <c r="AY215" s="24" t="s">
        <v>186</v>
      </c>
      <c r="BE215" s="204">
        <f>IF(N215="základní",J215,0)</f>
        <v>0</v>
      </c>
      <c r="BF215" s="204">
        <f>IF(N215="snížená",J215,0)</f>
        <v>0</v>
      </c>
      <c r="BG215" s="204">
        <f>IF(N215="zákl. přenesená",J215,0)</f>
        <v>0</v>
      </c>
      <c r="BH215" s="204">
        <f>IF(N215="sníž. přenesená",J215,0)</f>
        <v>0</v>
      </c>
      <c r="BI215" s="204">
        <f>IF(N215="nulová",J215,0)</f>
        <v>0</v>
      </c>
      <c r="BJ215" s="24" t="s">
        <v>81</v>
      </c>
      <c r="BK215" s="204">
        <f>ROUND(I215*H215,2)</f>
        <v>0</v>
      </c>
      <c r="BL215" s="24" t="s">
        <v>206</v>
      </c>
      <c r="BM215" s="24" t="s">
        <v>1704</v>
      </c>
    </row>
    <row r="216" spans="2:47" s="1" customFormat="1" ht="67.5">
      <c r="B216" s="41"/>
      <c r="C216" s="63"/>
      <c r="D216" s="208" t="s">
        <v>287</v>
      </c>
      <c r="E216" s="63"/>
      <c r="F216" s="209" t="s">
        <v>1049</v>
      </c>
      <c r="G216" s="63"/>
      <c r="H216" s="63"/>
      <c r="I216" s="163"/>
      <c r="J216" s="63"/>
      <c r="K216" s="63"/>
      <c r="L216" s="61"/>
      <c r="M216" s="207"/>
      <c r="N216" s="42"/>
      <c r="O216" s="42"/>
      <c r="P216" s="42"/>
      <c r="Q216" s="42"/>
      <c r="R216" s="42"/>
      <c r="S216" s="42"/>
      <c r="T216" s="78"/>
      <c r="AT216" s="24" t="s">
        <v>287</v>
      </c>
      <c r="AU216" s="24" t="s">
        <v>83</v>
      </c>
    </row>
    <row r="217" spans="2:63" s="10" customFormat="1" ht="29.85" customHeight="1">
      <c r="B217" s="176"/>
      <c r="C217" s="177"/>
      <c r="D217" s="190" t="s">
        <v>72</v>
      </c>
      <c r="E217" s="191" t="s">
        <v>416</v>
      </c>
      <c r="F217" s="191" t="s">
        <v>417</v>
      </c>
      <c r="G217" s="177"/>
      <c r="H217" s="177"/>
      <c r="I217" s="180"/>
      <c r="J217" s="192">
        <f>BK217</f>
        <v>0</v>
      </c>
      <c r="K217" s="177"/>
      <c r="L217" s="182"/>
      <c r="M217" s="183"/>
      <c r="N217" s="184"/>
      <c r="O217" s="184"/>
      <c r="P217" s="185">
        <f>SUM(P218:P219)</f>
        <v>0</v>
      </c>
      <c r="Q217" s="184"/>
      <c r="R217" s="185">
        <f>SUM(R218:R219)</f>
        <v>0</v>
      </c>
      <c r="S217" s="184"/>
      <c r="T217" s="186">
        <f>SUM(T218:T219)</f>
        <v>0</v>
      </c>
      <c r="AR217" s="187" t="s">
        <v>81</v>
      </c>
      <c r="AT217" s="188" t="s">
        <v>72</v>
      </c>
      <c r="AU217" s="188" t="s">
        <v>81</v>
      </c>
      <c r="AY217" s="187" t="s">
        <v>186</v>
      </c>
      <c r="BK217" s="189">
        <f>SUM(BK218:BK219)</f>
        <v>0</v>
      </c>
    </row>
    <row r="218" spans="2:65" s="1" customFormat="1" ht="31.5" customHeight="1">
      <c r="B218" s="41"/>
      <c r="C218" s="193" t="s">
        <v>806</v>
      </c>
      <c r="D218" s="193" t="s">
        <v>189</v>
      </c>
      <c r="E218" s="194" t="s">
        <v>419</v>
      </c>
      <c r="F218" s="195" t="s">
        <v>420</v>
      </c>
      <c r="G218" s="196" t="s">
        <v>401</v>
      </c>
      <c r="H218" s="197">
        <v>149.704</v>
      </c>
      <c r="I218" s="198"/>
      <c r="J218" s="199">
        <f>ROUND(I218*H218,2)</f>
        <v>0</v>
      </c>
      <c r="K218" s="195" t="s">
        <v>193</v>
      </c>
      <c r="L218" s="61"/>
      <c r="M218" s="200" t="s">
        <v>23</v>
      </c>
      <c r="N218" s="201" t="s">
        <v>44</v>
      </c>
      <c r="O218" s="42"/>
      <c r="P218" s="202">
        <f>O218*H218</f>
        <v>0</v>
      </c>
      <c r="Q218" s="202">
        <v>0</v>
      </c>
      <c r="R218" s="202">
        <f>Q218*H218</f>
        <v>0</v>
      </c>
      <c r="S218" s="202">
        <v>0</v>
      </c>
      <c r="T218" s="203">
        <f>S218*H218</f>
        <v>0</v>
      </c>
      <c r="AR218" s="24" t="s">
        <v>206</v>
      </c>
      <c r="AT218" s="24" t="s">
        <v>189</v>
      </c>
      <c r="AU218" s="24" t="s">
        <v>83</v>
      </c>
      <c r="AY218" s="24" t="s">
        <v>186</v>
      </c>
      <c r="BE218" s="204">
        <f>IF(N218="základní",J218,0)</f>
        <v>0</v>
      </c>
      <c r="BF218" s="204">
        <f>IF(N218="snížená",J218,0)</f>
        <v>0</v>
      </c>
      <c r="BG218" s="204">
        <f>IF(N218="zákl. přenesená",J218,0)</f>
        <v>0</v>
      </c>
      <c r="BH218" s="204">
        <f>IF(N218="sníž. přenesená",J218,0)</f>
        <v>0</v>
      </c>
      <c r="BI218" s="204">
        <f>IF(N218="nulová",J218,0)</f>
        <v>0</v>
      </c>
      <c r="BJ218" s="24" t="s">
        <v>81</v>
      </c>
      <c r="BK218" s="204">
        <f>ROUND(I218*H218,2)</f>
        <v>0</v>
      </c>
      <c r="BL218" s="24" t="s">
        <v>206</v>
      </c>
      <c r="BM218" s="24" t="s">
        <v>1705</v>
      </c>
    </row>
    <row r="219" spans="2:47" s="1" customFormat="1" ht="27">
      <c r="B219" s="41"/>
      <c r="C219" s="63"/>
      <c r="D219" s="208" t="s">
        <v>287</v>
      </c>
      <c r="E219" s="63"/>
      <c r="F219" s="209" t="s">
        <v>422</v>
      </c>
      <c r="G219" s="63"/>
      <c r="H219" s="63"/>
      <c r="I219" s="163"/>
      <c r="J219" s="63"/>
      <c r="K219" s="63"/>
      <c r="L219" s="61"/>
      <c r="M219" s="207"/>
      <c r="N219" s="42"/>
      <c r="O219" s="42"/>
      <c r="P219" s="42"/>
      <c r="Q219" s="42"/>
      <c r="R219" s="42"/>
      <c r="S219" s="42"/>
      <c r="T219" s="78"/>
      <c r="AT219" s="24" t="s">
        <v>287</v>
      </c>
      <c r="AU219" s="24" t="s">
        <v>83</v>
      </c>
    </row>
    <row r="220" spans="2:63" s="10" customFormat="1" ht="37.35" customHeight="1">
      <c r="B220" s="176"/>
      <c r="C220" s="177"/>
      <c r="D220" s="178" t="s">
        <v>72</v>
      </c>
      <c r="E220" s="179" t="s">
        <v>1059</v>
      </c>
      <c r="F220" s="179" t="s">
        <v>1059</v>
      </c>
      <c r="G220" s="177"/>
      <c r="H220" s="177"/>
      <c r="I220" s="180"/>
      <c r="J220" s="181">
        <f>BK220</f>
        <v>0</v>
      </c>
      <c r="K220" s="177"/>
      <c r="L220" s="182"/>
      <c r="M220" s="183"/>
      <c r="N220" s="184"/>
      <c r="O220" s="184"/>
      <c r="P220" s="185">
        <f>P221</f>
        <v>0</v>
      </c>
      <c r="Q220" s="184"/>
      <c r="R220" s="185">
        <f>R221</f>
        <v>18.158541</v>
      </c>
      <c r="S220" s="184"/>
      <c r="T220" s="186">
        <f>T221</f>
        <v>0</v>
      </c>
      <c r="AR220" s="187" t="s">
        <v>202</v>
      </c>
      <c r="AT220" s="188" t="s">
        <v>72</v>
      </c>
      <c r="AU220" s="188" t="s">
        <v>73</v>
      </c>
      <c r="AY220" s="187" t="s">
        <v>186</v>
      </c>
      <c r="BK220" s="189">
        <f>BK221</f>
        <v>0</v>
      </c>
    </row>
    <row r="221" spans="2:63" s="10" customFormat="1" ht="19.9" customHeight="1">
      <c r="B221" s="176"/>
      <c r="C221" s="177"/>
      <c r="D221" s="190" t="s">
        <v>72</v>
      </c>
      <c r="E221" s="191" t="s">
        <v>1056</v>
      </c>
      <c r="F221" s="191" t="s">
        <v>1057</v>
      </c>
      <c r="G221" s="177"/>
      <c r="H221" s="177"/>
      <c r="I221" s="180"/>
      <c r="J221" s="192">
        <f>BK221</f>
        <v>0</v>
      </c>
      <c r="K221" s="177"/>
      <c r="L221" s="182"/>
      <c r="M221" s="183"/>
      <c r="N221" s="184"/>
      <c r="O221" s="184"/>
      <c r="P221" s="185">
        <f>SUM(P222:P238)</f>
        <v>0</v>
      </c>
      <c r="Q221" s="184"/>
      <c r="R221" s="185">
        <f>SUM(R222:R238)</f>
        <v>18.158541</v>
      </c>
      <c r="S221" s="184"/>
      <c r="T221" s="186">
        <f>SUM(T222:T238)</f>
        <v>0</v>
      </c>
      <c r="AR221" s="187" t="s">
        <v>202</v>
      </c>
      <c r="AT221" s="188" t="s">
        <v>72</v>
      </c>
      <c r="AU221" s="188" t="s">
        <v>81</v>
      </c>
      <c r="AY221" s="187" t="s">
        <v>186</v>
      </c>
      <c r="BK221" s="189">
        <f>SUM(BK222:BK238)</f>
        <v>0</v>
      </c>
    </row>
    <row r="222" spans="2:65" s="1" customFormat="1" ht="22.5" customHeight="1">
      <c r="B222" s="41"/>
      <c r="C222" s="254" t="s">
        <v>354</v>
      </c>
      <c r="D222" s="254" t="s">
        <v>1059</v>
      </c>
      <c r="E222" s="255" t="s">
        <v>1115</v>
      </c>
      <c r="F222" s="256" t="s">
        <v>1116</v>
      </c>
      <c r="G222" s="257" t="s">
        <v>300</v>
      </c>
      <c r="H222" s="258">
        <v>6.945</v>
      </c>
      <c r="I222" s="259"/>
      <c r="J222" s="260">
        <f>ROUND(I222*H222,2)</f>
        <v>0</v>
      </c>
      <c r="K222" s="256" t="s">
        <v>193</v>
      </c>
      <c r="L222" s="261"/>
      <c r="M222" s="262" t="s">
        <v>23</v>
      </c>
      <c r="N222" s="263" t="s">
        <v>44</v>
      </c>
      <c r="O222" s="42"/>
      <c r="P222" s="202">
        <f>O222*H222</f>
        <v>0</v>
      </c>
      <c r="Q222" s="202">
        <v>1.747</v>
      </c>
      <c r="R222" s="202">
        <f>Q222*H222</f>
        <v>12.132915</v>
      </c>
      <c r="S222" s="202">
        <v>0</v>
      </c>
      <c r="T222" s="203">
        <f>S222*H222</f>
        <v>0</v>
      </c>
      <c r="AR222" s="24" t="s">
        <v>1428</v>
      </c>
      <c r="AT222" s="24" t="s">
        <v>1059</v>
      </c>
      <c r="AU222" s="24" t="s">
        <v>83</v>
      </c>
      <c r="AY222" s="24" t="s">
        <v>186</v>
      </c>
      <c r="BE222" s="204">
        <f>IF(N222="základní",J222,0)</f>
        <v>0</v>
      </c>
      <c r="BF222" s="204">
        <f>IF(N222="snížená",J222,0)</f>
        <v>0</v>
      </c>
      <c r="BG222" s="204">
        <f>IF(N222="zákl. přenesená",J222,0)</f>
        <v>0</v>
      </c>
      <c r="BH222" s="204">
        <f>IF(N222="sníž. přenesená",J222,0)</f>
        <v>0</v>
      </c>
      <c r="BI222" s="204">
        <f>IF(N222="nulová",J222,0)</f>
        <v>0</v>
      </c>
      <c r="BJ222" s="24" t="s">
        <v>81</v>
      </c>
      <c r="BK222" s="204">
        <f>ROUND(I222*H222,2)</f>
        <v>0</v>
      </c>
      <c r="BL222" s="24" t="s">
        <v>1105</v>
      </c>
      <c r="BM222" s="24" t="s">
        <v>1706</v>
      </c>
    </row>
    <row r="223" spans="2:47" s="1" customFormat="1" ht="27">
      <c r="B223" s="41"/>
      <c r="C223" s="63"/>
      <c r="D223" s="208" t="s">
        <v>196</v>
      </c>
      <c r="E223" s="63"/>
      <c r="F223" s="209" t="s">
        <v>1099</v>
      </c>
      <c r="G223" s="63"/>
      <c r="H223" s="63"/>
      <c r="I223" s="163"/>
      <c r="J223" s="63"/>
      <c r="K223" s="63"/>
      <c r="L223" s="61"/>
      <c r="M223" s="207"/>
      <c r="N223" s="42"/>
      <c r="O223" s="42"/>
      <c r="P223" s="42"/>
      <c r="Q223" s="42"/>
      <c r="R223" s="42"/>
      <c r="S223" s="42"/>
      <c r="T223" s="78"/>
      <c r="AT223" s="24" t="s">
        <v>196</v>
      </c>
      <c r="AU223" s="24" t="s">
        <v>83</v>
      </c>
    </row>
    <row r="224" spans="2:51" s="11" customFormat="1" ht="13.5">
      <c r="B224" s="214"/>
      <c r="C224" s="215"/>
      <c r="D224" s="205" t="s">
        <v>290</v>
      </c>
      <c r="E224" s="216" t="s">
        <v>23</v>
      </c>
      <c r="F224" s="217" t="s">
        <v>1707</v>
      </c>
      <c r="G224" s="215"/>
      <c r="H224" s="218">
        <v>6.945</v>
      </c>
      <c r="I224" s="219"/>
      <c r="J224" s="215"/>
      <c r="K224" s="215"/>
      <c r="L224" s="220"/>
      <c r="M224" s="221"/>
      <c r="N224" s="222"/>
      <c r="O224" s="222"/>
      <c r="P224" s="222"/>
      <c r="Q224" s="222"/>
      <c r="R224" s="222"/>
      <c r="S224" s="222"/>
      <c r="T224" s="223"/>
      <c r="AT224" s="224" t="s">
        <v>290</v>
      </c>
      <c r="AU224" s="224" t="s">
        <v>83</v>
      </c>
      <c r="AV224" s="11" t="s">
        <v>83</v>
      </c>
      <c r="AW224" s="11" t="s">
        <v>36</v>
      </c>
      <c r="AX224" s="11" t="s">
        <v>81</v>
      </c>
      <c r="AY224" s="224" t="s">
        <v>186</v>
      </c>
    </row>
    <row r="225" spans="2:65" s="1" customFormat="1" ht="22.5" customHeight="1">
      <c r="B225" s="41"/>
      <c r="C225" s="254" t="s">
        <v>392</v>
      </c>
      <c r="D225" s="254" t="s">
        <v>1059</v>
      </c>
      <c r="E225" s="255" t="s">
        <v>1708</v>
      </c>
      <c r="F225" s="256" t="s">
        <v>1709</v>
      </c>
      <c r="G225" s="257" t="s">
        <v>300</v>
      </c>
      <c r="H225" s="258">
        <v>57.692</v>
      </c>
      <c r="I225" s="259"/>
      <c r="J225" s="260">
        <f>ROUND(I225*H225,2)</f>
        <v>0</v>
      </c>
      <c r="K225" s="256" t="s">
        <v>193</v>
      </c>
      <c r="L225" s="261"/>
      <c r="M225" s="262" t="s">
        <v>23</v>
      </c>
      <c r="N225" s="263" t="s">
        <v>44</v>
      </c>
      <c r="O225" s="42"/>
      <c r="P225" s="202">
        <f>O225*H225</f>
        <v>0</v>
      </c>
      <c r="Q225" s="202">
        <v>0.044</v>
      </c>
      <c r="R225" s="202">
        <f>Q225*H225</f>
        <v>2.538448</v>
      </c>
      <c r="S225" s="202">
        <v>0</v>
      </c>
      <c r="T225" s="203">
        <f>S225*H225</f>
        <v>0</v>
      </c>
      <c r="AR225" s="24" t="s">
        <v>1428</v>
      </c>
      <c r="AT225" s="24" t="s">
        <v>1059</v>
      </c>
      <c r="AU225" s="24" t="s">
        <v>83</v>
      </c>
      <c r="AY225" s="24" t="s">
        <v>186</v>
      </c>
      <c r="BE225" s="204">
        <f>IF(N225="základní",J225,0)</f>
        <v>0</v>
      </c>
      <c r="BF225" s="204">
        <f>IF(N225="snížená",J225,0)</f>
        <v>0</v>
      </c>
      <c r="BG225" s="204">
        <f>IF(N225="zákl. přenesená",J225,0)</f>
        <v>0</v>
      </c>
      <c r="BH225" s="204">
        <f>IF(N225="sníž. přenesená",J225,0)</f>
        <v>0</v>
      </c>
      <c r="BI225" s="204">
        <f>IF(N225="nulová",J225,0)</f>
        <v>0</v>
      </c>
      <c r="BJ225" s="24" t="s">
        <v>81</v>
      </c>
      <c r="BK225" s="204">
        <f>ROUND(I225*H225,2)</f>
        <v>0</v>
      </c>
      <c r="BL225" s="24" t="s">
        <v>1105</v>
      </c>
      <c r="BM225" s="24" t="s">
        <v>1710</v>
      </c>
    </row>
    <row r="226" spans="2:47" s="1" customFormat="1" ht="27">
      <c r="B226" s="41"/>
      <c r="C226" s="63"/>
      <c r="D226" s="208" t="s">
        <v>196</v>
      </c>
      <c r="E226" s="63"/>
      <c r="F226" s="209" t="s">
        <v>1099</v>
      </c>
      <c r="G226" s="63"/>
      <c r="H226" s="63"/>
      <c r="I226" s="163"/>
      <c r="J226" s="63"/>
      <c r="K226" s="63"/>
      <c r="L226" s="61"/>
      <c r="M226" s="207"/>
      <c r="N226" s="42"/>
      <c r="O226" s="42"/>
      <c r="P226" s="42"/>
      <c r="Q226" s="42"/>
      <c r="R226" s="42"/>
      <c r="S226" s="42"/>
      <c r="T226" s="78"/>
      <c r="AT226" s="24" t="s">
        <v>196</v>
      </c>
      <c r="AU226" s="24" t="s">
        <v>83</v>
      </c>
    </row>
    <row r="227" spans="2:51" s="11" customFormat="1" ht="13.5">
      <c r="B227" s="214"/>
      <c r="C227" s="215"/>
      <c r="D227" s="205" t="s">
        <v>290</v>
      </c>
      <c r="E227" s="216" t="s">
        <v>23</v>
      </c>
      <c r="F227" s="217" t="s">
        <v>1711</v>
      </c>
      <c r="G227" s="215"/>
      <c r="H227" s="218">
        <v>57.692</v>
      </c>
      <c r="I227" s="219"/>
      <c r="J227" s="215"/>
      <c r="K227" s="215"/>
      <c r="L227" s="220"/>
      <c r="M227" s="221"/>
      <c r="N227" s="222"/>
      <c r="O227" s="222"/>
      <c r="P227" s="222"/>
      <c r="Q227" s="222"/>
      <c r="R227" s="222"/>
      <c r="S227" s="222"/>
      <c r="T227" s="223"/>
      <c r="AT227" s="224" t="s">
        <v>290</v>
      </c>
      <c r="AU227" s="224" t="s">
        <v>83</v>
      </c>
      <c r="AV227" s="11" t="s">
        <v>83</v>
      </c>
      <c r="AW227" s="11" t="s">
        <v>36</v>
      </c>
      <c r="AX227" s="11" t="s">
        <v>81</v>
      </c>
      <c r="AY227" s="224" t="s">
        <v>186</v>
      </c>
    </row>
    <row r="228" spans="2:65" s="1" customFormat="1" ht="22.5" customHeight="1">
      <c r="B228" s="41"/>
      <c r="C228" s="254" t="s">
        <v>411</v>
      </c>
      <c r="D228" s="254" t="s">
        <v>1059</v>
      </c>
      <c r="E228" s="255" t="s">
        <v>437</v>
      </c>
      <c r="F228" s="256" t="s">
        <v>438</v>
      </c>
      <c r="G228" s="257" t="s">
        <v>295</v>
      </c>
      <c r="H228" s="258">
        <v>15.188</v>
      </c>
      <c r="I228" s="259"/>
      <c r="J228" s="260">
        <f>ROUND(I228*H228,2)</f>
        <v>0</v>
      </c>
      <c r="K228" s="256" t="s">
        <v>23</v>
      </c>
      <c r="L228" s="261"/>
      <c r="M228" s="262" t="s">
        <v>23</v>
      </c>
      <c r="N228" s="263" t="s">
        <v>44</v>
      </c>
      <c r="O228" s="42"/>
      <c r="P228" s="202">
        <f>O228*H228</f>
        <v>0</v>
      </c>
      <c r="Q228" s="202">
        <v>0</v>
      </c>
      <c r="R228" s="202">
        <f>Q228*H228</f>
        <v>0</v>
      </c>
      <c r="S228" s="202">
        <v>0</v>
      </c>
      <c r="T228" s="203">
        <f>S228*H228</f>
        <v>0</v>
      </c>
      <c r="AR228" s="24" t="s">
        <v>1428</v>
      </c>
      <c r="AT228" s="24" t="s">
        <v>1059</v>
      </c>
      <c r="AU228" s="24" t="s">
        <v>83</v>
      </c>
      <c r="AY228" s="24" t="s">
        <v>186</v>
      </c>
      <c r="BE228" s="204">
        <f>IF(N228="základní",J228,0)</f>
        <v>0</v>
      </c>
      <c r="BF228" s="204">
        <f>IF(N228="snížená",J228,0)</f>
        <v>0</v>
      </c>
      <c r="BG228" s="204">
        <f>IF(N228="zákl. přenesená",J228,0)</f>
        <v>0</v>
      </c>
      <c r="BH228" s="204">
        <f>IF(N228="sníž. přenesená",J228,0)</f>
        <v>0</v>
      </c>
      <c r="BI228" s="204">
        <f>IF(N228="nulová",J228,0)</f>
        <v>0</v>
      </c>
      <c r="BJ228" s="24" t="s">
        <v>81</v>
      </c>
      <c r="BK228" s="204">
        <f>ROUND(I228*H228,2)</f>
        <v>0</v>
      </c>
      <c r="BL228" s="24" t="s">
        <v>1105</v>
      </c>
      <c r="BM228" s="24" t="s">
        <v>1712</v>
      </c>
    </row>
    <row r="229" spans="2:51" s="11" customFormat="1" ht="13.5">
      <c r="B229" s="214"/>
      <c r="C229" s="215"/>
      <c r="D229" s="205" t="s">
        <v>290</v>
      </c>
      <c r="E229" s="216" t="s">
        <v>23</v>
      </c>
      <c r="F229" s="217" t="s">
        <v>1713</v>
      </c>
      <c r="G229" s="215"/>
      <c r="H229" s="218">
        <v>15.188</v>
      </c>
      <c r="I229" s="219"/>
      <c r="J229" s="215"/>
      <c r="K229" s="215"/>
      <c r="L229" s="220"/>
      <c r="M229" s="221"/>
      <c r="N229" s="222"/>
      <c r="O229" s="222"/>
      <c r="P229" s="222"/>
      <c r="Q229" s="222"/>
      <c r="R229" s="222"/>
      <c r="S229" s="222"/>
      <c r="T229" s="223"/>
      <c r="AT229" s="224" t="s">
        <v>290</v>
      </c>
      <c r="AU229" s="224" t="s">
        <v>83</v>
      </c>
      <c r="AV229" s="11" t="s">
        <v>83</v>
      </c>
      <c r="AW229" s="11" t="s">
        <v>36</v>
      </c>
      <c r="AX229" s="11" t="s">
        <v>81</v>
      </c>
      <c r="AY229" s="224" t="s">
        <v>186</v>
      </c>
    </row>
    <row r="230" spans="2:65" s="1" customFormat="1" ht="22.5" customHeight="1">
      <c r="B230" s="41"/>
      <c r="C230" s="254" t="s">
        <v>1091</v>
      </c>
      <c r="D230" s="254" t="s">
        <v>1059</v>
      </c>
      <c r="E230" s="255" t="s">
        <v>1182</v>
      </c>
      <c r="F230" s="256" t="s">
        <v>1183</v>
      </c>
      <c r="G230" s="257" t="s">
        <v>1177</v>
      </c>
      <c r="H230" s="258">
        <v>17.428</v>
      </c>
      <c r="I230" s="259"/>
      <c r="J230" s="260">
        <f>ROUND(I230*H230,2)</f>
        <v>0</v>
      </c>
      <c r="K230" s="256" t="s">
        <v>193</v>
      </c>
      <c r="L230" s="261"/>
      <c r="M230" s="262" t="s">
        <v>23</v>
      </c>
      <c r="N230" s="263" t="s">
        <v>44</v>
      </c>
      <c r="O230" s="42"/>
      <c r="P230" s="202">
        <f>O230*H230</f>
        <v>0</v>
      </c>
      <c r="Q230" s="202">
        <v>0.001</v>
      </c>
      <c r="R230" s="202">
        <f>Q230*H230</f>
        <v>0.017428000000000003</v>
      </c>
      <c r="S230" s="202">
        <v>0</v>
      </c>
      <c r="T230" s="203">
        <f>S230*H230</f>
        <v>0</v>
      </c>
      <c r="AR230" s="24" t="s">
        <v>1428</v>
      </c>
      <c r="AT230" s="24" t="s">
        <v>1059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1105</v>
      </c>
      <c r="BM230" s="24" t="s">
        <v>1714</v>
      </c>
    </row>
    <row r="231" spans="2:47" s="1" customFormat="1" ht="27">
      <c r="B231" s="41"/>
      <c r="C231" s="63"/>
      <c r="D231" s="208" t="s">
        <v>196</v>
      </c>
      <c r="E231" s="63"/>
      <c r="F231" s="209" t="s">
        <v>1179</v>
      </c>
      <c r="G231" s="63"/>
      <c r="H231" s="63"/>
      <c r="I231" s="163"/>
      <c r="J231" s="63"/>
      <c r="K231" s="63"/>
      <c r="L231" s="61"/>
      <c r="M231" s="207"/>
      <c r="N231" s="42"/>
      <c r="O231" s="42"/>
      <c r="P231" s="42"/>
      <c r="Q231" s="42"/>
      <c r="R231" s="42"/>
      <c r="S231" s="42"/>
      <c r="T231" s="78"/>
      <c r="AT231" s="24" t="s">
        <v>196</v>
      </c>
      <c r="AU231" s="24" t="s">
        <v>83</v>
      </c>
    </row>
    <row r="232" spans="2:51" s="11" customFormat="1" ht="13.5">
      <c r="B232" s="214"/>
      <c r="C232" s="215"/>
      <c r="D232" s="205" t="s">
        <v>290</v>
      </c>
      <c r="E232" s="216" t="s">
        <v>23</v>
      </c>
      <c r="F232" s="217" t="s">
        <v>1715</v>
      </c>
      <c r="G232" s="215"/>
      <c r="H232" s="218">
        <v>17.428</v>
      </c>
      <c r="I232" s="219"/>
      <c r="J232" s="215"/>
      <c r="K232" s="215"/>
      <c r="L232" s="220"/>
      <c r="M232" s="221"/>
      <c r="N232" s="222"/>
      <c r="O232" s="222"/>
      <c r="P232" s="222"/>
      <c r="Q232" s="222"/>
      <c r="R232" s="222"/>
      <c r="S232" s="222"/>
      <c r="T232" s="223"/>
      <c r="AT232" s="224" t="s">
        <v>290</v>
      </c>
      <c r="AU232" s="224" t="s">
        <v>83</v>
      </c>
      <c r="AV232" s="11" t="s">
        <v>83</v>
      </c>
      <c r="AW232" s="11" t="s">
        <v>36</v>
      </c>
      <c r="AX232" s="11" t="s">
        <v>81</v>
      </c>
      <c r="AY232" s="224" t="s">
        <v>186</v>
      </c>
    </row>
    <row r="233" spans="2:65" s="1" customFormat="1" ht="22.5" customHeight="1">
      <c r="B233" s="41"/>
      <c r="C233" s="254" t="s">
        <v>1087</v>
      </c>
      <c r="D233" s="254" t="s">
        <v>1059</v>
      </c>
      <c r="E233" s="255" t="s">
        <v>1192</v>
      </c>
      <c r="F233" s="256" t="s">
        <v>1193</v>
      </c>
      <c r="G233" s="257" t="s">
        <v>300</v>
      </c>
      <c r="H233" s="258">
        <v>1</v>
      </c>
      <c r="I233" s="259"/>
      <c r="J233" s="260">
        <f>ROUND(I233*H233,2)</f>
        <v>0</v>
      </c>
      <c r="K233" s="256" t="s">
        <v>193</v>
      </c>
      <c r="L233" s="261"/>
      <c r="M233" s="262" t="s">
        <v>23</v>
      </c>
      <c r="N233" s="263" t="s">
        <v>44</v>
      </c>
      <c r="O233" s="42"/>
      <c r="P233" s="202">
        <f>O233*H233</f>
        <v>0</v>
      </c>
      <c r="Q233" s="202">
        <v>0.0061</v>
      </c>
      <c r="R233" s="202">
        <f>Q233*H233</f>
        <v>0.0061</v>
      </c>
      <c r="S233" s="202">
        <v>0</v>
      </c>
      <c r="T233" s="203">
        <f>S233*H233</f>
        <v>0</v>
      </c>
      <c r="AR233" s="24" t="s">
        <v>1428</v>
      </c>
      <c r="AT233" s="24" t="s">
        <v>1059</v>
      </c>
      <c r="AU233" s="24" t="s">
        <v>83</v>
      </c>
      <c r="AY233" s="24" t="s">
        <v>186</v>
      </c>
      <c r="BE233" s="204">
        <f>IF(N233="základní",J233,0)</f>
        <v>0</v>
      </c>
      <c r="BF233" s="204">
        <f>IF(N233="snížená",J233,0)</f>
        <v>0</v>
      </c>
      <c r="BG233" s="204">
        <f>IF(N233="zákl. přenesená",J233,0)</f>
        <v>0</v>
      </c>
      <c r="BH233" s="204">
        <f>IF(N233="sníž. přenesená",J233,0)</f>
        <v>0</v>
      </c>
      <c r="BI233" s="204">
        <f>IF(N233="nulová",J233,0)</f>
        <v>0</v>
      </c>
      <c r="BJ233" s="24" t="s">
        <v>81</v>
      </c>
      <c r="BK233" s="204">
        <f>ROUND(I233*H233,2)</f>
        <v>0</v>
      </c>
      <c r="BL233" s="24" t="s">
        <v>1105</v>
      </c>
      <c r="BM233" s="24" t="s">
        <v>1716</v>
      </c>
    </row>
    <row r="234" spans="2:65" s="1" customFormat="1" ht="22.5" customHeight="1">
      <c r="B234" s="41"/>
      <c r="C234" s="254" t="s">
        <v>559</v>
      </c>
      <c r="D234" s="254" t="s">
        <v>1059</v>
      </c>
      <c r="E234" s="255" t="s">
        <v>1159</v>
      </c>
      <c r="F234" s="256" t="s">
        <v>1160</v>
      </c>
      <c r="G234" s="257" t="s">
        <v>300</v>
      </c>
      <c r="H234" s="258">
        <v>115.385</v>
      </c>
      <c r="I234" s="259"/>
      <c r="J234" s="260">
        <f>ROUND(I234*H234,2)</f>
        <v>0</v>
      </c>
      <c r="K234" s="256" t="s">
        <v>193</v>
      </c>
      <c r="L234" s="261"/>
      <c r="M234" s="262" t="s">
        <v>23</v>
      </c>
      <c r="N234" s="263" t="s">
        <v>44</v>
      </c>
      <c r="O234" s="42"/>
      <c r="P234" s="202">
        <f>O234*H234</f>
        <v>0</v>
      </c>
      <c r="Q234" s="202">
        <v>0.03</v>
      </c>
      <c r="R234" s="202">
        <f>Q234*H234</f>
        <v>3.46155</v>
      </c>
      <c r="S234" s="202">
        <v>0</v>
      </c>
      <c r="T234" s="203">
        <f>S234*H234</f>
        <v>0</v>
      </c>
      <c r="AR234" s="24" t="s">
        <v>1428</v>
      </c>
      <c r="AT234" s="24" t="s">
        <v>1059</v>
      </c>
      <c r="AU234" s="24" t="s">
        <v>83</v>
      </c>
      <c r="AY234" s="24" t="s">
        <v>186</v>
      </c>
      <c r="BE234" s="204">
        <f>IF(N234="základní",J234,0)</f>
        <v>0</v>
      </c>
      <c r="BF234" s="204">
        <f>IF(N234="snížená",J234,0)</f>
        <v>0</v>
      </c>
      <c r="BG234" s="204">
        <f>IF(N234="zákl. přenesená",J234,0)</f>
        <v>0</v>
      </c>
      <c r="BH234" s="204">
        <f>IF(N234="sníž. přenesená",J234,0)</f>
        <v>0</v>
      </c>
      <c r="BI234" s="204">
        <f>IF(N234="nulová",J234,0)</f>
        <v>0</v>
      </c>
      <c r="BJ234" s="24" t="s">
        <v>81</v>
      </c>
      <c r="BK234" s="204">
        <f>ROUND(I234*H234,2)</f>
        <v>0</v>
      </c>
      <c r="BL234" s="24" t="s">
        <v>1105</v>
      </c>
      <c r="BM234" s="24" t="s">
        <v>1717</v>
      </c>
    </row>
    <row r="235" spans="2:47" s="1" customFormat="1" ht="27">
      <c r="B235" s="41"/>
      <c r="C235" s="63"/>
      <c r="D235" s="208" t="s">
        <v>196</v>
      </c>
      <c r="E235" s="63"/>
      <c r="F235" s="209" t="s">
        <v>1099</v>
      </c>
      <c r="G235" s="63"/>
      <c r="H235" s="63"/>
      <c r="I235" s="163"/>
      <c r="J235" s="63"/>
      <c r="K235" s="63"/>
      <c r="L235" s="61"/>
      <c r="M235" s="207"/>
      <c r="N235" s="42"/>
      <c r="O235" s="42"/>
      <c r="P235" s="42"/>
      <c r="Q235" s="42"/>
      <c r="R235" s="42"/>
      <c r="S235" s="42"/>
      <c r="T235" s="78"/>
      <c r="AT235" s="24" t="s">
        <v>196</v>
      </c>
      <c r="AU235" s="24" t="s">
        <v>83</v>
      </c>
    </row>
    <row r="236" spans="2:51" s="11" customFormat="1" ht="13.5">
      <c r="B236" s="214"/>
      <c r="C236" s="215"/>
      <c r="D236" s="205" t="s">
        <v>290</v>
      </c>
      <c r="E236" s="216" t="s">
        <v>23</v>
      </c>
      <c r="F236" s="217" t="s">
        <v>1718</v>
      </c>
      <c r="G236" s="215"/>
      <c r="H236" s="218">
        <v>115.385</v>
      </c>
      <c r="I236" s="219"/>
      <c r="J236" s="215"/>
      <c r="K236" s="215"/>
      <c r="L236" s="220"/>
      <c r="M236" s="221"/>
      <c r="N236" s="222"/>
      <c r="O236" s="222"/>
      <c r="P236" s="222"/>
      <c r="Q236" s="222"/>
      <c r="R236" s="222"/>
      <c r="S236" s="222"/>
      <c r="T236" s="223"/>
      <c r="AT236" s="224" t="s">
        <v>290</v>
      </c>
      <c r="AU236" s="224" t="s">
        <v>83</v>
      </c>
      <c r="AV236" s="11" t="s">
        <v>83</v>
      </c>
      <c r="AW236" s="11" t="s">
        <v>36</v>
      </c>
      <c r="AX236" s="11" t="s">
        <v>81</v>
      </c>
      <c r="AY236" s="224" t="s">
        <v>186</v>
      </c>
    </row>
    <row r="237" spans="2:65" s="1" customFormat="1" ht="22.5" customHeight="1">
      <c r="B237" s="41"/>
      <c r="C237" s="254" t="s">
        <v>862</v>
      </c>
      <c r="D237" s="254" t="s">
        <v>1059</v>
      </c>
      <c r="E237" s="255" t="s">
        <v>1445</v>
      </c>
      <c r="F237" s="256" t="s">
        <v>1446</v>
      </c>
      <c r="G237" s="257" t="s">
        <v>300</v>
      </c>
      <c r="H237" s="258">
        <v>1</v>
      </c>
      <c r="I237" s="259"/>
      <c r="J237" s="260">
        <f>ROUND(I237*H237,2)</f>
        <v>0</v>
      </c>
      <c r="K237" s="256" t="s">
        <v>193</v>
      </c>
      <c r="L237" s="261"/>
      <c r="M237" s="262" t="s">
        <v>23</v>
      </c>
      <c r="N237" s="263" t="s">
        <v>44</v>
      </c>
      <c r="O237" s="42"/>
      <c r="P237" s="202">
        <f>O237*H237</f>
        <v>0</v>
      </c>
      <c r="Q237" s="202">
        <v>0.0021</v>
      </c>
      <c r="R237" s="202">
        <f>Q237*H237</f>
        <v>0.0021</v>
      </c>
      <c r="S237" s="202">
        <v>0</v>
      </c>
      <c r="T237" s="203">
        <f>S237*H237</f>
        <v>0</v>
      </c>
      <c r="AR237" s="24" t="s">
        <v>1428</v>
      </c>
      <c r="AT237" s="24" t="s">
        <v>1059</v>
      </c>
      <c r="AU237" s="24" t="s">
        <v>83</v>
      </c>
      <c r="AY237" s="24" t="s">
        <v>186</v>
      </c>
      <c r="BE237" s="204">
        <f>IF(N237="základní",J237,0)</f>
        <v>0</v>
      </c>
      <c r="BF237" s="204">
        <f>IF(N237="snížená",J237,0)</f>
        <v>0</v>
      </c>
      <c r="BG237" s="204">
        <f>IF(N237="zákl. přenesená",J237,0)</f>
        <v>0</v>
      </c>
      <c r="BH237" s="204">
        <f>IF(N237="sníž. přenesená",J237,0)</f>
        <v>0</v>
      </c>
      <c r="BI237" s="204">
        <f>IF(N237="nulová",J237,0)</f>
        <v>0</v>
      </c>
      <c r="BJ237" s="24" t="s">
        <v>81</v>
      </c>
      <c r="BK237" s="204">
        <f>ROUND(I237*H237,2)</f>
        <v>0</v>
      </c>
      <c r="BL237" s="24" t="s">
        <v>1105</v>
      </c>
      <c r="BM237" s="24" t="s">
        <v>1719</v>
      </c>
    </row>
    <row r="238" spans="2:47" s="1" customFormat="1" ht="27">
      <c r="B238" s="41"/>
      <c r="C238" s="63"/>
      <c r="D238" s="208" t="s">
        <v>196</v>
      </c>
      <c r="E238" s="63"/>
      <c r="F238" s="209" t="s">
        <v>1448</v>
      </c>
      <c r="G238" s="63"/>
      <c r="H238" s="63"/>
      <c r="I238" s="163"/>
      <c r="J238" s="63"/>
      <c r="K238" s="63"/>
      <c r="L238" s="61"/>
      <c r="M238" s="228"/>
      <c r="N238" s="211"/>
      <c r="O238" s="211"/>
      <c r="P238" s="211"/>
      <c r="Q238" s="211"/>
      <c r="R238" s="211"/>
      <c r="S238" s="211"/>
      <c r="T238" s="229"/>
      <c r="AT238" s="24" t="s">
        <v>196</v>
      </c>
      <c r="AU238" s="24" t="s">
        <v>83</v>
      </c>
    </row>
    <row r="239" spans="2:12" s="1" customFormat="1" ht="6.95" customHeight="1">
      <c r="B239" s="56"/>
      <c r="C239" s="57"/>
      <c r="D239" s="57"/>
      <c r="E239" s="57"/>
      <c r="F239" s="57"/>
      <c r="G239" s="57"/>
      <c r="H239" s="57"/>
      <c r="I239" s="139"/>
      <c r="J239" s="57"/>
      <c r="K239" s="57"/>
      <c r="L239" s="61"/>
    </row>
  </sheetData>
  <sheetProtection password="CC35" sheet="1" objects="1" scenarios="1" formatCells="0" formatColumns="0" formatRows="0" sort="0" autoFilter="0"/>
  <autoFilter ref="C85:K238"/>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4"/>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101</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1720</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ROUND(SUM(BE86:BE243),2)</f>
        <v>0</v>
      </c>
      <c r="G30" s="42"/>
      <c r="H30" s="42"/>
      <c r="I30" s="131">
        <v>0.21</v>
      </c>
      <c r="J30" s="130">
        <f>ROUND(ROUND((SUM(BE86:BE243)),2)*I30,2)</f>
        <v>0</v>
      </c>
      <c r="K30" s="45"/>
    </row>
    <row r="31" spans="2:11" s="1" customFormat="1" ht="14.45" customHeight="1">
      <c r="B31" s="41"/>
      <c r="C31" s="42"/>
      <c r="D31" s="42"/>
      <c r="E31" s="49" t="s">
        <v>45</v>
      </c>
      <c r="F31" s="130">
        <f>ROUND(SUM(BF86:BF243),2)</f>
        <v>0</v>
      </c>
      <c r="G31" s="42"/>
      <c r="H31" s="42"/>
      <c r="I31" s="131">
        <v>0.15</v>
      </c>
      <c r="J31" s="130">
        <f>ROUND(ROUND((SUM(BF86:BF243)),2)*I31,2)</f>
        <v>0</v>
      </c>
      <c r="K31" s="45"/>
    </row>
    <row r="32" spans="2:11" s="1" customFormat="1" ht="14.45" customHeight="1" hidden="1">
      <c r="B32" s="41"/>
      <c r="C32" s="42"/>
      <c r="D32" s="42"/>
      <c r="E32" s="49" t="s">
        <v>46</v>
      </c>
      <c r="F32" s="130">
        <f>ROUND(SUM(BG86:BG243),2)</f>
        <v>0</v>
      </c>
      <c r="G32" s="42"/>
      <c r="H32" s="42"/>
      <c r="I32" s="131">
        <v>0.21</v>
      </c>
      <c r="J32" s="130">
        <v>0</v>
      </c>
      <c r="K32" s="45"/>
    </row>
    <row r="33" spans="2:11" s="1" customFormat="1" ht="14.45" customHeight="1" hidden="1">
      <c r="B33" s="41"/>
      <c r="C33" s="42"/>
      <c r="D33" s="42"/>
      <c r="E33" s="49" t="s">
        <v>47</v>
      </c>
      <c r="F33" s="130">
        <f>ROUND(SUM(BH86:BH243),2)</f>
        <v>0</v>
      </c>
      <c r="G33" s="42"/>
      <c r="H33" s="42"/>
      <c r="I33" s="131">
        <v>0.15</v>
      </c>
      <c r="J33" s="130">
        <v>0</v>
      </c>
      <c r="K33" s="45"/>
    </row>
    <row r="34" spans="2:11" s="1" customFormat="1" ht="14.45" customHeight="1" hidden="1">
      <c r="B34" s="41"/>
      <c r="C34" s="42"/>
      <c r="D34" s="42"/>
      <c r="E34" s="49" t="s">
        <v>48</v>
      </c>
      <c r="F34" s="130">
        <f>ROUND(SUM(BI86:BI243),2)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106 - Úprava MK ke střelnici</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J86</f>
        <v>0</v>
      </c>
      <c r="K56" s="45"/>
      <c r="AU56" s="24" t="s">
        <v>163</v>
      </c>
    </row>
    <row r="57" spans="2:11" s="7" customFormat="1" ht="24.95" customHeight="1">
      <c r="B57" s="149"/>
      <c r="C57" s="150"/>
      <c r="D57" s="151" t="s">
        <v>276</v>
      </c>
      <c r="E57" s="152"/>
      <c r="F57" s="152"/>
      <c r="G57" s="152"/>
      <c r="H57" s="152"/>
      <c r="I57" s="153"/>
      <c r="J57" s="154">
        <f>J87</f>
        <v>0</v>
      </c>
      <c r="K57" s="155"/>
    </row>
    <row r="58" spans="2:11" s="8" customFormat="1" ht="19.9" customHeight="1">
      <c r="B58" s="156"/>
      <c r="C58" s="157"/>
      <c r="D58" s="158" t="s">
        <v>277</v>
      </c>
      <c r="E58" s="159"/>
      <c r="F58" s="159"/>
      <c r="G58" s="159"/>
      <c r="H58" s="159"/>
      <c r="I58" s="160"/>
      <c r="J58" s="161">
        <f>J88</f>
        <v>0</v>
      </c>
      <c r="K58" s="162"/>
    </row>
    <row r="59" spans="2:11" s="8" customFormat="1" ht="19.9" customHeight="1">
      <c r="B59" s="156"/>
      <c r="C59" s="157"/>
      <c r="D59" s="158" t="s">
        <v>424</v>
      </c>
      <c r="E59" s="159"/>
      <c r="F59" s="159"/>
      <c r="G59" s="159"/>
      <c r="H59" s="159"/>
      <c r="I59" s="160"/>
      <c r="J59" s="161">
        <f>J150</f>
        <v>0</v>
      </c>
      <c r="K59" s="162"/>
    </row>
    <row r="60" spans="2:11" s="8" customFormat="1" ht="19.9" customHeight="1">
      <c r="B60" s="156"/>
      <c r="C60" s="157"/>
      <c r="D60" s="158" t="s">
        <v>426</v>
      </c>
      <c r="E60" s="159"/>
      <c r="F60" s="159"/>
      <c r="G60" s="159"/>
      <c r="H60" s="159"/>
      <c r="I60" s="160"/>
      <c r="J60" s="161">
        <f>J154</f>
        <v>0</v>
      </c>
      <c r="K60" s="162"/>
    </row>
    <row r="61" spans="2:11" s="8" customFormat="1" ht="19.9" customHeight="1">
      <c r="B61" s="156"/>
      <c r="C61" s="157"/>
      <c r="D61" s="158" t="s">
        <v>427</v>
      </c>
      <c r="E61" s="159"/>
      <c r="F61" s="159"/>
      <c r="G61" s="159"/>
      <c r="H61" s="159"/>
      <c r="I61" s="160"/>
      <c r="J61" s="161">
        <f>J159</f>
        <v>0</v>
      </c>
      <c r="K61" s="162"/>
    </row>
    <row r="62" spans="2:11" s="8" customFormat="1" ht="19.9" customHeight="1">
      <c r="B62" s="156"/>
      <c r="C62" s="157"/>
      <c r="D62" s="158" t="s">
        <v>429</v>
      </c>
      <c r="E62" s="159"/>
      <c r="F62" s="159"/>
      <c r="G62" s="159"/>
      <c r="H62" s="159"/>
      <c r="I62" s="160"/>
      <c r="J62" s="161">
        <f>J188</f>
        <v>0</v>
      </c>
      <c r="K62" s="162"/>
    </row>
    <row r="63" spans="2:11" s="8" customFormat="1" ht="19.9" customHeight="1">
      <c r="B63" s="156"/>
      <c r="C63" s="157"/>
      <c r="D63" s="158" t="s">
        <v>278</v>
      </c>
      <c r="E63" s="159"/>
      <c r="F63" s="159"/>
      <c r="G63" s="159"/>
      <c r="H63" s="159"/>
      <c r="I63" s="160"/>
      <c r="J63" s="161">
        <f>J218</f>
        <v>0</v>
      </c>
      <c r="K63" s="162"/>
    </row>
    <row r="64" spans="2:11" s="8" customFormat="1" ht="19.9" customHeight="1">
      <c r="B64" s="156"/>
      <c r="C64" s="157"/>
      <c r="D64" s="158" t="s">
        <v>279</v>
      </c>
      <c r="E64" s="159"/>
      <c r="F64" s="159"/>
      <c r="G64" s="159"/>
      <c r="H64" s="159"/>
      <c r="I64" s="160"/>
      <c r="J64" s="161">
        <f>J225</f>
        <v>0</v>
      </c>
      <c r="K64" s="162"/>
    </row>
    <row r="65" spans="2:11" s="7" customFormat="1" ht="24.95" customHeight="1">
      <c r="B65" s="149"/>
      <c r="C65" s="150"/>
      <c r="D65" s="151" t="s">
        <v>1468</v>
      </c>
      <c r="E65" s="152"/>
      <c r="F65" s="152"/>
      <c r="G65" s="152"/>
      <c r="H65" s="152"/>
      <c r="I65" s="153"/>
      <c r="J65" s="154">
        <f>J228</f>
        <v>0</v>
      </c>
      <c r="K65" s="155"/>
    </row>
    <row r="66" spans="2:11" s="8" customFormat="1" ht="19.9" customHeight="1">
      <c r="B66" s="156"/>
      <c r="C66" s="157"/>
      <c r="D66" s="158" t="s">
        <v>1248</v>
      </c>
      <c r="E66" s="159"/>
      <c r="F66" s="159"/>
      <c r="G66" s="159"/>
      <c r="H66" s="159"/>
      <c r="I66" s="160"/>
      <c r="J66" s="161">
        <f>J229</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169</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404" t="str">
        <f>E7</f>
        <v>III/117 24 Obchvat Rokycany - Hrádek, úsek 2, km 0,000 - 3,350</v>
      </c>
      <c r="F76" s="405"/>
      <c r="G76" s="405"/>
      <c r="H76" s="405"/>
      <c r="I76" s="163"/>
      <c r="J76" s="63"/>
      <c r="K76" s="63"/>
      <c r="L76" s="61"/>
    </row>
    <row r="77" spans="2:12" s="1" customFormat="1" ht="14.45" customHeight="1">
      <c r="B77" s="41"/>
      <c r="C77" s="65" t="s">
        <v>156</v>
      </c>
      <c r="D77" s="63"/>
      <c r="E77" s="63"/>
      <c r="F77" s="63"/>
      <c r="G77" s="63"/>
      <c r="H77" s="63"/>
      <c r="I77" s="163"/>
      <c r="J77" s="63"/>
      <c r="K77" s="63"/>
      <c r="L77" s="61"/>
    </row>
    <row r="78" spans="2:12" s="1" customFormat="1" ht="23.25" customHeight="1">
      <c r="B78" s="41"/>
      <c r="C78" s="63"/>
      <c r="D78" s="63"/>
      <c r="E78" s="376" t="str">
        <f>E9</f>
        <v>SO 106 - Úprava MK ke střelnici</v>
      </c>
      <c r="F78" s="406"/>
      <c r="G78" s="406"/>
      <c r="H78" s="406"/>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Hrádek, Kamenný Újezd</v>
      </c>
      <c r="G80" s="63"/>
      <c r="H80" s="63"/>
      <c r="I80" s="165" t="s">
        <v>26</v>
      </c>
      <c r="J80" s="73" t="str">
        <f>IF(J12="","",J12)</f>
        <v>8. 9. 2017</v>
      </c>
      <c r="K80" s="63"/>
      <c r="L80" s="61"/>
    </row>
    <row r="81" spans="2:12" s="1" customFormat="1" ht="6.95" customHeight="1">
      <c r="B81" s="41"/>
      <c r="C81" s="63"/>
      <c r="D81" s="63"/>
      <c r="E81" s="63"/>
      <c r="F81" s="63"/>
      <c r="G81" s="63"/>
      <c r="H81" s="63"/>
      <c r="I81" s="163"/>
      <c r="J81" s="63"/>
      <c r="K81" s="63"/>
      <c r="L81" s="61"/>
    </row>
    <row r="82" spans="2:12" s="1" customFormat="1" ht="15">
      <c r="B82" s="41"/>
      <c r="C82" s="65" t="s">
        <v>28</v>
      </c>
      <c r="D82" s="63"/>
      <c r="E82" s="63"/>
      <c r="F82" s="164" t="str">
        <f>E15</f>
        <v>Správa a údržba silnic PK</v>
      </c>
      <c r="G82" s="63"/>
      <c r="H82" s="63"/>
      <c r="I82" s="165" t="s">
        <v>34</v>
      </c>
      <c r="J82" s="164" t="str">
        <f>E21</f>
        <v>D PROJEKT PLZEŇ Nedvěd s.r.o.</v>
      </c>
      <c r="K82" s="63"/>
      <c r="L82" s="61"/>
    </row>
    <row r="83" spans="2:12" s="1" customFormat="1" ht="14.45" customHeight="1">
      <c r="B83" s="41"/>
      <c r="C83" s="65" t="s">
        <v>32</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170</v>
      </c>
      <c r="D85" s="168" t="s">
        <v>58</v>
      </c>
      <c r="E85" s="168" t="s">
        <v>54</v>
      </c>
      <c r="F85" s="168" t="s">
        <v>171</v>
      </c>
      <c r="G85" s="168" t="s">
        <v>172</v>
      </c>
      <c r="H85" s="168" t="s">
        <v>173</v>
      </c>
      <c r="I85" s="169" t="s">
        <v>174</v>
      </c>
      <c r="J85" s="168" t="s">
        <v>161</v>
      </c>
      <c r="K85" s="170" t="s">
        <v>175</v>
      </c>
      <c r="L85" s="171"/>
      <c r="M85" s="81" t="s">
        <v>176</v>
      </c>
      <c r="N85" s="82" t="s">
        <v>43</v>
      </c>
      <c r="O85" s="82" t="s">
        <v>177</v>
      </c>
      <c r="P85" s="82" t="s">
        <v>178</v>
      </c>
      <c r="Q85" s="82" t="s">
        <v>179</v>
      </c>
      <c r="R85" s="82" t="s">
        <v>180</v>
      </c>
      <c r="S85" s="82" t="s">
        <v>181</v>
      </c>
      <c r="T85" s="83" t="s">
        <v>182</v>
      </c>
    </row>
    <row r="86" spans="2:63" s="1" customFormat="1" ht="29.25" customHeight="1">
      <c r="B86" s="41"/>
      <c r="C86" s="87" t="s">
        <v>162</v>
      </c>
      <c r="D86" s="63"/>
      <c r="E86" s="63"/>
      <c r="F86" s="63"/>
      <c r="G86" s="63"/>
      <c r="H86" s="63"/>
      <c r="I86" s="163"/>
      <c r="J86" s="172">
        <f>BK86</f>
        <v>0</v>
      </c>
      <c r="K86" s="63"/>
      <c r="L86" s="61"/>
      <c r="M86" s="84"/>
      <c r="N86" s="85"/>
      <c r="O86" s="85"/>
      <c r="P86" s="173">
        <f>P87+P228</f>
        <v>0</v>
      </c>
      <c r="Q86" s="85"/>
      <c r="R86" s="173">
        <f>R87+R228</f>
        <v>263.05267432</v>
      </c>
      <c r="S86" s="85"/>
      <c r="T86" s="174">
        <f>T87+T228</f>
        <v>143.4804</v>
      </c>
      <c r="AT86" s="24" t="s">
        <v>72</v>
      </c>
      <c r="AU86" s="24" t="s">
        <v>163</v>
      </c>
      <c r="BK86" s="175">
        <f>BK87+BK228</f>
        <v>0</v>
      </c>
    </row>
    <row r="87" spans="2:63" s="10" customFormat="1" ht="37.35" customHeight="1">
      <c r="B87" s="176"/>
      <c r="C87" s="177"/>
      <c r="D87" s="178" t="s">
        <v>72</v>
      </c>
      <c r="E87" s="179" t="s">
        <v>280</v>
      </c>
      <c r="F87" s="179" t="s">
        <v>281</v>
      </c>
      <c r="G87" s="177"/>
      <c r="H87" s="177"/>
      <c r="I87" s="180"/>
      <c r="J87" s="181">
        <f>BK87</f>
        <v>0</v>
      </c>
      <c r="K87" s="177"/>
      <c r="L87" s="182"/>
      <c r="M87" s="183"/>
      <c r="N87" s="184"/>
      <c r="O87" s="184"/>
      <c r="P87" s="185">
        <f>P88+P150+P154+P159+P188+P218+P225</f>
        <v>0</v>
      </c>
      <c r="Q87" s="184"/>
      <c r="R87" s="185">
        <f>R88+R150+R154+R159+R188+R218+R225</f>
        <v>240.28596732</v>
      </c>
      <c r="S87" s="184"/>
      <c r="T87" s="186">
        <f>T88+T150+T154+T159+T188+T218+T225</f>
        <v>143.4804</v>
      </c>
      <c r="AR87" s="187" t="s">
        <v>81</v>
      </c>
      <c r="AT87" s="188" t="s">
        <v>72</v>
      </c>
      <c r="AU87" s="188" t="s">
        <v>73</v>
      </c>
      <c r="AY87" s="187" t="s">
        <v>186</v>
      </c>
      <c r="BK87" s="189">
        <f>BK88+BK150+BK154+BK159+BK188+BK218+BK225</f>
        <v>0</v>
      </c>
    </row>
    <row r="88" spans="2:63" s="10" customFormat="1" ht="19.9" customHeight="1">
      <c r="B88" s="176"/>
      <c r="C88" s="177"/>
      <c r="D88" s="190" t="s">
        <v>72</v>
      </c>
      <c r="E88" s="191" t="s">
        <v>81</v>
      </c>
      <c r="F88" s="191" t="s">
        <v>282</v>
      </c>
      <c r="G88" s="177"/>
      <c r="H88" s="177"/>
      <c r="I88" s="180"/>
      <c r="J88" s="192">
        <f>BK88</f>
        <v>0</v>
      </c>
      <c r="K88" s="177"/>
      <c r="L88" s="182"/>
      <c r="M88" s="183"/>
      <c r="N88" s="184"/>
      <c r="O88" s="184"/>
      <c r="P88" s="185">
        <f>SUM(P89:P149)</f>
        <v>0</v>
      </c>
      <c r="Q88" s="184"/>
      <c r="R88" s="185">
        <f>SUM(R89:R149)</f>
        <v>0.0185535</v>
      </c>
      <c r="S88" s="184"/>
      <c r="T88" s="186">
        <f>SUM(T89:T149)</f>
        <v>143.4804</v>
      </c>
      <c r="AR88" s="187" t="s">
        <v>81</v>
      </c>
      <c r="AT88" s="188" t="s">
        <v>72</v>
      </c>
      <c r="AU88" s="188" t="s">
        <v>81</v>
      </c>
      <c r="AY88" s="187" t="s">
        <v>186</v>
      </c>
      <c r="BK88" s="189">
        <f>SUM(BK89:BK149)</f>
        <v>0</v>
      </c>
    </row>
    <row r="89" spans="2:65" s="1" customFormat="1" ht="44.25" customHeight="1">
      <c r="B89" s="41"/>
      <c r="C89" s="193" t="s">
        <v>202</v>
      </c>
      <c r="D89" s="193" t="s">
        <v>189</v>
      </c>
      <c r="E89" s="194" t="s">
        <v>460</v>
      </c>
      <c r="F89" s="195" t="s">
        <v>461</v>
      </c>
      <c r="G89" s="196" t="s">
        <v>285</v>
      </c>
      <c r="H89" s="197">
        <v>206.15</v>
      </c>
      <c r="I89" s="198"/>
      <c r="J89" s="199">
        <f>ROUND(I89*H89,2)</f>
        <v>0</v>
      </c>
      <c r="K89" s="195" t="s">
        <v>193</v>
      </c>
      <c r="L89" s="61"/>
      <c r="M89" s="200" t="s">
        <v>23</v>
      </c>
      <c r="N89" s="201" t="s">
        <v>44</v>
      </c>
      <c r="O89" s="42"/>
      <c r="P89" s="202">
        <f>O89*H89</f>
        <v>0</v>
      </c>
      <c r="Q89" s="202">
        <v>0</v>
      </c>
      <c r="R89" s="202">
        <f>Q89*H89</f>
        <v>0</v>
      </c>
      <c r="S89" s="202">
        <v>0.44</v>
      </c>
      <c r="T89" s="203">
        <f>S89*H89</f>
        <v>90.706</v>
      </c>
      <c r="AR89" s="24" t="s">
        <v>206</v>
      </c>
      <c r="AT89" s="24" t="s">
        <v>189</v>
      </c>
      <c r="AU89" s="24" t="s">
        <v>83</v>
      </c>
      <c r="AY89" s="24" t="s">
        <v>186</v>
      </c>
      <c r="BE89" s="204">
        <f>IF(N89="základní",J89,0)</f>
        <v>0</v>
      </c>
      <c r="BF89" s="204">
        <f>IF(N89="snížená",J89,0)</f>
        <v>0</v>
      </c>
      <c r="BG89" s="204">
        <f>IF(N89="zákl. přenesená",J89,0)</f>
        <v>0</v>
      </c>
      <c r="BH89" s="204">
        <f>IF(N89="sníž. přenesená",J89,0)</f>
        <v>0</v>
      </c>
      <c r="BI89" s="204">
        <f>IF(N89="nulová",J89,0)</f>
        <v>0</v>
      </c>
      <c r="BJ89" s="24" t="s">
        <v>81</v>
      </c>
      <c r="BK89" s="204">
        <f>ROUND(I89*H89,2)</f>
        <v>0</v>
      </c>
      <c r="BL89" s="24" t="s">
        <v>206</v>
      </c>
      <c r="BM89" s="24" t="s">
        <v>1721</v>
      </c>
    </row>
    <row r="90" spans="2:47" s="1" customFormat="1" ht="256.5">
      <c r="B90" s="41"/>
      <c r="C90" s="63"/>
      <c r="D90" s="205" t="s">
        <v>287</v>
      </c>
      <c r="E90" s="63"/>
      <c r="F90" s="206" t="s">
        <v>458</v>
      </c>
      <c r="G90" s="63"/>
      <c r="H90" s="63"/>
      <c r="I90" s="163"/>
      <c r="J90" s="63"/>
      <c r="K90" s="63"/>
      <c r="L90" s="61"/>
      <c r="M90" s="207"/>
      <c r="N90" s="42"/>
      <c r="O90" s="42"/>
      <c r="P90" s="42"/>
      <c r="Q90" s="42"/>
      <c r="R90" s="42"/>
      <c r="S90" s="42"/>
      <c r="T90" s="78"/>
      <c r="AT90" s="24" t="s">
        <v>287</v>
      </c>
      <c r="AU90" s="24" t="s">
        <v>83</v>
      </c>
    </row>
    <row r="91" spans="2:65" s="1" customFormat="1" ht="31.5" customHeight="1">
      <c r="B91" s="41"/>
      <c r="C91" s="193" t="s">
        <v>83</v>
      </c>
      <c r="D91" s="193" t="s">
        <v>189</v>
      </c>
      <c r="E91" s="194" t="s">
        <v>472</v>
      </c>
      <c r="F91" s="195" t="s">
        <v>473</v>
      </c>
      <c r="G91" s="196" t="s">
        <v>285</v>
      </c>
      <c r="H91" s="197">
        <v>206.15</v>
      </c>
      <c r="I91" s="198"/>
      <c r="J91" s="199">
        <f>ROUND(I91*H91,2)</f>
        <v>0</v>
      </c>
      <c r="K91" s="195" t="s">
        <v>193</v>
      </c>
      <c r="L91" s="61"/>
      <c r="M91" s="200" t="s">
        <v>23</v>
      </c>
      <c r="N91" s="201" t="s">
        <v>44</v>
      </c>
      <c r="O91" s="42"/>
      <c r="P91" s="202">
        <f>O91*H91</f>
        <v>0</v>
      </c>
      <c r="Q91" s="202">
        <v>9E-05</v>
      </c>
      <c r="R91" s="202">
        <f>Q91*H91</f>
        <v>0.0185535</v>
      </c>
      <c r="S91" s="202">
        <v>0.256</v>
      </c>
      <c r="T91" s="203">
        <f>S91*H91</f>
        <v>52.7744</v>
      </c>
      <c r="AR91" s="24" t="s">
        <v>206</v>
      </c>
      <c r="AT91" s="24" t="s">
        <v>189</v>
      </c>
      <c r="AU91" s="24" t="s">
        <v>83</v>
      </c>
      <c r="AY91" s="24" t="s">
        <v>186</v>
      </c>
      <c r="BE91" s="204">
        <f>IF(N91="základní",J91,0)</f>
        <v>0</v>
      </c>
      <c r="BF91" s="204">
        <f>IF(N91="snížená",J91,0)</f>
        <v>0</v>
      </c>
      <c r="BG91" s="204">
        <f>IF(N91="zákl. přenesená",J91,0)</f>
        <v>0</v>
      </c>
      <c r="BH91" s="204">
        <f>IF(N91="sníž. přenesená",J91,0)</f>
        <v>0</v>
      </c>
      <c r="BI91" s="204">
        <f>IF(N91="nulová",J91,0)</f>
        <v>0</v>
      </c>
      <c r="BJ91" s="24" t="s">
        <v>81</v>
      </c>
      <c r="BK91" s="204">
        <f>ROUND(I91*H91,2)</f>
        <v>0</v>
      </c>
      <c r="BL91" s="24" t="s">
        <v>206</v>
      </c>
      <c r="BM91" s="24" t="s">
        <v>1722</v>
      </c>
    </row>
    <row r="92" spans="2:47" s="1" customFormat="1" ht="216">
      <c r="B92" s="41"/>
      <c r="C92" s="63"/>
      <c r="D92" s="208" t="s">
        <v>287</v>
      </c>
      <c r="E92" s="63"/>
      <c r="F92" s="209" t="s">
        <v>469</v>
      </c>
      <c r="G92" s="63"/>
      <c r="H92" s="63"/>
      <c r="I92" s="163"/>
      <c r="J92" s="63"/>
      <c r="K92" s="63"/>
      <c r="L92" s="61"/>
      <c r="M92" s="207"/>
      <c r="N92" s="42"/>
      <c r="O92" s="42"/>
      <c r="P92" s="42"/>
      <c r="Q92" s="42"/>
      <c r="R92" s="42"/>
      <c r="S92" s="42"/>
      <c r="T92" s="78"/>
      <c r="AT92" s="24" t="s">
        <v>287</v>
      </c>
      <c r="AU92" s="24" t="s">
        <v>83</v>
      </c>
    </row>
    <row r="93" spans="2:47" s="1" customFormat="1" ht="40.5">
      <c r="B93" s="41"/>
      <c r="C93" s="63"/>
      <c r="D93" s="205" t="s">
        <v>196</v>
      </c>
      <c r="E93" s="63"/>
      <c r="F93" s="206" t="s">
        <v>1723</v>
      </c>
      <c r="G93" s="63"/>
      <c r="H93" s="63"/>
      <c r="I93" s="163"/>
      <c r="J93" s="63"/>
      <c r="K93" s="63"/>
      <c r="L93" s="61"/>
      <c r="M93" s="207"/>
      <c r="N93" s="42"/>
      <c r="O93" s="42"/>
      <c r="P93" s="42"/>
      <c r="Q93" s="42"/>
      <c r="R93" s="42"/>
      <c r="S93" s="42"/>
      <c r="T93" s="78"/>
      <c r="AT93" s="24" t="s">
        <v>196</v>
      </c>
      <c r="AU93" s="24" t="s">
        <v>83</v>
      </c>
    </row>
    <row r="94" spans="2:65" s="1" customFormat="1" ht="44.25" customHeight="1">
      <c r="B94" s="41"/>
      <c r="C94" s="193" t="s">
        <v>206</v>
      </c>
      <c r="D94" s="193" t="s">
        <v>189</v>
      </c>
      <c r="E94" s="194" t="s">
        <v>1724</v>
      </c>
      <c r="F94" s="195" t="s">
        <v>1725</v>
      </c>
      <c r="G94" s="196" t="s">
        <v>295</v>
      </c>
      <c r="H94" s="197">
        <v>1056.5</v>
      </c>
      <c r="I94" s="198"/>
      <c r="J94" s="199">
        <f>ROUND(I94*H94,2)</f>
        <v>0</v>
      </c>
      <c r="K94" s="195" t="s">
        <v>193</v>
      </c>
      <c r="L94" s="61"/>
      <c r="M94" s="200" t="s">
        <v>23</v>
      </c>
      <c r="N94" s="201" t="s">
        <v>44</v>
      </c>
      <c r="O94" s="42"/>
      <c r="P94" s="202">
        <f>O94*H94</f>
        <v>0</v>
      </c>
      <c r="Q94" s="202">
        <v>0</v>
      </c>
      <c r="R94" s="202">
        <f>Q94*H94</f>
        <v>0</v>
      </c>
      <c r="S94" s="202">
        <v>0</v>
      </c>
      <c r="T94" s="203">
        <f>S94*H94</f>
        <v>0</v>
      </c>
      <c r="AR94" s="24" t="s">
        <v>206</v>
      </c>
      <c r="AT94" s="24" t="s">
        <v>189</v>
      </c>
      <c r="AU94" s="24" t="s">
        <v>83</v>
      </c>
      <c r="AY94" s="24" t="s">
        <v>186</v>
      </c>
      <c r="BE94" s="204">
        <f>IF(N94="základní",J94,0)</f>
        <v>0</v>
      </c>
      <c r="BF94" s="204">
        <f>IF(N94="snížená",J94,0)</f>
        <v>0</v>
      </c>
      <c r="BG94" s="204">
        <f>IF(N94="zákl. přenesená",J94,0)</f>
        <v>0</v>
      </c>
      <c r="BH94" s="204">
        <f>IF(N94="sníž. přenesená",J94,0)</f>
        <v>0</v>
      </c>
      <c r="BI94" s="204">
        <f>IF(N94="nulová",J94,0)</f>
        <v>0</v>
      </c>
      <c r="BJ94" s="24" t="s">
        <v>81</v>
      </c>
      <c r="BK94" s="204">
        <f>ROUND(I94*H94,2)</f>
        <v>0</v>
      </c>
      <c r="BL94" s="24" t="s">
        <v>206</v>
      </c>
      <c r="BM94" s="24" t="s">
        <v>1726</v>
      </c>
    </row>
    <row r="95" spans="2:47" s="1" customFormat="1" ht="270">
      <c r="B95" s="41"/>
      <c r="C95" s="63"/>
      <c r="D95" s="208" t="s">
        <v>287</v>
      </c>
      <c r="E95" s="63"/>
      <c r="F95" s="209" t="s">
        <v>490</v>
      </c>
      <c r="G95" s="63"/>
      <c r="H95" s="63"/>
      <c r="I95" s="163"/>
      <c r="J95" s="63"/>
      <c r="K95" s="63"/>
      <c r="L95" s="61"/>
      <c r="M95" s="207"/>
      <c r="N95" s="42"/>
      <c r="O95" s="42"/>
      <c r="P95" s="42"/>
      <c r="Q95" s="42"/>
      <c r="R95" s="42"/>
      <c r="S95" s="42"/>
      <c r="T95" s="78"/>
      <c r="AT95" s="24" t="s">
        <v>287</v>
      </c>
      <c r="AU95" s="24" t="s">
        <v>83</v>
      </c>
    </row>
    <row r="96" spans="2:47" s="1" customFormat="1" ht="27">
      <c r="B96" s="41"/>
      <c r="C96" s="63"/>
      <c r="D96" s="208" t="s">
        <v>196</v>
      </c>
      <c r="E96" s="63"/>
      <c r="F96" s="209" t="s">
        <v>1261</v>
      </c>
      <c r="G96" s="63"/>
      <c r="H96" s="63"/>
      <c r="I96" s="163"/>
      <c r="J96" s="63"/>
      <c r="K96" s="63"/>
      <c r="L96" s="61"/>
      <c r="M96" s="207"/>
      <c r="N96" s="42"/>
      <c r="O96" s="42"/>
      <c r="P96" s="42"/>
      <c r="Q96" s="42"/>
      <c r="R96" s="42"/>
      <c r="S96" s="42"/>
      <c r="T96" s="78"/>
      <c r="AT96" s="24" t="s">
        <v>196</v>
      </c>
      <c r="AU96" s="24" t="s">
        <v>83</v>
      </c>
    </row>
    <row r="97" spans="2:51" s="11" customFormat="1" ht="13.5">
      <c r="B97" s="214"/>
      <c r="C97" s="215"/>
      <c r="D97" s="208" t="s">
        <v>290</v>
      </c>
      <c r="E97" s="225" t="s">
        <v>23</v>
      </c>
      <c r="F97" s="226" t="s">
        <v>1727</v>
      </c>
      <c r="G97" s="215"/>
      <c r="H97" s="227">
        <v>625</v>
      </c>
      <c r="I97" s="219"/>
      <c r="J97" s="215"/>
      <c r="K97" s="215"/>
      <c r="L97" s="220"/>
      <c r="M97" s="221"/>
      <c r="N97" s="222"/>
      <c r="O97" s="222"/>
      <c r="P97" s="222"/>
      <c r="Q97" s="222"/>
      <c r="R97" s="222"/>
      <c r="S97" s="222"/>
      <c r="T97" s="223"/>
      <c r="AT97" s="224" t="s">
        <v>290</v>
      </c>
      <c r="AU97" s="224" t="s">
        <v>83</v>
      </c>
      <c r="AV97" s="11" t="s">
        <v>83</v>
      </c>
      <c r="AW97" s="11" t="s">
        <v>36</v>
      </c>
      <c r="AX97" s="11" t="s">
        <v>73</v>
      </c>
      <c r="AY97" s="224" t="s">
        <v>186</v>
      </c>
    </row>
    <row r="98" spans="2:51" s="13" customFormat="1" ht="13.5">
      <c r="B98" s="241"/>
      <c r="C98" s="242"/>
      <c r="D98" s="208" t="s">
        <v>290</v>
      </c>
      <c r="E98" s="243" t="s">
        <v>23</v>
      </c>
      <c r="F98" s="244" t="s">
        <v>1263</v>
      </c>
      <c r="G98" s="242"/>
      <c r="H98" s="245" t="s">
        <v>23</v>
      </c>
      <c r="I98" s="246"/>
      <c r="J98" s="242"/>
      <c r="K98" s="242"/>
      <c r="L98" s="247"/>
      <c r="M98" s="248"/>
      <c r="N98" s="249"/>
      <c r="O98" s="249"/>
      <c r="P98" s="249"/>
      <c r="Q98" s="249"/>
      <c r="R98" s="249"/>
      <c r="S98" s="249"/>
      <c r="T98" s="250"/>
      <c r="AT98" s="251" t="s">
        <v>290</v>
      </c>
      <c r="AU98" s="251" t="s">
        <v>83</v>
      </c>
      <c r="AV98" s="13" t="s">
        <v>81</v>
      </c>
      <c r="AW98" s="13" t="s">
        <v>36</v>
      </c>
      <c r="AX98" s="13" t="s">
        <v>73</v>
      </c>
      <c r="AY98" s="251" t="s">
        <v>186</v>
      </c>
    </row>
    <row r="99" spans="2:51" s="11" customFormat="1" ht="13.5">
      <c r="B99" s="214"/>
      <c r="C99" s="215"/>
      <c r="D99" s="208" t="s">
        <v>290</v>
      </c>
      <c r="E99" s="225" t="s">
        <v>23</v>
      </c>
      <c r="F99" s="226" t="s">
        <v>1728</v>
      </c>
      <c r="G99" s="215"/>
      <c r="H99" s="227">
        <v>431.5</v>
      </c>
      <c r="I99" s="219"/>
      <c r="J99" s="215"/>
      <c r="K99" s="215"/>
      <c r="L99" s="220"/>
      <c r="M99" s="221"/>
      <c r="N99" s="222"/>
      <c r="O99" s="222"/>
      <c r="P99" s="222"/>
      <c r="Q99" s="222"/>
      <c r="R99" s="222"/>
      <c r="S99" s="222"/>
      <c r="T99" s="223"/>
      <c r="AT99" s="224" t="s">
        <v>290</v>
      </c>
      <c r="AU99" s="224" t="s">
        <v>83</v>
      </c>
      <c r="AV99" s="11" t="s">
        <v>83</v>
      </c>
      <c r="AW99" s="11" t="s">
        <v>36</v>
      </c>
      <c r="AX99" s="11" t="s">
        <v>73</v>
      </c>
      <c r="AY99" s="224" t="s">
        <v>186</v>
      </c>
    </row>
    <row r="100" spans="2:51" s="13" customFormat="1" ht="13.5">
      <c r="B100" s="241"/>
      <c r="C100" s="242"/>
      <c r="D100" s="208" t="s">
        <v>290</v>
      </c>
      <c r="E100" s="243" t="s">
        <v>23</v>
      </c>
      <c r="F100" s="244" t="s">
        <v>1265</v>
      </c>
      <c r="G100" s="242"/>
      <c r="H100" s="245" t="s">
        <v>23</v>
      </c>
      <c r="I100" s="246"/>
      <c r="J100" s="242"/>
      <c r="K100" s="242"/>
      <c r="L100" s="247"/>
      <c r="M100" s="248"/>
      <c r="N100" s="249"/>
      <c r="O100" s="249"/>
      <c r="P100" s="249"/>
      <c r="Q100" s="249"/>
      <c r="R100" s="249"/>
      <c r="S100" s="249"/>
      <c r="T100" s="250"/>
      <c r="AT100" s="251" t="s">
        <v>290</v>
      </c>
      <c r="AU100" s="251" t="s">
        <v>83</v>
      </c>
      <c r="AV100" s="13" t="s">
        <v>81</v>
      </c>
      <c r="AW100" s="13" t="s">
        <v>36</v>
      </c>
      <c r="AX100" s="13" t="s">
        <v>73</v>
      </c>
      <c r="AY100" s="251" t="s">
        <v>186</v>
      </c>
    </row>
    <row r="101" spans="2:51" s="12" customFormat="1" ht="13.5">
      <c r="B101" s="230"/>
      <c r="C101" s="231"/>
      <c r="D101" s="205" t="s">
        <v>290</v>
      </c>
      <c r="E101" s="232" t="s">
        <v>23</v>
      </c>
      <c r="F101" s="233" t="s">
        <v>650</v>
      </c>
      <c r="G101" s="231"/>
      <c r="H101" s="234">
        <v>1056.5</v>
      </c>
      <c r="I101" s="235"/>
      <c r="J101" s="231"/>
      <c r="K101" s="231"/>
      <c r="L101" s="236"/>
      <c r="M101" s="237"/>
      <c r="N101" s="238"/>
      <c r="O101" s="238"/>
      <c r="P101" s="238"/>
      <c r="Q101" s="238"/>
      <c r="R101" s="238"/>
      <c r="S101" s="238"/>
      <c r="T101" s="239"/>
      <c r="AT101" s="240" t="s">
        <v>290</v>
      </c>
      <c r="AU101" s="240" t="s">
        <v>83</v>
      </c>
      <c r="AV101" s="12" t="s">
        <v>206</v>
      </c>
      <c r="AW101" s="12" t="s">
        <v>36</v>
      </c>
      <c r="AX101" s="12" t="s">
        <v>81</v>
      </c>
      <c r="AY101" s="240" t="s">
        <v>186</v>
      </c>
    </row>
    <row r="102" spans="2:65" s="1" customFormat="1" ht="44.25" customHeight="1">
      <c r="B102" s="41"/>
      <c r="C102" s="193" t="s">
        <v>185</v>
      </c>
      <c r="D102" s="193" t="s">
        <v>189</v>
      </c>
      <c r="E102" s="194" t="s">
        <v>492</v>
      </c>
      <c r="F102" s="195" t="s">
        <v>493</v>
      </c>
      <c r="G102" s="196" t="s">
        <v>295</v>
      </c>
      <c r="H102" s="197">
        <v>1056.5</v>
      </c>
      <c r="I102" s="198"/>
      <c r="J102" s="199">
        <f>ROUND(I102*H102,2)</f>
        <v>0</v>
      </c>
      <c r="K102" s="195" t="s">
        <v>193</v>
      </c>
      <c r="L102" s="61"/>
      <c r="M102" s="200" t="s">
        <v>23</v>
      </c>
      <c r="N102" s="201" t="s">
        <v>44</v>
      </c>
      <c r="O102" s="42"/>
      <c r="P102" s="202">
        <f>O102*H102</f>
        <v>0</v>
      </c>
      <c r="Q102" s="202">
        <v>0</v>
      </c>
      <c r="R102" s="202">
        <f>Q102*H102</f>
        <v>0</v>
      </c>
      <c r="S102" s="202">
        <v>0</v>
      </c>
      <c r="T102" s="203">
        <f>S102*H102</f>
        <v>0</v>
      </c>
      <c r="AR102" s="24" t="s">
        <v>206</v>
      </c>
      <c r="AT102" s="24" t="s">
        <v>189</v>
      </c>
      <c r="AU102" s="24" t="s">
        <v>83</v>
      </c>
      <c r="AY102" s="24" t="s">
        <v>186</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206</v>
      </c>
      <c r="BM102" s="24" t="s">
        <v>1729</v>
      </c>
    </row>
    <row r="103" spans="2:47" s="1" customFormat="1" ht="270">
      <c r="B103" s="41"/>
      <c r="C103" s="63"/>
      <c r="D103" s="205" t="s">
        <v>287</v>
      </c>
      <c r="E103" s="63"/>
      <c r="F103" s="206" t="s">
        <v>490</v>
      </c>
      <c r="G103" s="63"/>
      <c r="H103" s="63"/>
      <c r="I103" s="163"/>
      <c r="J103" s="63"/>
      <c r="K103" s="63"/>
      <c r="L103" s="61"/>
      <c r="M103" s="207"/>
      <c r="N103" s="42"/>
      <c r="O103" s="42"/>
      <c r="P103" s="42"/>
      <c r="Q103" s="42"/>
      <c r="R103" s="42"/>
      <c r="S103" s="42"/>
      <c r="T103" s="78"/>
      <c r="AT103" s="24" t="s">
        <v>287</v>
      </c>
      <c r="AU103" s="24" t="s">
        <v>83</v>
      </c>
    </row>
    <row r="104" spans="2:65" s="1" customFormat="1" ht="31.5" customHeight="1">
      <c r="B104" s="41"/>
      <c r="C104" s="193" t="s">
        <v>217</v>
      </c>
      <c r="D104" s="193" t="s">
        <v>189</v>
      </c>
      <c r="E104" s="194" t="s">
        <v>501</v>
      </c>
      <c r="F104" s="195" t="s">
        <v>502</v>
      </c>
      <c r="G104" s="196" t="s">
        <v>295</v>
      </c>
      <c r="H104" s="197">
        <v>15.904</v>
      </c>
      <c r="I104" s="198"/>
      <c r="J104" s="199">
        <f>ROUND(I104*H104,2)</f>
        <v>0</v>
      </c>
      <c r="K104" s="195" t="s">
        <v>193</v>
      </c>
      <c r="L104" s="61"/>
      <c r="M104" s="200" t="s">
        <v>23</v>
      </c>
      <c r="N104" s="201" t="s">
        <v>44</v>
      </c>
      <c r="O104" s="42"/>
      <c r="P104" s="202">
        <f>O104*H104</f>
        <v>0</v>
      </c>
      <c r="Q104" s="202">
        <v>0</v>
      </c>
      <c r="R104" s="202">
        <f>Q104*H104</f>
        <v>0</v>
      </c>
      <c r="S104" s="202">
        <v>0</v>
      </c>
      <c r="T104" s="203">
        <f>S104*H104</f>
        <v>0</v>
      </c>
      <c r="AR104" s="24" t="s">
        <v>206</v>
      </c>
      <c r="AT104" s="24" t="s">
        <v>189</v>
      </c>
      <c r="AU104" s="24" t="s">
        <v>83</v>
      </c>
      <c r="AY104" s="24" t="s">
        <v>186</v>
      </c>
      <c r="BE104" s="204">
        <f>IF(N104="základní",J104,0)</f>
        <v>0</v>
      </c>
      <c r="BF104" s="204">
        <f>IF(N104="snížená",J104,0)</f>
        <v>0</v>
      </c>
      <c r="BG104" s="204">
        <f>IF(N104="zákl. přenesená",J104,0)</f>
        <v>0</v>
      </c>
      <c r="BH104" s="204">
        <f>IF(N104="sníž. přenesená",J104,0)</f>
        <v>0</v>
      </c>
      <c r="BI104" s="204">
        <f>IF(N104="nulová",J104,0)</f>
        <v>0</v>
      </c>
      <c r="BJ104" s="24" t="s">
        <v>81</v>
      </c>
      <c r="BK104" s="204">
        <f>ROUND(I104*H104,2)</f>
        <v>0</v>
      </c>
      <c r="BL104" s="24" t="s">
        <v>206</v>
      </c>
      <c r="BM104" s="24" t="s">
        <v>1730</v>
      </c>
    </row>
    <row r="105" spans="2:47" s="1" customFormat="1" ht="202.5">
      <c r="B105" s="41"/>
      <c r="C105" s="63"/>
      <c r="D105" s="208" t="s">
        <v>287</v>
      </c>
      <c r="E105" s="63"/>
      <c r="F105" s="209" t="s">
        <v>498</v>
      </c>
      <c r="G105" s="63"/>
      <c r="H105" s="63"/>
      <c r="I105" s="163"/>
      <c r="J105" s="63"/>
      <c r="K105" s="63"/>
      <c r="L105" s="61"/>
      <c r="M105" s="207"/>
      <c r="N105" s="42"/>
      <c r="O105" s="42"/>
      <c r="P105" s="42"/>
      <c r="Q105" s="42"/>
      <c r="R105" s="42"/>
      <c r="S105" s="42"/>
      <c r="T105" s="78"/>
      <c r="AT105" s="24" t="s">
        <v>287</v>
      </c>
      <c r="AU105" s="24" t="s">
        <v>83</v>
      </c>
    </row>
    <row r="106" spans="2:51" s="11" customFormat="1" ht="13.5">
      <c r="B106" s="214"/>
      <c r="C106" s="215"/>
      <c r="D106" s="208" t="s">
        <v>290</v>
      </c>
      <c r="E106" s="225" t="s">
        <v>23</v>
      </c>
      <c r="F106" s="226" t="s">
        <v>1731</v>
      </c>
      <c r="G106" s="215"/>
      <c r="H106" s="227">
        <v>6.624</v>
      </c>
      <c r="I106" s="219"/>
      <c r="J106" s="215"/>
      <c r="K106" s="215"/>
      <c r="L106" s="220"/>
      <c r="M106" s="221"/>
      <c r="N106" s="222"/>
      <c r="O106" s="222"/>
      <c r="P106" s="222"/>
      <c r="Q106" s="222"/>
      <c r="R106" s="222"/>
      <c r="S106" s="222"/>
      <c r="T106" s="223"/>
      <c r="AT106" s="224" t="s">
        <v>290</v>
      </c>
      <c r="AU106" s="224" t="s">
        <v>83</v>
      </c>
      <c r="AV106" s="11" t="s">
        <v>83</v>
      </c>
      <c r="AW106" s="11" t="s">
        <v>36</v>
      </c>
      <c r="AX106" s="11" t="s">
        <v>73</v>
      </c>
      <c r="AY106" s="224" t="s">
        <v>186</v>
      </c>
    </row>
    <row r="107" spans="2:51" s="13" customFormat="1" ht="13.5">
      <c r="B107" s="241"/>
      <c r="C107" s="242"/>
      <c r="D107" s="208" t="s">
        <v>290</v>
      </c>
      <c r="E107" s="243" t="s">
        <v>23</v>
      </c>
      <c r="F107" s="244" t="s">
        <v>1732</v>
      </c>
      <c r="G107" s="242"/>
      <c r="H107" s="245" t="s">
        <v>23</v>
      </c>
      <c r="I107" s="246"/>
      <c r="J107" s="242"/>
      <c r="K107" s="242"/>
      <c r="L107" s="247"/>
      <c r="M107" s="248"/>
      <c r="N107" s="249"/>
      <c r="O107" s="249"/>
      <c r="P107" s="249"/>
      <c r="Q107" s="249"/>
      <c r="R107" s="249"/>
      <c r="S107" s="249"/>
      <c r="T107" s="250"/>
      <c r="AT107" s="251" t="s">
        <v>290</v>
      </c>
      <c r="AU107" s="251" t="s">
        <v>83</v>
      </c>
      <c r="AV107" s="13" t="s">
        <v>81</v>
      </c>
      <c r="AW107" s="13" t="s">
        <v>36</v>
      </c>
      <c r="AX107" s="13" t="s">
        <v>73</v>
      </c>
      <c r="AY107" s="251" t="s">
        <v>186</v>
      </c>
    </row>
    <row r="108" spans="2:51" s="11" customFormat="1" ht="13.5">
      <c r="B108" s="214"/>
      <c r="C108" s="215"/>
      <c r="D108" s="208" t="s">
        <v>290</v>
      </c>
      <c r="E108" s="225" t="s">
        <v>23</v>
      </c>
      <c r="F108" s="226" t="s">
        <v>1733</v>
      </c>
      <c r="G108" s="215"/>
      <c r="H108" s="227">
        <v>9.28</v>
      </c>
      <c r="I108" s="219"/>
      <c r="J108" s="215"/>
      <c r="K108" s="215"/>
      <c r="L108" s="220"/>
      <c r="M108" s="221"/>
      <c r="N108" s="222"/>
      <c r="O108" s="222"/>
      <c r="P108" s="222"/>
      <c r="Q108" s="222"/>
      <c r="R108" s="222"/>
      <c r="S108" s="222"/>
      <c r="T108" s="223"/>
      <c r="AT108" s="224" t="s">
        <v>290</v>
      </c>
      <c r="AU108" s="224" t="s">
        <v>83</v>
      </c>
      <c r="AV108" s="11" t="s">
        <v>83</v>
      </c>
      <c r="AW108" s="11" t="s">
        <v>36</v>
      </c>
      <c r="AX108" s="11" t="s">
        <v>73</v>
      </c>
      <c r="AY108" s="224" t="s">
        <v>186</v>
      </c>
    </row>
    <row r="109" spans="2:51" s="13" customFormat="1" ht="13.5">
      <c r="B109" s="241"/>
      <c r="C109" s="242"/>
      <c r="D109" s="208" t="s">
        <v>290</v>
      </c>
      <c r="E109" s="243" t="s">
        <v>23</v>
      </c>
      <c r="F109" s="244" t="s">
        <v>1734</v>
      </c>
      <c r="G109" s="242"/>
      <c r="H109" s="245" t="s">
        <v>23</v>
      </c>
      <c r="I109" s="246"/>
      <c r="J109" s="242"/>
      <c r="K109" s="242"/>
      <c r="L109" s="247"/>
      <c r="M109" s="248"/>
      <c r="N109" s="249"/>
      <c r="O109" s="249"/>
      <c r="P109" s="249"/>
      <c r="Q109" s="249"/>
      <c r="R109" s="249"/>
      <c r="S109" s="249"/>
      <c r="T109" s="250"/>
      <c r="AT109" s="251" t="s">
        <v>290</v>
      </c>
      <c r="AU109" s="251" t="s">
        <v>83</v>
      </c>
      <c r="AV109" s="13" t="s">
        <v>81</v>
      </c>
      <c r="AW109" s="13" t="s">
        <v>36</v>
      </c>
      <c r="AX109" s="13" t="s">
        <v>73</v>
      </c>
      <c r="AY109" s="251" t="s">
        <v>186</v>
      </c>
    </row>
    <row r="110" spans="2:51" s="12" customFormat="1" ht="13.5">
      <c r="B110" s="230"/>
      <c r="C110" s="231"/>
      <c r="D110" s="205" t="s">
        <v>290</v>
      </c>
      <c r="E110" s="232" t="s">
        <v>23</v>
      </c>
      <c r="F110" s="233" t="s">
        <v>650</v>
      </c>
      <c r="G110" s="231"/>
      <c r="H110" s="234">
        <v>15.904</v>
      </c>
      <c r="I110" s="235"/>
      <c r="J110" s="231"/>
      <c r="K110" s="231"/>
      <c r="L110" s="236"/>
      <c r="M110" s="237"/>
      <c r="N110" s="238"/>
      <c r="O110" s="238"/>
      <c r="P110" s="238"/>
      <c r="Q110" s="238"/>
      <c r="R110" s="238"/>
      <c r="S110" s="238"/>
      <c r="T110" s="239"/>
      <c r="AT110" s="240" t="s">
        <v>290</v>
      </c>
      <c r="AU110" s="240" t="s">
        <v>83</v>
      </c>
      <c r="AV110" s="12" t="s">
        <v>206</v>
      </c>
      <c r="AW110" s="12" t="s">
        <v>36</v>
      </c>
      <c r="AX110" s="12" t="s">
        <v>81</v>
      </c>
      <c r="AY110" s="240" t="s">
        <v>186</v>
      </c>
    </row>
    <row r="111" spans="2:65" s="1" customFormat="1" ht="31.5" customHeight="1">
      <c r="B111" s="41"/>
      <c r="C111" s="193" t="s">
        <v>222</v>
      </c>
      <c r="D111" s="193" t="s">
        <v>189</v>
      </c>
      <c r="E111" s="194" t="s">
        <v>505</v>
      </c>
      <c r="F111" s="195" t="s">
        <v>506</v>
      </c>
      <c r="G111" s="196" t="s">
        <v>295</v>
      </c>
      <c r="H111" s="197">
        <v>15.904</v>
      </c>
      <c r="I111" s="198"/>
      <c r="J111" s="199">
        <f>ROUND(I111*H111,2)</f>
        <v>0</v>
      </c>
      <c r="K111" s="195" t="s">
        <v>193</v>
      </c>
      <c r="L111" s="61"/>
      <c r="M111" s="200" t="s">
        <v>23</v>
      </c>
      <c r="N111" s="201" t="s">
        <v>44</v>
      </c>
      <c r="O111" s="42"/>
      <c r="P111" s="202">
        <f>O111*H111</f>
        <v>0</v>
      </c>
      <c r="Q111" s="202">
        <v>0</v>
      </c>
      <c r="R111" s="202">
        <f>Q111*H111</f>
        <v>0</v>
      </c>
      <c r="S111" s="202">
        <v>0</v>
      </c>
      <c r="T111" s="203">
        <f>S111*H111</f>
        <v>0</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1735</v>
      </c>
    </row>
    <row r="112" spans="2:47" s="1" customFormat="1" ht="202.5">
      <c r="B112" s="41"/>
      <c r="C112" s="63"/>
      <c r="D112" s="205" t="s">
        <v>287</v>
      </c>
      <c r="E112" s="63"/>
      <c r="F112" s="206" t="s">
        <v>498</v>
      </c>
      <c r="G112" s="63"/>
      <c r="H112" s="63"/>
      <c r="I112" s="163"/>
      <c r="J112" s="63"/>
      <c r="K112" s="63"/>
      <c r="L112" s="61"/>
      <c r="M112" s="207"/>
      <c r="N112" s="42"/>
      <c r="O112" s="42"/>
      <c r="P112" s="42"/>
      <c r="Q112" s="42"/>
      <c r="R112" s="42"/>
      <c r="S112" s="42"/>
      <c r="T112" s="78"/>
      <c r="AT112" s="24" t="s">
        <v>287</v>
      </c>
      <c r="AU112" s="24" t="s">
        <v>83</v>
      </c>
    </row>
    <row r="113" spans="2:65" s="1" customFormat="1" ht="31.5" customHeight="1">
      <c r="B113" s="41"/>
      <c r="C113" s="193" t="s">
        <v>227</v>
      </c>
      <c r="D113" s="193" t="s">
        <v>189</v>
      </c>
      <c r="E113" s="194" t="s">
        <v>518</v>
      </c>
      <c r="F113" s="195" t="s">
        <v>519</v>
      </c>
      <c r="G113" s="196" t="s">
        <v>295</v>
      </c>
      <c r="H113" s="197">
        <v>23.108</v>
      </c>
      <c r="I113" s="198"/>
      <c r="J113" s="199">
        <f>ROUND(I113*H113,2)</f>
        <v>0</v>
      </c>
      <c r="K113" s="195" t="s">
        <v>193</v>
      </c>
      <c r="L113" s="61"/>
      <c r="M113" s="200" t="s">
        <v>23</v>
      </c>
      <c r="N113" s="201" t="s">
        <v>44</v>
      </c>
      <c r="O113" s="42"/>
      <c r="P113" s="202">
        <f>O113*H113</f>
        <v>0</v>
      </c>
      <c r="Q113" s="202">
        <v>0</v>
      </c>
      <c r="R113" s="202">
        <f>Q113*H113</f>
        <v>0</v>
      </c>
      <c r="S113" s="202">
        <v>0</v>
      </c>
      <c r="T113" s="203">
        <f>S113*H113</f>
        <v>0</v>
      </c>
      <c r="AR113" s="24" t="s">
        <v>206</v>
      </c>
      <c r="AT113" s="24" t="s">
        <v>189</v>
      </c>
      <c r="AU113" s="24" t="s">
        <v>83</v>
      </c>
      <c r="AY113" s="24" t="s">
        <v>186</v>
      </c>
      <c r="BE113" s="204">
        <f>IF(N113="základní",J113,0)</f>
        <v>0</v>
      </c>
      <c r="BF113" s="204">
        <f>IF(N113="snížená",J113,0)</f>
        <v>0</v>
      </c>
      <c r="BG113" s="204">
        <f>IF(N113="zákl. přenesená",J113,0)</f>
        <v>0</v>
      </c>
      <c r="BH113" s="204">
        <f>IF(N113="sníž. přenesená",J113,0)</f>
        <v>0</v>
      </c>
      <c r="BI113" s="204">
        <f>IF(N113="nulová",J113,0)</f>
        <v>0</v>
      </c>
      <c r="BJ113" s="24" t="s">
        <v>81</v>
      </c>
      <c r="BK113" s="204">
        <f>ROUND(I113*H113,2)</f>
        <v>0</v>
      </c>
      <c r="BL113" s="24" t="s">
        <v>206</v>
      </c>
      <c r="BM113" s="24" t="s">
        <v>1736</v>
      </c>
    </row>
    <row r="114" spans="2:47" s="1" customFormat="1" ht="202.5">
      <c r="B114" s="41"/>
      <c r="C114" s="63"/>
      <c r="D114" s="208" t="s">
        <v>287</v>
      </c>
      <c r="E114" s="63"/>
      <c r="F114" s="209" t="s">
        <v>521</v>
      </c>
      <c r="G114" s="63"/>
      <c r="H114" s="63"/>
      <c r="I114" s="163"/>
      <c r="J114" s="63"/>
      <c r="K114" s="63"/>
      <c r="L114" s="61"/>
      <c r="M114" s="207"/>
      <c r="N114" s="42"/>
      <c r="O114" s="42"/>
      <c r="P114" s="42"/>
      <c r="Q114" s="42"/>
      <c r="R114" s="42"/>
      <c r="S114" s="42"/>
      <c r="T114" s="78"/>
      <c r="AT114" s="24" t="s">
        <v>287</v>
      </c>
      <c r="AU114" s="24" t="s">
        <v>83</v>
      </c>
    </row>
    <row r="115" spans="2:51" s="11" customFormat="1" ht="13.5">
      <c r="B115" s="214"/>
      <c r="C115" s="215"/>
      <c r="D115" s="208" t="s">
        <v>290</v>
      </c>
      <c r="E115" s="225" t="s">
        <v>23</v>
      </c>
      <c r="F115" s="226" t="s">
        <v>1737</v>
      </c>
      <c r="G115" s="215"/>
      <c r="H115" s="227">
        <v>11.271</v>
      </c>
      <c r="I115" s="219"/>
      <c r="J115" s="215"/>
      <c r="K115" s="215"/>
      <c r="L115" s="220"/>
      <c r="M115" s="221"/>
      <c r="N115" s="222"/>
      <c r="O115" s="222"/>
      <c r="P115" s="222"/>
      <c r="Q115" s="222"/>
      <c r="R115" s="222"/>
      <c r="S115" s="222"/>
      <c r="T115" s="223"/>
      <c r="AT115" s="224" t="s">
        <v>290</v>
      </c>
      <c r="AU115" s="224" t="s">
        <v>83</v>
      </c>
      <c r="AV115" s="11" t="s">
        <v>83</v>
      </c>
      <c r="AW115" s="11" t="s">
        <v>36</v>
      </c>
      <c r="AX115" s="11" t="s">
        <v>73</v>
      </c>
      <c r="AY115" s="224" t="s">
        <v>186</v>
      </c>
    </row>
    <row r="116" spans="2:51" s="13" customFormat="1" ht="13.5">
      <c r="B116" s="241"/>
      <c r="C116" s="242"/>
      <c r="D116" s="208" t="s">
        <v>290</v>
      </c>
      <c r="E116" s="243" t="s">
        <v>23</v>
      </c>
      <c r="F116" s="244" t="s">
        <v>1732</v>
      </c>
      <c r="G116" s="242"/>
      <c r="H116" s="245" t="s">
        <v>23</v>
      </c>
      <c r="I116" s="246"/>
      <c r="J116" s="242"/>
      <c r="K116" s="242"/>
      <c r="L116" s="247"/>
      <c r="M116" s="248"/>
      <c r="N116" s="249"/>
      <c r="O116" s="249"/>
      <c r="P116" s="249"/>
      <c r="Q116" s="249"/>
      <c r="R116" s="249"/>
      <c r="S116" s="249"/>
      <c r="T116" s="250"/>
      <c r="AT116" s="251" t="s">
        <v>290</v>
      </c>
      <c r="AU116" s="251" t="s">
        <v>83</v>
      </c>
      <c r="AV116" s="13" t="s">
        <v>81</v>
      </c>
      <c r="AW116" s="13" t="s">
        <v>36</v>
      </c>
      <c r="AX116" s="13" t="s">
        <v>73</v>
      </c>
      <c r="AY116" s="251" t="s">
        <v>186</v>
      </c>
    </row>
    <row r="117" spans="2:51" s="11" customFormat="1" ht="13.5">
      <c r="B117" s="214"/>
      <c r="C117" s="215"/>
      <c r="D117" s="208" t="s">
        <v>290</v>
      </c>
      <c r="E117" s="225" t="s">
        <v>23</v>
      </c>
      <c r="F117" s="226" t="s">
        <v>1738</v>
      </c>
      <c r="G117" s="215"/>
      <c r="H117" s="227">
        <v>11.837</v>
      </c>
      <c r="I117" s="219"/>
      <c r="J117" s="215"/>
      <c r="K117" s="215"/>
      <c r="L117" s="220"/>
      <c r="M117" s="221"/>
      <c r="N117" s="222"/>
      <c r="O117" s="222"/>
      <c r="P117" s="222"/>
      <c r="Q117" s="222"/>
      <c r="R117" s="222"/>
      <c r="S117" s="222"/>
      <c r="T117" s="223"/>
      <c r="AT117" s="224" t="s">
        <v>290</v>
      </c>
      <c r="AU117" s="224" t="s">
        <v>83</v>
      </c>
      <c r="AV117" s="11" t="s">
        <v>83</v>
      </c>
      <c r="AW117" s="11" t="s">
        <v>36</v>
      </c>
      <c r="AX117" s="11" t="s">
        <v>73</v>
      </c>
      <c r="AY117" s="224" t="s">
        <v>186</v>
      </c>
    </row>
    <row r="118" spans="2:51" s="13" customFormat="1" ht="13.5">
      <c r="B118" s="241"/>
      <c r="C118" s="242"/>
      <c r="D118" s="208" t="s">
        <v>290</v>
      </c>
      <c r="E118" s="243" t="s">
        <v>23</v>
      </c>
      <c r="F118" s="244" t="s">
        <v>1734</v>
      </c>
      <c r="G118" s="242"/>
      <c r="H118" s="245" t="s">
        <v>23</v>
      </c>
      <c r="I118" s="246"/>
      <c r="J118" s="242"/>
      <c r="K118" s="242"/>
      <c r="L118" s="247"/>
      <c r="M118" s="248"/>
      <c r="N118" s="249"/>
      <c r="O118" s="249"/>
      <c r="P118" s="249"/>
      <c r="Q118" s="249"/>
      <c r="R118" s="249"/>
      <c r="S118" s="249"/>
      <c r="T118" s="250"/>
      <c r="AT118" s="251" t="s">
        <v>290</v>
      </c>
      <c r="AU118" s="251" t="s">
        <v>83</v>
      </c>
      <c r="AV118" s="13" t="s">
        <v>81</v>
      </c>
      <c r="AW118" s="13" t="s">
        <v>36</v>
      </c>
      <c r="AX118" s="13" t="s">
        <v>73</v>
      </c>
      <c r="AY118" s="251" t="s">
        <v>186</v>
      </c>
    </row>
    <row r="119" spans="2:51" s="12" customFormat="1" ht="13.5">
      <c r="B119" s="230"/>
      <c r="C119" s="231"/>
      <c r="D119" s="205" t="s">
        <v>290</v>
      </c>
      <c r="E119" s="232" t="s">
        <v>23</v>
      </c>
      <c r="F119" s="233" t="s">
        <v>650</v>
      </c>
      <c r="G119" s="231"/>
      <c r="H119" s="234">
        <v>23.108</v>
      </c>
      <c r="I119" s="235"/>
      <c r="J119" s="231"/>
      <c r="K119" s="231"/>
      <c r="L119" s="236"/>
      <c r="M119" s="237"/>
      <c r="N119" s="238"/>
      <c r="O119" s="238"/>
      <c r="P119" s="238"/>
      <c r="Q119" s="238"/>
      <c r="R119" s="238"/>
      <c r="S119" s="238"/>
      <c r="T119" s="239"/>
      <c r="AT119" s="240" t="s">
        <v>290</v>
      </c>
      <c r="AU119" s="240" t="s">
        <v>83</v>
      </c>
      <c r="AV119" s="12" t="s">
        <v>206</v>
      </c>
      <c r="AW119" s="12" t="s">
        <v>36</v>
      </c>
      <c r="AX119" s="12" t="s">
        <v>81</v>
      </c>
      <c r="AY119" s="240" t="s">
        <v>186</v>
      </c>
    </row>
    <row r="120" spans="2:65" s="1" customFormat="1" ht="31.5" customHeight="1">
      <c r="B120" s="41"/>
      <c r="C120" s="193" t="s">
        <v>241</v>
      </c>
      <c r="D120" s="193" t="s">
        <v>189</v>
      </c>
      <c r="E120" s="194" t="s">
        <v>523</v>
      </c>
      <c r="F120" s="195" t="s">
        <v>524</v>
      </c>
      <c r="G120" s="196" t="s">
        <v>295</v>
      </c>
      <c r="H120" s="197">
        <v>23.108</v>
      </c>
      <c r="I120" s="198"/>
      <c r="J120" s="199">
        <f>ROUND(I120*H120,2)</f>
        <v>0</v>
      </c>
      <c r="K120" s="195" t="s">
        <v>193</v>
      </c>
      <c r="L120" s="61"/>
      <c r="M120" s="200" t="s">
        <v>23</v>
      </c>
      <c r="N120" s="201" t="s">
        <v>44</v>
      </c>
      <c r="O120" s="42"/>
      <c r="P120" s="202">
        <f>O120*H120</f>
        <v>0</v>
      </c>
      <c r="Q120" s="202">
        <v>0</v>
      </c>
      <c r="R120" s="202">
        <f>Q120*H120</f>
        <v>0</v>
      </c>
      <c r="S120" s="202">
        <v>0</v>
      </c>
      <c r="T120" s="203">
        <f>S120*H120</f>
        <v>0</v>
      </c>
      <c r="AR120" s="24" t="s">
        <v>206</v>
      </c>
      <c r="AT120" s="24" t="s">
        <v>189</v>
      </c>
      <c r="AU120" s="24" t="s">
        <v>83</v>
      </c>
      <c r="AY120" s="24" t="s">
        <v>186</v>
      </c>
      <c r="BE120" s="204">
        <f>IF(N120="základní",J120,0)</f>
        <v>0</v>
      </c>
      <c r="BF120" s="204">
        <f>IF(N120="snížená",J120,0)</f>
        <v>0</v>
      </c>
      <c r="BG120" s="204">
        <f>IF(N120="zákl. přenesená",J120,0)</f>
        <v>0</v>
      </c>
      <c r="BH120" s="204">
        <f>IF(N120="sníž. přenesená",J120,0)</f>
        <v>0</v>
      </c>
      <c r="BI120" s="204">
        <f>IF(N120="nulová",J120,0)</f>
        <v>0</v>
      </c>
      <c r="BJ120" s="24" t="s">
        <v>81</v>
      </c>
      <c r="BK120" s="204">
        <f>ROUND(I120*H120,2)</f>
        <v>0</v>
      </c>
      <c r="BL120" s="24" t="s">
        <v>206</v>
      </c>
      <c r="BM120" s="24" t="s">
        <v>1739</v>
      </c>
    </row>
    <row r="121" spans="2:47" s="1" customFormat="1" ht="202.5">
      <c r="B121" s="41"/>
      <c r="C121" s="63"/>
      <c r="D121" s="205" t="s">
        <v>287</v>
      </c>
      <c r="E121" s="63"/>
      <c r="F121" s="206" t="s">
        <v>521</v>
      </c>
      <c r="G121" s="63"/>
      <c r="H121" s="63"/>
      <c r="I121" s="163"/>
      <c r="J121" s="63"/>
      <c r="K121" s="63"/>
      <c r="L121" s="61"/>
      <c r="M121" s="207"/>
      <c r="N121" s="42"/>
      <c r="O121" s="42"/>
      <c r="P121" s="42"/>
      <c r="Q121" s="42"/>
      <c r="R121" s="42"/>
      <c r="S121" s="42"/>
      <c r="T121" s="78"/>
      <c r="AT121" s="24" t="s">
        <v>287</v>
      </c>
      <c r="AU121" s="24" t="s">
        <v>83</v>
      </c>
    </row>
    <row r="122" spans="2:65" s="1" customFormat="1" ht="44.25" customHeight="1">
      <c r="B122" s="41"/>
      <c r="C122" s="193" t="s">
        <v>398</v>
      </c>
      <c r="D122" s="193" t="s">
        <v>189</v>
      </c>
      <c r="E122" s="194" t="s">
        <v>527</v>
      </c>
      <c r="F122" s="195" t="s">
        <v>528</v>
      </c>
      <c r="G122" s="196" t="s">
        <v>295</v>
      </c>
      <c r="H122" s="197">
        <v>14.6</v>
      </c>
      <c r="I122" s="198"/>
      <c r="J122" s="199">
        <f>ROUND(I122*H122,2)</f>
        <v>0</v>
      </c>
      <c r="K122" s="195" t="s">
        <v>193</v>
      </c>
      <c r="L122" s="61"/>
      <c r="M122" s="200" t="s">
        <v>23</v>
      </c>
      <c r="N122" s="201" t="s">
        <v>44</v>
      </c>
      <c r="O122" s="42"/>
      <c r="P122" s="202">
        <f>O122*H122</f>
        <v>0</v>
      </c>
      <c r="Q122" s="202">
        <v>0</v>
      </c>
      <c r="R122" s="202">
        <f>Q122*H122</f>
        <v>0</v>
      </c>
      <c r="S122" s="202">
        <v>0</v>
      </c>
      <c r="T122" s="203">
        <f>S122*H122</f>
        <v>0</v>
      </c>
      <c r="AR122" s="24" t="s">
        <v>206</v>
      </c>
      <c r="AT122" s="24" t="s">
        <v>189</v>
      </c>
      <c r="AU122" s="24" t="s">
        <v>83</v>
      </c>
      <c r="AY122" s="24" t="s">
        <v>186</v>
      </c>
      <c r="BE122" s="204">
        <f>IF(N122="základní",J122,0)</f>
        <v>0</v>
      </c>
      <c r="BF122" s="204">
        <f>IF(N122="snížená",J122,0)</f>
        <v>0</v>
      </c>
      <c r="BG122" s="204">
        <f>IF(N122="zákl. přenesená",J122,0)</f>
        <v>0</v>
      </c>
      <c r="BH122" s="204">
        <f>IF(N122="sníž. přenesená",J122,0)</f>
        <v>0</v>
      </c>
      <c r="BI122" s="204">
        <f>IF(N122="nulová",J122,0)</f>
        <v>0</v>
      </c>
      <c r="BJ122" s="24" t="s">
        <v>81</v>
      </c>
      <c r="BK122" s="204">
        <f>ROUND(I122*H122,2)</f>
        <v>0</v>
      </c>
      <c r="BL122" s="24" t="s">
        <v>206</v>
      </c>
      <c r="BM122" s="24" t="s">
        <v>1740</v>
      </c>
    </row>
    <row r="123" spans="2:47" s="1" customFormat="1" ht="189">
      <c r="B123" s="41"/>
      <c r="C123" s="63"/>
      <c r="D123" s="205" t="s">
        <v>287</v>
      </c>
      <c r="E123" s="63"/>
      <c r="F123" s="206" t="s">
        <v>530</v>
      </c>
      <c r="G123" s="63"/>
      <c r="H123" s="63"/>
      <c r="I123" s="163"/>
      <c r="J123" s="63"/>
      <c r="K123" s="63"/>
      <c r="L123" s="61"/>
      <c r="M123" s="207"/>
      <c r="N123" s="42"/>
      <c r="O123" s="42"/>
      <c r="P123" s="42"/>
      <c r="Q123" s="42"/>
      <c r="R123" s="42"/>
      <c r="S123" s="42"/>
      <c r="T123" s="78"/>
      <c r="AT123" s="24" t="s">
        <v>287</v>
      </c>
      <c r="AU123" s="24" t="s">
        <v>83</v>
      </c>
    </row>
    <row r="124" spans="2:65" s="1" customFormat="1" ht="44.25" customHeight="1">
      <c r="B124" s="41"/>
      <c r="C124" s="193" t="s">
        <v>692</v>
      </c>
      <c r="D124" s="193" t="s">
        <v>189</v>
      </c>
      <c r="E124" s="194" t="s">
        <v>527</v>
      </c>
      <c r="F124" s="195" t="s">
        <v>528</v>
      </c>
      <c r="G124" s="196" t="s">
        <v>295</v>
      </c>
      <c r="H124" s="197">
        <v>75.544</v>
      </c>
      <c r="I124" s="198"/>
      <c r="J124" s="199">
        <f>ROUND(I124*H124,2)</f>
        <v>0</v>
      </c>
      <c r="K124" s="195" t="s">
        <v>193</v>
      </c>
      <c r="L124" s="61"/>
      <c r="M124" s="200" t="s">
        <v>23</v>
      </c>
      <c r="N124" s="201" t="s">
        <v>44</v>
      </c>
      <c r="O124" s="42"/>
      <c r="P124" s="202">
        <f>O124*H124</f>
        <v>0</v>
      </c>
      <c r="Q124" s="202">
        <v>0</v>
      </c>
      <c r="R124" s="202">
        <f>Q124*H124</f>
        <v>0</v>
      </c>
      <c r="S124" s="202">
        <v>0</v>
      </c>
      <c r="T124" s="203">
        <f>S124*H124</f>
        <v>0</v>
      </c>
      <c r="AR124" s="24" t="s">
        <v>206</v>
      </c>
      <c r="AT124" s="24" t="s">
        <v>189</v>
      </c>
      <c r="AU124" s="24" t="s">
        <v>83</v>
      </c>
      <c r="AY124" s="24" t="s">
        <v>186</v>
      </c>
      <c r="BE124" s="204">
        <f>IF(N124="základní",J124,0)</f>
        <v>0</v>
      </c>
      <c r="BF124" s="204">
        <f>IF(N124="snížená",J124,0)</f>
        <v>0</v>
      </c>
      <c r="BG124" s="204">
        <f>IF(N124="zákl. přenesená",J124,0)</f>
        <v>0</v>
      </c>
      <c r="BH124" s="204">
        <f>IF(N124="sníž. přenesená",J124,0)</f>
        <v>0</v>
      </c>
      <c r="BI124" s="204">
        <f>IF(N124="nulová",J124,0)</f>
        <v>0</v>
      </c>
      <c r="BJ124" s="24" t="s">
        <v>81</v>
      </c>
      <c r="BK124" s="204">
        <f>ROUND(I124*H124,2)</f>
        <v>0</v>
      </c>
      <c r="BL124" s="24" t="s">
        <v>206</v>
      </c>
      <c r="BM124" s="24" t="s">
        <v>1741</v>
      </c>
    </row>
    <row r="125" spans="2:47" s="1" customFormat="1" ht="189">
      <c r="B125" s="41"/>
      <c r="C125" s="63"/>
      <c r="D125" s="208" t="s">
        <v>287</v>
      </c>
      <c r="E125" s="63"/>
      <c r="F125" s="209" t="s">
        <v>530</v>
      </c>
      <c r="G125" s="63"/>
      <c r="H125" s="63"/>
      <c r="I125" s="163"/>
      <c r="J125" s="63"/>
      <c r="K125" s="63"/>
      <c r="L125" s="61"/>
      <c r="M125" s="207"/>
      <c r="N125" s="42"/>
      <c r="O125" s="42"/>
      <c r="P125" s="42"/>
      <c r="Q125" s="42"/>
      <c r="R125" s="42"/>
      <c r="S125" s="42"/>
      <c r="T125" s="78"/>
      <c r="AT125" s="24" t="s">
        <v>287</v>
      </c>
      <c r="AU125" s="24" t="s">
        <v>83</v>
      </c>
    </row>
    <row r="126" spans="2:47" s="1" customFormat="1" ht="27">
      <c r="B126" s="41"/>
      <c r="C126" s="63"/>
      <c r="D126" s="205" t="s">
        <v>196</v>
      </c>
      <c r="E126" s="63"/>
      <c r="F126" s="206" t="s">
        <v>534</v>
      </c>
      <c r="G126" s="63"/>
      <c r="H126" s="63"/>
      <c r="I126" s="163"/>
      <c r="J126" s="63"/>
      <c r="K126" s="63"/>
      <c r="L126" s="61"/>
      <c r="M126" s="207"/>
      <c r="N126" s="42"/>
      <c r="O126" s="42"/>
      <c r="P126" s="42"/>
      <c r="Q126" s="42"/>
      <c r="R126" s="42"/>
      <c r="S126" s="42"/>
      <c r="T126" s="78"/>
      <c r="AT126" s="24" t="s">
        <v>196</v>
      </c>
      <c r="AU126" s="24" t="s">
        <v>83</v>
      </c>
    </row>
    <row r="127" spans="2:65" s="1" customFormat="1" ht="31.5" customHeight="1">
      <c r="B127" s="41"/>
      <c r="C127" s="193" t="s">
        <v>405</v>
      </c>
      <c r="D127" s="193" t="s">
        <v>189</v>
      </c>
      <c r="E127" s="194" t="s">
        <v>1288</v>
      </c>
      <c r="F127" s="195" t="s">
        <v>1289</v>
      </c>
      <c r="G127" s="196" t="s">
        <v>295</v>
      </c>
      <c r="H127" s="197">
        <v>7.3</v>
      </c>
      <c r="I127" s="198"/>
      <c r="J127" s="199">
        <f>ROUND(I127*H127,2)</f>
        <v>0</v>
      </c>
      <c r="K127" s="195" t="s">
        <v>193</v>
      </c>
      <c r="L127" s="61"/>
      <c r="M127" s="200" t="s">
        <v>23</v>
      </c>
      <c r="N127" s="201" t="s">
        <v>44</v>
      </c>
      <c r="O127" s="42"/>
      <c r="P127" s="202">
        <f>O127*H127</f>
        <v>0</v>
      </c>
      <c r="Q127" s="202">
        <v>0</v>
      </c>
      <c r="R127" s="202">
        <f>Q127*H127</f>
        <v>0</v>
      </c>
      <c r="S127" s="202">
        <v>0</v>
      </c>
      <c r="T127" s="203">
        <f>S127*H127</f>
        <v>0</v>
      </c>
      <c r="AR127" s="24" t="s">
        <v>206</v>
      </c>
      <c r="AT127" s="24" t="s">
        <v>189</v>
      </c>
      <c r="AU127" s="24" t="s">
        <v>83</v>
      </c>
      <c r="AY127" s="24" t="s">
        <v>186</v>
      </c>
      <c r="BE127" s="204">
        <f>IF(N127="základní",J127,0)</f>
        <v>0</v>
      </c>
      <c r="BF127" s="204">
        <f>IF(N127="snížená",J127,0)</f>
        <v>0</v>
      </c>
      <c r="BG127" s="204">
        <f>IF(N127="zákl. přenesená",J127,0)</f>
        <v>0</v>
      </c>
      <c r="BH127" s="204">
        <f>IF(N127="sníž. přenesená",J127,0)</f>
        <v>0</v>
      </c>
      <c r="BI127" s="204">
        <f>IF(N127="nulová",J127,0)</f>
        <v>0</v>
      </c>
      <c r="BJ127" s="24" t="s">
        <v>81</v>
      </c>
      <c r="BK127" s="204">
        <f>ROUND(I127*H127,2)</f>
        <v>0</v>
      </c>
      <c r="BL127" s="24" t="s">
        <v>206</v>
      </c>
      <c r="BM127" s="24" t="s">
        <v>1742</v>
      </c>
    </row>
    <row r="128" spans="2:47" s="1" customFormat="1" ht="148.5">
      <c r="B128" s="41"/>
      <c r="C128" s="63"/>
      <c r="D128" s="205" t="s">
        <v>287</v>
      </c>
      <c r="E128" s="63"/>
      <c r="F128" s="206" t="s">
        <v>539</v>
      </c>
      <c r="G128" s="63"/>
      <c r="H128" s="63"/>
      <c r="I128" s="163"/>
      <c r="J128" s="63"/>
      <c r="K128" s="63"/>
      <c r="L128" s="61"/>
      <c r="M128" s="207"/>
      <c r="N128" s="42"/>
      <c r="O128" s="42"/>
      <c r="P128" s="42"/>
      <c r="Q128" s="42"/>
      <c r="R128" s="42"/>
      <c r="S128" s="42"/>
      <c r="T128" s="78"/>
      <c r="AT128" s="24" t="s">
        <v>287</v>
      </c>
      <c r="AU128" s="24" t="s">
        <v>83</v>
      </c>
    </row>
    <row r="129" spans="2:65" s="1" customFormat="1" ht="31.5" customHeight="1">
      <c r="B129" s="41"/>
      <c r="C129" s="193" t="s">
        <v>678</v>
      </c>
      <c r="D129" s="193" t="s">
        <v>189</v>
      </c>
      <c r="E129" s="194" t="s">
        <v>536</v>
      </c>
      <c r="F129" s="195" t="s">
        <v>537</v>
      </c>
      <c r="G129" s="196" t="s">
        <v>295</v>
      </c>
      <c r="H129" s="197">
        <v>75.544</v>
      </c>
      <c r="I129" s="198"/>
      <c r="J129" s="199">
        <f>ROUND(I129*H129,2)</f>
        <v>0</v>
      </c>
      <c r="K129" s="195" t="s">
        <v>193</v>
      </c>
      <c r="L129" s="61"/>
      <c r="M129" s="200" t="s">
        <v>23</v>
      </c>
      <c r="N129" s="201" t="s">
        <v>44</v>
      </c>
      <c r="O129" s="42"/>
      <c r="P129" s="202">
        <f>O129*H129</f>
        <v>0</v>
      </c>
      <c r="Q129" s="202">
        <v>0</v>
      </c>
      <c r="R129" s="202">
        <f>Q129*H129</f>
        <v>0</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1743</v>
      </c>
    </row>
    <row r="130" spans="2:47" s="1" customFormat="1" ht="148.5">
      <c r="B130" s="41"/>
      <c r="C130" s="63"/>
      <c r="D130" s="208" t="s">
        <v>287</v>
      </c>
      <c r="E130" s="63"/>
      <c r="F130" s="209" t="s">
        <v>539</v>
      </c>
      <c r="G130" s="63"/>
      <c r="H130" s="63"/>
      <c r="I130" s="163"/>
      <c r="J130" s="63"/>
      <c r="K130" s="63"/>
      <c r="L130" s="61"/>
      <c r="M130" s="207"/>
      <c r="N130" s="42"/>
      <c r="O130" s="42"/>
      <c r="P130" s="42"/>
      <c r="Q130" s="42"/>
      <c r="R130" s="42"/>
      <c r="S130" s="42"/>
      <c r="T130" s="78"/>
      <c r="AT130" s="24" t="s">
        <v>287</v>
      </c>
      <c r="AU130" s="24" t="s">
        <v>83</v>
      </c>
    </row>
    <row r="131" spans="2:47" s="1" customFormat="1" ht="27">
      <c r="B131" s="41"/>
      <c r="C131" s="63"/>
      <c r="D131" s="208" t="s">
        <v>196</v>
      </c>
      <c r="E131" s="63"/>
      <c r="F131" s="209" t="s">
        <v>534</v>
      </c>
      <c r="G131" s="63"/>
      <c r="H131" s="63"/>
      <c r="I131" s="163"/>
      <c r="J131" s="63"/>
      <c r="K131" s="63"/>
      <c r="L131" s="61"/>
      <c r="M131" s="207"/>
      <c r="N131" s="42"/>
      <c r="O131" s="42"/>
      <c r="P131" s="42"/>
      <c r="Q131" s="42"/>
      <c r="R131" s="42"/>
      <c r="S131" s="42"/>
      <c r="T131" s="78"/>
      <c r="AT131" s="24" t="s">
        <v>196</v>
      </c>
      <c r="AU131" s="24" t="s">
        <v>83</v>
      </c>
    </row>
    <row r="132" spans="2:51" s="11" customFormat="1" ht="13.5">
      <c r="B132" s="214"/>
      <c r="C132" s="215"/>
      <c r="D132" s="205" t="s">
        <v>290</v>
      </c>
      <c r="E132" s="216" t="s">
        <v>23</v>
      </c>
      <c r="F132" s="217" t="s">
        <v>1744</v>
      </c>
      <c r="G132" s="215"/>
      <c r="H132" s="218">
        <v>75.544</v>
      </c>
      <c r="I132" s="219"/>
      <c r="J132" s="215"/>
      <c r="K132" s="215"/>
      <c r="L132" s="220"/>
      <c r="M132" s="221"/>
      <c r="N132" s="222"/>
      <c r="O132" s="222"/>
      <c r="P132" s="222"/>
      <c r="Q132" s="222"/>
      <c r="R132" s="222"/>
      <c r="S132" s="222"/>
      <c r="T132" s="223"/>
      <c r="AT132" s="224" t="s">
        <v>290</v>
      </c>
      <c r="AU132" s="224" t="s">
        <v>83</v>
      </c>
      <c r="AV132" s="11" t="s">
        <v>83</v>
      </c>
      <c r="AW132" s="11" t="s">
        <v>36</v>
      </c>
      <c r="AX132" s="11" t="s">
        <v>81</v>
      </c>
      <c r="AY132" s="224" t="s">
        <v>186</v>
      </c>
    </row>
    <row r="133" spans="2:65" s="1" customFormat="1" ht="57" customHeight="1">
      <c r="B133" s="41"/>
      <c r="C133" s="193" t="s">
        <v>550</v>
      </c>
      <c r="D133" s="193" t="s">
        <v>189</v>
      </c>
      <c r="E133" s="194" t="s">
        <v>545</v>
      </c>
      <c r="F133" s="195" t="s">
        <v>546</v>
      </c>
      <c r="G133" s="196" t="s">
        <v>295</v>
      </c>
      <c r="H133" s="197">
        <v>7.3</v>
      </c>
      <c r="I133" s="198"/>
      <c r="J133" s="199">
        <f>ROUND(I133*H133,2)</f>
        <v>0</v>
      </c>
      <c r="K133" s="195" t="s">
        <v>193</v>
      </c>
      <c r="L133" s="61"/>
      <c r="M133" s="200" t="s">
        <v>23</v>
      </c>
      <c r="N133" s="201" t="s">
        <v>44</v>
      </c>
      <c r="O133" s="42"/>
      <c r="P133" s="202">
        <f>O133*H133</f>
        <v>0</v>
      </c>
      <c r="Q133" s="202">
        <v>0</v>
      </c>
      <c r="R133" s="202">
        <f>Q133*H133</f>
        <v>0</v>
      </c>
      <c r="S133" s="202">
        <v>0</v>
      </c>
      <c r="T133" s="203">
        <f>S133*H133</f>
        <v>0</v>
      </c>
      <c r="AR133" s="24" t="s">
        <v>206</v>
      </c>
      <c r="AT133" s="24" t="s">
        <v>189</v>
      </c>
      <c r="AU133" s="24" t="s">
        <v>83</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1745</v>
      </c>
    </row>
    <row r="134" spans="2:47" s="1" customFormat="1" ht="409.5">
      <c r="B134" s="41"/>
      <c r="C134" s="63"/>
      <c r="D134" s="205" t="s">
        <v>287</v>
      </c>
      <c r="E134" s="63"/>
      <c r="F134" s="206" t="s">
        <v>548</v>
      </c>
      <c r="G134" s="63"/>
      <c r="H134" s="63"/>
      <c r="I134" s="163"/>
      <c r="J134" s="63"/>
      <c r="K134" s="63"/>
      <c r="L134" s="61"/>
      <c r="M134" s="207"/>
      <c r="N134" s="42"/>
      <c r="O134" s="42"/>
      <c r="P134" s="42"/>
      <c r="Q134" s="42"/>
      <c r="R134" s="42"/>
      <c r="S134" s="42"/>
      <c r="T134" s="78"/>
      <c r="AT134" s="24" t="s">
        <v>287</v>
      </c>
      <c r="AU134" s="24" t="s">
        <v>83</v>
      </c>
    </row>
    <row r="135" spans="2:65" s="1" customFormat="1" ht="22.5" customHeight="1">
      <c r="B135" s="41"/>
      <c r="C135" s="193" t="s">
        <v>271</v>
      </c>
      <c r="D135" s="193" t="s">
        <v>189</v>
      </c>
      <c r="E135" s="194" t="s">
        <v>551</v>
      </c>
      <c r="F135" s="195" t="s">
        <v>552</v>
      </c>
      <c r="G135" s="196" t="s">
        <v>401</v>
      </c>
      <c r="H135" s="197">
        <v>2067.603</v>
      </c>
      <c r="I135" s="198"/>
      <c r="J135" s="199">
        <f>ROUND(I135*H135,2)</f>
        <v>0</v>
      </c>
      <c r="K135" s="195" t="s">
        <v>193</v>
      </c>
      <c r="L135" s="61"/>
      <c r="M135" s="200" t="s">
        <v>23</v>
      </c>
      <c r="N135" s="201" t="s">
        <v>44</v>
      </c>
      <c r="O135" s="42"/>
      <c r="P135" s="202">
        <f>O135*H135</f>
        <v>0</v>
      </c>
      <c r="Q135" s="202">
        <v>0</v>
      </c>
      <c r="R135" s="202">
        <f>Q135*H135</f>
        <v>0</v>
      </c>
      <c r="S135" s="202">
        <v>0</v>
      </c>
      <c r="T135" s="203">
        <f>S135*H135</f>
        <v>0</v>
      </c>
      <c r="AR135" s="24" t="s">
        <v>206</v>
      </c>
      <c r="AT135" s="24" t="s">
        <v>189</v>
      </c>
      <c r="AU135" s="24" t="s">
        <v>83</v>
      </c>
      <c r="AY135" s="24" t="s">
        <v>186</v>
      </c>
      <c r="BE135" s="204">
        <f>IF(N135="základní",J135,0)</f>
        <v>0</v>
      </c>
      <c r="BF135" s="204">
        <f>IF(N135="snížená",J135,0)</f>
        <v>0</v>
      </c>
      <c r="BG135" s="204">
        <f>IF(N135="zákl. přenesená",J135,0)</f>
        <v>0</v>
      </c>
      <c r="BH135" s="204">
        <f>IF(N135="sníž. přenesená",J135,0)</f>
        <v>0</v>
      </c>
      <c r="BI135" s="204">
        <f>IF(N135="nulová",J135,0)</f>
        <v>0</v>
      </c>
      <c r="BJ135" s="24" t="s">
        <v>81</v>
      </c>
      <c r="BK135" s="204">
        <f>ROUND(I135*H135,2)</f>
        <v>0</v>
      </c>
      <c r="BL135" s="24" t="s">
        <v>206</v>
      </c>
      <c r="BM135" s="24" t="s">
        <v>1746</v>
      </c>
    </row>
    <row r="136" spans="2:47" s="1" customFormat="1" ht="297">
      <c r="B136" s="41"/>
      <c r="C136" s="63"/>
      <c r="D136" s="205" t="s">
        <v>287</v>
      </c>
      <c r="E136" s="63"/>
      <c r="F136" s="206" t="s">
        <v>554</v>
      </c>
      <c r="G136" s="63"/>
      <c r="H136" s="63"/>
      <c r="I136" s="163"/>
      <c r="J136" s="63"/>
      <c r="K136" s="63"/>
      <c r="L136" s="61"/>
      <c r="M136" s="207"/>
      <c r="N136" s="42"/>
      <c r="O136" s="42"/>
      <c r="P136" s="42"/>
      <c r="Q136" s="42"/>
      <c r="R136" s="42"/>
      <c r="S136" s="42"/>
      <c r="T136" s="78"/>
      <c r="AT136" s="24" t="s">
        <v>287</v>
      </c>
      <c r="AU136" s="24" t="s">
        <v>83</v>
      </c>
    </row>
    <row r="137" spans="2:65" s="1" customFormat="1" ht="31.5" customHeight="1">
      <c r="B137" s="41"/>
      <c r="C137" s="193" t="s">
        <v>9</v>
      </c>
      <c r="D137" s="193" t="s">
        <v>189</v>
      </c>
      <c r="E137" s="194" t="s">
        <v>382</v>
      </c>
      <c r="F137" s="195" t="s">
        <v>383</v>
      </c>
      <c r="G137" s="196" t="s">
        <v>295</v>
      </c>
      <c r="H137" s="197">
        <v>15.63</v>
      </c>
      <c r="I137" s="198"/>
      <c r="J137" s="199">
        <f>ROUND(I137*H137,2)</f>
        <v>0</v>
      </c>
      <c r="K137" s="195" t="s">
        <v>193</v>
      </c>
      <c r="L137" s="61"/>
      <c r="M137" s="200" t="s">
        <v>23</v>
      </c>
      <c r="N137" s="201" t="s">
        <v>44</v>
      </c>
      <c r="O137" s="42"/>
      <c r="P137" s="202">
        <f>O137*H137</f>
        <v>0</v>
      </c>
      <c r="Q137" s="202">
        <v>0</v>
      </c>
      <c r="R137" s="202">
        <f>Q137*H137</f>
        <v>0</v>
      </c>
      <c r="S137" s="202">
        <v>0</v>
      </c>
      <c r="T137" s="203">
        <f>S137*H137</f>
        <v>0</v>
      </c>
      <c r="AR137" s="24" t="s">
        <v>206</v>
      </c>
      <c r="AT137" s="24" t="s">
        <v>189</v>
      </c>
      <c r="AU137" s="24" t="s">
        <v>83</v>
      </c>
      <c r="AY137" s="24" t="s">
        <v>186</v>
      </c>
      <c r="BE137" s="204">
        <f>IF(N137="základní",J137,0)</f>
        <v>0</v>
      </c>
      <c r="BF137" s="204">
        <f>IF(N137="snížená",J137,0)</f>
        <v>0</v>
      </c>
      <c r="BG137" s="204">
        <f>IF(N137="zákl. přenesená",J137,0)</f>
        <v>0</v>
      </c>
      <c r="BH137" s="204">
        <f>IF(N137="sníž. přenesená",J137,0)</f>
        <v>0</v>
      </c>
      <c r="BI137" s="204">
        <f>IF(N137="nulová",J137,0)</f>
        <v>0</v>
      </c>
      <c r="BJ137" s="24" t="s">
        <v>81</v>
      </c>
      <c r="BK137" s="204">
        <f>ROUND(I137*H137,2)</f>
        <v>0</v>
      </c>
      <c r="BL137" s="24" t="s">
        <v>206</v>
      </c>
      <c r="BM137" s="24" t="s">
        <v>1747</v>
      </c>
    </row>
    <row r="138" spans="2:47" s="1" customFormat="1" ht="409.5">
      <c r="B138" s="41"/>
      <c r="C138" s="63"/>
      <c r="D138" s="208" t="s">
        <v>287</v>
      </c>
      <c r="E138" s="63"/>
      <c r="F138" s="209" t="s">
        <v>385</v>
      </c>
      <c r="G138" s="63"/>
      <c r="H138" s="63"/>
      <c r="I138" s="163"/>
      <c r="J138" s="63"/>
      <c r="K138" s="63"/>
      <c r="L138" s="61"/>
      <c r="M138" s="207"/>
      <c r="N138" s="42"/>
      <c r="O138" s="42"/>
      <c r="P138" s="42"/>
      <c r="Q138" s="42"/>
      <c r="R138" s="42"/>
      <c r="S138" s="42"/>
      <c r="T138" s="78"/>
      <c r="AT138" s="24" t="s">
        <v>287</v>
      </c>
      <c r="AU138" s="24" t="s">
        <v>83</v>
      </c>
    </row>
    <row r="139" spans="2:51" s="11" customFormat="1" ht="13.5">
      <c r="B139" s="214"/>
      <c r="C139" s="215"/>
      <c r="D139" s="205" t="s">
        <v>290</v>
      </c>
      <c r="E139" s="216" t="s">
        <v>23</v>
      </c>
      <c r="F139" s="217" t="s">
        <v>1748</v>
      </c>
      <c r="G139" s="215"/>
      <c r="H139" s="218">
        <v>15.63</v>
      </c>
      <c r="I139" s="219"/>
      <c r="J139" s="215"/>
      <c r="K139" s="215"/>
      <c r="L139" s="220"/>
      <c r="M139" s="221"/>
      <c r="N139" s="222"/>
      <c r="O139" s="222"/>
      <c r="P139" s="222"/>
      <c r="Q139" s="222"/>
      <c r="R139" s="222"/>
      <c r="S139" s="222"/>
      <c r="T139" s="223"/>
      <c r="AT139" s="224" t="s">
        <v>290</v>
      </c>
      <c r="AU139" s="224" t="s">
        <v>83</v>
      </c>
      <c r="AV139" s="11" t="s">
        <v>83</v>
      </c>
      <c r="AW139" s="11" t="s">
        <v>36</v>
      </c>
      <c r="AX139" s="11" t="s">
        <v>81</v>
      </c>
      <c r="AY139" s="224" t="s">
        <v>186</v>
      </c>
    </row>
    <row r="140" spans="2:65" s="1" customFormat="1" ht="31.5" customHeight="1">
      <c r="B140" s="41"/>
      <c r="C140" s="193" t="s">
        <v>1067</v>
      </c>
      <c r="D140" s="193" t="s">
        <v>189</v>
      </c>
      <c r="E140" s="194" t="s">
        <v>1517</v>
      </c>
      <c r="F140" s="195" t="s">
        <v>1518</v>
      </c>
      <c r="G140" s="196" t="s">
        <v>285</v>
      </c>
      <c r="H140" s="197">
        <v>503.624</v>
      </c>
      <c r="I140" s="198"/>
      <c r="J140" s="199">
        <f>ROUND(I140*H140,2)</f>
        <v>0</v>
      </c>
      <c r="K140" s="195" t="s">
        <v>193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1749</v>
      </c>
    </row>
    <row r="141" spans="2:47" s="1" customFormat="1" ht="121.5">
      <c r="B141" s="41"/>
      <c r="C141" s="63"/>
      <c r="D141" s="205" t="s">
        <v>287</v>
      </c>
      <c r="E141" s="63"/>
      <c r="F141" s="206" t="s">
        <v>574</v>
      </c>
      <c r="G141" s="63"/>
      <c r="H141" s="63"/>
      <c r="I141" s="163"/>
      <c r="J141" s="63"/>
      <c r="K141" s="63"/>
      <c r="L141" s="61"/>
      <c r="M141" s="207"/>
      <c r="N141" s="42"/>
      <c r="O141" s="42"/>
      <c r="P141" s="42"/>
      <c r="Q141" s="42"/>
      <c r="R141" s="42"/>
      <c r="S141" s="42"/>
      <c r="T141" s="78"/>
      <c r="AT141" s="24" t="s">
        <v>287</v>
      </c>
      <c r="AU141" s="24" t="s">
        <v>83</v>
      </c>
    </row>
    <row r="142" spans="2:65" s="1" customFormat="1" ht="22.5" customHeight="1">
      <c r="B142" s="41"/>
      <c r="C142" s="193" t="s">
        <v>451</v>
      </c>
      <c r="D142" s="193" t="s">
        <v>189</v>
      </c>
      <c r="E142" s="194" t="s">
        <v>580</v>
      </c>
      <c r="F142" s="195" t="s">
        <v>581</v>
      </c>
      <c r="G142" s="196" t="s">
        <v>285</v>
      </c>
      <c r="H142" s="197">
        <v>695.21</v>
      </c>
      <c r="I142" s="198"/>
      <c r="J142" s="199">
        <f>ROUND(I142*H142,2)</f>
        <v>0</v>
      </c>
      <c r="K142" s="195" t="s">
        <v>193</v>
      </c>
      <c r="L142" s="61"/>
      <c r="M142" s="200" t="s">
        <v>23</v>
      </c>
      <c r="N142" s="201" t="s">
        <v>44</v>
      </c>
      <c r="O142" s="42"/>
      <c r="P142" s="202">
        <f>O142*H142</f>
        <v>0</v>
      </c>
      <c r="Q142" s="202">
        <v>0</v>
      </c>
      <c r="R142" s="202">
        <f>Q142*H142</f>
        <v>0</v>
      </c>
      <c r="S142" s="202">
        <v>0</v>
      </c>
      <c r="T142" s="203">
        <f>S142*H142</f>
        <v>0</v>
      </c>
      <c r="AR142" s="24" t="s">
        <v>206</v>
      </c>
      <c r="AT142" s="24" t="s">
        <v>189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1750</v>
      </c>
    </row>
    <row r="143" spans="2:47" s="1" customFormat="1" ht="162">
      <c r="B143" s="41"/>
      <c r="C143" s="63"/>
      <c r="D143" s="205" t="s">
        <v>287</v>
      </c>
      <c r="E143" s="63"/>
      <c r="F143" s="206" t="s">
        <v>583</v>
      </c>
      <c r="G143" s="63"/>
      <c r="H143" s="63"/>
      <c r="I143" s="163"/>
      <c r="J143" s="63"/>
      <c r="K143" s="63"/>
      <c r="L143" s="61"/>
      <c r="M143" s="207"/>
      <c r="N143" s="42"/>
      <c r="O143" s="42"/>
      <c r="P143" s="42"/>
      <c r="Q143" s="42"/>
      <c r="R143" s="42"/>
      <c r="S143" s="42"/>
      <c r="T143" s="78"/>
      <c r="AT143" s="24" t="s">
        <v>287</v>
      </c>
      <c r="AU143" s="24" t="s">
        <v>83</v>
      </c>
    </row>
    <row r="144" spans="2:65" s="1" customFormat="1" ht="31.5" customHeight="1">
      <c r="B144" s="41"/>
      <c r="C144" s="193" t="s">
        <v>852</v>
      </c>
      <c r="D144" s="193" t="s">
        <v>189</v>
      </c>
      <c r="E144" s="194" t="s">
        <v>586</v>
      </c>
      <c r="F144" s="195" t="s">
        <v>587</v>
      </c>
      <c r="G144" s="196" t="s">
        <v>285</v>
      </c>
      <c r="H144" s="197">
        <v>503.624</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1751</v>
      </c>
    </row>
    <row r="145" spans="2:47" s="1" customFormat="1" ht="121.5">
      <c r="B145" s="41"/>
      <c r="C145" s="63"/>
      <c r="D145" s="208" t="s">
        <v>287</v>
      </c>
      <c r="E145" s="63"/>
      <c r="F145" s="209" t="s">
        <v>589</v>
      </c>
      <c r="G145" s="63"/>
      <c r="H145" s="63"/>
      <c r="I145" s="163"/>
      <c r="J145" s="63"/>
      <c r="K145" s="63"/>
      <c r="L145" s="61"/>
      <c r="M145" s="207"/>
      <c r="N145" s="42"/>
      <c r="O145" s="42"/>
      <c r="P145" s="42"/>
      <c r="Q145" s="42"/>
      <c r="R145" s="42"/>
      <c r="S145" s="42"/>
      <c r="T145" s="78"/>
      <c r="AT145" s="24" t="s">
        <v>287</v>
      </c>
      <c r="AU145" s="24" t="s">
        <v>83</v>
      </c>
    </row>
    <row r="146" spans="2:51" s="11" customFormat="1" ht="13.5">
      <c r="B146" s="214"/>
      <c r="C146" s="215"/>
      <c r="D146" s="205" t="s">
        <v>290</v>
      </c>
      <c r="E146" s="216" t="s">
        <v>23</v>
      </c>
      <c r="F146" s="217" t="s">
        <v>1752</v>
      </c>
      <c r="G146" s="215"/>
      <c r="H146" s="218">
        <v>503.624</v>
      </c>
      <c r="I146" s="219"/>
      <c r="J146" s="215"/>
      <c r="K146" s="215"/>
      <c r="L146" s="220"/>
      <c r="M146" s="221"/>
      <c r="N146" s="222"/>
      <c r="O146" s="222"/>
      <c r="P146" s="222"/>
      <c r="Q146" s="222"/>
      <c r="R146" s="222"/>
      <c r="S146" s="222"/>
      <c r="T146" s="223"/>
      <c r="AT146" s="224" t="s">
        <v>290</v>
      </c>
      <c r="AU146" s="224" t="s">
        <v>83</v>
      </c>
      <c r="AV146" s="11" t="s">
        <v>83</v>
      </c>
      <c r="AW146" s="11" t="s">
        <v>36</v>
      </c>
      <c r="AX146" s="11" t="s">
        <v>81</v>
      </c>
      <c r="AY146" s="224" t="s">
        <v>186</v>
      </c>
    </row>
    <row r="147" spans="2:65" s="1" customFormat="1" ht="31.5" customHeight="1">
      <c r="B147" s="41"/>
      <c r="C147" s="193" t="s">
        <v>1063</v>
      </c>
      <c r="D147" s="193" t="s">
        <v>189</v>
      </c>
      <c r="E147" s="194" t="s">
        <v>597</v>
      </c>
      <c r="F147" s="195" t="s">
        <v>598</v>
      </c>
      <c r="G147" s="196" t="s">
        <v>285</v>
      </c>
      <c r="H147" s="197">
        <v>503.624</v>
      </c>
      <c r="I147" s="198"/>
      <c r="J147" s="199">
        <f>ROUND(I147*H147,2)</f>
        <v>0</v>
      </c>
      <c r="K147" s="195" t="s">
        <v>193</v>
      </c>
      <c r="L147" s="61"/>
      <c r="M147" s="200" t="s">
        <v>23</v>
      </c>
      <c r="N147" s="201" t="s">
        <v>44</v>
      </c>
      <c r="O147" s="42"/>
      <c r="P147" s="202">
        <f>O147*H147</f>
        <v>0</v>
      </c>
      <c r="Q147" s="202">
        <v>0</v>
      </c>
      <c r="R147" s="202">
        <f>Q147*H147</f>
        <v>0</v>
      </c>
      <c r="S147" s="202">
        <v>0</v>
      </c>
      <c r="T147" s="203">
        <f>S147*H147</f>
        <v>0</v>
      </c>
      <c r="AR147" s="24" t="s">
        <v>206</v>
      </c>
      <c r="AT147" s="24" t="s">
        <v>189</v>
      </c>
      <c r="AU147" s="24" t="s">
        <v>83</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1753</v>
      </c>
    </row>
    <row r="148" spans="2:47" s="1" customFormat="1" ht="121.5">
      <c r="B148" s="41"/>
      <c r="C148" s="63"/>
      <c r="D148" s="208" t="s">
        <v>287</v>
      </c>
      <c r="E148" s="63"/>
      <c r="F148" s="209" t="s">
        <v>600</v>
      </c>
      <c r="G148" s="63"/>
      <c r="H148" s="63"/>
      <c r="I148" s="163"/>
      <c r="J148" s="63"/>
      <c r="K148" s="63"/>
      <c r="L148" s="61"/>
      <c r="M148" s="207"/>
      <c r="N148" s="42"/>
      <c r="O148" s="42"/>
      <c r="P148" s="42"/>
      <c r="Q148" s="42"/>
      <c r="R148" s="42"/>
      <c r="S148" s="42"/>
      <c r="T148" s="78"/>
      <c r="AT148" s="24" t="s">
        <v>287</v>
      </c>
      <c r="AU148" s="24" t="s">
        <v>83</v>
      </c>
    </row>
    <row r="149" spans="2:47" s="1" customFormat="1" ht="27">
      <c r="B149" s="41"/>
      <c r="C149" s="63"/>
      <c r="D149" s="208" t="s">
        <v>196</v>
      </c>
      <c r="E149" s="63"/>
      <c r="F149" s="209" t="s">
        <v>1754</v>
      </c>
      <c r="G149" s="63"/>
      <c r="H149" s="63"/>
      <c r="I149" s="163"/>
      <c r="J149" s="63"/>
      <c r="K149" s="63"/>
      <c r="L149" s="61"/>
      <c r="M149" s="207"/>
      <c r="N149" s="42"/>
      <c r="O149" s="42"/>
      <c r="P149" s="42"/>
      <c r="Q149" s="42"/>
      <c r="R149" s="42"/>
      <c r="S149" s="42"/>
      <c r="T149" s="78"/>
      <c r="AT149" s="24" t="s">
        <v>196</v>
      </c>
      <c r="AU149" s="24" t="s">
        <v>83</v>
      </c>
    </row>
    <row r="150" spans="2:63" s="10" customFormat="1" ht="29.85" customHeight="1">
      <c r="B150" s="176"/>
      <c r="C150" s="177"/>
      <c r="D150" s="190" t="s">
        <v>72</v>
      </c>
      <c r="E150" s="191" t="s">
        <v>83</v>
      </c>
      <c r="F150" s="191" t="s">
        <v>601</v>
      </c>
      <c r="G150" s="177"/>
      <c r="H150" s="177"/>
      <c r="I150" s="180"/>
      <c r="J150" s="192">
        <f>BK150</f>
        <v>0</v>
      </c>
      <c r="K150" s="177"/>
      <c r="L150" s="182"/>
      <c r="M150" s="183"/>
      <c r="N150" s="184"/>
      <c r="O150" s="184"/>
      <c r="P150" s="185">
        <f>SUM(P151:P153)</f>
        <v>0</v>
      </c>
      <c r="Q150" s="184"/>
      <c r="R150" s="185">
        <f>SUM(R151:R153)</f>
        <v>11.078629399999999</v>
      </c>
      <c r="S150" s="184"/>
      <c r="T150" s="186">
        <f>SUM(T151:T153)</f>
        <v>0</v>
      </c>
      <c r="AR150" s="187" t="s">
        <v>81</v>
      </c>
      <c r="AT150" s="188" t="s">
        <v>72</v>
      </c>
      <c r="AU150" s="188" t="s">
        <v>81</v>
      </c>
      <c r="AY150" s="187" t="s">
        <v>186</v>
      </c>
      <c r="BK150" s="189">
        <f>SUM(BK151:BK153)</f>
        <v>0</v>
      </c>
    </row>
    <row r="151" spans="2:65" s="1" customFormat="1" ht="22.5" customHeight="1">
      <c r="B151" s="41"/>
      <c r="C151" s="193" t="s">
        <v>392</v>
      </c>
      <c r="D151" s="193" t="s">
        <v>189</v>
      </c>
      <c r="E151" s="194" t="s">
        <v>637</v>
      </c>
      <c r="F151" s="195" t="s">
        <v>638</v>
      </c>
      <c r="G151" s="196" t="s">
        <v>295</v>
      </c>
      <c r="H151" s="197">
        <v>4.91</v>
      </c>
      <c r="I151" s="198"/>
      <c r="J151" s="199">
        <f>ROUND(I151*H151,2)</f>
        <v>0</v>
      </c>
      <c r="K151" s="195" t="s">
        <v>193</v>
      </c>
      <c r="L151" s="61"/>
      <c r="M151" s="200" t="s">
        <v>23</v>
      </c>
      <c r="N151" s="201" t="s">
        <v>44</v>
      </c>
      <c r="O151" s="42"/>
      <c r="P151" s="202">
        <f>O151*H151</f>
        <v>0</v>
      </c>
      <c r="Q151" s="202">
        <v>2.25634</v>
      </c>
      <c r="R151" s="202">
        <f>Q151*H151</f>
        <v>11.078629399999999</v>
      </c>
      <c r="S151" s="202">
        <v>0</v>
      </c>
      <c r="T151" s="203">
        <f>S151*H151</f>
        <v>0</v>
      </c>
      <c r="AR151" s="24" t="s">
        <v>206</v>
      </c>
      <c r="AT151" s="24" t="s">
        <v>189</v>
      </c>
      <c r="AU151" s="24" t="s">
        <v>83</v>
      </c>
      <c r="AY151" s="24" t="s">
        <v>186</v>
      </c>
      <c r="BE151" s="204">
        <f>IF(N151="základní",J151,0)</f>
        <v>0</v>
      </c>
      <c r="BF151" s="204">
        <f>IF(N151="snížená",J151,0)</f>
        <v>0</v>
      </c>
      <c r="BG151" s="204">
        <f>IF(N151="zákl. přenesená",J151,0)</f>
        <v>0</v>
      </c>
      <c r="BH151" s="204">
        <f>IF(N151="sníž. přenesená",J151,0)</f>
        <v>0</v>
      </c>
      <c r="BI151" s="204">
        <f>IF(N151="nulová",J151,0)</f>
        <v>0</v>
      </c>
      <c r="BJ151" s="24" t="s">
        <v>81</v>
      </c>
      <c r="BK151" s="204">
        <f>ROUND(I151*H151,2)</f>
        <v>0</v>
      </c>
      <c r="BL151" s="24" t="s">
        <v>206</v>
      </c>
      <c r="BM151" s="24" t="s">
        <v>1755</v>
      </c>
    </row>
    <row r="152" spans="2:47" s="1" customFormat="1" ht="81">
      <c r="B152" s="41"/>
      <c r="C152" s="63"/>
      <c r="D152" s="208" t="s">
        <v>287</v>
      </c>
      <c r="E152" s="63"/>
      <c r="F152" s="209" t="s">
        <v>640</v>
      </c>
      <c r="G152" s="63"/>
      <c r="H152" s="63"/>
      <c r="I152" s="163"/>
      <c r="J152" s="63"/>
      <c r="K152" s="63"/>
      <c r="L152" s="61"/>
      <c r="M152" s="207"/>
      <c r="N152" s="42"/>
      <c r="O152" s="42"/>
      <c r="P152" s="42"/>
      <c r="Q152" s="42"/>
      <c r="R152" s="42"/>
      <c r="S152" s="42"/>
      <c r="T152" s="78"/>
      <c r="AT152" s="24" t="s">
        <v>287</v>
      </c>
      <c r="AU152" s="24" t="s">
        <v>83</v>
      </c>
    </row>
    <row r="153" spans="2:51" s="11" customFormat="1" ht="13.5">
      <c r="B153" s="214"/>
      <c r="C153" s="215"/>
      <c r="D153" s="208" t="s">
        <v>290</v>
      </c>
      <c r="E153" s="225" t="s">
        <v>23</v>
      </c>
      <c r="F153" s="226" t="s">
        <v>1756</v>
      </c>
      <c r="G153" s="215"/>
      <c r="H153" s="227">
        <v>4.91</v>
      </c>
      <c r="I153" s="219"/>
      <c r="J153" s="215"/>
      <c r="K153" s="215"/>
      <c r="L153" s="220"/>
      <c r="M153" s="221"/>
      <c r="N153" s="222"/>
      <c r="O153" s="222"/>
      <c r="P153" s="222"/>
      <c r="Q153" s="222"/>
      <c r="R153" s="222"/>
      <c r="S153" s="222"/>
      <c r="T153" s="223"/>
      <c r="AT153" s="224" t="s">
        <v>290</v>
      </c>
      <c r="AU153" s="224" t="s">
        <v>83</v>
      </c>
      <c r="AV153" s="11" t="s">
        <v>83</v>
      </c>
      <c r="AW153" s="11" t="s">
        <v>36</v>
      </c>
      <c r="AX153" s="11" t="s">
        <v>81</v>
      </c>
      <c r="AY153" s="224" t="s">
        <v>186</v>
      </c>
    </row>
    <row r="154" spans="2:63" s="10" customFormat="1" ht="29.85" customHeight="1">
      <c r="B154" s="176"/>
      <c r="C154" s="177"/>
      <c r="D154" s="190" t="s">
        <v>72</v>
      </c>
      <c r="E154" s="191" t="s">
        <v>206</v>
      </c>
      <c r="F154" s="191" t="s">
        <v>668</v>
      </c>
      <c r="G154" s="177"/>
      <c r="H154" s="177"/>
      <c r="I154" s="180"/>
      <c r="J154" s="192">
        <f>BK154</f>
        <v>0</v>
      </c>
      <c r="K154" s="177"/>
      <c r="L154" s="182"/>
      <c r="M154" s="183"/>
      <c r="N154" s="184"/>
      <c r="O154" s="184"/>
      <c r="P154" s="185">
        <f>SUM(P155:P158)</f>
        <v>0</v>
      </c>
      <c r="Q154" s="184"/>
      <c r="R154" s="185">
        <f>SUM(R155:R158)</f>
        <v>0</v>
      </c>
      <c r="S154" s="184"/>
      <c r="T154" s="186">
        <f>SUM(T155:T158)</f>
        <v>0</v>
      </c>
      <c r="AR154" s="187" t="s">
        <v>81</v>
      </c>
      <c r="AT154" s="188" t="s">
        <v>72</v>
      </c>
      <c r="AU154" s="188" t="s">
        <v>81</v>
      </c>
      <c r="AY154" s="187" t="s">
        <v>186</v>
      </c>
      <c r="BK154" s="189">
        <f>SUM(BK155:BK158)</f>
        <v>0</v>
      </c>
    </row>
    <row r="155" spans="2:65" s="1" customFormat="1" ht="31.5" customHeight="1">
      <c r="B155" s="41"/>
      <c r="C155" s="193" t="s">
        <v>377</v>
      </c>
      <c r="D155" s="193" t="s">
        <v>189</v>
      </c>
      <c r="E155" s="194" t="s">
        <v>670</v>
      </c>
      <c r="F155" s="195" t="s">
        <v>671</v>
      </c>
      <c r="G155" s="196" t="s">
        <v>285</v>
      </c>
      <c r="H155" s="197">
        <v>125.74</v>
      </c>
      <c r="I155" s="198"/>
      <c r="J155" s="199">
        <f>ROUND(I155*H155,2)</f>
        <v>0</v>
      </c>
      <c r="K155" s="195" t="s">
        <v>193</v>
      </c>
      <c r="L155" s="61"/>
      <c r="M155" s="200" t="s">
        <v>23</v>
      </c>
      <c r="N155" s="201" t="s">
        <v>44</v>
      </c>
      <c r="O155" s="42"/>
      <c r="P155" s="202">
        <f>O155*H155</f>
        <v>0</v>
      </c>
      <c r="Q155" s="202">
        <v>0</v>
      </c>
      <c r="R155" s="202">
        <f>Q155*H155</f>
        <v>0</v>
      </c>
      <c r="S155" s="202">
        <v>0</v>
      </c>
      <c r="T155" s="203">
        <f>S155*H155</f>
        <v>0</v>
      </c>
      <c r="AR155" s="24" t="s">
        <v>206</v>
      </c>
      <c r="AT155" s="24" t="s">
        <v>189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1757</v>
      </c>
    </row>
    <row r="156" spans="2:47" s="1" customFormat="1" ht="189">
      <c r="B156" s="41"/>
      <c r="C156" s="63"/>
      <c r="D156" s="205" t="s">
        <v>287</v>
      </c>
      <c r="E156" s="63"/>
      <c r="F156" s="206" t="s">
        <v>673</v>
      </c>
      <c r="G156" s="63"/>
      <c r="H156" s="63"/>
      <c r="I156" s="163"/>
      <c r="J156" s="63"/>
      <c r="K156" s="63"/>
      <c r="L156" s="61"/>
      <c r="M156" s="207"/>
      <c r="N156" s="42"/>
      <c r="O156" s="42"/>
      <c r="P156" s="42"/>
      <c r="Q156" s="42"/>
      <c r="R156" s="42"/>
      <c r="S156" s="42"/>
      <c r="T156" s="78"/>
      <c r="AT156" s="24" t="s">
        <v>287</v>
      </c>
      <c r="AU156" s="24" t="s">
        <v>83</v>
      </c>
    </row>
    <row r="157" spans="2:65" s="1" customFormat="1" ht="31.5" customHeight="1">
      <c r="B157" s="41"/>
      <c r="C157" s="193" t="s">
        <v>292</v>
      </c>
      <c r="D157" s="193" t="s">
        <v>189</v>
      </c>
      <c r="E157" s="194" t="s">
        <v>675</v>
      </c>
      <c r="F157" s="195" t="s">
        <v>676</v>
      </c>
      <c r="G157" s="196" t="s">
        <v>285</v>
      </c>
      <c r="H157" s="197">
        <v>125.74</v>
      </c>
      <c r="I157" s="198"/>
      <c r="J157" s="199">
        <f>ROUND(I157*H157,2)</f>
        <v>0</v>
      </c>
      <c r="K157" s="195" t="s">
        <v>193</v>
      </c>
      <c r="L157" s="61"/>
      <c r="M157" s="200" t="s">
        <v>23</v>
      </c>
      <c r="N157" s="201" t="s">
        <v>44</v>
      </c>
      <c r="O157" s="42"/>
      <c r="P157" s="202">
        <f>O157*H157</f>
        <v>0</v>
      </c>
      <c r="Q157" s="202">
        <v>0</v>
      </c>
      <c r="R157" s="202">
        <f>Q157*H157</f>
        <v>0</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1758</v>
      </c>
    </row>
    <row r="158" spans="2:47" s="1" customFormat="1" ht="189">
      <c r="B158" s="41"/>
      <c r="C158" s="63"/>
      <c r="D158" s="208" t="s">
        <v>287</v>
      </c>
      <c r="E158" s="63"/>
      <c r="F158" s="209" t="s">
        <v>673</v>
      </c>
      <c r="G158" s="63"/>
      <c r="H158" s="63"/>
      <c r="I158" s="163"/>
      <c r="J158" s="63"/>
      <c r="K158" s="63"/>
      <c r="L158" s="61"/>
      <c r="M158" s="207"/>
      <c r="N158" s="42"/>
      <c r="O158" s="42"/>
      <c r="P158" s="42"/>
      <c r="Q158" s="42"/>
      <c r="R158" s="42"/>
      <c r="S158" s="42"/>
      <c r="T158" s="78"/>
      <c r="AT158" s="24" t="s">
        <v>287</v>
      </c>
      <c r="AU158" s="24" t="s">
        <v>83</v>
      </c>
    </row>
    <row r="159" spans="2:63" s="10" customFormat="1" ht="29.85" customHeight="1">
      <c r="B159" s="176"/>
      <c r="C159" s="177"/>
      <c r="D159" s="190" t="s">
        <v>72</v>
      </c>
      <c r="E159" s="191" t="s">
        <v>185</v>
      </c>
      <c r="F159" s="191" t="s">
        <v>697</v>
      </c>
      <c r="G159" s="177"/>
      <c r="H159" s="177"/>
      <c r="I159" s="180"/>
      <c r="J159" s="192">
        <f>BK159</f>
        <v>0</v>
      </c>
      <c r="K159" s="177"/>
      <c r="L159" s="182"/>
      <c r="M159" s="183"/>
      <c r="N159" s="184"/>
      <c r="O159" s="184"/>
      <c r="P159" s="185">
        <f>SUM(P160:P187)</f>
        <v>0</v>
      </c>
      <c r="Q159" s="184"/>
      <c r="R159" s="185">
        <f>SUM(R160:R187)</f>
        <v>124.1149231</v>
      </c>
      <c r="S159" s="184"/>
      <c r="T159" s="186">
        <f>SUM(T160:T187)</f>
        <v>0</v>
      </c>
      <c r="AR159" s="187" t="s">
        <v>81</v>
      </c>
      <c r="AT159" s="188" t="s">
        <v>72</v>
      </c>
      <c r="AU159" s="188" t="s">
        <v>81</v>
      </c>
      <c r="AY159" s="187" t="s">
        <v>186</v>
      </c>
      <c r="BK159" s="189">
        <f>SUM(BK160:BK187)</f>
        <v>0</v>
      </c>
    </row>
    <row r="160" spans="2:65" s="1" customFormat="1" ht="22.5" customHeight="1">
      <c r="B160" s="41"/>
      <c r="C160" s="193" t="s">
        <v>841</v>
      </c>
      <c r="D160" s="193" t="s">
        <v>189</v>
      </c>
      <c r="E160" s="194" t="s">
        <v>699</v>
      </c>
      <c r="F160" s="195" t="s">
        <v>700</v>
      </c>
      <c r="G160" s="196" t="s">
        <v>444</v>
      </c>
      <c r="H160" s="197">
        <v>5.73</v>
      </c>
      <c r="I160" s="198"/>
      <c r="J160" s="199">
        <f>ROUND(I160*H160,2)</f>
        <v>0</v>
      </c>
      <c r="K160" s="195" t="s">
        <v>23</v>
      </c>
      <c r="L160" s="61"/>
      <c r="M160" s="200" t="s">
        <v>23</v>
      </c>
      <c r="N160" s="201" t="s">
        <v>44</v>
      </c>
      <c r="O160" s="42"/>
      <c r="P160" s="202">
        <f>O160*H160</f>
        <v>0</v>
      </c>
      <c r="Q160" s="202">
        <v>0</v>
      </c>
      <c r="R160" s="202">
        <f>Q160*H160</f>
        <v>0</v>
      </c>
      <c r="S160" s="202">
        <v>0</v>
      </c>
      <c r="T160" s="203">
        <f>S160*H160</f>
        <v>0</v>
      </c>
      <c r="AR160" s="24" t="s">
        <v>206</v>
      </c>
      <c r="AT160" s="24" t="s">
        <v>189</v>
      </c>
      <c r="AU160" s="24" t="s">
        <v>83</v>
      </c>
      <c r="AY160" s="24" t="s">
        <v>186</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206</v>
      </c>
      <c r="BM160" s="24" t="s">
        <v>1759</v>
      </c>
    </row>
    <row r="161" spans="2:47" s="1" customFormat="1" ht="27">
      <c r="B161" s="41"/>
      <c r="C161" s="63"/>
      <c r="D161" s="205" t="s">
        <v>196</v>
      </c>
      <c r="E161" s="63"/>
      <c r="F161" s="206" t="s">
        <v>1754</v>
      </c>
      <c r="G161" s="63"/>
      <c r="H161" s="63"/>
      <c r="I161" s="163"/>
      <c r="J161" s="63"/>
      <c r="K161" s="63"/>
      <c r="L161" s="61"/>
      <c r="M161" s="207"/>
      <c r="N161" s="42"/>
      <c r="O161" s="42"/>
      <c r="P161" s="42"/>
      <c r="Q161" s="42"/>
      <c r="R161" s="42"/>
      <c r="S161" s="42"/>
      <c r="T161" s="78"/>
      <c r="AT161" s="24" t="s">
        <v>196</v>
      </c>
      <c r="AU161" s="24" t="s">
        <v>83</v>
      </c>
    </row>
    <row r="162" spans="2:65" s="1" customFormat="1" ht="22.5" customHeight="1">
      <c r="B162" s="41"/>
      <c r="C162" s="193" t="s">
        <v>381</v>
      </c>
      <c r="D162" s="193" t="s">
        <v>189</v>
      </c>
      <c r="E162" s="194" t="s">
        <v>704</v>
      </c>
      <c r="F162" s="195" t="s">
        <v>705</v>
      </c>
      <c r="G162" s="196" t="s">
        <v>285</v>
      </c>
      <c r="H162" s="197">
        <v>1390.42</v>
      </c>
      <c r="I162" s="198"/>
      <c r="J162" s="199">
        <f>ROUND(I162*H162,2)</f>
        <v>0</v>
      </c>
      <c r="K162" s="195" t="s">
        <v>23</v>
      </c>
      <c r="L162" s="61"/>
      <c r="M162" s="200" t="s">
        <v>23</v>
      </c>
      <c r="N162" s="201" t="s">
        <v>44</v>
      </c>
      <c r="O162" s="42"/>
      <c r="P162" s="202">
        <f>O162*H162</f>
        <v>0</v>
      </c>
      <c r="Q162" s="202">
        <v>0</v>
      </c>
      <c r="R162" s="202">
        <f>Q162*H162</f>
        <v>0</v>
      </c>
      <c r="S162" s="202">
        <v>0</v>
      </c>
      <c r="T162" s="203">
        <f>S162*H162</f>
        <v>0</v>
      </c>
      <c r="AR162" s="24" t="s">
        <v>206</v>
      </c>
      <c r="AT162" s="24" t="s">
        <v>189</v>
      </c>
      <c r="AU162" s="24" t="s">
        <v>83</v>
      </c>
      <c r="AY162" s="24" t="s">
        <v>186</v>
      </c>
      <c r="BE162" s="204">
        <f>IF(N162="základní",J162,0)</f>
        <v>0</v>
      </c>
      <c r="BF162" s="204">
        <f>IF(N162="snížená",J162,0)</f>
        <v>0</v>
      </c>
      <c r="BG162" s="204">
        <f>IF(N162="zákl. přenesená",J162,0)</f>
        <v>0</v>
      </c>
      <c r="BH162" s="204">
        <f>IF(N162="sníž. přenesená",J162,0)</f>
        <v>0</v>
      </c>
      <c r="BI162" s="204">
        <f>IF(N162="nulová",J162,0)</f>
        <v>0</v>
      </c>
      <c r="BJ162" s="24" t="s">
        <v>81</v>
      </c>
      <c r="BK162" s="204">
        <f>ROUND(I162*H162,2)</f>
        <v>0</v>
      </c>
      <c r="BL162" s="24" t="s">
        <v>206</v>
      </c>
      <c r="BM162" s="24" t="s">
        <v>1760</v>
      </c>
    </row>
    <row r="163" spans="2:51" s="11" customFormat="1" ht="13.5">
      <c r="B163" s="214"/>
      <c r="C163" s="215"/>
      <c r="D163" s="205" t="s">
        <v>290</v>
      </c>
      <c r="E163" s="216" t="s">
        <v>23</v>
      </c>
      <c r="F163" s="217" t="s">
        <v>1761</v>
      </c>
      <c r="G163" s="215"/>
      <c r="H163" s="218">
        <v>1390.42</v>
      </c>
      <c r="I163" s="219"/>
      <c r="J163" s="215"/>
      <c r="K163" s="215"/>
      <c r="L163" s="220"/>
      <c r="M163" s="221"/>
      <c r="N163" s="222"/>
      <c r="O163" s="222"/>
      <c r="P163" s="222"/>
      <c r="Q163" s="222"/>
      <c r="R163" s="222"/>
      <c r="S163" s="222"/>
      <c r="T163" s="223"/>
      <c r="AT163" s="224" t="s">
        <v>290</v>
      </c>
      <c r="AU163" s="224" t="s">
        <v>83</v>
      </c>
      <c r="AV163" s="11" t="s">
        <v>83</v>
      </c>
      <c r="AW163" s="11" t="s">
        <v>36</v>
      </c>
      <c r="AX163" s="11" t="s">
        <v>81</v>
      </c>
      <c r="AY163" s="224" t="s">
        <v>186</v>
      </c>
    </row>
    <row r="164" spans="2:65" s="1" customFormat="1" ht="22.5" customHeight="1">
      <c r="B164" s="41"/>
      <c r="C164" s="193" t="s">
        <v>369</v>
      </c>
      <c r="D164" s="193" t="s">
        <v>189</v>
      </c>
      <c r="E164" s="194" t="s">
        <v>715</v>
      </c>
      <c r="F164" s="195" t="s">
        <v>716</v>
      </c>
      <c r="G164" s="196" t="s">
        <v>285</v>
      </c>
      <c r="H164" s="197">
        <v>145.62</v>
      </c>
      <c r="I164" s="198"/>
      <c r="J164" s="199">
        <f>ROUND(I164*H164,2)</f>
        <v>0</v>
      </c>
      <c r="K164" s="195" t="s">
        <v>193</v>
      </c>
      <c r="L164" s="61"/>
      <c r="M164" s="200" t="s">
        <v>23</v>
      </c>
      <c r="N164" s="201" t="s">
        <v>44</v>
      </c>
      <c r="O164" s="42"/>
      <c r="P164" s="202">
        <f>O164*H164</f>
        <v>0</v>
      </c>
      <c r="Q164" s="202">
        <v>0</v>
      </c>
      <c r="R164" s="202">
        <f>Q164*H164</f>
        <v>0</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1762</v>
      </c>
    </row>
    <row r="165" spans="2:51" s="11" customFormat="1" ht="13.5">
      <c r="B165" s="214"/>
      <c r="C165" s="215"/>
      <c r="D165" s="205" t="s">
        <v>290</v>
      </c>
      <c r="E165" s="216" t="s">
        <v>23</v>
      </c>
      <c r="F165" s="217" t="s">
        <v>1763</v>
      </c>
      <c r="G165" s="215"/>
      <c r="H165" s="218">
        <v>145.62</v>
      </c>
      <c r="I165" s="219"/>
      <c r="J165" s="215"/>
      <c r="K165" s="215"/>
      <c r="L165" s="220"/>
      <c r="M165" s="221"/>
      <c r="N165" s="222"/>
      <c r="O165" s="222"/>
      <c r="P165" s="222"/>
      <c r="Q165" s="222"/>
      <c r="R165" s="222"/>
      <c r="S165" s="222"/>
      <c r="T165" s="223"/>
      <c r="AT165" s="224" t="s">
        <v>290</v>
      </c>
      <c r="AU165" s="224" t="s">
        <v>83</v>
      </c>
      <c r="AV165" s="11" t="s">
        <v>83</v>
      </c>
      <c r="AW165" s="11" t="s">
        <v>36</v>
      </c>
      <c r="AX165" s="11" t="s">
        <v>81</v>
      </c>
      <c r="AY165" s="224" t="s">
        <v>186</v>
      </c>
    </row>
    <row r="166" spans="2:65" s="1" customFormat="1" ht="22.5" customHeight="1">
      <c r="B166" s="41"/>
      <c r="C166" s="193" t="s">
        <v>614</v>
      </c>
      <c r="D166" s="193" t="s">
        <v>189</v>
      </c>
      <c r="E166" s="194" t="s">
        <v>725</v>
      </c>
      <c r="F166" s="195" t="s">
        <v>726</v>
      </c>
      <c r="G166" s="196" t="s">
        <v>285</v>
      </c>
      <c r="H166" s="197">
        <v>652.67</v>
      </c>
      <c r="I166" s="198"/>
      <c r="J166" s="199">
        <f>ROUND(I166*H166,2)</f>
        <v>0</v>
      </c>
      <c r="K166" s="195" t="s">
        <v>193</v>
      </c>
      <c r="L166" s="61"/>
      <c r="M166" s="200" t="s">
        <v>23</v>
      </c>
      <c r="N166" s="201" t="s">
        <v>44</v>
      </c>
      <c r="O166" s="42"/>
      <c r="P166" s="202">
        <f>O166*H166</f>
        <v>0</v>
      </c>
      <c r="Q166" s="202">
        <v>0</v>
      </c>
      <c r="R166" s="202">
        <f>Q166*H166</f>
        <v>0</v>
      </c>
      <c r="S166" s="202">
        <v>0</v>
      </c>
      <c r="T166" s="203">
        <f>S166*H166</f>
        <v>0</v>
      </c>
      <c r="AR166" s="24" t="s">
        <v>206</v>
      </c>
      <c r="AT166" s="24" t="s">
        <v>189</v>
      </c>
      <c r="AU166" s="24" t="s">
        <v>83</v>
      </c>
      <c r="AY166" s="24" t="s">
        <v>186</v>
      </c>
      <c r="BE166" s="204">
        <f>IF(N166="základní",J166,0)</f>
        <v>0</v>
      </c>
      <c r="BF166" s="204">
        <f>IF(N166="snížená",J166,0)</f>
        <v>0</v>
      </c>
      <c r="BG166" s="204">
        <f>IF(N166="zákl. přenesená",J166,0)</f>
        <v>0</v>
      </c>
      <c r="BH166" s="204">
        <f>IF(N166="sníž. přenesená",J166,0)</f>
        <v>0</v>
      </c>
      <c r="BI166" s="204">
        <f>IF(N166="nulová",J166,0)</f>
        <v>0</v>
      </c>
      <c r="BJ166" s="24" t="s">
        <v>81</v>
      </c>
      <c r="BK166" s="204">
        <f>ROUND(I166*H166,2)</f>
        <v>0</v>
      </c>
      <c r="BL166" s="24" t="s">
        <v>206</v>
      </c>
      <c r="BM166" s="24" t="s">
        <v>1764</v>
      </c>
    </row>
    <row r="167" spans="2:51" s="11" customFormat="1" ht="13.5">
      <c r="B167" s="214"/>
      <c r="C167" s="215"/>
      <c r="D167" s="205" t="s">
        <v>290</v>
      </c>
      <c r="E167" s="216" t="s">
        <v>23</v>
      </c>
      <c r="F167" s="217" t="s">
        <v>1765</v>
      </c>
      <c r="G167" s="215"/>
      <c r="H167" s="218">
        <v>652.67</v>
      </c>
      <c r="I167" s="219"/>
      <c r="J167" s="215"/>
      <c r="K167" s="215"/>
      <c r="L167" s="220"/>
      <c r="M167" s="221"/>
      <c r="N167" s="222"/>
      <c r="O167" s="222"/>
      <c r="P167" s="222"/>
      <c r="Q167" s="222"/>
      <c r="R167" s="222"/>
      <c r="S167" s="222"/>
      <c r="T167" s="223"/>
      <c r="AT167" s="224" t="s">
        <v>290</v>
      </c>
      <c r="AU167" s="224" t="s">
        <v>83</v>
      </c>
      <c r="AV167" s="11" t="s">
        <v>83</v>
      </c>
      <c r="AW167" s="11" t="s">
        <v>36</v>
      </c>
      <c r="AX167" s="11" t="s">
        <v>81</v>
      </c>
      <c r="AY167" s="224" t="s">
        <v>186</v>
      </c>
    </row>
    <row r="168" spans="2:65" s="1" customFormat="1" ht="31.5" customHeight="1">
      <c r="B168" s="41"/>
      <c r="C168" s="193" t="s">
        <v>608</v>
      </c>
      <c r="D168" s="193" t="s">
        <v>189</v>
      </c>
      <c r="E168" s="194" t="s">
        <v>737</v>
      </c>
      <c r="F168" s="195" t="s">
        <v>738</v>
      </c>
      <c r="G168" s="196" t="s">
        <v>285</v>
      </c>
      <c r="H168" s="197">
        <v>538.86</v>
      </c>
      <c r="I168" s="198"/>
      <c r="J168" s="199">
        <f>ROUND(I168*H168,2)</f>
        <v>0</v>
      </c>
      <c r="K168" s="195" t="s">
        <v>193</v>
      </c>
      <c r="L168" s="61"/>
      <c r="M168" s="200" t="s">
        <v>23</v>
      </c>
      <c r="N168" s="201" t="s">
        <v>44</v>
      </c>
      <c r="O168" s="42"/>
      <c r="P168" s="202">
        <f>O168*H168</f>
        <v>0</v>
      </c>
      <c r="Q168" s="202">
        <v>0</v>
      </c>
      <c r="R168" s="202">
        <f>Q168*H168</f>
        <v>0</v>
      </c>
      <c r="S168" s="202">
        <v>0</v>
      </c>
      <c r="T168" s="203">
        <f>S168*H168</f>
        <v>0</v>
      </c>
      <c r="AR168" s="24" t="s">
        <v>206</v>
      </c>
      <c r="AT168" s="24" t="s">
        <v>189</v>
      </c>
      <c r="AU168" s="24" t="s">
        <v>83</v>
      </c>
      <c r="AY168" s="24" t="s">
        <v>186</v>
      </c>
      <c r="BE168" s="204">
        <f>IF(N168="základní",J168,0)</f>
        <v>0</v>
      </c>
      <c r="BF168" s="204">
        <f>IF(N168="snížená",J168,0)</f>
        <v>0</v>
      </c>
      <c r="BG168" s="204">
        <f>IF(N168="zákl. přenesená",J168,0)</f>
        <v>0</v>
      </c>
      <c r="BH168" s="204">
        <f>IF(N168="sníž. přenesená",J168,0)</f>
        <v>0</v>
      </c>
      <c r="BI168" s="204">
        <f>IF(N168="nulová",J168,0)</f>
        <v>0</v>
      </c>
      <c r="BJ168" s="24" t="s">
        <v>81</v>
      </c>
      <c r="BK168" s="204">
        <f>ROUND(I168*H168,2)</f>
        <v>0</v>
      </c>
      <c r="BL168" s="24" t="s">
        <v>206</v>
      </c>
      <c r="BM168" s="24" t="s">
        <v>1766</v>
      </c>
    </row>
    <row r="169" spans="2:47" s="1" customFormat="1" ht="67.5">
      <c r="B169" s="41"/>
      <c r="C169" s="63"/>
      <c r="D169" s="208" t="s">
        <v>287</v>
      </c>
      <c r="E169" s="63"/>
      <c r="F169" s="209" t="s">
        <v>740</v>
      </c>
      <c r="G169" s="63"/>
      <c r="H169" s="63"/>
      <c r="I169" s="163"/>
      <c r="J169" s="63"/>
      <c r="K169" s="63"/>
      <c r="L169" s="61"/>
      <c r="M169" s="207"/>
      <c r="N169" s="42"/>
      <c r="O169" s="42"/>
      <c r="P169" s="42"/>
      <c r="Q169" s="42"/>
      <c r="R169" s="42"/>
      <c r="S169" s="42"/>
      <c r="T169" s="78"/>
      <c r="AT169" s="24" t="s">
        <v>287</v>
      </c>
      <c r="AU169" s="24" t="s">
        <v>83</v>
      </c>
    </row>
    <row r="170" spans="2:51" s="11" customFormat="1" ht="13.5">
      <c r="B170" s="214"/>
      <c r="C170" s="215"/>
      <c r="D170" s="205" t="s">
        <v>290</v>
      </c>
      <c r="E170" s="216" t="s">
        <v>23</v>
      </c>
      <c r="F170" s="217" t="s">
        <v>1767</v>
      </c>
      <c r="G170" s="215"/>
      <c r="H170" s="218">
        <v>538.86</v>
      </c>
      <c r="I170" s="219"/>
      <c r="J170" s="215"/>
      <c r="K170" s="215"/>
      <c r="L170" s="220"/>
      <c r="M170" s="221"/>
      <c r="N170" s="222"/>
      <c r="O170" s="222"/>
      <c r="P170" s="222"/>
      <c r="Q170" s="222"/>
      <c r="R170" s="222"/>
      <c r="S170" s="222"/>
      <c r="T170" s="223"/>
      <c r="AT170" s="224" t="s">
        <v>290</v>
      </c>
      <c r="AU170" s="224" t="s">
        <v>83</v>
      </c>
      <c r="AV170" s="11" t="s">
        <v>83</v>
      </c>
      <c r="AW170" s="11" t="s">
        <v>36</v>
      </c>
      <c r="AX170" s="11" t="s">
        <v>81</v>
      </c>
      <c r="AY170" s="224" t="s">
        <v>186</v>
      </c>
    </row>
    <row r="171" spans="2:65" s="1" customFormat="1" ht="31.5" customHeight="1">
      <c r="B171" s="41"/>
      <c r="C171" s="193" t="s">
        <v>602</v>
      </c>
      <c r="D171" s="193" t="s">
        <v>189</v>
      </c>
      <c r="E171" s="194" t="s">
        <v>1675</v>
      </c>
      <c r="F171" s="195" t="s">
        <v>1676</v>
      </c>
      <c r="G171" s="196" t="s">
        <v>285</v>
      </c>
      <c r="H171" s="197">
        <v>507.75</v>
      </c>
      <c r="I171" s="198"/>
      <c r="J171" s="199">
        <f>ROUND(I171*H171,2)</f>
        <v>0</v>
      </c>
      <c r="K171" s="195" t="s">
        <v>193</v>
      </c>
      <c r="L171" s="61"/>
      <c r="M171" s="200" t="s">
        <v>23</v>
      </c>
      <c r="N171" s="201" t="s">
        <v>44</v>
      </c>
      <c r="O171" s="42"/>
      <c r="P171" s="202">
        <f>O171*H171</f>
        <v>0</v>
      </c>
      <c r="Q171" s="202">
        <v>0</v>
      </c>
      <c r="R171" s="202">
        <f>Q171*H171</f>
        <v>0</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1768</v>
      </c>
    </row>
    <row r="172" spans="2:47" s="1" customFormat="1" ht="27">
      <c r="B172" s="41"/>
      <c r="C172" s="63"/>
      <c r="D172" s="205" t="s">
        <v>287</v>
      </c>
      <c r="E172" s="63"/>
      <c r="F172" s="206" t="s">
        <v>745</v>
      </c>
      <c r="G172" s="63"/>
      <c r="H172" s="63"/>
      <c r="I172" s="163"/>
      <c r="J172" s="63"/>
      <c r="K172" s="63"/>
      <c r="L172" s="61"/>
      <c r="M172" s="207"/>
      <c r="N172" s="42"/>
      <c r="O172" s="42"/>
      <c r="P172" s="42"/>
      <c r="Q172" s="42"/>
      <c r="R172" s="42"/>
      <c r="S172" s="42"/>
      <c r="T172" s="78"/>
      <c r="AT172" s="24" t="s">
        <v>287</v>
      </c>
      <c r="AU172" s="24" t="s">
        <v>83</v>
      </c>
    </row>
    <row r="173" spans="2:65" s="1" customFormat="1" ht="31.5" customHeight="1">
      <c r="B173" s="41"/>
      <c r="C173" s="193" t="s">
        <v>447</v>
      </c>
      <c r="D173" s="193" t="s">
        <v>189</v>
      </c>
      <c r="E173" s="194" t="s">
        <v>747</v>
      </c>
      <c r="F173" s="195" t="s">
        <v>748</v>
      </c>
      <c r="G173" s="196" t="s">
        <v>285</v>
      </c>
      <c r="H173" s="197">
        <v>100.25</v>
      </c>
      <c r="I173" s="198"/>
      <c r="J173" s="199">
        <f>ROUND(I173*H173,2)</f>
        <v>0</v>
      </c>
      <c r="K173" s="195" t="s">
        <v>193</v>
      </c>
      <c r="L173" s="61"/>
      <c r="M173" s="200" t="s">
        <v>23</v>
      </c>
      <c r="N173" s="201" t="s">
        <v>44</v>
      </c>
      <c r="O173" s="42"/>
      <c r="P173" s="202">
        <f>O173*H173</f>
        <v>0</v>
      </c>
      <c r="Q173" s="202">
        <v>0.27799</v>
      </c>
      <c r="R173" s="202">
        <f>Q173*H173</f>
        <v>27.8684975</v>
      </c>
      <c r="S173" s="202">
        <v>0</v>
      </c>
      <c r="T173" s="203">
        <f>S173*H173</f>
        <v>0</v>
      </c>
      <c r="AR173" s="24" t="s">
        <v>206</v>
      </c>
      <c r="AT173" s="24" t="s">
        <v>189</v>
      </c>
      <c r="AU173" s="24" t="s">
        <v>83</v>
      </c>
      <c r="AY173" s="24" t="s">
        <v>186</v>
      </c>
      <c r="BE173" s="204">
        <f>IF(N173="základní",J173,0)</f>
        <v>0</v>
      </c>
      <c r="BF173" s="204">
        <f>IF(N173="snížená",J173,0)</f>
        <v>0</v>
      </c>
      <c r="BG173" s="204">
        <f>IF(N173="zákl. přenesená",J173,0)</f>
        <v>0</v>
      </c>
      <c r="BH173" s="204">
        <f>IF(N173="sníž. přenesená",J173,0)</f>
        <v>0</v>
      </c>
      <c r="BI173" s="204">
        <f>IF(N173="nulová",J173,0)</f>
        <v>0</v>
      </c>
      <c r="BJ173" s="24" t="s">
        <v>81</v>
      </c>
      <c r="BK173" s="204">
        <f>ROUND(I173*H173,2)</f>
        <v>0</v>
      </c>
      <c r="BL173" s="24" t="s">
        <v>206</v>
      </c>
      <c r="BM173" s="24" t="s">
        <v>1769</v>
      </c>
    </row>
    <row r="174" spans="2:47" s="1" customFormat="1" ht="67.5">
      <c r="B174" s="41"/>
      <c r="C174" s="63"/>
      <c r="D174" s="208" t="s">
        <v>287</v>
      </c>
      <c r="E174" s="63"/>
      <c r="F174" s="209" t="s">
        <v>750</v>
      </c>
      <c r="G174" s="63"/>
      <c r="H174" s="63"/>
      <c r="I174" s="163"/>
      <c r="J174" s="63"/>
      <c r="K174" s="63"/>
      <c r="L174" s="61"/>
      <c r="M174" s="207"/>
      <c r="N174" s="42"/>
      <c r="O174" s="42"/>
      <c r="P174" s="42"/>
      <c r="Q174" s="42"/>
      <c r="R174" s="42"/>
      <c r="S174" s="42"/>
      <c r="T174" s="78"/>
      <c r="AT174" s="24" t="s">
        <v>287</v>
      </c>
      <c r="AU174" s="24" t="s">
        <v>83</v>
      </c>
    </row>
    <row r="175" spans="2:47" s="1" customFormat="1" ht="27">
      <c r="B175" s="41"/>
      <c r="C175" s="63"/>
      <c r="D175" s="205" t="s">
        <v>196</v>
      </c>
      <c r="E175" s="63"/>
      <c r="F175" s="206" t="s">
        <v>1754</v>
      </c>
      <c r="G175" s="63"/>
      <c r="H175" s="63"/>
      <c r="I175" s="163"/>
      <c r="J175" s="63"/>
      <c r="K175" s="63"/>
      <c r="L175" s="61"/>
      <c r="M175" s="207"/>
      <c r="N175" s="42"/>
      <c r="O175" s="42"/>
      <c r="P175" s="42"/>
      <c r="Q175" s="42"/>
      <c r="R175" s="42"/>
      <c r="S175" s="42"/>
      <c r="T175" s="78"/>
      <c r="AT175" s="24" t="s">
        <v>196</v>
      </c>
      <c r="AU175" s="24" t="s">
        <v>83</v>
      </c>
    </row>
    <row r="176" spans="2:65" s="1" customFormat="1" ht="22.5" customHeight="1">
      <c r="B176" s="41"/>
      <c r="C176" s="193" t="s">
        <v>441</v>
      </c>
      <c r="D176" s="193" t="s">
        <v>189</v>
      </c>
      <c r="E176" s="194" t="s">
        <v>753</v>
      </c>
      <c r="F176" s="195" t="s">
        <v>754</v>
      </c>
      <c r="G176" s="196" t="s">
        <v>295</v>
      </c>
      <c r="H176" s="197">
        <v>8.6</v>
      </c>
      <c r="I176" s="198"/>
      <c r="J176" s="199">
        <f>ROUND(I176*H176,2)</f>
        <v>0</v>
      </c>
      <c r="K176" s="195" t="s">
        <v>193</v>
      </c>
      <c r="L176" s="61"/>
      <c r="M176" s="200" t="s">
        <v>23</v>
      </c>
      <c r="N176" s="201" t="s">
        <v>44</v>
      </c>
      <c r="O176" s="42"/>
      <c r="P176" s="202">
        <f>O176*H176</f>
        <v>0</v>
      </c>
      <c r="Q176" s="202">
        <v>0</v>
      </c>
      <c r="R176" s="202">
        <f>Q176*H176</f>
        <v>0</v>
      </c>
      <c r="S176" s="202">
        <v>0</v>
      </c>
      <c r="T176" s="203">
        <f>S176*H176</f>
        <v>0</v>
      </c>
      <c r="AR176" s="24" t="s">
        <v>206</v>
      </c>
      <c r="AT176" s="24" t="s">
        <v>189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206</v>
      </c>
      <c r="BM176" s="24" t="s">
        <v>1770</v>
      </c>
    </row>
    <row r="177" spans="2:47" s="1" customFormat="1" ht="54">
      <c r="B177" s="41"/>
      <c r="C177" s="63"/>
      <c r="D177" s="205" t="s">
        <v>287</v>
      </c>
      <c r="E177" s="63"/>
      <c r="F177" s="206" t="s">
        <v>756</v>
      </c>
      <c r="G177" s="63"/>
      <c r="H177" s="63"/>
      <c r="I177" s="163"/>
      <c r="J177" s="63"/>
      <c r="K177" s="63"/>
      <c r="L177" s="61"/>
      <c r="M177" s="207"/>
      <c r="N177" s="42"/>
      <c r="O177" s="42"/>
      <c r="P177" s="42"/>
      <c r="Q177" s="42"/>
      <c r="R177" s="42"/>
      <c r="S177" s="42"/>
      <c r="T177" s="78"/>
      <c r="AT177" s="24" t="s">
        <v>287</v>
      </c>
      <c r="AU177" s="24" t="s">
        <v>83</v>
      </c>
    </row>
    <row r="178" spans="2:65" s="1" customFormat="1" ht="22.5" customHeight="1">
      <c r="B178" s="41"/>
      <c r="C178" s="193" t="s">
        <v>1058</v>
      </c>
      <c r="D178" s="193" t="s">
        <v>189</v>
      </c>
      <c r="E178" s="194" t="s">
        <v>759</v>
      </c>
      <c r="F178" s="195" t="s">
        <v>760</v>
      </c>
      <c r="G178" s="196" t="s">
        <v>285</v>
      </c>
      <c r="H178" s="197">
        <v>507.75</v>
      </c>
      <c r="I178" s="198"/>
      <c r="J178" s="199">
        <f>ROUND(I178*H178,2)</f>
        <v>0</v>
      </c>
      <c r="K178" s="195" t="s">
        <v>193</v>
      </c>
      <c r="L178" s="61"/>
      <c r="M178" s="200" t="s">
        <v>23</v>
      </c>
      <c r="N178" s="201" t="s">
        <v>44</v>
      </c>
      <c r="O178" s="42"/>
      <c r="P178" s="202">
        <f>O178*H178</f>
        <v>0</v>
      </c>
      <c r="Q178" s="202">
        <v>0</v>
      </c>
      <c r="R178" s="202">
        <f>Q178*H178</f>
        <v>0</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1771</v>
      </c>
    </row>
    <row r="179" spans="2:65" s="1" customFormat="1" ht="31.5" customHeight="1">
      <c r="B179" s="41"/>
      <c r="C179" s="193" t="s">
        <v>836</v>
      </c>
      <c r="D179" s="193" t="s">
        <v>189</v>
      </c>
      <c r="E179" s="194" t="s">
        <v>1541</v>
      </c>
      <c r="F179" s="195" t="s">
        <v>1542</v>
      </c>
      <c r="G179" s="196" t="s">
        <v>285</v>
      </c>
      <c r="H179" s="197">
        <v>474.03</v>
      </c>
      <c r="I179" s="198"/>
      <c r="J179" s="199">
        <f>ROUND(I179*H179,2)</f>
        <v>0</v>
      </c>
      <c r="K179" s="195" t="s">
        <v>193</v>
      </c>
      <c r="L179" s="61"/>
      <c r="M179" s="200" t="s">
        <v>23</v>
      </c>
      <c r="N179" s="201" t="s">
        <v>44</v>
      </c>
      <c r="O179" s="42"/>
      <c r="P179" s="202">
        <f>O179*H179</f>
        <v>0</v>
      </c>
      <c r="Q179" s="202">
        <v>0</v>
      </c>
      <c r="R179" s="202">
        <f>Q179*H179</f>
        <v>0</v>
      </c>
      <c r="S179" s="202">
        <v>0</v>
      </c>
      <c r="T179" s="203">
        <f>S179*H179</f>
        <v>0</v>
      </c>
      <c r="AR179" s="24" t="s">
        <v>206</v>
      </c>
      <c r="AT179" s="24" t="s">
        <v>189</v>
      </c>
      <c r="AU179" s="24" t="s">
        <v>83</v>
      </c>
      <c r="AY179" s="24" t="s">
        <v>186</v>
      </c>
      <c r="BE179" s="204">
        <f>IF(N179="základní",J179,0)</f>
        <v>0</v>
      </c>
      <c r="BF179" s="204">
        <f>IF(N179="snížená",J179,0)</f>
        <v>0</v>
      </c>
      <c r="BG179" s="204">
        <f>IF(N179="zákl. přenesená",J179,0)</f>
        <v>0</v>
      </c>
      <c r="BH179" s="204">
        <f>IF(N179="sníž. přenesená",J179,0)</f>
        <v>0</v>
      </c>
      <c r="BI179" s="204">
        <f>IF(N179="nulová",J179,0)</f>
        <v>0</v>
      </c>
      <c r="BJ179" s="24" t="s">
        <v>81</v>
      </c>
      <c r="BK179" s="204">
        <f>ROUND(I179*H179,2)</f>
        <v>0</v>
      </c>
      <c r="BL179" s="24" t="s">
        <v>206</v>
      </c>
      <c r="BM179" s="24" t="s">
        <v>1772</v>
      </c>
    </row>
    <row r="180" spans="2:47" s="1" customFormat="1" ht="27">
      <c r="B180" s="41"/>
      <c r="C180" s="63"/>
      <c r="D180" s="208" t="s">
        <v>287</v>
      </c>
      <c r="E180" s="63"/>
      <c r="F180" s="209" t="s">
        <v>768</v>
      </c>
      <c r="G180" s="63"/>
      <c r="H180" s="63"/>
      <c r="I180" s="163"/>
      <c r="J180" s="63"/>
      <c r="K180" s="63"/>
      <c r="L180" s="61"/>
      <c r="M180" s="207"/>
      <c r="N180" s="42"/>
      <c r="O180" s="42"/>
      <c r="P180" s="42"/>
      <c r="Q180" s="42"/>
      <c r="R180" s="42"/>
      <c r="S180" s="42"/>
      <c r="T180" s="78"/>
      <c r="AT180" s="24" t="s">
        <v>287</v>
      </c>
      <c r="AU180" s="24" t="s">
        <v>83</v>
      </c>
    </row>
    <row r="181" spans="2:47" s="1" customFormat="1" ht="27">
      <c r="B181" s="41"/>
      <c r="C181" s="63"/>
      <c r="D181" s="205" t="s">
        <v>196</v>
      </c>
      <c r="E181" s="63"/>
      <c r="F181" s="206" t="s">
        <v>1754</v>
      </c>
      <c r="G181" s="63"/>
      <c r="H181" s="63"/>
      <c r="I181" s="163"/>
      <c r="J181" s="63"/>
      <c r="K181" s="63"/>
      <c r="L181" s="61"/>
      <c r="M181" s="207"/>
      <c r="N181" s="42"/>
      <c r="O181" s="42"/>
      <c r="P181" s="42"/>
      <c r="Q181" s="42"/>
      <c r="R181" s="42"/>
      <c r="S181" s="42"/>
      <c r="T181" s="78"/>
      <c r="AT181" s="24" t="s">
        <v>196</v>
      </c>
      <c r="AU181" s="24" t="s">
        <v>83</v>
      </c>
    </row>
    <row r="182" spans="2:65" s="1" customFormat="1" ht="44.25" customHeight="1">
      <c r="B182" s="41"/>
      <c r="C182" s="193" t="s">
        <v>373</v>
      </c>
      <c r="D182" s="193" t="s">
        <v>189</v>
      </c>
      <c r="E182" s="194" t="s">
        <v>779</v>
      </c>
      <c r="F182" s="195" t="s">
        <v>780</v>
      </c>
      <c r="G182" s="196" t="s">
        <v>285</v>
      </c>
      <c r="H182" s="197">
        <v>125.74</v>
      </c>
      <c r="I182" s="198"/>
      <c r="J182" s="199">
        <f>ROUND(I182*H182,2)</f>
        <v>0</v>
      </c>
      <c r="K182" s="195" t="s">
        <v>193</v>
      </c>
      <c r="L182" s="61"/>
      <c r="M182" s="200" t="s">
        <v>23</v>
      </c>
      <c r="N182" s="201" t="s">
        <v>44</v>
      </c>
      <c r="O182" s="42"/>
      <c r="P182" s="202">
        <f>O182*H182</f>
        <v>0</v>
      </c>
      <c r="Q182" s="202">
        <v>0.61404</v>
      </c>
      <c r="R182" s="202">
        <f>Q182*H182</f>
        <v>77.2093896</v>
      </c>
      <c r="S182" s="202">
        <v>0</v>
      </c>
      <c r="T182" s="203">
        <f>S182*H182</f>
        <v>0</v>
      </c>
      <c r="AR182" s="24" t="s">
        <v>206</v>
      </c>
      <c r="AT182" s="24" t="s">
        <v>189</v>
      </c>
      <c r="AU182" s="24" t="s">
        <v>83</v>
      </c>
      <c r="AY182" s="24" t="s">
        <v>186</v>
      </c>
      <c r="BE182" s="204">
        <f>IF(N182="základní",J182,0)</f>
        <v>0</v>
      </c>
      <c r="BF182" s="204">
        <f>IF(N182="snížená",J182,0)</f>
        <v>0</v>
      </c>
      <c r="BG182" s="204">
        <f>IF(N182="zákl. přenesená",J182,0)</f>
        <v>0</v>
      </c>
      <c r="BH182" s="204">
        <f>IF(N182="sníž. přenesená",J182,0)</f>
        <v>0</v>
      </c>
      <c r="BI182" s="204">
        <f>IF(N182="nulová",J182,0)</f>
        <v>0</v>
      </c>
      <c r="BJ182" s="24" t="s">
        <v>81</v>
      </c>
      <c r="BK182" s="204">
        <f>ROUND(I182*H182,2)</f>
        <v>0</v>
      </c>
      <c r="BL182" s="24" t="s">
        <v>206</v>
      </c>
      <c r="BM182" s="24" t="s">
        <v>1773</v>
      </c>
    </row>
    <row r="183" spans="2:47" s="1" customFormat="1" ht="189">
      <c r="B183" s="41"/>
      <c r="C183" s="63"/>
      <c r="D183" s="208" t="s">
        <v>287</v>
      </c>
      <c r="E183" s="63"/>
      <c r="F183" s="209" t="s">
        <v>782</v>
      </c>
      <c r="G183" s="63"/>
      <c r="H183" s="63"/>
      <c r="I183" s="163"/>
      <c r="J183" s="63"/>
      <c r="K183" s="63"/>
      <c r="L183" s="61"/>
      <c r="M183" s="207"/>
      <c r="N183" s="42"/>
      <c r="O183" s="42"/>
      <c r="P183" s="42"/>
      <c r="Q183" s="42"/>
      <c r="R183" s="42"/>
      <c r="S183" s="42"/>
      <c r="T183" s="78"/>
      <c r="AT183" s="24" t="s">
        <v>287</v>
      </c>
      <c r="AU183" s="24" t="s">
        <v>83</v>
      </c>
    </row>
    <row r="184" spans="2:47" s="1" customFormat="1" ht="27">
      <c r="B184" s="41"/>
      <c r="C184" s="63"/>
      <c r="D184" s="208" t="s">
        <v>196</v>
      </c>
      <c r="E184" s="63"/>
      <c r="F184" s="209" t="s">
        <v>1754</v>
      </c>
      <c r="G184" s="63"/>
      <c r="H184" s="63"/>
      <c r="I184" s="163"/>
      <c r="J184" s="63"/>
      <c r="K184" s="63"/>
      <c r="L184" s="61"/>
      <c r="M184" s="207"/>
      <c r="N184" s="42"/>
      <c r="O184" s="42"/>
      <c r="P184" s="42"/>
      <c r="Q184" s="42"/>
      <c r="R184" s="42"/>
      <c r="S184" s="42"/>
      <c r="T184" s="78"/>
      <c r="AT184" s="24" t="s">
        <v>196</v>
      </c>
      <c r="AU184" s="24" t="s">
        <v>83</v>
      </c>
    </row>
    <row r="185" spans="2:51" s="11" customFormat="1" ht="13.5">
      <c r="B185" s="214"/>
      <c r="C185" s="215"/>
      <c r="D185" s="205" t="s">
        <v>290</v>
      </c>
      <c r="E185" s="216" t="s">
        <v>23</v>
      </c>
      <c r="F185" s="217" t="s">
        <v>1774</v>
      </c>
      <c r="G185" s="215"/>
      <c r="H185" s="218">
        <v>125.74</v>
      </c>
      <c r="I185" s="219"/>
      <c r="J185" s="215"/>
      <c r="K185" s="215"/>
      <c r="L185" s="220"/>
      <c r="M185" s="221"/>
      <c r="N185" s="222"/>
      <c r="O185" s="222"/>
      <c r="P185" s="222"/>
      <c r="Q185" s="222"/>
      <c r="R185" s="222"/>
      <c r="S185" s="222"/>
      <c r="T185" s="223"/>
      <c r="AT185" s="224" t="s">
        <v>290</v>
      </c>
      <c r="AU185" s="224" t="s">
        <v>83</v>
      </c>
      <c r="AV185" s="11" t="s">
        <v>83</v>
      </c>
      <c r="AW185" s="11" t="s">
        <v>36</v>
      </c>
      <c r="AX185" s="11" t="s">
        <v>81</v>
      </c>
      <c r="AY185" s="224" t="s">
        <v>186</v>
      </c>
    </row>
    <row r="186" spans="2:65" s="1" customFormat="1" ht="31.5" customHeight="1">
      <c r="B186" s="41"/>
      <c r="C186" s="193" t="s">
        <v>387</v>
      </c>
      <c r="D186" s="193" t="s">
        <v>189</v>
      </c>
      <c r="E186" s="194" t="s">
        <v>796</v>
      </c>
      <c r="F186" s="195" t="s">
        <v>797</v>
      </c>
      <c r="G186" s="196" t="s">
        <v>285</v>
      </c>
      <c r="H186" s="197">
        <v>125.74</v>
      </c>
      <c r="I186" s="198"/>
      <c r="J186" s="199">
        <f>ROUND(I186*H186,2)</f>
        <v>0</v>
      </c>
      <c r="K186" s="195" t="s">
        <v>193</v>
      </c>
      <c r="L186" s="61"/>
      <c r="M186" s="200" t="s">
        <v>23</v>
      </c>
      <c r="N186" s="201" t="s">
        <v>44</v>
      </c>
      <c r="O186" s="42"/>
      <c r="P186" s="202">
        <f>O186*H186</f>
        <v>0</v>
      </c>
      <c r="Q186" s="202">
        <v>0.1514</v>
      </c>
      <c r="R186" s="202">
        <f>Q186*H186</f>
        <v>19.037036</v>
      </c>
      <c r="S186" s="202">
        <v>0</v>
      </c>
      <c r="T186" s="203">
        <f>S186*H186</f>
        <v>0</v>
      </c>
      <c r="AR186" s="24" t="s">
        <v>206</v>
      </c>
      <c r="AT186" s="24" t="s">
        <v>189</v>
      </c>
      <c r="AU186" s="24" t="s">
        <v>83</v>
      </c>
      <c r="AY186" s="24" t="s">
        <v>186</v>
      </c>
      <c r="BE186" s="204">
        <f>IF(N186="základní",J186,0)</f>
        <v>0</v>
      </c>
      <c r="BF186" s="204">
        <f>IF(N186="snížená",J186,0)</f>
        <v>0</v>
      </c>
      <c r="BG186" s="204">
        <f>IF(N186="zákl. přenesená",J186,0)</f>
        <v>0</v>
      </c>
      <c r="BH186" s="204">
        <f>IF(N186="sníž. přenesená",J186,0)</f>
        <v>0</v>
      </c>
      <c r="BI186" s="204">
        <f>IF(N186="nulová",J186,0)</f>
        <v>0</v>
      </c>
      <c r="BJ186" s="24" t="s">
        <v>81</v>
      </c>
      <c r="BK186" s="204">
        <f>ROUND(I186*H186,2)</f>
        <v>0</v>
      </c>
      <c r="BL186" s="24" t="s">
        <v>206</v>
      </c>
      <c r="BM186" s="24" t="s">
        <v>1775</v>
      </c>
    </row>
    <row r="187" spans="2:47" s="1" customFormat="1" ht="27">
      <c r="B187" s="41"/>
      <c r="C187" s="63"/>
      <c r="D187" s="208" t="s">
        <v>287</v>
      </c>
      <c r="E187" s="63"/>
      <c r="F187" s="209" t="s">
        <v>799</v>
      </c>
      <c r="G187" s="63"/>
      <c r="H187" s="63"/>
      <c r="I187" s="163"/>
      <c r="J187" s="63"/>
      <c r="K187" s="63"/>
      <c r="L187" s="61"/>
      <c r="M187" s="207"/>
      <c r="N187" s="42"/>
      <c r="O187" s="42"/>
      <c r="P187" s="42"/>
      <c r="Q187" s="42"/>
      <c r="R187" s="42"/>
      <c r="S187" s="42"/>
      <c r="T187" s="78"/>
      <c r="AT187" s="24" t="s">
        <v>287</v>
      </c>
      <c r="AU187" s="24" t="s">
        <v>83</v>
      </c>
    </row>
    <row r="188" spans="2:63" s="10" customFormat="1" ht="29.85" customHeight="1">
      <c r="B188" s="176"/>
      <c r="C188" s="177"/>
      <c r="D188" s="190" t="s">
        <v>72</v>
      </c>
      <c r="E188" s="191" t="s">
        <v>241</v>
      </c>
      <c r="F188" s="191" t="s">
        <v>868</v>
      </c>
      <c r="G188" s="177"/>
      <c r="H188" s="177"/>
      <c r="I188" s="180"/>
      <c r="J188" s="192">
        <f>BK188</f>
        <v>0</v>
      </c>
      <c r="K188" s="177"/>
      <c r="L188" s="182"/>
      <c r="M188" s="183"/>
      <c r="N188" s="184"/>
      <c r="O188" s="184"/>
      <c r="P188" s="185">
        <f>SUM(P189:P217)</f>
        <v>0</v>
      </c>
      <c r="Q188" s="184"/>
      <c r="R188" s="185">
        <f>SUM(R189:R217)</f>
        <v>105.07386131999999</v>
      </c>
      <c r="S188" s="184"/>
      <c r="T188" s="186">
        <f>SUM(T189:T217)</f>
        <v>0</v>
      </c>
      <c r="AR188" s="187" t="s">
        <v>81</v>
      </c>
      <c r="AT188" s="188" t="s">
        <v>72</v>
      </c>
      <c r="AU188" s="188" t="s">
        <v>81</v>
      </c>
      <c r="AY188" s="187" t="s">
        <v>186</v>
      </c>
      <c r="BK188" s="189">
        <f>SUM(BK189:BK217)</f>
        <v>0</v>
      </c>
    </row>
    <row r="189" spans="2:65" s="1" customFormat="1" ht="31.5" customHeight="1">
      <c r="B189" s="41"/>
      <c r="C189" s="193" t="s">
        <v>1083</v>
      </c>
      <c r="D189" s="193" t="s">
        <v>189</v>
      </c>
      <c r="E189" s="194" t="s">
        <v>908</v>
      </c>
      <c r="F189" s="195" t="s">
        <v>909</v>
      </c>
      <c r="G189" s="196" t="s">
        <v>300</v>
      </c>
      <c r="H189" s="197">
        <v>2</v>
      </c>
      <c r="I189" s="198"/>
      <c r="J189" s="199">
        <f>ROUND(I189*H189,2)</f>
        <v>0</v>
      </c>
      <c r="K189" s="195" t="s">
        <v>193</v>
      </c>
      <c r="L189" s="61"/>
      <c r="M189" s="200" t="s">
        <v>23</v>
      </c>
      <c r="N189" s="201" t="s">
        <v>44</v>
      </c>
      <c r="O189" s="42"/>
      <c r="P189" s="202">
        <f>O189*H189</f>
        <v>0</v>
      </c>
      <c r="Q189" s="202">
        <v>0.0007</v>
      </c>
      <c r="R189" s="202">
        <f>Q189*H189</f>
        <v>0.0014</v>
      </c>
      <c r="S189" s="202">
        <v>0</v>
      </c>
      <c r="T189" s="203">
        <f>S189*H189</f>
        <v>0</v>
      </c>
      <c r="AR189" s="24" t="s">
        <v>206</v>
      </c>
      <c r="AT189" s="24" t="s">
        <v>189</v>
      </c>
      <c r="AU189" s="24" t="s">
        <v>83</v>
      </c>
      <c r="AY189" s="24" t="s">
        <v>186</v>
      </c>
      <c r="BE189" s="204">
        <f>IF(N189="základní",J189,0)</f>
        <v>0</v>
      </c>
      <c r="BF189" s="204">
        <f>IF(N189="snížená",J189,0)</f>
        <v>0</v>
      </c>
      <c r="BG189" s="204">
        <f>IF(N189="zákl. přenesená",J189,0)</f>
        <v>0</v>
      </c>
      <c r="BH189" s="204">
        <f>IF(N189="sníž. přenesená",J189,0)</f>
        <v>0</v>
      </c>
      <c r="BI189" s="204">
        <f>IF(N189="nulová",J189,0)</f>
        <v>0</v>
      </c>
      <c r="BJ189" s="24" t="s">
        <v>81</v>
      </c>
      <c r="BK189" s="204">
        <f>ROUND(I189*H189,2)</f>
        <v>0</v>
      </c>
      <c r="BL189" s="24" t="s">
        <v>206</v>
      </c>
      <c r="BM189" s="24" t="s">
        <v>1776</v>
      </c>
    </row>
    <row r="190" spans="2:47" s="1" customFormat="1" ht="135">
      <c r="B190" s="41"/>
      <c r="C190" s="63"/>
      <c r="D190" s="208" t="s">
        <v>287</v>
      </c>
      <c r="E190" s="63"/>
      <c r="F190" s="209" t="s">
        <v>911</v>
      </c>
      <c r="G190" s="63"/>
      <c r="H190" s="63"/>
      <c r="I190" s="163"/>
      <c r="J190" s="63"/>
      <c r="K190" s="63"/>
      <c r="L190" s="61"/>
      <c r="M190" s="207"/>
      <c r="N190" s="42"/>
      <c r="O190" s="42"/>
      <c r="P190" s="42"/>
      <c r="Q190" s="42"/>
      <c r="R190" s="42"/>
      <c r="S190" s="42"/>
      <c r="T190" s="78"/>
      <c r="AT190" s="24" t="s">
        <v>287</v>
      </c>
      <c r="AU190" s="24" t="s">
        <v>83</v>
      </c>
    </row>
    <row r="191" spans="2:47" s="1" customFormat="1" ht="27">
      <c r="B191" s="41"/>
      <c r="C191" s="63"/>
      <c r="D191" s="205" t="s">
        <v>196</v>
      </c>
      <c r="E191" s="63"/>
      <c r="F191" s="206" t="s">
        <v>1754</v>
      </c>
      <c r="G191" s="63"/>
      <c r="H191" s="63"/>
      <c r="I191" s="163"/>
      <c r="J191" s="63"/>
      <c r="K191" s="63"/>
      <c r="L191" s="61"/>
      <c r="M191" s="207"/>
      <c r="N191" s="42"/>
      <c r="O191" s="42"/>
      <c r="P191" s="42"/>
      <c r="Q191" s="42"/>
      <c r="R191" s="42"/>
      <c r="S191" s="42"/>
      <c r="T191" s="78"/>
      <c r="AT191" s="24" t="s">
        <v>196</v>
      </c>
      <c r="AU191" s="24" t="s">
        <v>83</v>
      </c>
    </row>
    <row r="192" spans="2:65" s="1" customFormat="1" ht="22.5" customHeight="1">
      <c r="B192" s="41"/>
      <c r="C192" s="193" t="s">
        <v>1079</v>
      </c>
      <c r="D192" s="193" t="s">
        <v>189</v>
      </c>
      <c r="E192" s="194" t="s">
        <v>917</v>
      </c>
      <c r="F192" s="195" t="s">
        <v>918</v>
      </c>
      <c r="G192" s="196" t="s">
        <v>300</v>
      </c>
      <c r="H192" s="197">
        <v>2</v>
      </c>
      <c r="I192" s="198"/>
      <c r="J192" s="199">
        <f>ROUND(I192*H192,2)</f>
        <v>0</v>
      </c>
      <c r="K192" s="195" t="s">
        <v>193</v>
      </c>
      <c r="L192" s="61"/>
      <c r="M192" s="200" t="s">
        <v>23</v>
      </c>
      <c r="N192" s="201" t="s">
        <v>44</v>
      </c>
      <c r="O192" s="42"/>
      <c r="P192" s="202">
        <f>O192*H192</f>
        <v>0</v>
      </c>
      <c r="Q192" s="202">
        <v>0.10941</v>
      </c>
      <c r="R192" s="202">
        <f>Q192*H192</f>
        <v>0.21882</v>
      </c>
      <c r="S192" s="202">
        <v>0</v>
      </c>
      <c r="T192" s="203">
        <f>S192*H192</f>
        <v>0</v>
      </c>
      <c r="AR192" s="24" t="s">
        <v>206</v>
      </c>
      <c r="AT192" s="24" t="s">
        <v>189</v>
      </c>
      <c r="AU192" s="24" t="s">
        <v>83</v>
      </c>
      <c r="AY192" s="24" t="s">
        <v>186</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206</v>
      </c>
      <c r="BM192" s="24" t="s">
        <v>1777</v>
      </c>
    </row>
    <row r="193" spans="2:47" s="1" customFormat="1" ht="94.5">
      <c r="B193" s="41"/>
      <c r="C193" s="63"/>
      <c r="D193" s="208" t="s">
        <v>287</v>
      </c>
      <c r="E193" s="63"/>
      <c r="F193" s="209" t="s">
        <v>920</v>
      </c>
      <c r="G193" s="63"/>
      <c r="H193" s="63"/>
      <c r="I193" s="163"/>
      <c r="J193" s="63"/>
      <c r="K193" s="63"/>
      <c r="L193" s="61"/>
      <c r="M193" s="207"/>
      <c r="N193" s="42"/>
      <c r="O193" s="42"/>
      <c r="P193" s="42"/>
      <c r="Q193" s="42"/>
      <c r="R193" s="42"/>
      <c r="S193" s="42"/>
      <c r="T193" s="78"/>
      <c r="AT193" s="24" t="s">
        <v>287</v>
      </c>
      <c r="AU193" s="24" t="s">
        <v>83</v>
      </c>
    </row>
    <row r="194" spans="2:47" s="1" customFormat="1" ht="27">
      <c r="B194" s="41"/>
      <c r="C194" s="63"/>
      <c r="D194" s="205" t="s">
        <v>196</v>
      </c>
      <c r="E194" s="63"/>
      <c r="F194" s="206" t="s">
        <v>1754</v>
      </c>
      <c r="G194" s="63"/>
      <c r="H194" s="63"/>
      <c r="I194" s="163"/>
      <c r="J194" s="63"/>
      <c r="K194" s="63"/>
      <c r="L194" s="61"/>
      <c r="M194" s="207"/>
      <c r="N194" s="42"/>
      <c r="O194" s="42"/>
      <c r="P194" s="42"/>
      <c r="Q194" s="42"/>
      <c r="R194" s="42"/>
      <c r="S194" s="42"/>
      <c r="T194" s="78"/>
      <c r="AT194" s="24" t="s">
        <v>196</v>
      </c>
      <c r="AU194" s="24" t="s">
        <v>83</v>
      </c>
    </row>
    <row r="195" spans="2:65" s="1" customFormat="1" ht="31.5" customHeight="1">
      <c r="B195" s="41"/>
      <c r="C195" s="193" t="s">
        <v>1075</v>
      </c>
      <c r="D195" s="193" t="s">
        <v>189</v>
      </c>
      <c r="E195" s="194" t="s">
        <v>922</v>
      </c>
      <c r="F195" s="195" t="s">
        <v>923</v>
      </c>
      <c r="G195" s="196" t="s">
        <v>444</v>
      </c>
      <c r="H195" s="197">
        <v>160.95</v>
      </c>
      <c r="I195" s="198"/>
      <c r="J195" s="199">
        <f>ROUND(I195*H195,2)</f>
        <v>0</v>
      </c>
      <c r="K195" s="195" t="s">
        <v>193</v>
      </c>
      <c r="L195" s="61"/>
      <c r="M195" s="200" t="s">
        <v>23</v>
      </c>
      <c r="N195" s="201" t="s">
        <v>44</v>
      </c>
      <c r="O195" s="42"/>
      <c r="P195" s="202">
        <f>O195*H195</f>
        <v>0</v>
      </c>
      <c r="Q195" s="202">
        <v>0.00033</v>
      </c>
      <c r="R195" s="202">
        <f>Q195*H195</f>
        <v>0.053113499999999994</v>
      </c>
      <c r="S195" s="202">
        <v>0</v>
      </c>
      <c r="T195" s="203">
        <f>S195*H195</f>
        <v>0</v>
      </c>
      <c r="AR195" s="24" t="s">
        <v>206</v>
      </c>
      <c r="AT195" s="24" t="s">
        <v>189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206</v>
      </c>
      <c r="BM195" s="24" t="s">
        <v>1778</v>
      </c>
    </row>
    <row r="196" spans="2:47" s="1" customFormat="1" ht="108">
      <c r="B196" s="41"/>
      <c r="C196" s="63"/>
      <c r="D196" s="208" t="s">
        <v>287</v>
      </c>
      <c r="E196" s="63"/>
      <c r="F196" s="209" t="s">
        <v>925</v>
      </c>
      <c r="G196" s="63"/>
      <c r="H196" s="63"/>
      <c r="I196" s="163"/>
      <c r="J196" s="63"/>
      <c r="K196" s="63"/>
      <c r="L196" s="61"/>
      <c r="M196" s="207"/>
      <c r="N196" s="42"/>
      <c r="O196" s="42"/>
      <c r="P196" s="42"/>
      <c r="Q196" s="42"/>
      <c r="R196" s="42"/>
      <c r="S196" s="42"/>
      <c r="T196" s="78"/>
      <c r="AT196" s="24" t="s">
        <v>287</v>
      </c>
      <c r="AU196" s="24" t="s">
        <v>83</v>
      </c>
    </row>
    <row r="197" spans="2:47" s="1" customFormat="1" ht="27">
      <c r="B197" s="41"/>
      <c r="C197" s="63"/>
      <c r="D197" s="205" t="s">
        <v>196</v>
      </c>
      <c r="E197" s="63"/>
      <c r="F197" s="206" t="s">
        <v>1398</v>
      </c>
      <c r="G197" s="63"/>
      <c r="H197" s="63"/>
      <c r="I197" s="163"/>
      <c r="J197" s="63"/>
      <c r="K197" s="63"/>
      <c r="L197" s="61"/>
      <c r="M197" s="207"/>
      <c r="N197" s="42"/>
      <c r="O197" s="42"/>
      <c r="P197" s="42"/>
      <c r="Q197" s="42"/>
      <c r="R197" s="42"/>
      <c r="S197" s="42"/>
      <c r="T197" s="78"/>
      <c r="AT197" s="24" t="s">
        <v>196</v>
      </c>
      <c r="AU197" s="24" t="s">
        <v>83</v>
      </c>
    </row>
    <row r="198" spans="2:65" s="1" customFormat="1" ht="31.5" customHeight="1">
      <c r="B198" s="41"/>
      <c r="C198" s="193" t="s">
        <v>1071</v>
      </c>
      <c r="D198" s="193" t="s">
        <v>189</v>
      </c>
      <c r="E198" s="194" t="s">
        <v>940</v>
      </c>
      <c r="F198" s="195" t="s">
        <v>941</v>
      </c>
      <c r="G198" s="196" t="s">
        <v>444</v>
      </c>
      <c r="H198" s="197">
        <v>160.95</v>
      </c>
      <c r="I198" s="198"/>
      <c r="J198" s="199">
        <f>ROUND(I198*H198,2)</f>
        <v>0</v>
      </c>
      <c r="K198" s="195" t="s">
        <v>193</v>
      </c>
      <c r="L198" s="61"/>
      <c r="M198" s="200" t="s">
        <v>23</v>
      </c>
      <c r="N198" s="201" t="s">
        <v>44</v>
      </c>
      <c r="O198" s="42"/>
      <c r="P198" s="202">
        <f>O198*H198</f>
        <v>0</v>
      </c>
      <c r="Q198" s="202">
        <v>0</v>
      </c>
      <c r="R198" s="202">
        <f>Q198*H198</f>
        <v>0</v>
      </c>
      <c r="S198" s="202">
        <v>0</v>
      </c>
      <c r="T198" s="203">
        <f>S198*H198</f>
        <v>0</v>
      </c>
      <c r="AR198" s="24" t="s">
        <v>206</v>
      </c>
      <c r="AT198" s="24" t="s">
        <v>189</v>
      </c>
      <c r="AU198" s="24" t="s">
        <v>83</v>
      </c>
      <c r="AY198" s="24" t="s">
        <v>186</v>
      </c>
      <c r="BE198" s="204">
        <f>IF(N198="základní",J198,0)</f>
        <v>0</v>
      </c>
      <c r="BF198" s="204">
        <f>IF(N198="snížená",J198,0)</f>
        <v>0</v>
      </c>
      <c r="BG198" s="204">
        <f>IF(N198="zákl. přenesená",J198,0)</f>
        <v>0</v>
      </c>
      <c r="BH198" s="204">
        <f>IF(N198="sníž. přenesená",J198,0)</f>
        <v>0</v>
      </c>
      <c r="BI198" s="204">
        <f>IF(N198="nulová",J198,0)</f>
        <v>0</v>
      </c>
      <c r="BJ198" s="24" t="s">
        <v>81</v>
      </c>
      <c r="BK198" s="204">
        <f>ROUND(I198*H198,2)</f>
        <v>0</v>
      </c>
      <c r="BL198" s="24" t="s">
        <v>206</v>
      </c>
      <c r="BM198" s="24" t="s">
        <v>1779</v>
      </c>
    </row>
    <row r="199" spans="2:47" s="1" customFormat="1" ht="40.5">
      <c r="B199" s="41"/>
      <c r="C199" s="63"/>
      <c r="D199" s="208" t="s">
        <v>287</v>
      </c>
      <c r="E199" s="63"/>
      <c r="F199" s="209" t="s">
        <v>943</v>
      </c>
      <c r="G199" s="63"/>
      <c r="H199" s="63"/>
      <c r="I199" s="163"/>
      <c r="J199" s="63"/>
      <c r="K199" s="63"/>
      <c r="L199" s="61"/>
      <c r="M199" s="207"/>
      <c r="N199" s="42"/>
      <c r="O199" s="42"/>
      <c r="P199" s="42"/>
      <c r="Q199" s="42"/>
      <c r="R199" s="42"/>
      <c r="S199" s="42"/>
      <c r="T199" s="78"/>
      <c r="AT199" s="24" t="s">
        <v>287</v>
      </c>
      <c r="AU199" s="24" t="s">
        <v>83</v>
      </c>
    </row>
    <row r="200" spans="2:51" s="11" customFormat="1" ht="13.5">
      <c r="B200" s="214"/>
      <c r="C200" s="215"/>
      <c r="D200" s="205" t="s">
        <v>290</v>
      </c>
      <c r="E200" s="216" t="s">
        <v>23</v>
      </c>
      <c r="F200" s="217" t="s">
        <v>1780</v>
      </c>
      <c r="G200" s="215"/>
      <c r="H200" s="218">
        <v>160.95</v>
      </c>
      <c r="I200" s="219"/>
      <c r="J200" s="215"/>
      <c r="K200" s="215"/>
      <c r="L200" s="220"/>
      <c r="M200" s="221"/>
      <c r="N200" s="222"/>
      <c r="O200" s="222"/>
      <c r="P200" s="222"/>
      <c r="Q200" s="222"/>
      <c r="R200" s="222"/>
      <c r="S200" s="222"/>
      <c r="T200" s="223"/>
      <c r="AT200" s="224" t="s">
        <v>290</v>
      </c>
      <c r="AU200" s="224" t="s">
        <v>83</v>
      </c>
      <c r="AV200" s="11" t="s">
        <v>83</v>
      </c>
      <c r="AW200" s="11" t="s">
        <v>36</v>
      </c>
      <c r="AX200" s="11" t="s">
        <v>81</v>
      </c>
      <c r="AY200" s="224" t="s">
        <v>186</v>
      </c>
    </row>
    <row r="201" spans="2:65" s="1" customFormat="1" ht="31.5" customHeight="1">
      <c r="B201" s="41"/>
      <c r="C201" s="193" t="s">
        <v>10</v>
      </c>
      <c r="D201" s="193" t="s">
        <v>189</v>
      </c>
      <c r="E201" s="194" t="s">
        <v>979</v>
      </c>
      <c r="F201" s="195" t="s">
        <v>980</v>
      </c>
      <c r="G201" s="196" t="s">
        <v>300</v>
      </c>
      <c r="H201" s="197">
        <v>4</v>
      </c>
      <c r="I201" s="198"/>
      <c r="J201" s="199">
        <f>ROUND(I201*H201,2)</f>
        <v>0</v>
      </c>
      <c r="K201" s="195" t="s">
        <v>193</v>
      </c>
      <c r="L201" s="61"/>
      <c r="M201" s="200" t="s">
        <v>23</v>
      </c>
      <c r="N201" s="201" t="s">
        <v>44</v>
      </c>
      <c r="O201" s="42"/>
      <c r="P201" s="202">
        <f>O201*H201</f>
        <v>0</v>
      </c>
      <c r="Q201" s="202">
        <v>14.14974</v>
      </c>
      <c r="R201" s="202">
        <f>Q201*H201</f>
        <v>56.59896</v>
      </c>
      <c r="S201" s="202">
        <v>0</v>
      </c>
      <c r="T201" s="203">
        <f>S201*H201</f>
        <v>0</v>
      </c>
      <c r="AR201" s="24" t="s">
        <v>206</v>
      </c>
      <c r="AT201" s="24" t="s">
        <v>189</v>
      </c>
      <c r="AU201" s="24" t="s">
        <v>83</v>
      </c>
      <c r="AY201" s="24" t="s">
        <v>186</v>
      </c>
      <c r="BE201" s="204">
        <f>IF(N201="základní",J201,0)</f>
        <v>0</v>
      </c>
      <c r="BF201" s="204">
        <f>IF(N201="snížená",J201,0)</f>
        <v>0</v>
      </c>
      <c r="BG201" s="204">
        <f>IF(N201="zákl. přenesená",J201,0)</f>
        <v>0</v>
      </c>
      <c r="BH201" s="204">
        <f>IF(N201="sníž. přenesená",J201,0)</f>
        <v>0</v>
      </c>
      <c r="BI201" s="204">
        <f>IF(N201="nulová",J201,0)</f>
        <v>0</v>
      </c>
      <c r="BJ201" s="24" t="s">
        <v>81</v>
      </c>
      <c r="BK201" s="204">
        <f>ROUND(I201*H201,2)</f>
        <v>0</v>
      </c>
      <c r="BL201" s="24" t="s">
        <v>206</v>
      </c>
      <c r="BM201" s="24" t="s">
        <v>1781</v>
      </c>
    </row>
    <row r="202" spans="2:47" s="1" customFormat="1" ht="175.5">
      <c r="B202" s="41"/>
      <c r="C202" s="63"/>
      <c r="D202" s="205" t="s">
        <v>287</v>
      </c>
      <c r="E202" s="63"/>
      <c r="F202" s="206" t="s">
        <v>982</v>
      </c>
      <c r="G202" s="63"/>
      <c r="H202" s="63"/>
      <c r="I202" s="163"/>
      <c r="J202" s="63"/>
      <c r="K202" s="63"/>
      <c r="L202" s="61"/>
      <c r="M202" s="207"/>
      <c r="N202" s="42"/>
      <c r="O202" s="42"/>
      <c r="P202" s="42"/>
      <c r="Q202" s="42"/>
      <c r="R202" s="42"/>
      <c r="S202" s="42"/>
      <c r="T202" s="78"/>
      <c r="AT202" s="24" t="s">
        <v>287</v>
      </c>
      <c r="AU202" s="24" t="s">
        <v>83</v>
      </c>
    </row>
    <row r="203" spans="2:65" s="1" customFormat="1" ht="22.5" customHeight="1">
      <c r="B203" s="41"/>
      <c r="C203" s="193" t="s">
        <v>255</v>
      </c>
      <c r="D203" s="193" t="s">
        <v>189</v>
      </c>
      <c r="E203" s="194" t="s">
        <v>984</v>
      </c>
      <c r="F203" s="195" t="s">
        <v>985</v>
      </c>
      <c r="G203" s="196" t="s">
        <v>444</v>
      </c>
      <c r="H203" s="197">
        <v>13.56</v>
      </c>
      <c r="I203" s="198"/>
      <c r="J203" s="199">
        <f>ROUND(I203*H203,2)</f>
        <v>0</v>
      </c>
      <c r="K203" s="195" t="s">
        <v>193</v>
      </c>
      <c r="L203" s="61"/>
      <c r="M203" s="200" t="s">
        <v>23</v>
      </c>
      <c r="N203" s="201" t="s">
        <v>44</v>
      </c>
      <c r="O203" s="42"/>
      <c r="P203" s="202">
        <f>O203*H203</f>
        <v>0</v>
      </c>
      <c r="Q203" s="202">
        <v>0.88535</v>
      </c>
      <c r="R203" s="202">
        <f>Q203*H203</f>
        <v>12.005346</v>
      </c>
      <c r="S203" s="202">
        <v>0</v>
      </c>
      <c r="T203" s="203">
        <f>S203*H203</f>
        <v>0</v>
      </c>
      <c r="AR203" s="24" t="s">
        <v>206</v>
      </c>
      <c r="AT203" s="24" t="s">
        <v>189</v>
      </c>
      <c r="AU203" s="24" t="s">
        <v>83</v>
      </c>
      <c r="AY203" s="24" t="s">
        <v>186</v>
      </c>
      <c r="BE203" s="204">
        <f>IF(N203="základní",J203,0)</f>
        <v>0</v>
      </c>
      <c r="BF203" s="204">
        <f>IF(N203="snížená",J203,0)</f>
        <v>0</v>
      </c>
      <c r="BG203" s="204">
        <f>IF(N203="zákl. přenesená",J203,0)</f>
        <v>0</v>
      </c>
      <c r="BH203" s="204">
        <f>IF(N203="sníž. přenesená",J203,0)</f>
        <v>0</v>
      </c>
      <c r="BI203" s="204">
        <f>IF(N203="nulová",J203,0)</f>
        <v>0</v>
      </c>
      <c r="BJ203" s="24" t="s">
        <v>81</v>
      </c>
      <c r="BK203" s="204">
        <f>ROUND(I203*H203,2)</f>
        <v>0</v>
      </c>
      <c r="BL203" s="24" t="s">
        <v>206</v>
      </c>
      <c r="BM203" s="24" t="s">
        <v>1782</v>
      </c>
    </row>
    <row r="204" spans="2:47" s="1" customFormat="1" ht="81">
      <c r="B204" s="41"/>
      <c r="C204" s="63"/>
      <c r="D204" s="205" t="s">
        <v>287</v>
      </c>
      <c r="E204" s="63"/>
      <c r="F204" s="206" t="s">
        <v>987</v>
      </c>
      <c r="G204" s="63"/>
      <c r="H204" s="63"/>
      <c r="I204" s="163"/>
      <c r="J204" s="63"/>
      <c r="K204" s="63"/>
      <c r="L204" s="61"/>
      <c r="M204" s="207"/>
      <c r="N204" s="42"/>
      <c r="O204" s="42"/>
      <c r="P204" s="42"/>
      <c r="Q204" s="42"/>
      <c r="R204" s="42"/>
      <c r="S204" s="42"/>
      <c r="T204" s="78"/>
      <c r="AT204" s="24" t="s">
        <v>287</v>
      </c>
      <c r="AU204" s="24" t="s">
        <v>83</v>
      </c>
    </row>
    <row r="205" spans="2:65" s="1" customFormat="1" ht="22.5" customHeight="1">
      <c r="B205" s="41"/>
      <c r="C205" s="193" t="s">
        <v>350</v>
      </c>
      <c r="D205" s="193" t="s">
        <v>189</v>
      </c>
      <c r="E205" s="194" t="s">
        <v>1783</v>
      </c>
      <c r="F205" s="195" t="s">
        <v>1784</v>
      </c>
      <c r="G205" s="196" t="s">
        <v>444</v>
      </c>
      <c r="H205" s="197">
        <v>13.3</v>
      </c>
      <c r="I205" s="198"/>
      <c r="J205" s="199">
        <f>ROUND(I205*H205,2)</f>
        <v>0</v>
      </c>
      <c r="K205" s="195" t="s">
        <v>193</v>
      </c>
      <c r="L205" s="61"/>
      <c r="M205" s="200" t="s">
        <v>23</v>
      </c>
      <c r="N205" s="201" t="s">
        <v>44</v>
      </c>
      <c r="O205" s="42"/>
      <c r="P205" s="202">
        <f>O205*H205</f>
        <v>0</v>
      </c>
      <c r="Q205" s="202">
        <v>1.36828</v>
      </c>
      <c r="R205" s="202">
        <f>Q205*H205</f>
        <v>18.198124</v>
      </c>
      <c r="S205" s="202">
        <v>0</v>
      </c>
      <c r="T205" s="203">
        <f>S205*H205</f>
        <v>0</v>
      </c>
      <c r="AR205" s="24" t="s">
        <v>206</v>
      </c>
      <c r="AT205" s="24" t="s">
        <v>189</v>
      </c>
      <c r="AU205" s="24" t="s">
        <v>83</v>
      </c>
      <c r="AY205" s="24" t="s">
        <v>186</v>
      </c>
      <c r="BE205" s="204">
        <f>IF(N205="základní",J205,0)</f>
        <v>0</v>
      </c>
      <c r="BF205" s="204">
        <f>IF(N205="snížená",J205,0)</f>
        <v>0</v>
      </c>
      <c r="BG205" s="204">
        <f>IF(N205="zákl. přenesená",J205,0)</f>
        <v>0</v>
      </c>
      <c r="BH205" s="204">
        <f>IF(N205="sníž. přenesená",J205,0)</f>
        <v>0</v>
      </c>
      <c r="BI205" s="204">
        <f>IF(N205="nulová",J205,0)</f>
        <v>0</v>
      </c>
      <c r="BJ205" s="24" t="s">
        <v>81</v>
      </c>
      <c r="BK205" s="204">
        <f>ROUND(I205*H205,2)</f>
        <v>0</v>
      </c>
      <c r="BL205" s="24" t="s">
        <v>206</v>
      </c>
      <c r="BM205" s="24" t="s">
        <v>1785</v>
      </c>
    </row>
    <row r="206" spans="2:47" s="1" customFormat="1" ht="81">
      <c r="B206" s="41"/>
      <c r="C206" s="63"/>
      <c r="D206" s="205" t="s">
        <v>287</v>
      </c>
      <c r="E206" s="63"/>
      <c r="F206" s="206" t="s">
        <v>987</v>
      </c>
      <c r="G206" s="63"/>
      <c r="H206" s="63"/>
      <c r="I206" s="163"/>
      <c r="J206" s="63"/>
      <c r="K206" s="63"/>
      <c r="L206" s="61"/>
      <c r="M206" s="207"/>
      <c r="N206" s="42"/>
      <c r="O206" s="42"/>
      <c r="P206" s="42"/>
      <c r="Q206" s="42"/>
      <c r="R206" s="42"/>
      <c r="S206" s="42"/>
      <c r="T206" s="78"/>
      <c r="AT206" s="24" t="s">
        <v>287</v>
      </c>
      <c r="AU206" s="24" t="s">
        <v>83</v>
      </c>
    </row>
    <row r="207" spans="2:65" s="1" customFormat="1" ht="31.5" customHeight="1">
      <c r="B207" s="41"/>
      <c r="C207" s="193" t="s">
        <v>354</v>
      </c>
      <c r="D207" s="193" t="s">
        <v>189</v>
      </c>
      <c r="E207" s="194" t="s">
        <v>989</v>
      </c>
      <c r="F207" s="195" t="s">
        <v>990</v>
      </c>
      <c r="G207" s="196" t="s">
        <v>295</v>
      </c>
      <c r="H207" s="197">
        <v>7.796</v>
      </c>
      <c r="I207" s="198"/>
      <c r="J207" s="199">
        <f>ROUND(I207*H207,2)</f>
        <v>0</v>
      </c>
      <c r="K207" s="195" t="s">
        <v>193</v>
      </c>
      <c r="L207" s="61"/>
      <c r="M207" s="200" t="s">
        <v>23</v>
      </c>
      <c r="N207" s="201" t="s">
        <v>44</v>
      </c>
      <c r="O207" s="42"/>
      <c r="P207" s="202">
        <f>O207*H207</f>
        <v>0</v>
      </c>
      <c r="Q207" s="202">
        <v>2.26672</v>
      </c>
      <c r="R207" s="202">
        <f>Q207*H207</f>
        <v>17.67134912</v>
      </c>
      <c r="S207" s="202">
        <v>0</v>
      </c>
      <c r="T207" s="203">
        <f>S207*H207</f>
        <v>0</v>
      </c>
      <c r="AR207" s="24" t="s">
        <v>206</v>
      </c>
      <c r="AT207" s="24" t="s">
        <v>189</v>
      </c>
      <c r="AU207" s="24" t="s">
        <v>83</v>
      </c>
      <c r="AY207" s="24" t="s">
        <v>186</v>
      </c>
      <c r="BE207" s="204">
        <f>IF(N207="základní",J207,0)</f>
        <v>0</v>
      </c>
      <c r="BF207" s="204">
        <f>IF(N207="snížená",J207,0)</f>
        <v>0</v>
      </c>
      <c r="BG207" s="204">
        <f>IF(N207="zákl. přenesená",J207,0)</f>
        <v>0</v>
      </c>
      <c r="BH207" s="204">
        <f>IF(N207="sníž. přenesená",J207,0)</f>
        <v>0</v>
      </c>
      <c r="BI207" s="204">
        <f>IF(N207="nulová",J207,0)</f>
        <v>0</v>
      </c>
      <c r="BJ207" s="24" t="s">
        <v>81</v>
      </c>
      <c r="BK207" s="204">
        <f>ROUND(I207*H207,2)</f>
        <v>0</v>
      </c>
      <c r="BL207" s="24" t="s">
        <v>206</v>
      </c>
      <c r="BM207" s="24" t="s">
        <v>1786</v>
      </c>
    </row>
    <row r="208" spans="2:47" s="1" customFormat="1" ht="54">
      <c r="B208" s="41"/>
      <c r="C208" s="63"/>
      <c r="D208" s="208" t="s">
        <v>287</v>
      </c>
      <c r="E208" s="63"/>
      <c r="F208" s="209" t="s">
        <v>992</v>
      </c>
      <c r="G208" s="63"/>
      <c r="H208" s="63"/>
      <c r="I208" s="163"/>
      <c r="J208" s="63"/>
      <c r="K208" s="63"/>
      <c r="L208" s="61"/>
      <c r="M208" s="207"/>
      <c r="N208" s="42"/>
      <c r="O208" s="42"/>
      <c r="P208" s="42"/>
      <c r="Q208" s="42"/>
      <c r="R208" s="42"/>
      <c r="S208" s="42"/>
      <c r="T208" s="78"/>
      <c r="AT208" s="24" t="s">
        <v>287</v>
      </c>
      <c r="AU208" s="24" t="s">
        <v>83</v>
      </c>
    </row>
    <row r="209" spans="2:51" s="11" customFormat="1" ht="13.5">
      <c r="B209" s="214"/>
      <c r="C209" s="215"/>
      <c r="D209" s="208" t="s">
        <v>290</v>
      </c>
      <c r="E209" s="225" t="s">
        <v>23</v>
      </c>
      <c r="F209" s="226" t="s">
        <v>1787</v>
      </c>
      <c r="G209" s="215"/>
      <c r="H209" s="227">
        <v>3.352</v>
      </c>
      <c r="I209" s="219"/>
      <c r="J209" s="215"/>
      <c r="K209" s="215"/>
      <c r="L209" s="220"/>
      <c r="M209" s="221"/>
      <c r="N209" s="222"/>
      <c r="O209" s="222"/>
      <c r="P209" s="222"/>
      <c r="Q209" s="222"/>
      <c r="R209" s="222"/>
      <c r="S209" s="222"/>
      <c r="T209" s="223"/>
      <c r="AT209" s="224" t="s">
        <v>290</v>
      </c>
      <c r="AU209" s="224" t="s">
        <v>83</v>
      </c>
      <c r="AV209" s="11" t="s">
        <v>83</v>
      </c>
      <c r="AW209" s="11" t="s">
        <v>36</v>
      </c>
      <c r="AX209" s="11" t="s">
        <v>73</v>
      </c>
      <c r="AY209" s="224" t="s">
        <v>186</v>
      </c>
    </row>
    <row r="210" spans="2:51" s="11" customFormat="1" ht="13.5">
      <c r="B210" s="214"/>
      <c r="C210" s="215"/>
      <c r="D210" s="208" t="s">
        <v>290</v>
      </c>
      <c r="E210" s="225" t="s">
        <v>23</v>
      </c>
      <c r="F210" s="226" t="s">
        <v>1788</v>
      </c>
      <c r="G210" s="215"/>
      <c r="H210" s="227">
        <v>4.444</v>
      </c>
      <c r="I210" s="219"/>
      <c r="J210" s="215"/>
      <c r="K210" s="215"/>
      <c r="L210" s="220"/>
      <c r="M210" s="221"/>
      <c r="N210" s="222"/>
      <c r="O210" s="222"/>
      <c r="P210" s="222"/>
      <c r="Q210" s="222"/>
      <c r="R210" s="222"/>
      <c r="S210" s="222"/>
      <c r="T210" s="223"/>
      <c r="AT210" s="224" t="s">
        <v>290</v>
      </c>
      <c r="AU210" s="224" t="s">
        <v>83</v>
      </c>
      <c r="AV210" s="11" t="s">
        <v>83</v>
      </c>
      <c r="AW210" s="11" t="s">
        <v>36</v>
      </c>
      <c r="AX210" s="11" t="s">
        <v>73</v>
      </c>
      <c r="AY210" s="224" t="s">
        <v>186</v>
      </c>
    </row>
    <row r="211" spans="2:51" s="12" customFormat="1" ht="13.5">
      <c r="B211" s="230"/>
      <c r="C211" s="231"/>
      <c r="D211" s="205" t="s">
        <v>290</v>
      </c>
      <c r="E211" s="232" t="s">
        <v>23</v>
      </c>
      <c r="F211" s="233" t="s">
        <v>650</v>
      </c>
      <c r="G211" s="231"/>
      <c r="H211" s="234">
        <v>7.796</v>
      </c>
      <c r="I211" s="235"/>
      <c r="J211" s="231"/>
      <c r="K211" s="231"/>
      <c r="L211" s="236"/>
      <c r="M211" s="237"/>
      <c r="N211" s="238"/>
      <c r="O211" s="238"/>
      <c r="P211" s="238"/>
      <c r="Q211" s="238"/>
      <c r="R211" s="238"/>
      <c r="S211" s="238"/>
      <c r="T211" s="239"/>
      <c r="AT211" s="240" t="s">
        <v>290</v>
      </c>
      <c r="AU211" s="240" t="s">
        <v>83</v>
      </c>
      <c r="AV211" s="12" t="s">
        <v>206</v>
      </c>
      <c r="AW211" s="12" t="s">
        <v>36</v>
      </c>
      <c r="AX211" s="12" t="s">
        <v>81</v>
      </c>
      <c r="AY211" s="240" t="s">
        <v>186</v>
      </c>
    </row>
    <row r="212" spans="2:65" s="1" customFormat="1" ht="31.5" customHeight="1">
      <c r="B212" s="41"/>
      <c r="C212" s="193" t="s">
        <v>418</v>
      </c>
      <c r="D212" s="193" t="s">
        <v>189</v>
      </c>
      <c r="E212" s="194" t="s">
        <v>995</v>
      </c>
      <c r="F212" s="195" t="s">
        <v>996</v>
      </c>
      <c r="G212" s="196" t="s">
        <v>285</v>
      </c>
      <c r="H212" s="197">
        <v>695.21</v>
      </c>
      <c r="I212" s="198"/>
      <c r="J212" s="199">
        <f>ROUND(I212*H212,2)</f>
        <v>0</v>
      </c>
      <c r="K212" s="195" t="s">
        <v>193</v>
      </c>
      <c r="L212" s="61"/>
      <c r="M212" s="200" t="s">
        <v>23</v>
      </c>
      <c r="N212" s="201" t="s">
        <v>44</v>
      </c>
      <c r="O212" s="42"/>
      <c r="P212" s="202">
        <f>O212*H212</f>
        <v>0</v>
      </c>
      <c r="Q212" s="202">
        <v>0.00047</v>
      </c>
      <c r="R212" s="202">
        <f>Q212*H212</f>
        <v>0.3267487</v>
      </c>
      <c r="S212" s="202">
        <v>0</v>
      </c>
      <c r="T212" s="203">
        <f>S212*H212</f>
        <v>0</v>
      </c>
      <c r="AR212" s="24" t="s">
        <v>206</v>
      </c>
      <c r="AT212" s="24" t="s">
        <v>189</v>
      </c>
      <c r="AU212" s="24" t="s">
        <v>83</v>
      </c>
      <c r="AY212" s="24" t="s">
        <v>186</v>
      </c>
      <c r="BE212" s="204">
        <f>IF(N212="základní",J212,0)</f>
        <v>0</v>
      </c>
      <c r="BF212" s="204">
        <f>IF(N212="snížená",J212,0)</f>
        <v>0</v>
      </c>
      <c r="BG212" s="204">
        <f>IF(N212="zákl. přenesená",J212,0)</f>
        <v>0</v>
      </c>
      <c r="BH212" s="204">
        <f>IF(N212="sníž. přenesená",J212,0)</f>
        <v>0</v>
      </c>
      <c r="BI212" s="204">
        <f>IF(N212="nulová",J212,0)</f>
        <v>0</v>
      </c>
      <c r="BJ212" s="24" t="s">
        <v>81</v>
      </c>
      <c r="BK212" s="204">
        <f>ROUND(I212*H212,2)</f>
        <v>0</v>
      </c>
      <c r="BL212" s="24" t="s">
        <v>206</v>
      </c>
      <c r="BM212" s="24" t="s">
        <v>1789</v>
      </c>
    </row>
    <row r="213" spans="2:47" s="1" customFormat="1" ht="27">
      <c r="B213" s="41"/>
      <c r="C213" s="63"/>
      <c r="D213" s="205" t="s">
        <v>287</v>
      </c>
      <c r="E213" s="63"/>
      <c r="F213" s="206" t="s">
        <v>998</v>
      </c>
      <c r="G213" s="63"/>
      <c r="H213" s="63"/>
      <c r="I213" s="163"/>
      <c r="J213" s="63"/>
      <c r="K213" s="63"/>
      <c r="L213" s="61"/>
      <c r="M213" s="207"/>
      <c r="N213" s="42"/>
      <c r="O213" s="42"/>
      <c r="P213" s="42"/>
      <c r="Q213" s="42"/>
      <c r="R213" s="42"/>
      <c r="S213" s="42"/>
      <c r="T213" s="78"/>
      <c r="AT213" s="24" t="s">
        <v>287</v>
      </c>
      <c r="AU213" s="24" t="s">
        <v>83</v>
      </c>
    </row>
    <row r="214" spans="2:65" s="1" customFormat="1" ht="22.5" customHeight="1">
      <c r="B214" s="41"/>
      <c r="C214" s="193" t="s">
        <v>81</v>
      </c>
      <c r="D214" s="193" t="s">
        <v>189</v>
      </c>
      <c r="E214" s="194" t="s">
        <v>1555</v>
      </c>
      <c r="F214" s="195" t="s">
        <v>1556</v>
      </c>
      <c r="G214" s="196" t="s">
        <v>444</v>
      </c>
      <c r="H214" s="197">
        <v>5.73</v>
      </c>
      <c r="I214" s="198"/>
      <c r="J214" s="199">
        <f>ROUND(I214*H214,2)</f>
        <v>0</v>
      </c>
      <c r="K214" s="195" t="s">
        <v>193</v>
      </c>
      <c r="L214" s="61"/>
      <c r="M214" s="200" t="s">
        <v>23</v>
      </c>
      <c r="N214" s="201" t="s">
        <v>44</v>
      </c>
      <c r="O214" s="42"/>
      <c r="P214" s="202">
        <f>O214*H214</f>
        <v>0</v>
      </c>
      <c r="Q214" s="202">
        <v>0</v>
      </c>
      <c r="R214" s="202">
        <f>Q214*H214</f>
        <v>0</v>
      </c>
      <c r="S214" s="202">
        <v>0</v>
      </c>
      <c r="T214" s="203">
        <f>S214*H214</f>
        <v>0</v>
      </c>
      <c r="AR214" s="24" t="s">
        <v>206</v>
      </c>
      <c r="AT214" s="24" t="s">
        <v>189</v>
      </c>
      <c r="AU214" s="24" t="s">
        <v>83</v>
      </c>
      <c r="AY214" s="24" t="s">
        <v>186</v>
      </c>
      <c r="BE214" s="204">
        <f>IF(N214="základní",J214,0)</f>
        <v>0</v>
      </c>
      <c r="BF214" s="204">
        <f>IF(N214="snížená",J214,0)</f>
        <v>0</v>
      </c>
      <c r="BG214" s="204">
        <f>IF(N214="zákl. přenesená",J214,0)</f>
        <v>0</v>
      </c>
      <c r="BH214" s="204">
        <f>IF(N214="sníž. přenesená",J214,0)</f>
        <v>0</v>
      </c>
      <c r="BI214" s="204">
        <f>IF(N214="nulová",J214,0)</f>
        <v>0</v>
      </c>
      <c r="BJ214" s="24" t="s">
        <v>81</v>
      </c>
      <c r="BK214" s="204">
        <f>ROUND(I214*H214,2)</f>
        <v>0</v>
      </c>
      <c r="BL214" s="24" t="s">
        <v>206</v>
      </c>
      <c r="BM214" s="24" t="s">
        <v>1790</v>
      </c>
    </row>
    <row r="215" spans="2:47" s="1" customFormat="1" ht="27">
      <c r="B215" s="41"/>
      <c r="C215" s="63"/>
      <c r="D215" s="208" t="s">
        <v>287</v>
      </c>
      <c r="E215" s="63"/>
      <c r="F215" s="209" t="s">
        <v>1002</v>
      </c>
      <c r="G215" s="63"/>
      <c r="H215" s="63"/>
      <c r="I215" s="163"/>
      <c r="J215" s="63"/>
      <c r="K215" s="63"/>
      <c r="L215" s="61"/>
      <c r="M215" s="207"/>
      <c r="N215" s="42"/>
      <c r="O215" s="42"/>
      <c r="P215" s="42"/>
      <c r="Q215" s="42"/>
      <c r="R215" s="42"/>
      <c r="S215" s="42"/>
      <c r="T215" s="78"/>
      <c r="AT215" s="24" t="s">
        <v>287</v>
      </c>
      <c r="AU215" s="24" t="s">
        <v>83</v>
      </c>
    </row>
    <row r="216" spans="2:47" s="1" customFormat="1" ht="27">
      <c r="B216" s="41"/>
      <c r="C216" s="63"/>
      <c r="D216" s="208" t="s">
        <v>196</v>
      </c>
      <c r="E216" s="63"/>
      <c r="F216" s="209" t="s">
        <v>1754</v>
      </c>
      <c r="G216" s="63"/>
      <c r="H216" s="63"/>
      <c r="I216" s="163"/>
      <c r="J216" s="63"/>
      <c r="K216" s="63"/>
      <c r="L216" s="61"/>
      <c r="M216" s="207"/>
      <c r="N216" s="42"/>
      <c r="O216" s="42"/>
      <c r="P216" s="42"/>
      <c r="Q216" s="42"/>
      <c r="R216" s="42"/>
      <c r="S216" s="42"/>
      <c r="T216" s="78"/>
      <c r="AT216" s="24" t="s">
        <v>196</v>
      </c>
      <c r="AU216" s="24" t="s">
        <v>83</v>
      </c>
    </row>
    <row r="217" spans="2:51" s="11" customFormat="1" ht="13.5">
      <c r="B217" s="214"/>
      <c r="C217" s="215"/>
      <c r="D217" s="208" t="s">
        <v>290</v>
      </c>
      <c r="E217" s="225" t="s">
        <v>23</v>
      </c>
      <c r="F217" s="226" t="s">
        <v>1791</v>
      </c>
      <c r="G217" s="215"/>
      <c r="H217" s="227">
        <v>5.73</v>
      </c>
      <c r="I217" s="219"/>
      <c r="J217" s="215"/>
      <c r="K217" s="215"/>
      <c r="L217" s="220"/>
      <c r="M217" s="221"/>
      <c r="N217" s="222"/>
      <c r="O217" s="222"/>
      <c r="P217" s="222"/>
      <c r="Q217" s="222"/>
      <c r="R217" s="222"/>
      <c r="S217" s="222"/>
      <c r="T217" s="223"/>
      <c r="AT217" s="224" t="s">
        <v>290</v>
      </c>
      <c r="AU217" s="224" t="s">
        <v>83</v>
      </c>
      <c r="AV217" s="11" t="s">
        <v>83</v>
      </c>
      <c r="AW217" s="11" t="s">
        <v>36</v>
      </c>
      <c r="AX217" s="11" t="s">
        <v>81</v>
      </c>
      <c r="AY217" s="224" t="s">
        <v>186</v>
      </c>
    </row>
    <row r="218" spans="2:63" s="10" customFormat="1" ht="29.85" customHeight="1">
      <c r="B218" s="176"/>
      <c r="C218" s="177"/>
      <c r="D218" s="190" t="s">
        <v>72</v>
      </c>
      <c r="E218" s="191" t="s">
        <v>396</v>
      </c>
      <c r="F218" s="191" t="s">
        <v>397</v>
      </c>
      <c r="G218" s="177"/>
      <c r="H218" s="177"/>
      <c r="I218" s="180"/>
      <c r="J218" s="192">
        <f>BK218</f>
        <v>0</v>
      </c>
      <c r="K218" s="177"/>
      <c r="L218" s="182"/>
      <c r="M218" s="183"/>
      <c r="N218" s="184"/>
      <c r="O218" s="184"/>
      <c r="P218" s="185">
        <f>SUM(P219:P224)</f>
        <v>0</v>
      </c>
      <c r="Q218" s="184"/>
      <c r="R218" s="185">
        <f>SUM(R219:R224)</f>
        <v>0</v>
      </c>
      <c r="S218" s="184"/>
      <c r="T218" s="186">
        <f>SUM(T219:T224)</f>
        <v>0</v>
      </c>
      <c r="AR218" s="187" t="s">
        <v>81</v>
      </c>
      <c r="AT218" s="188" t="s">
        <v>72</v>
      </c>
      <c r="AU218" s="188" t="s">
        <v>81</v>
      </c>
      <c r="AY218" s="187" t="s">
        <v>186</v>
      </c>
      <c r="BK218" s="189">
        <f>SUM(BK219:BK224)</f>
        <v>0</v>
      </c>
    </row>
    <row r="219" spans="2:65" s="1" customFormat="1" ht="31.5" customHeight="1">
      <c r="B219" s="41"/>
      <c r="C219" s="193" t="s">
        <v>263</v>
      </c>
      <c r="D219" s="193" t="s">
        <v>189</v>
      </c>
      <c r="E219" s="194" t="s">
        <v>1028</v>
      </c>
      <c r="F219" s="195" t="s">
        <v>1029</v>
      </c>
      <c r="G219" s="196" t="s">
        <v>401</v>
      </c>
      <c r="H219" s="197">
        <v>2067.603</v>
      </c>
      <c r="I219" s="198"/>
      <c r="J219" s="199">
        <f>ROUND(I219*H219,2)</f>
        <v>0</v>
      </c>
      <c r="K219" s="195" t="s">
        <v>23</v>
      </c>
      <c r="L219" s="61"/>
      <c r="M219" s="200" t="s">
        <v>23</v>
      </c>
      <c r="N219" s="201" t="s">
        <v>44</v>
      </c>
      <c r="O219" s="42"/>
      <c r="P219" s="202">
        <f>O219*H219</f>
        <v>0</v>
      </c>
      <c r="Q219" s="202">
        <v>0</v>
      </c>
      <c r="R219" s="202">
        <f>Q219*H219</f>
        <v>0</v>
      </c>
      <c r="S219" s="202">
        <v>0</v>
      </c>
      <c r="T219" s="203">
        <f>S219*H219</f>
        <v>0</v>
      </c>
      <c r="AR219" s="24" t="s">
        <v>206</v>
      </c>
      <c r="AT219" s="24" t="s">
        <v>189</v>
      </c>
      <c r="AU219" s="24" t="s">
        <v>83</v>
      </c>
      <c r="AY219" s="24" t="s">
        <v>186</v>
      </c>
      <c r="BE219" s="204">
        <f>IF(N219="základní",J219,0)</f>
        <v>0</v>
      </c>
      <c r="BF219" s="204">
        <f>IF(N219="snížená",J219,0)</f>
        <v>0</v>
      </c>
      <c r="BG219" s="204">
        <f>IF(N219="zákl. přenesená",J219,0)</f>
        <v>0</v>
      </c>
      <c r="BH219" s="204">
        <f>IF(N219="sníž. přenesená",J219,0)</f>
        <v>0</v>
      </c>
      <c r="BI219" s="204">
        <f>IF(N219="nulová",J219,0)</f>
        <v>0</v>
      </c>
      <c r="BJ219" s="24" t="s">
        <v>81</v>
      </c>
      <c r="BK219" s="204">
        <f>ROUND(I219*H219,2)</f>
        <v>0</v>
      </c>
      <c r="BL219" s="24" t="s">
        <v>206</v>
      </c>
      <c r="BM219" s="24" t="s">
        <v>1792</v>
      </c>
    </row>
    <row r="220" spans="2:51" s="11" customFormat="1" ht="13.5">
      <c r="B220" s="214"/>
      <c r="C220" s="215"/>
      <c r="D220" s="205" t="s">
        <v>290</v>
      </c>
      <c r="E220" s="216" t="s">
        <v>23</v>
      </c>
      <c r="F220" s="217" t="s">
        <v>1793</v>
      </c>
      <c r="G220" s="215"/>
      <c r="H220" s="218">
        <v>2067.603</v>
      </c>
      <c r="I220" s="219"/>
      <c r="J220" s="215"/>
      <c r="K220" s="215"/>
      <c r="L220" s="220"/>
      <c r="M220" s="221"/>
      <c r="N220" s="222"/>
      <c r="O220" s="222"/>
      <c r="P220" s="222"/>
      <c r="Q220" s="222"/>
      <c r="R220" s="222"/>
      <c r="S220" s="222"/>
      <c r="T220" s="223"/>
      <c r="AT220" s="224" t="s">
        <v>290</v>
      </c>
      <c r="AU220" s="224" t="s">
        <v>83</v>
      </c>
      <c r="AV220" s="11" t="s">
        <v>83</v>
      </c>
      <c r="AW220" s="11" t="s">
        <v>36</v>
      </c>
      <c r="AX220" s="11" t="s">
        <v>81</v>
      </c>
      <c r="AY220" s="224" t="s">
        <v>186</v>
      </c>
    </row>
    <row r="221" spans="2:65" s="1" customFormat="1" ht="31.5" customHeight="1">
      <c r="B221" s="41"/>
      <c r="C221" s="193" t="s">
        <v>251</v>
      </c>
      <c r="D221" s="193" t="s">
        <v>189</v>
      </c>
      <c r="E221" s="194" t="s">
        <v>1032</v>
      </c>
      <c r="F221" s="195" t="s">
        <v>1033</v>
      </c>
      <c r="G221" s="196" t="s">
        <v>401</v>
      </c>
      <c r="H221" s="197">
        <v>90.706</v>
      </c>
      <c r="I221" s="198"/>
      <c r="J221" s="199">
        <f>ROUND(I221*H221,2)</f>
        <v>0</v>
      </c>
      <c r="K221" s="195" t="s">
        <v>23</v>
      </c>
      <c r="L221" s="61"/>
      <c r="M221" s="200" t="s">
        <v>23</v>
      </c>
      <c r="N221" s="201" t="s">
        <v>44</v>
      </c>
      <c r="O221" s="42"/>
      <c r="P221" s="202">
        <f>O221*H221</f>
        <v>0</v>
      </c>
      <c r="Q221" s="202">
        <v>0</v>
      </c>
      <c r="R221" s="202">
        <f>Q221*H221</f>
        <v>0</v>
      </c>
      <c r="S221" s="202">
        <v>0</v>
      </c>
      <c r="T221" s="203">
        <f>S221*H221</f>
        <v>0</v>
      </c>
      <c r="AR221" s="24" t="s">
        <v>206</v>
      </c>
      <c r="AT221" s="24" t="s">
        <v>189</v>
      </c>
      <c r="AU221" s="24" t="s">
        <v>83</v>
      </c>
      <c r="AY221" s="24" t="s">
        <v>186</v>
      </c>
      <c r="BE221" s="204">
        <f>IF(N221="základní",J221,0)</f>
        <v>0</v>
      </c>
      <c r="BF221" s="204">
        <f>IF(N221="snížená",J221,0)</f>
        <v>0</v>
      </c>
      <c r="BG221" s="204">
        <f>IF(N221="zákl. přenesená",J221,0)</f>
        <v>0</v>
      </c>
      <c r="BH221" s="204">
        <f>IF(N221="sníž. přenesená",J221,0)</f>
        <v>0</v>
      </c>
      <c r="BI221" s="204">
        <f>IF(N221="nulová",J221,0)</f>
        <v>0</v>
      </c>
      <c r="BJ221" s="24" t="s">
        <v>81</v>
      </c>
      <c r="BK221" s="204">
        <f>ROUND(I221*H221,2)</f>
        <v>0</v>
      </c>
      <c r="BL221" s="24" t="s">
        <v>206</v>
      </c>
      <c r="BM221" s="24" t="s">
        <v>1794</v>
      </c>
    </row>
    <row r="222" spans="2:51" s="11" customFormat="1" ht="13.5">
      <c r="B222" s="214"/>
      <c r="C222" s="215"/>
      <c r="D222" s="205" t="s">
        <v>290</v>
      </c>
      <c r="E222" s="216" t="s">
        <v>23</v>
      </c>
      <c r="F222" s="217" t="s">
        <v>1795</v>
      </c>
      <c r="G222" s="215"/>
      <c r="H222" s="218">
        <v>90.706</v>
      </c>
      <c r="I222" s="219"/>
      <c r="J222" s="215"/>
      <c r="K222" s="215"/>
      <c r="L222" s="220"/>
      <c r="M222" s="221"/>
      <c r="N222" s="222"/>
      <c r="O222" s="222"/>
      <c r="P222" s="222"/>
      <c r="Q222" s="222"/>
      <c r="R222" s="222"/>
      <c r="S222" s="222"/>
      <c r="T222" s="223"/>
      <c r="AT222" s="224" t="s">
        <v>290</v>
      </c>
      <c r="AU222" s="224" t="s">
        <v>83</v>
      </c>
      <c r="AV222" s="11" t="s">
        <v>83</v>
      </c>
      <c r="AW222" s="11" t="s">
        <v>36</v>
      </c>
      <c r="AX222" s="11" t="s">
        <v>81</v>
      </c>
      <c r="AY222" s="224" t="s">
        <v>186</v>
      </c>
    </row>
    <row r="223" spans="2:65" s="1" customFormat="1" ht="22.5" customHeight="1">
      <c r="B223" s="41"/>
      <c r="C223" s="193" t="s">
        <v>268</v>
      </c>
      <c r="D223" s="193" t="s">
        <v>189</v>
      </c>
      <c r="E223" s="194" t="s">
        <v>1051</v>
      </c>
      <c r="F223" s="195" t="s">
        <v>1052</v>
      </c>
      <c r="G223" s="196" t="s">
        <v>401</v>
      </c>
      <c r="H223" s="197">
        <v>90.706</v>
      </c>
      <c r="I223" s="198"/>
      <c r="J223" s="199">
        <f>ROUND(I223*H223,2)</f>
        <v>0</v>
      </c>
      <c r="K223" s="195" t="s">
        <v>193</v>
      </c>
      <c r="L223" s="61"/>
      <c r="M223" s="200" t="s">
        <v>23</v>
      </c>
      <c r="N223" s="201" t="s">
        <v>44</v>
      </c>
      <c r="O223" s="42"/>
      <c r="P223" s="202">
        <f>O223*H223</f>
        <v>0</v>
      </c>
      <c r="Q223" s="202">
        <v>0</v>
      </c>
      <c r="R223" s="202">
        <f>Q223*H223</f>
        <v>0</v>
      </c>
      <c r="S223" s="202">
        <v>0</v>
      </c>
      <c r="T223" s="203">
        <f>S223*H223</f>
        <v>0</v>
      </c>
      <c r="AR223" s="24" t="s">
        <v>206</v>
      </c>
      <c r="AT223" s="24" t="s">
        <v>189</v>
      </c>
      <c r="AU223" s="24" t="s">
        <v>83</v>
      </c>
      <c r="AY223" s="24" t="s">
        <v>186</v>
      </c>
      <c r="BE223" s="204">
        <f>IF(N223="základní",J223,0)</f>
        <v>0</v>
      </c>
      <c r="BF223" s="204">
        <f>IF(N223="snížená",J223,0)</f>
        <v>0</v>
      </c>
      <c r="BG223" s="204">
        <f>IF(N223="zákl. přenesená",J223,0)</f>
        <v>0</v>
      </c>
      <c r="BH223" s="204">
        <f>IF(N223="sníž. přenesená",J223,0)</f>
        <v>0</v>
      </c>
      <c r="BI223" s="204">
        <f>IF(N223="nulová",J223,0)</f>
        <v>0</v>
      </c>
      <c r="BJ223" s="24" t="s">
        <v>81</v>
      </c>
      <c r="BK223" s="204">
        <f>ROUND(I223*H223,2)</f>
        <v>0</v>
      </c>
      <c r="BL223" s="24" t="s">
        <v>206</v>
      </c>
      <c r="BM223" s="24" t="s">
        <v>1796</v>
      </c>
    </row>
    <row r="224" spans="2:47" s="1" customFormat="1" ht="67.5">
      <c r="B224" s="41"/>
      <c r="C224" s="63"/>
      <c r="D224" s="208" t="s">
        <v>287</v>
      </c>
      <c r="E224" s="63"/>
      <c r="F224" s="209" t="s">
        <v>1049</v>
      </c>
      <c r="G224" s="63"/>
      <c r="H224" s="63"/>
      <c r="I224" s="163"/>
      <c r="J224" s="63"/>
      <c r="K224" s="63"/>
      <c r="L224" s="61"/>
      <c r="M224" s="207"/>
      <c r="N224" s="42"/>
      <c r="O224" s="42"/>
      <c r="P224" s="42"/>
      <c r="Q224" s="42"/>
      <c r="R224" s="42"/>
      <c r="S224" s="42"/>
      <c r="T224" s="78"/>
      <c r="AT224" s="24" t="s">
        <v>287</v>
      </c>
      <c r="AU224" s="24" t="s">
        <v>83</v>
      </c>
    </row>
    <row r="225" spans="2:63" s="10" customFormat="1" ht="29.85" customHeight="1">
      <c r="B225" s="176"/>
      <c r="C225" s="177"/>
      <c r="D225" s="190" t="s">
        <v>72</v>
      </c>
      <c r="E225" s="191" t="s">
        <v>416</v>
      </c>
      <c r="F225" s="191" t="s">
        <v>417</v>
      </c>
      <c r="G225" s="177"/>
      <c r="H225" s="177"/>
      <c r="I225" s="180"/>
      <c r="J225" s="192">
        <f>BK225</f>
        <v>0</v>
      </c>
      <c r="K225" s="177"/>
      <c r="L225" s="182"/>
      <c r="M225" s="183"/>
      <c r="N225" s="184"/>
      <c r="O225" s="184"/>
      <c r="P225" s="185">
        <f>SUM(P226:P227)</f>
        <v>0</v>
      </c>
      <c r="Q225" s="184"/>
      <c r="R225" s="185">
        <f>SUM(R226:R227)</f>
        <v>0</v>
      </c>
      <c r="S225" s="184"/>
      <c r="T225" s="186">
        <f>SUM(T226:T227)</f>
        <v>0</v>
      </c>
      <c r="AR225" s="187" t="s">
        <v>81</v>
      </c>
      <c r="AT225" s="188" t="s">
        <v>72</v>
      </c>
      <c r="AU225" s="188" t="s">
        <v>81</v>
      </c>
      <c r="AY225" s="187" t="s">
        <v>186</v>
      </c>
      <c r="BK225" s="189">
        <f>SUM(BK226:BK227)</f>
        <v>0</v>
      </c>
    </row>
    <row r="226" spans="2:65" s="1" customFormat="1" ht="31.5" customHeight="1">
      <c r="B226" s="41"/>
      <c r="C226" s="193" t="s">
        <v>806</v>
      </c>
      <c r="D226" s="193" t="s">
        <v>189</v>
      </c>
      <c r="E226" s="194" t="s">
        <v>419</v>
      </c>
      <c r="F226" s="195" t="s">
        <v>420</v>
      </c>
      <c r="G226" s="196" t="s">
        <v>401</v>
      </c>
      <c r="H226" s="197">
        <v>240.286</v>
      </c>
      <c r="I226" s="198"/>
      <c r="J226" s="199">
        <f>ROUND(I226*H226,2)</f>
        <v>0</v>
      </c>
      <c r="K226" s="195" t="s">
        <v>193</v>
      </c>
      <c r="L226" s="61"/>
      <c r="M226" s="200" t="s">
        <v>23</v>
      </c>
      <c r="N226" s="201" t="s">
        <v>44</v>
      </c>
      <c r="O226" s="42"/>
      <c r="P226" s="202">
        <f>O226*H226</f>
        <v>0</v>
      </c>
      <c r="Q226" s="202">
        <v>0</v>
      </c>
      <c r="R226" s="202">
        <f>Q226*H226</f>
        <v>0</v>
      </c>
      <c r="S226" s="202">
        <v>0</v>
      </c>
      <c r="T226" s="203">
        <f>S226*H226</f>
        <v>0</v>
      </c>
      <c r="AR226" s="24" t="s">
        <v>206</v>
      </c>
      <c r="AT226" s="24" t="s">
        <v>189</v>
      </c>
      <c r="AU226" s="24" t="s">
        <v>83</v>
      </c>
      <c r="AY226" s="24" t="s">
        <v>186</v>
      </c>
      <c r="BE226" s="204">
        <f>IF(N226="základní",J226,0)</f>
        <v>0</v>
      </c>
      <c r="BF226" s="204">
        <f>IF(N226="snížená",J226,0)</f>
        <v>0</v>
      </c>
      <c r="BG226" s="204">
        <f>IF(N226="zákl. přenesená",J226,0)</f>
        <v>0</v>
      </c>
      <c r="BH226" s="204">
        <f>IF(N226="sníž. přenesená",J226,0)</f>
        <v>0</v>
      </c>
      <c r="BI226" s="204">
        <f>IF(N226="nulová",J226,0)</f>
        <v>0</v>
      </c>
      <c r="BJ226" s="24" t="s">
        <v>81</v>
      </c>
      <c r="BK226" s="204">
        <f>ROUND(I226*H226,2)</f>
        <v>0</v>
      </c>
      <c r="BL226" s="24" t="s">
        <v>206</v>
      </c>
      <c r="BM226" s="24" t="s">
        <v>1797</v>
      </c>
    </row>
    <row r="227" spans="2:47" s="1" customFormat="1" ht="27">
      <c r="B227" s="41"/>
      <c r="C227" s="63"/>
      <c r="D227" s="208" t="s">
        <v>287</v>
      </c>
      <c r="E227" s="63"/>
      <c r="F227" s="209" t="s">
        <v>422</v>
      </c>
      <c r="G227" s="63"/>
      <c r="H227" s="63"/>
      <c r="I227" s="163"/>
      <c r="J227" s="63"/>
      <c r="K227" s="63"/>
      <c r="L227" s="61"/>
      <c r="M227" s="207"/>
      <c r="N227" s="42"/>
      <c r="O227" s="42"/>
      <c r="P227" s="42"/>
      <c r="Q227" s="42"/>
      <c r="R227" s="42"/>
      <c r="S227" s="42"/>
      <c r="T227" s="78"/>
      <c r="AT227" s="24" t="s">
        <v>287</v>
      </c>
      <c r="AU227" s="24" t="s">
        <v>83</v>
      </c>
    </row>
    <row r="228" spans="2:63" s="10" customFormat="1" ht="37.35" customHeight="1">
      <c r="B228" s="176"/>
      <c r="C228" s="177"/>
      <c r="D228" s="178" t="s">
        <v>72</v>
      </c>
      <c r="E228" s="179" t="s">
        <v>1059</v>
      </c>
      <c r="F228" s="179" t="s">
        <v>1059</v>
      </c>
      <c r="G228" s="177"/>
      <c r="H228" s="177"/>
      <c r="I228" s="180"/>
      <c r="J228" s="181">
        <f>BK228</f>
        <v>0</v>
      </c>
      <c r="K228" s="177"/>
      <c r="L228" s="182"/>
      <c r="M228" s="183"/>
      <c r="N228" s="184"/>
      <c r="O228" s="184"/>
      <c r="P228" s="185">
        <f>P229</f>
        <v>0</v>
      </c>
      <c r="Q228" s="184"/>
      <c r="R228" s="185">
        <f>R229</f>
        <v>22.766707</v>
      </c>
      <c r="S228" s="184"/>
      <c r="T228" s="186">
        <f>T229</f>
        <v>0</v>
      </c>
      <c r="AR228" s="187" t="s">
        <v>202</v>
      </c>
      <c r="AT228" s="188" t="s">
        <v>72</v>
      </c>
      <c r="AU228" s="188" t="s">
        <v>73</v>
      </c>
      <c r="AY228" s="187" t="s">
        <v>186</v>
      </c>
      <c r="BK228" s="189">
        <f>BK229</f>
        <v>0</v>
      </c>
    </row>
    <row r="229" spans="2:63" s="10" customFormat="1" ht="19.9" customHeight="1">
      <c r="B229" s="176"/>
      <c r="C229" s="177"/>
      <c r="D229" s="190" t="s">
        <v>72</v>
      </c>
      <c r="E229" s="191" t="s">
        <v>1056</v>
      </c>
      <c r="F229" s="191" t="s">
        <v>1057</v>
      </c>
      <c r="G229" s="177"/>
      <c r="H229" s="177"/>
      <c r="I229" s="180"/>
      <c r="J229" s="192">
        <f>BK229</f>
        <v>0</v>
      </c>
      <c r="K229" s="177"/>
      <c r="L229" s="182"/>
      <c r="M229" s="183"/>
      <c r="N229" s="184"/>
      <c r="O229" s="184"/>
      <c r="P229" s="185">
        <f>SUM(P230:P243)</f>
        <v>0</v>
      </c>
      <c r="Q229" s="184"/>
      <c r="R229" s="185">
        <f>SUM(R230:R243)</f>
        <v>22.766707</v>
      </c>
      <c r="S229" s="184"/>
      <c r="T229" s="186">
        <f>SUM(T230:T243)</f>
        <v>0</v>
      </c>
      <c r="AR229" s="187" t="s">
        <v>202</v>
      </c>
      <c r="AT229" s="188" t="s">
        <v>72</v>
      </c>
      <c r="AU229" s="188" t="s">
        <v>81</v>
      </c>
      <c r="AY229" s="187" t="s">
        <v>186</v>
      </c>
      <c r="BK229" s="189">
        <f>SUM(BK230:BK243)</f>
        <v>0</v>
      </c>
    </row>
    <row r="230" spans="2:65" s="1" customFormat="1" ht="22.5" customHeight="1">
      <c r="B230" s="41"/>
      <c r="C230" s="254" t="s">
        <v>358</v>
      </c>
      <c r="D230" s="254" t="s">
        <v>1059</v>
      </c>
      <c r="E230" s="255" t="s">
        <v>1115</v>
      </c>
      <c r="F230" s="256" t="s">
        <v>1116</v>
      </c>
      <c r="G230" s="257" t="s">
        <v>300</v>
      </c>
      <c r="H230" s="258">
        <v>5.478</v>
      </c>
      <c r="I230" s="259"/>
      <c r="J230" s="260">
        <f>ROUND(I230*H230,2)</f>
        <v>0</v>
      </c>
      <c r="K230" s="256" t="s">
        <v>193</v>
      </c>
      <c r="L230" s="261"/>
      <c r="M230" s="262" t="s">
        <v>23</v>
      </c>
      <c r="N230" s="263" t="s">
        <v>44</v>
      </c>
      <c r="O230" s="42"/>
      <c r="P230" s="202">
        <f>O230*H230</f>
        <v>0</v>
      </c>
      <c r="Q230" s="202">
        <v>1.747</v>
      </c>
      <c r="R230" s="202">
        <f>Q230*H230</f>
        <v>9.570066</v>
      </c>
      <c r="S230" s="202">
        <v>0</v>
      </c>
      <c r="T230" s="203">
        <f>S230*H230</f>
        <v>0</v>
      </c>
      <c r="AR230" s="24" t="s">
        <v>1428</v>
      </c>
      <c r="AT230" s="24" t="s">
        <v>1059</v>
      </c>
      <c r="AU230" s="24" t="s">
        <v>83</v>
      </c>
      <c r="AY230" s="24" t="s">
        <v>186</v>
      </c>
      <c r="BE230" s="204">
        <f>IF(N230="základní",J230,0)</f>
        <v>0</v>
      </c>
      <c r="BF230" s="204">
        <f>IF(N230="snížená",J230,0)</f>
        <v>0</v>
      </c>
      <c r="BG230" s="204">
        <f>IF(N230="zákl. přenesená",J230,0)</f>
        <v>0</v>
      </c>
      <c r="BH230" s="204">
        <f>IF(N230="sníž. přenesená",J230,0)</f>
        <v>0</v>
      </c>
      <c r="BI230" s="204">
        <f>IF(N230="nulová",J230,0)</f>
        <v>0</v>
      </c>
      <c r="BJ230" s="24" t="s">
        <v>81</v>
      </c>
      <c r="BK230" s="204">
        <f>ROUND(I230*H230,2)</f>
        <v>0</v>
      </c>
      <c r="BL230" s="24" t="s">
        <v>1105</v>
      </c>
      <c r="BM230" s="24" t="s">
        <v>1798</v>
      </c>
    </row>
    <row r="231" spans="2:47" s="1" customFormat="1" ht="27">
      <c r="B231" s="41"/>
      <c r="C231" s="63"/>
      <c r="D231" s="208" t="s">
        <v>196</v>
      </c>
      <c r="E231" s="63"/>
      <c r="F231" s="209" t="s">
        <v>1099</v>
      </c>
      <c r="G231" s="63"/>
      <c r="H231" s="63"/>
      <c r="I231" s="163"/>
      <c r="J231" s="63"/>
      <c r="K231" s="63"/>
      <c r="L231" s="61"/>
      <c r="M231" s="207"/>
      <c r="N231" s="42"/>
      <c r="O231" s="42"/>
      <c r="P231" s="42"/>
      <c r="Q231" s="42"/>
      <c r="R231" s="42"/>
      <c r="S231" s="42"/>
      <c r="T231" s="78"/>
      <c r="AT231" s="24" t="s">
        <v>196</v>
      </c>
      <c r="AU231" s="24" t="s">
        <v>83</v>
      </c>
    </row>
    <row r="232" spans="2:51" s="11" customFormat="1" ht="13.5">
      <c r="B232" s="214"/>
      <c r="C232" s="215"/>
      <c r="D232" s="205" t="s">
        <v>290</v>
      </c>
      <c r="E232" s="216" t="s">
        <v>23</v>
      </c>
      <c r="F232" s="217" t="s">
        <v>1799</v>
      </c>
      <c r="G232" s="215"/>
      <c r="H232" s="218">
        <v>5.478</v>
      </c>
      <c r="I232" s="219"/>
      <c r="J232" s="215"/>
      <c r="K232" s="215"/>
      <c r="L232" s="220"/>
      <c r="M232" s="221"/>
      <c r="N232" s="222"/>
      <c r="O232" s="222"/>
      <c r="P232" s="222"/>
      <c r="Q232" s="222"/>
      <c r="R232" s="222"/>
      <c r="S232" s="222"/>
      <c r="T232" s="223"/>
      <c r="AT232" s="224" t="s">
        <v>290</v>
      </c>
      <c r="AU232" s="224" t="s">
        <v>83</v>
      </c>
      <c r="AV232" s="11" t="s">
        <v>83</v>
      </c>
      <c r="AW232" s="11" t="s">
        <v>36</v>
      </c>
      <c r="AX232" s="11" t="s">
        <v>81</v>
      </c>
      <c r="AY232" s="224" t="s">
        <v>186</v>
      </c>
    </row>
    <row r="233" spans="2:65" s="1" customFormat="1" ht="22.5" customHeight="1">
      <c r="B233" s="41"/>
      <c r="C233" s="254" t="s">
        <v>362</v>
      </c>
      <c r="D233" s="254" t="s">
        <v>1059</v>
      </c>
      <c r="E233" s="255" t="s">
        <v>1800</v>
      </c>
      <c r="F233" s="256" t="s">
        <v>1801</v>
      </c>
      <c r="G233" s="257" t="s">
        <v>300</v>
      </c>
      <c r="H233" s="258">
        <v>5.373</v>
      </c>
      <c r="I233" s="259"/>
      <c r="J233" s="260">
        <f>ROUND(I233*H233,2)</f>
        <v>0</v>
      </c>
      <c r="K233" s="256" t="s">
        <v>193</v>
      </c>
      <c r="L233" s="261"/>
      <c r="M233" s="262" t="s">
        <v>23</v>
      </c>
      <c r="N233" s="263" t="s">
        <v>44</v>
      </c>
      <c r="O233" s="42"/>
      <c r="P233" s="202">
        <f>O233*H233</f>
        <v>0</v>
      </c>
      <c r="Q233" s="202">
        <v>2.45</v>
      </c>
      <c r="R233" s="202">
        <f>Q233*H233</f>
        <v>13.163850000000002</v>
      </c>
      <c r="S233" s="202">
        <v>0</v>
      </c>
      <c r="T233" s="203">
        <f>S233*H233</f>
        <v>0</v>
      </c>
      <c r="AR233" s="24" t="s">
        <v>1428</v>
      </c>
      <c r="AT233" s="24" t="s">
        <v>1059</v>
      </c>
      <c r="AU233" s="24" t="s">
        <v>83</v>
      </c>
      <c r="AY233" s="24" t="s">
        <v>186</v>
      </c>
      <c r="BE233" s="204">
        <f>IF(N233="základní",J233,0)</f>
        <v>0</v>
      </c>
      <c r="BF233" s="204">
        <f>IF(N233="snížená",J233,0)</f>
        <v>0</v>
      </c>
      <c r="BG233" s="204">
        <f>IF(N233="zákl. přenesená",J233,0)</f>
        <v>0</v>
      </c>
      <c r="BH233" s="204">
        <f>IF(N233="sníž. přenesená",J233,0)</f>
        <v>0</v>
      </c>
      <c r="BI233" s="204">
        <f>IF(N233="nulová",J233,0)</f>
        <v>0</v>
      </c>
      <c r="BJ233" s="24" t="s">
        <v>81</v>
      </c>
      <c r="BK233" s="204">
        <f>ROUND(I233*H233,2)</f>
        <v>0</v>
      </c>
      <c r="BL233" s="24" t="s">
        <v>1105</v>
      </c>
      <c r="BM233" s="24" t="s">
        <v>1802</v>
      </c>
    </row>
    <row r="234" spans="2:47" s="1" customFormat="1" ht="27">
      <c r="B234" s="41"/>
      <c r="C234" s="63"/>
      <c r="D234" s="208" t="s">
        <v>196</v>
      </c>
      <c r="E234" s="63"/>
      <c r="F234" s="209" t="s">
        <v>1099</v>
      </c>
      <c r="G234" s="63"/>
      <c r="H234" s="63"/>
      <c r="I234" s="163"/>
      <c r="J234" s="63"/>
      <c r="K234" s="63"/>
      <c r="L234" s="61"/>
      <c r="M234" s="207"/>
      <c r="N234" s="42"/>
      <c r="O234" s="42"/>
      <c r="P234" s="42"/>
      <c r="Q234" s="42"/>
      <c r="R234" s="42"/>
      <c r="S234" s="42"/>
      <c r="T234" s="78"/>
      <c r="AT234" s="24" t="s">
        <v>196</v>
      </c>
      <c r="AU234" s="24" t="s">
        <v>83</v>
      </c>
    </row>
    <row r="235" spans="2:51" s="11" customFormat="1" ht="13.5">
      <c r="B235" s="214"/>
      <c r="C235" s="215"/>
      <c r="D235" s="205" t="s">
        <v>290</v>
      </c>
      <c r="E235" s="216" t="s">
        <v>23</v>
      </c>
      <c r="F235" s="217" t="s">
        <v>1803</v>
      </c>
      <c r="G235" s="215"/>
      <c r="H235" s="218">
        <v>5.373</v>
      </c>
      <c r="I235" s="219"/>
      <c r="J235" s="215"/>
      <c r="K235" s="215"/>
      <c r="L235" s="220"/>
      <c r="M235" s="221"/>
      <c r="N235" s="222"/>
      <c r="O235" s="222"/>
      <c r="P235" s="222"/>
      <c r="Q235" s="222"/>
      <c r="R235" s="222"/>
      <c r="S235" s="222"/>
      <c r="T235" s="223"/>
      <c r="AT235" s="224" t="s">
        <v>290</v>
      </c>
      <c r="AU235" s="224" t="s">
        <v>83</v>
      </c>
      <c r="AV235" s="11" t="s">
        <v>83</v>
      </c>
      <c r="AW235" s="11" t="s">
        <v>36</v>
      </c>
      <c r="AX235" s="11" t="s">
        <v>81</v>
      </c>
      <c r="AY235" s="224" t="s">
        <v>186</v>
      </c>
    </row>
    <row r="236" spans="2:65" s="1" customFormat="1" ht="22.5" customHeight="1">
      <c r="B236" s="41"/>
      <c r="C236" s="254" t="s">
        <v>411</v>
      </c>
      <c r="D236" s="254" t="s">
        <v>1059</v>
      </c>
      <c r="E236" s="255" t="s">
        <v>437</v>
      </c>
      <c r="F236" s="256" t="s">
        <v>438</v>
      </c>
      <c r="G236" s="257" t="s">
        <v>295</v>
      </c>
      <c r="H236" s="258">
        <v>24.23</v>
      </c>
      <c r="I236" s="259"/>
      <c r="J236" s="260">
        <f>ROUND(I236*H236,2)</f>
        <v>0</v>
      </c>
      <c r="K236" s="256" t="s">
        <v>23</v>
      </c>
      <c r="L236" s="261"/>
      <c r="M236" s="262" t="s">
        <v>23</v>
      </c>
      <c r="N236" s="263" t="s">
        <v>44</v>
      </c>
      <c r="O236" s="42"/>
      <c r="P236" s="202">
        <f>O236*H236</f>
        <v>0</v>
      </c>
      <c r="Q236" s="202">
        <v>0</v>
      </c>
      <c r="R236" s="202">
        <f>Q236*H236</f>
        <v>0</v>
      </c>
      <c r="S236" s="202">
        <v>0</v>
      </c>
      <c r="T236" s="203">
        <f>S236*H236</f>
        <v>0</v>
      </c>
      <c r="AR236" s="24" t="s">
        <v>1428</v>
      </c>
      <c r="AT236" s="24" t="s">
        <v>1059</v>
      </c>
      <c r="AU236" s="24" t="s">
        <v>83</v>
      </c>
      <c r="AY236" s="24" t="s">
        <v>186</v>
      </c>
      <c r="BE236" s="204">
        <f>IF(N236="základní",J236,0)</f>
        <v>0</v>
      </c>
      <c r="BF236" s="204">
        <f>IF(N236="snížená",J236,0)</f>
        <v>0</v>
      </c>
      <c r="BG236" s="204">
        <f>IF(N236="zákl. přenesená",J236,0)</f>
        <v>0</v>
      </c>
      <c r="BH236" s="204">
        <f>IF(N236="sníž. přenesená",J236,0)</f>
        <v>0</v>
      </c>
      <c r="BI236" s="204">
        <f>IF(N236="nulová",J236,0)</f>
        <v>0</v>
      </c>
      <c r="BJ236" s="24" t="s">
        <v>81</v>
      </c>
      <c r="BK236" s="204">
        <f>ROUND(I236*H236,2)</f>
        <v>0</v>
      </c>
      <c r="BL236" s="24" t="s">
        <v>1105</v>
      </c>
      <c r="BM236" s="24" t="s">
        <v>1804</v>
      </c>
    </row>
    <row r="237" spans="2:51" s="11" customFormat="1" ht="13.5">
      <c r="B237" s="214"/>
      <c r="C237" s="215"/>
      <c r="D237" s="205" t="s">
        <v>290</v>
      </c>
      <c r="E237" s="216" t="s">
        <v>23</v>
      </c>
      <c r="F237" s="217" t="s">
        <v>1805</v>
      </c>
      <c r="G237" s="215"/>
      <c r="H237" s="218">
        <v>24.23</v>
      </c>
      <c r="I237" s="219"/>
      <c r="J237" s="215"/>
      <c r="K237" s="215"/>
      <c r="L237" s="220"/>
      <c r="M237" s="221"/>
      <c r="N237" s="222"/>
      <c r="O237" s="222"/>
      <c r="P237" s="222"/>
      <c r="Q237" s="222"/>
      <c r="R237" s="222"/>
      <c r="S237" s="222"/>
      <c r="T237" s="223"/>
      <c r="AT237" s="224" t="s">
        <v>290</v>
      </c>
      <c r="AU237" s="224" t="s">
        <v>83</v>
      </c>
      <c r="AV237" s="11" t="s">
        <v>83</v>
      </c>
      <c r="AW237" s="11" t="s">
        <v>36</v>
      </c>
      <c r="AX237" s="11" t="s">
        <v>81</v>
      </c>
      <c r="AY237" s="224" t="s">
        <v>186</v>
      </c>
    </row>
    <row r="238" spans="2:65" s="1" customFormat="1" ht="22.5" customHeight="1">
      <c r="B238" s="41"/>
      <c r="C238" s="254" t="s">
        <v>1091</v>
      </c>
      <c r="D238" s="254" t="s">
        <v>1059</v>
      </c>
      <c r="E238" s="255" t="s">
        <v>1182</v>
      </c>
      <c r="F238" s="256" t="s">
        <v>1183</v>
      </c>
      <c r="G238" s="257" t="s">
        <v>1177</v>
      </c>
      <c r="H238" s="258">
        <v>12.591</v>
      </c>
      <c r="I238" s="259"/>
      <c r="J238" s="260">
        <f>ROUND(I238*H238,2)</f>
        <v>0</v>
      </c>
      <c r="K238" s="256" t="s">
        <v>193</v>
      </c>
      <c r="L238" s="261"/>
      <c r="M238" s="262" t="s">
        <v>23</v>
      </c>
      <c r="N238" s="263" t="s">
        <v>44</v>
      </c>
      <c r="O238" s="42"/>
      <c r="P238" s="202">
        <f>O238*H238</f>
        <v>0</v>
      </c>
      <c r="Q238" s="202">
        <v>0.001</v>
      </c>
      <c r="R238" s="202">
        <f>Q238*H238</f>
        <v>0.012591</v>
      </c>
      <c r="S238" s="202">
        <v>0</v>
      </c>
      <c r="T238" s="203">
        <f>S238*H238</f>
        <v>0</v>
      </c>
      <c r="AR238" s="24" t="s">
        <v>1428</v>
      </c>
      <c r="AT238" s="24" t="s">
        <v>1059</v>
      </c>
      <c r="AU238" s="24" t="s">
        <v>83</v>
      </c>
      <c r="AY238" s="24" t="s">
        <v>186</v>
      </c>
      <c r="BE238" s="204">
        <f>IF(N238="základní",J238,0)</f>
        <v>0</v>
      </c>
      <c r="BF238" s="204">
        <f>IF(N238="snížená",J238,0)</f>
        <v>0</v>
      </c>
      <c r="BG238" s="204">
        <f>IF(N238="zákl. přenesená",J238,0)</f>
        <v>0</v>
      </c>
      <c r="BH238" s="204">
        <f>IF(N238="sníž. přenesená",J238,0)</f>
        <v>0</v>
      </c>
      <c r="BI238" s="204">
        <f>IF(N238="nulová",J238,0)</f>
        <v>0</v>
      </c>
      <c r="BJ238" s="24" t="s">
        <v>81</v>
      </c>
      <c r="BK238" s="204">
        <f>ROUND(I238*H238,2)</f>
        <v>0</v>
      </c>
      <c r="BL238" s="24" t="s">
        <v>1105</v>
      </c>
      <c r="BM238" s="24" t="s">
        <v>1806</v>
      </c>
    </row>
    <row r="239" spans="2:47" s="1" customFormat="1" ht="27">
      <c r="B239" s="41"/>
      <c r="C239" s="63"/>
      <c r="D239" s="208" t="s">
        <v>196</v>
      </c>
      <c r="E239" s="63"/>
      <c r="F239" s="209" t="s">
        <v>1179</v>
      </c>
      <c r="G239" s="63"/>
      <c r="H239" s="63"/>
      <c r="I239" s="163"/>
      <c r="J239" s="63"/>
      <c r="K239" s="63"/>
      <c r="L239" s="61"/>
      <c r="M239" s="207"/>
      <c r="N239" s="42"/>
      <c r="O239" s="42"/>
      <c r="P239" s="42"/>
      <c r="Q239" s="42"/>
      <c r="R239" s="42"/>
      <c r="S239" s="42"/>
      <c r="T239" s="78"/>
      <c r="AT239" s="24" t="s">
        <v>196</v>
      </c>
      <c r="AU239" s="24" t="s">
        <v>83</v>
      </c>
    </row>
    <row r="240" spans="2:51" s="11" customFormat="1" ht="13.5">
      <c r="B240" s="214"/>
      <c r="C240" s="215"/>
      <c r="D240" s="205" t="s">
        <v>290</v>
      </c>
      <c r="E240" s="216" t="s">
        <v>23</v>
      </c>
      <c r="F240" s="217" t="s">
        <v>1807</v>
      </c>
      <c r="G240" s="215"/>
      <c r="H240" s="218">
        <v>12.591</v>
      </c>
      <c r="I240" s="219"/>
      <c r="J240" s="215"/>
      <c r="K240" s="215"/>
      <c r="L240" s="220"/>
      <c r="M240" s="221"/>
      <c r="N240" s="222"/>
      <c r="O240" s="222"/>
      <c r="P240" s="222"/>
      <c r="Q240" s="222"/>
      <c r="R240" s="222"/>
      <c r="S240" s="222"/>
      <c r="T240" s="223"/>
      <c r="AT240" s="224" t="s">
        <v>290</v>
      </c>
      <c r="AU240" s="224" t="s">
        <v>83</v>
      </c>
      <c r="AV240" s="11" t="s">
        <v>83</v>
      </c>
      <c r="AW240" s="11" t="s">
        <v>36</v>
      </c>
      <c r="AX240" s="11" t="s">
        <v>81</v>
      </c>
      <c r="AY240" s="224" t="s">
        <v>186</v>
      </c>
    </row>
    <row r="241" spans="2:65" s="1" customFormat="1" ht="22.5" customHeight="1">
      <c r="B241" s="41"/>
      <c r="C241" s="254" t="s">
        <v>1087</v>
      </c>
      <c r="D241" s="254" t="s">
        <v>1059</v>
      </c>
      <c r="E241" s="255" t="s">
        <v>1192</v>
      </c>
      <c r="F241" s="256" t="s">
        <v>1193</v>
      </c>
      <c r="G241" s="257" t="s">
        <v>300</v>
      </c>
      <c r="H241" s="258">
        <v>2</v>
      </c>
      <c r="I241" s="259"/>
      <c r="J241" s="260">
        <f>ROUND(I241*H241,2)</f>
        <v>0</v>
      </c>
      <c r="K241" s="256" t="s">
        <v>193</v>
      </c>
      <c r="L241" s="261"/>
      <c r="M241" s="262" t="s">
        <v>23</v>
      </c>
      <c r="N241" s="263" t="s">
        <v>44</v>
      </c>
      <c r="O241" s="42"/>
      <c r="P241" s="202">
        <f>O241*H241</f>
        <v>0</v>
      </c>
      <c r="Q241" s="202">
        <v>0.0061</v>
      </c>
      <c r="R241" s="202">
        <f>Q241*H241</f>
        <v>0.0122</v>
      </c>
      <c r="S241" s="202">
        <v>0</v>
      </c>
      <c r="T241" s="203">
        <f>S241*H241</f>
        <v>0</v>
      </c>
      <c r="AR241" s="24" t="s">
        <v>1428</v>
      </c>
      <c r="AT241" s="24" t="s">
        <v>1059</v>
      </c>
      <c r="AU241" s="24" t="s">
        <v>83</v>
      </c>
      <c r="AY241" s="24" t="s">
        <v>186</v>
      </c>
      <c r="BE241" s="204">
        <f>IF(N241="základní",J241,0)</f>
        <v>0</v>
      </c>
      <c r="BF241" s="204">
        <f>IF(N241="snížená",J241,0)</f>
        <v>0</v>
      </c>
      <c r="BG241" s="204">
        <f>IF(N241="zákl. přenesená",J241,0)</f>
        <v>0</v>
      </c>
      <c r="BH241" s="204">
        <f>IF(N241="sníž. přenesená",J241,0)</f>
        <v>0</v>
      </c>
      <c r="BI241" s="204">
        <f>IF(N241="nulová",J241,0)</f>
        <v>0</v>
      </c>
      <c r="BJ241" s="24" t="s">
        <v>81</v>
      </c>
      <c r="BK241" s="204">
        <f>ROUND(I241*H241,2)</f>
        <v>0</v>
      </c>
      <c r="BL241" s="24" t="s">
        <v>1105</v>
      </c>
      <c r="BM241" s="24" t="s">
        <v>1808</v>
      </c>
    </row>
    <row r="242" spans="2:65" s="1" customFormat="1" ht="22.5" customHeight="1">
      <c r="B242" s="41"/>
      <c r="C242" s="254" t="s">
        <v>862</v>
      </c>
      <c r="D242" s="254" t="s">
        <v>1059</v>
      </c>
      <c r="E242" s="255" t="s">
        <v>1809</v>
      </c>
      <c r="F242" s="256" t="s">
        <v>1810</v>
      </c>
      <c r="G242" s="257" t="s">
        <v>300</v>
      </c>
      <c r="H242" s="258">
        <v>2</v>
      </c>
      <c r="I242" s="259"/>
      <c r="J242" s="260">
        <f>ROUND(I242*H242,2)</f>
        <v>0</v>
      </c>
      <c r="K242" s="256" t="s">
        <v>193</v>
      </c>
      <c r="L242" s="261"/>
      <c r="M242" s="262" t="s">
        <v>23</v>
      </c>
      <c r="N242" s="263" t="s">
        <v>44</v>
      </c>
      <c r="O242" s="42"/>
      <c r="P242" s="202">
        <f>O242*H242</f>
        <v>0</v>
      </c>
      <c r="Q242" s="202">
        <v>0.004</v>
      </c>
      <c r="R242" s="202">
        <f>Q242*H242</f>
        <v>0.008</v>
      </c>
      <c r="S242" s="202">
        <v>0</v>
      </c>
      <c r="T242" s="203">
        <f>S242*H242</f>
        <v>0</v>
      </c>
      <c r="AR242" s="24" t="s">
        <v>1428</v>
      </c>
      <c r="AT242" s="24" t="s">
        <v>1059</v>
      </c>
      <c r="AU242" s="24" t="s">
        <v>83</v>
      </c>
      <c r="AY242" s="24" t="s">
        <v>186</v>
      </c>
      <c r="BE242" s="204">
        <f>IF(N242="základní",J242,0)</f>
        <v>0</v>
      </c>
      <c r="BF242" s="204">
        <f>IF(N242="snížená",J242,0)</f>
        <v>0</v>
      </c>
      <c r="BG242" s="204">
        <f>IF(N242="zákl. přenesená",J242,0)</f>
        <v>0</v>
      </c>
      <c r="BH242" s="204">
        <f>IF(N242="sníž. přenesená",J242,0)</f>
        <v>0</v>
      </c>
      <c r="BI242" s="204">
        <f>IF(N242="nulová",J242,0)</f>
        <v>0</v>
      </c>
      <c r="BJ242" s="24" t="s">
        <v>81</v>
      </c>
      <c r="BK242" s="204">
        <f>ROUND(I242*H242,2)</f>
        <v>0</v>
      </c>
      <c r="BL242" s="24" t="s">
        <v>1105</v>
      </c>
      <c r="BM242" s="24" t="s">
        <v>1811</v>
      </c>
    </row>
    <row r="243" spans="2:47" s="1" customFormat="1" ht="27">
      <c r="B243" s="41"/>
      <c r="C243" s="63"/>
      <c r="D243" s="208" t="s">
        <v>196</v>
      </c>
      <c r="E243" s="63"/>
      <c r="F243" s="209" t="s">
        <v>1812</v>
      </c>
      <c r="G243" s="63"/>
      <c r="H243" s="63"/>
      <c r="I243" s="163"/>
      <c r="J243" s="63"/>
      <c r="K243" s="63"/>
      <c r="L243" s="61"/>
      <c r="M243" s="228"/>
      <c r="N243" s="211"/>
      <c r="O243" s="211"/>
      <c r="P243" s="211"/>
      <c r="Q243" s="211"/>
      <c r="R243" s="211"/>
      <c r="S243" s="211"/>
      <c r="T243" s="229"/>
      <c r="AT243" s="24" t="s">
        <v>196</v>
      </c>
      <c r="AU243" s="24" t="s">
        <v>83</v>
      </c>
    </row>
    <row r="244" spans="2:12" s="1" customFormat="1" ht="6.95" customHeight="1">
      <c r="B244" s="56"/>
      <c r="C244" s="57"/>
      <c r="D244" s="57"/>
      <c r="E244" s="57"/>
      <c r="F244" s="57"/>
      <c r="G244" s="57"/>
      <c r="H244" s="57"/>
      <c r="I244" s="139"/>
      <c r="J244" s="57"/>
      <c r="K244" s="57"/>
      <c r="L244" s="61"/>
    </row>
  </sheetData>
  <sheetProtection password="CC35" sheet="1" objects="1" scenarios="1" formatCells="0" formatColumns="0" formatRows="0" sort="0" autoFilter="0"/>
  <autoFilter ref="C85:K243"/>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7"/>
  <sheetViews>
    <sheetView showGridLines="0" tabSelected="1" workbookViewId="0" topLeftCell="A1">
      <pane ySplit="1" topLeftCell="A2" activePane="bottomLeft" state="frozen"/>
      <selection pane="topLeft" activeCell="E20" sqref="E20:AN20"/>
      <selection pane="bottomLeft" activeCell="E20" sqref="E20:AN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150</v>
      </c>
      <c r="G1" s="407" t="s">
        <v>151</v>
      </c>
      <c r="H1" s="407"/>
      <c r="I1" s="115"/>
      <c r="J1" s="114" t="s">
        <v>152</v>
      </c>
      <c r="K1" s="113" t="s">
        <v>153</v>
      </c>
      <c r="L1" s="114" t="s">
        <v>154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6"/>
      <c r="M2" s="366"/>
      <c r="N2" s="366"/>
      <c r="O2" s="366"/>
      <c r="P2" s="366"/>
      <c r="Q2" s="366"/>
      <c r="R2" s="366"/>
      <c r="S2" s="366"/>
      <c r="T2" s="366"/>
      <c r="U2" s="366"/>
      <c r="V2" s="366"/>
      <c r="AT2" s="24" t="s">
        <v>104</v>
      </c>
    </row>
    <row r="3" spans="2:46" ht="6.95" customHeight="1">
      <c r="B3" s="25"/>
      <c r="C3" s="26"/>
      <c r="D3" s="26"/>
      <c r="E3" s="26"/>
      <c r="F3" s="26"/>
      <c r="G3" s="26"/>
      <c r="H3" s="26"/>
      <c r="I3" s="116"/>
      <c r="J3" s="26"/>
      <c r="K3" s="27"/>
      <c r="AT3" s="24" t="s">
        <v>83</v>
      </c>
    </row>
    <row r="4" spans="2:46" ht="36.95" customHeight="1">
      <c r="B4" s="28"/>
      <c r="C4" s="29"/>
      <c r="D4" s="30" t="s">
        <v>155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8" t="str">
        <f>'Rekapitulace stavby'!K6</f>
        <v>III/117 24 Obchvat Rokycany - Hrádek, úsek 2, km 0,000 - 3,350</v>
      </c>
      <c r="F7" s="409"/>
      <c r="G7" s="409"/>
      <c r="H7" s="409"/>
      <c r="I7" s="117"/>
      <c r="J7" s="29"/>
      <c r="K7" s="31"/>
    </row>
    <row r="8" spans="2:11" s="1" customFormat="1" ht="15">
      <c r="B8" s="41"/>
      <c r="C8" s="42"/>
      <c r="D8" s="37" t="s">
        <v>156</v>
      </c>
      <c r="E8" s="42"/>
      <c r="F8" s="42"/>
      <c r="G8" s="42"/>
      <c r="H8" s="42"/>
      <c r="I8" s="118"/>
      <c r="J8" s="42"/>
      <c r="K8" s="45"/>
    </row>
    <row r="9" spans="2:11" s="1" customFormat="1" ht="36.95" customHeight="1">
      <c r="B9" s="41"/>
      <c r="C9" s="42"/>
      <c r="D9" s="42"/>
      <c r="E9" s="410" t="s">
        <v>1813</v>
      </c>
      <c r="F9" s="411"/>
      <c r="G9" s="411"/>
      <c r="H9" s="41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8. 9. 2017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158</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D PROJEKT PLZEŇ Nedvěd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97" t="s">
        <v>23</v>
      </c>
      <c r="F24" s="397"/>
      <c r="G24" s="397"/>
      <c r="H24" s="39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ROUND(SUM(BE85:BE196),2)</f>
        <v>0</v>
      </c>
      <c r="G30" s="42"/>
      <c r="H30" s="42"/>
      <c r="I30" s="131">
        <v>0.21</v>
      </c>
      <c r="J30" s="130">
        <f>ROUND(ROUND((SUM(BE85:BE196)),2)*I30,2)</f>
        <v>0</v>
      </c>
      <c r="K30" s="45"/>
    </row>
    <row r="31" spans="2:11" s="1" customFormat="1" ht="14.45" customHeight="1">
      <c r="B31" s="41"/>
      <c r="C31" s="42"/>
      <c r="D31" s="42"/>
      <c r="E31" s="49" t="s">
        <v>45</v>
      </c>
      <c r="F31" s="130">
        <f>ROUND(SUM(BF85:BF196),2)</f>
        <v>0</v>
      </c>
      <c r="G31" s="42"/>
      <c r="H31" s="42"/>
      <c r="I31" s="131">
        <v>0.15</v>
      </c>
      <c r="J31" s="130">
        <f>ROUND(ROUND((SUM(BF85:BF196)),2)*I31,2)</f>
        <v>0</v>
      </c>
      <c r="K31" s="45"/>
    </row>
    <row r="32" spans="2:11" s="1" customFormat="1" ht="14.45" customHeight="1" hidden="1">
      <c r="B32" s="41"/>
      <c r="C32" s="42"/>
      <c r="D32" s="42"/>
      <c r="E32" s="49" t="s">
        <v>46</v>
      </c>
      <c r="F32" s="130">
        <f>ROUND(SUM(BG85:BG196),2)</f>
        <v>0</v>
      </c>
      <c r="G32" s="42"/>
      <c r="H32" s="42"/>
      <c r="I32" s="131">
        <v>0.21</v>
      </c>
      <c r="J32" s="130">
        <v>0</v>
      </c>
      <c r="K32" s="45"/>
    </row>
    <row r="33" spans="2:11" s="1" customFormat="1" ht="14.45" customHeight="1" hidden="1">
      <c r="B33" s="41"/>
      <c r="C33" s="42"/>
      <c r="D33" s="42"/>
      <c r="E33" s="49" t="s">
        <v>47</v>
      </c>
      <c r="F33" s="130">
        <f>ROUND(SUM(BH85:BH196),2)</f>
        <v>0</v>
      </c>
      <c r="G33" s="42"/>
      <c r="H33" s="42"/>
      <c r="I33" s="131">
        <v>0.15</v>
      </c>
      <c r="J33" s="130">
        <v>0</v>
      </c>
      <c r="K33" s="45"/>
    </row>
    <row r="34" spans="2:11" s="1" customFormat="1" ht="14.45" customHeight="1" hidden="1">
      <c r="B34" s="41"/>
      <c r="C34" s="42"/>
      <c r="D34" s="42"/>
      <c r="E34" s="49" t="s">
        <v>48</v>
      </c>
      <c r="F34" s="130">
        <f>ROUND(SUM(BI85:BI196),2)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159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8" t="str">
        <f>E7</f>
        <v>III/117 24 Obchvat Rokycany - Hrádek, úsek 2, km 0,000 - 3,350</v>
      </c>
      <c r="F45" s="409"/>
      <c r="G45" s="409"/>
      <c r="H45" s="409"/>
      <c r="I45" s="118"/>
      <c r="J45" s="42"/>
      <c r="K45" s="45"/>
    </row>
    <row r="46" spans="2:11" s="1" customFormat="1" ht="14.45" customHeight="1">
      <c r="B46" s="41"/>
      <c r="C46" s="37" t="s">
        <v>156</v>
      </c>
      <c r="D46" s="42"/>
      <c r="E46" s="42"/>
      <c r="F46" s="42"/>
      <c r="G46" s="42"/>
      <c r="H46" s="42"/>
      <c r="I46" s="118"/>
      <c r="J46" s="42"/>
      <c r="K46" s="45"/>
    </row>
    <row r="47" spans="2:11" s="1" customFormat="1" ht="23.25" customHeight="1">
      <c r="B47" s="41"/>
      <c r="C47" s="42"/>
      <c r="D47" s="42"/>
      <c r="E47" s="410" t="str">
        <f>E9</f>
        <v>SO 107 - Úprava polní cesty km 1,660</v>
      </c>
      <c r="F47" s="411"/>
      <c r="G47" s="411"/>
      <c r="H47" s="41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Hrádek, Kamenný Újezd</v>
      </c>
      <c r="G49" s="42"/>
      <c r="H49" s="42"/>
      <c r="I49" s="119" t="s">
        <v>26</v>
      </c>
      <c r="J49" s="120" t="str">
        <f>IF(J12="","",J12)</f>
        <v>8. 9. 2017</v>
      </c>
      <c r="K49" s="45"/>
    </row>
    <row r="50" spans="2:11" s="1" customFormat="1" ht="6.95" customHeight="1">
      <c r="B50" s="41"/>
      <c r="C50" s="42"/>
      <c r="D50" s="42"/>
      <c r="E50" s="42"/>
      <c r="F50" s="42"/>
      <c r="G50" s="42"/>
      <c r="H50" s="42"/>
      <c r="I50" s="118"/>
      <c r="J50" s="42"/>
      <c r="K50" s="45"/>
    </row>
    <row r="51" spans="2:11" s="1" customFormat="1" ht="15">
      <c r="B51" s="41"/>
      <c r="C51" s="37" t="s">
        <v>28</v>
      </c>
      <c r="D51" s="42"/>
      <c r="E51" s="42"/>
      <c r="F51" s="35" t="str">
        <f>E15</f>
        <v>Správa a údržba silnic PK</v>
      </c>
      <c r="G51" s="42"/>
      <c r="H51" s="42"/>
      <c r="I51" s="119" t="s">
        <v>34</v>
      </c>
      <c r="J51" s="35" t="str">
        <f>E21</f>
        <v>D PROJEKT PLZEŇ Nedvěd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160</v>
      </c>
      <c r="D54" s="132"/>
      <c r="E54" s="132"/>
      <c r="F54" s="132"/>
      <c r="G54" s="132"/>
      <c r="H54" s="132"/>
      <c r="I54" s="145"/>
      <c r="J54" s="146" t="s">
        <v>161</v>
      </c>
      <c r="K54" s="147"/>
    </row>
    <row r="55" spans="2:11" s="1" customFormat="1" ht="10.35" customHeight="1">
      <c r="B55" s="41"/>
      <c r="C55" s="42"/>
      <c r="D55" s="42"/>
      <c r="E55" s="42"/>
      <c r="F55" s="42"/>
      <c r="G55" s="42"/>
      <c r="H55" s="42"/>
      <c r="I55" s="118"/>
      <c r="J55" s="42"/>
      <c r="K55" s="45"/>
    </row>
    <row r="56" spans="2:47" s="1" customFormat="1" ht="29.25" customHeight="1">
      <c r="B56" s="41"/>
      <c r="C56" s="148" t="s">
        <v>162</v>
      </c>
      <c r="D56" s="42"/>
      <c r="E56" s="42"/>
      <c r="F56" s="42"/>
      <c r="G56" s="42"/>
      <c r="H56" s="42"/>
      <c r="I56" s="118"/>
      <c r="J56" s="128">
        <f>J85</f>
        <v>0</v>
      </c>
      <c r="K56" s="45"/>
      <c r="AU56" s="24" t="s">
        <v>163</v>
      </c>
    </row>
    <row r="57" spans="2:11" s="7" customFormat="1" ht="24.95" customHeight="1">
      <c r="B57" s="149"/>
      <c r="C57" s="150"/>
      <c r="D57" s="151" t="s">
        <v>276</v>
      </c>
      <c r="E57" s="152"/>
      <c r="F57" s="152"/>
      <c r="G57" s="152"/>
      <c r="H57" s="152"/>
      <c r="I57" s="153"/>
      <c r="J57" s="154">
        <f>J86</f>
        <v>0</v>
      </c>
      <c r="K57" s="155"/>
    </row>
    <row r="58" spans="2:11" s="8" customFormat="1" ht="19.9" customHeight="1">
      <c r="B58" s="156"/>
      <c r="C58" s="157"/>
      <c r="D58" s="158" t="s">
        <v>277</v>
      </c>
      <c r="E58" s="159"/>
      <c r="F58" s="159"/>
      <c r="G58" s="159"/>
      <c r="H58" s="159"/>
      <c r="I58" s="160"/>
      <c r="J58" s="161">
        <f>J87</f>
        <v>0</v>
      </c>
      <c r="K58" s="162"/>
    </row>
    <row r="59" spans="2:11" s="8" customFormat="1" ht="19.9" customHeight="1">
      <c r="B59" s="156"/>
      <c r="C59" s="157"/>
      <c r="D59" s="158" t="s">
        <v>424</v>
      </c>
      <c r="E59" s="159"/>
      <c r="F59" s="159"/>
      <c r="G59" s="159"/>
      <c r="H59" s="159"/>
      <c r="I59" s="160"/>
      <c r="J59" s="161">
        <f>J128</f>
        <v>0</v>
      </c>
      <c r="K59" s="162"/>
    </row>
    <row r="60" spans="2:11" s="8" customFormat="1" ht="19.9" customHeight="1">
      <c r="B60" s="156"/>
      <c r="C60" s="157"/>
      <c r="D60" s="158" t="s">
        <v>426</v>
      </c>
      <c r="E60" s="159"/>
      <c r="F60" s="159"/>
      <c r="G60" s="159"/>
      <c r="H60" s="159"/>
      <c r="I60" s="160"/>
      <c r="J60" s="161">
        <f>J132</f>
        <v>0</v>
      </c>
      <c r="K60" s="162"/>
    </row>
    <row r="61" spans="2:11" s="8" customFormat="1" ht="19.9" customHeight="1">
      <c r="B61" s="156"/>
      <c r="C61" s="157"/>
      <c r="D61" s="158" t="s">
        <v>427</v>
      </c>
      <c r="E61" s="159"/>
      <c r="F61" s="159"/>
      <c r="G61" s="159"/>
      <c r="H61" s="159"/>
      <c r="I61" s="160"/>
      <c r="J61" s="161">
        <f>J137</f>
        <v>0</v>
      </c>
      <c r="K61" s="162"/>
    </row>
    <row r="62" spans="2:11" s="8" customFormat="1" ht="19.9" customHeight="1">
      <c r="B62" s="156"/>
      <c r="C62" s="157"/>
      <c r="D62" s="158" t="s">
        <v>429</v>
      </c>
      <c r="E62" s="159"/>
      <c r="F62" s="159"/>
      <c r="G62" s="159"/>
      <c r="H62" s="159"/>
      <c r="I62" s="160"/>
      <c r="J62" s="161">
        <f>J166</f>
        <v>0</v>
      </c>
      <c r="K62" s="162"/>
    </row>
    <row r="63" spans="2:11" s="8" customFormat="1" ht="19.9" customHeight="1">
      <c r="B63" s="156"/>
      <c r="C63" s="157"/>
      <c r="D63" s="158" t="s">
        <v>279</v>
      </c>
      <c r="E63" s="159"/>
      <c r="F63" s="159"/>
      <c r="G63" s="159"/>
      <c r="H63" s="159"/>
      <c r="I63" s="160"/>
      <c r="J63" s="161">
        <f>J183</f>
        <v>0</v>
      </c>
      <c r="K63" s="162"/>
    </row>
    <row r="64" spans="2:11" s="7" customFormat="1" ht="24.95" customHeight="1">
      <c r="B64" s="149"/>
      <c r="C64" s="150"/>
      <c r="D64" s="151" t="s">
        <v>1468</v>
      </c>
      <c r="E64" s="152"/>
      <c r="F64" s="152"/>
      <c r="G64" s="152"/>
      <c r="H64" s="152"/>
      <c r="I64" s="153"/>
      <c r="J64" s="154">
        <f>J186</f>
        <v>0</v>
      </c>
      <c r="K64" s="155"/>
    </row>
    <row r="65" spans="2:11" s="8" customFormat="1" ht="19.9" customHeight="1">
      <c r="B65" s="156"/>
      <c r="C65" s="157"/>
      <c r="D65" s="158" t="s">
        <v>1248</v>
      </c>
      <c r="E65" s="159"/>
      <c r="F65" s="159"/>
      <c r="G65" s="159"/>
      <c r="H65" s="159"/>
      <c r="I65" s="160"/>
      <c r="J65" s="161">
        <f>J187</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169</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22.5" customHeight="1">
      <c r="B75" s="41"/>
      <c r="C75" s="63"/>
      <c r="D75" s="63"/>
      <c r="E75" s="404" t="str">
        <f>E7</f>
        <v>III/117 24 Obchvat Rokycany - Hrádek, úsek 2, km 0,000 - 3,350</v>
      </c>
      <c r="F75" s="405"/>
      <c r="G75" s="405"/>
      <c r="H75" s="405"/>
      <c r="I75" s="163"/>
      <c r="J75" s="63"/>
      <c r="K75" s="63"/>
      <c r="L75" s="61"/>
    </row>
    <row r="76" spans="2:12" s="1" customFormat="1" ht="14.45" customHeight="1">
      <c r="B76" s="41"/>
      <c r="C76" s="65" t="s">
        <v>156</v>
      </c>
      <c r="D76" s="63"/>
      <c r="E76" s="63"/>
      <c r="F76" s="63"/>
      <c r="G76" s="63"/>
      <c r="H76" s="63"/>
      <c r="I76" s="163"/>
      <c r="J76" s="63"/>
      <c r="K76" s="63"/>
      <c r="L76" s="61"/>
    </row>
    <row r="77" spans="2:12" s="1" customFormat="1" ht="23.25" customHeight="1">
      <c r="B77" s="41"/>
      <c r="C77" s="63"/>
      <c r="D77" s="63"/>
      <c r="E77" s="376" t="str">
        <f>E9</f>
        <v>SO 107 - Úprava polní cesty km 1,660</v>
      </c>
      <c r="F77" s="406"/>
      <c r="G77" s="406"/>
      <c r="H77" s="406"/>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24</v>
      </c>
      <c r="D79" s="63"/>
      <c r="E79" s="63"/>
      <c r="F79" s="164" t="str">
        <f>F12</f>
        <v>Hrádek, Kamenný Újezd</v>
      </c>
      <c r="G79" s="63"/>
      <c r="H79" s="63"/>
      <c r="I79" s="165" t="s">
        <v>26</v>
      </c>
      <c r="J79" s="73" t="str">
        <f>IF(J12="","",J12)</f>
        <v>8. 9. 2017</v>
      </c>
      <c r="K79" s="63"/>
      <c r="L79" s="61"/>
    </row>
    <row r="80" spans="2:12" s="1" customFormat="1" ht="6.95" customHeight="1">
      <c r="B80" s="41"/>
      <c r="C80" s="63"/>
      <c r="D80" s="63"/>
      <c r="E80" s="63"/>
      <c r="F80" s="63"/>
      <c r="G80" s="63"/>
      <c r="H80" s="63"/>
      <c r="I80" s="163"/>
      <c r="J80" s="63"/>
      <c r="K80" s="63"/>
      <c r="L80" s="61"/>
    </row>
    <row r="81" spans="2:12" s="1" customFormat="1" ht="15">
      <c r="B81" s="41"/>
      <c r="C81" s="65" t="s">
        <v>28</v>
      </c>
      <c r="D81" s="63"/>
      <c r="E81" s="63"/>
      <c r="F81" s="164" t="str">
        <f>E15</f>
        <v>Správa a údržba silnic PK</v>
      </c>
      <c r="G81" s="63"/>
      <c r="H81" s="63"/>
      <c r="I81" s="165" t="s">
        <v>34</v>
      </c>
      <c r="J81" s="164" t="str">
        <f>E21</f>
        <v>D PROJEKT PLZEŇ Nedvěd s.r.o.</v>
      </c>
      <c r="K81" s="63"/>
      <c r="L81" s="61"/>
    </row>
    <row r="82" spans="2:12" s="1" customFormat="1" ht="14.45" customHeight="1">
      <c r="B82" s="41"/>
      <c r="C82" s="65" t="s">
        <v>32</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170</v>
      </c>
      <c r="D84" s="168" t="s">
        <v>58</v>
      </c>
      <c r="E84" s="168" t="s">
        <v>54</v>
      </c>
      <c r="F84" s="168" t="s">
        <v>171</v>
      </c>
      <c r="G84" s="168" t="s">
        <v>172</v>
      </c>
      <c r="H84" s="168" t="s">
        <v>173</v>
      </c>
      <c r="I84" s="169" t="s">
        <v>174</v>
      </c>
      <c r="J84" s="168" t="s">
        <v>161</v>
      </c>
      <c r="K84" s="170" t="s">
        <v>175</v>
      </c>
      <c r="L84" s="171"/>
      <c r="M84" s="81" t="s">
        <v>176</v>
      </c>
      <c r="N84" s="82" t="s">
        <v>43</v>
      </c>
      <c r="O84" s="82" t="s">
        <v>177</v>
      </c>
      <c r="P84" s="82" t="s">
        <v>178</v>
      </c>
      <c r="Q84" s="82" t="s">
        <v>179</v>
      </c>
      <c r="R84" s="82" t="s">
        <v>180</v>
      </c>
      <c r="S84" s="82" t="s">
        <v>181</v>
      </c>
      <c r="T84" s="83" t="s">
        <v>182</v>
      </c>
    </row>
    <row r="85" spans="2:63" s="1" customFormat="1" ht="29.25" customHeight="1">
      <c r="B85" s="41"/>
      <c r="C85" s="87" t="s">
        <v>162</v>
      </c>
      <c r="D85" s="63"/>
      <c r="E85" s="63"/>
      <c r="F85" s="63"/>
      <c r="G85" s="63"/>
      <c r="H85" s="63"/>
      <c r="I85" s="163"/>
      <c r="J85" s="172">
        <f>BK85</f>
        <v>0</v>
      </c>
      <c r="K85" s="63"/>
      <c r="L85" s="61"/>
      <c r="M85" s="84"/>
      <c r="N85" s="85"/>
      <c r="O85" s="85"/>
      <c r="P85" s="173">
        <f>P86+P186</f>
        <v>0</v>
      </c>
      <c r="Q85" s="85"/>
      <c r="R85" s="173">
        <f>R86+R186</f>
        <v>139.70487566</v>
      </c>
      <c r="S85" s="85"/>
      <c r="T85" s="174">
        <f>T86+T186</f>
        <v>0</v>
      </c>
      <c r="AT85" s="24" t="s">
        <v>72</v>
      </c>
      <c r="AU85" s="24" t="s">
        <v>163</v>
      </c>
      <c r="BK85" s="175">
        <f>BK86+BK186</f>
        <v>0</v>
      </c>
    </row>
    <row r="86" spans="2:63" s="10" customFormat="1" ht="37.35" customHeight="1">
      <c r="B86" s="176"/>
      <c r="C86" s="177"/>
      <c r="D86" s="178" t="s">
        <v>72</v>
      </c>
      <c r="E86" s="179" t="s">
        <v>280</v>
      </c>
      <c r="F86" s="179" t="s">
        <v>281</v>
      </c>
      <c r="G86" s="177"/>
      <c r="H86" s="177"/>
      <c r="I86" s="180"/>
      <c r="J86" s="181">
        <f>BK86</f>
        <v>0</v>
      </c>
      <c r="K86" s="177"/>
      <c r="L86" s="182"/>
      <c r="M86" s="183"/>
      <c r="N86" s="184"/>
      <c r="O86" s="184"/>
      <c r="P86" s="185">
        <f>P87+P128+P132+P137+P166+P183</f>
        <v>0</v>
      </c>
      <c r="Q86" s="184"/>
      <c r="R86" s="185">
        <f>R87+R128+R132+R137+R166+R183</f>
        <v>131.59996766</v>
      </c>
      <c r="S86" s="184"/>
      <c r="T86" s="186">
        <f>T87+T128+T132+T137+T166+T183</f>
        <v>0</v>
      </c>
      <c r="AR86" s="187" t="s">
        <v>81</v>
      </c>
      <c r="AT86" s="188" t="s">
        <v>72</v>
      </c>
      <c r="AU86" s="188" t="s">
        <v>73</v>
      </c>
      <c r="AY86" s="187" t="s">
        <v>186</v>
      </c>
      <c r="BK86" s="189">
        <f>BK87+BK128+BK132+BK137+BK166+BK183</f>
        <v>0</v>
      </c>
    </row>
    <row r="87" spans="2:63" s="10" customFormat="1" ht="19.9" customHeight="1">
      <c r="B87" s="176"/>
      <c r="C87" s="177"/>
      <c r="D87" s="190" t="s">
        <v>72</v>
      </c>
      <c r="E87" s="191" t="s">
        <v>81</v>
      </c>
      <c r="F87" s="191" t="s">
        <v>282</v>
      </c>
      <c r="G87" s="177"/>
      <c r="H87" s="177"/>
      <c r="I87" s="180"/>
      <c r="J87" s="192">
        <f>BK87</f>
        <v>0</v>
      </c>
      <c r="K87" s="177"/>
      <c r="L87" s="182"/>
      <c r="M87" s="183"/>
      <c r="N87" s="184"/>
      <c r="O87" s="184"/>
      <c r="P87" s="185">
        <f>SUM(P88:P127)</f>
        <v>0</v>
      </c>
      <c r="Q87" s="184"/>
      <c r="R87" s="185">
        <f>SUM(R88:R127)</f>
        <v>0</v>
      </c>
      <c r="S87" s="184"/>
      <c r="T87" s="186">
        <f>SUM(T88:T127)</f>
        <v>0</v>
      </c>
      <c r="AR87" s="187" t="s">
        <v>81</v>
      </c>
      <c r="AT87" s="188" t="s">
        <v>72</v>
      </c>
      <c r="AU87" s="188" t="s">
        <v>81</v>
      </c>
      <c r="AY87" s="187" t="s">
        <v>186</v>
      </c>
      <c r="BK87" s="189">
        <f>SUM(BK88:BK127)</f>
        <v>0</v>
      </c>
    </row>
    <row r="88" spans="2:65" s="1" customFormat="1" ht="44.25" customHeight="1">
      <c r="B88" s="41"/>
      <c r="C88" s="193" t="s">
        <v>81</v>
      </c>
      <c r="D88" s="193" t="s">
        <v>189</v>
      </c>
      <c r="E88" s="194" t="s">
        <v>1258</v>
      </c>
      <c r="F88" s="195" t="s">
        <v>1259</v>
      </c>
      <c r="G88" s="196" t="s">
        <v>295</v>
      </c>
      <c r="H88" s="197">
        <v>849.4</v>
      </c>
      <c r="I88" s="198"/>
      <c r="J88" s="199">
        <f>ROUND(I88*H88,2)</f>
        <v>0</v>
      </c>
      <c r="K88" s="195" t="s">
        <v>193</v>
      </c>
      <c r="L88" s="61"/>
      <c r="M88" s="200" t="s">
        <v>23</v>
      </c>
      <c r="N88" s="201" t="s">
        <v>44</v>
      </c>
      <c r="O88" s="42"/>
      <c r="P88" s="202">
        <f>O88*H88</f>
        <v>0</v>
      </c>
      <c r="Q88" s="202">
        <v>0</v>
      </c>
      <c r="R88" s="202">
        <f>Q88*H88</f>
        <v>0</v>
      </c>
      <c r="S88" s="202">
        <v>0</v>
      </c>
      <c r="T88" s="203">
        <f>S88*H88</f>
        <v>0</v>
      </c>
      <c r="AR88" s="24" t="s">
        <v>206</v>
      </c>
      <c r="AT88" s="24" t="s">
        <v>189</v>
      </c>
      <c r="AU88" s="24" t="s">
        <v>83</v>
      </c>
      <c r="AY88" s="24" t="s">
        <v>186</v>
      </c>
      <c r="BE88" s="204">
        <f>IF(N88="základní",J88,0)</f>
        <v>0</v>
      </c>
      <c r="BF88" s="204">
        <f>IF(N88="snížená",J88,0)</f>
        <v>0</v>
      </c>
      <c r="BG88" s="204">
        <f>IF(N88="zákl. přenesená",J88,0)</f>
        <v>0</v>
      </c>
      <c r="BH88" s="204">
        <f>IF(N88="sníž. přenesená",J88,0)</f>
        <v>0</v>
      </c>
      <c r="BI88" s="204">
        <f>IF(N88="nulová",J88,0)</f>
        <v>0</v>
      </c>
      <c r="BJ88" s="24" t="s">
        <v>81</v>
      </c>
      <c r="BK88" s="204">
        <f>ROUND(I88*H88,2)</f>
        <v>0</v>
      </c>
      <c r="BL88" s="24" t="s">
        <v>206</v>
      </c>
      <c r="BM88" s="24" t="s">
        <v>1814</v>
      </c>
    </row>
    <row r="89" spans="2:47" s="1" customFormat="1" ht="270">
      <c r="B89" s="41"/>
      <c r="C89" s="63"/>
      <c r="D89" s="208" t="s">
        <v>287</v>
      </c>
      <c r="E89" s="63"/>
      <c r="F89" s="209" t="s">
        <v>490</v>
      </c>
      <c r="G89" s="63"/>
      <c r="H89" s="63"/>
      <c r="I89" s="163"/>
      <c r="J89" s="63"/>
      <c r="K89" s="63"/>
      <c r="L89" s="61"/>
      <c r="M89" s="207"/>
      <c r="N89" s="42"/>
      <c r="O89" s="42"/>
      <c r="P89" s="42"/>
      <c r="Q89" s="42"/>
      <c r="R89" s="42"/>
      <c r="S89" s="42"/>
      <c r="T89" s="78"/>
      <c r="AT89" s="24" t="s">
        <v>287</v>
      </c>
      <c r="AU89" s="24" t="s">
        <v>83</v>
      </c>
    </row>
    <row r="90" spans="2:51" s="11" customFormat="1" ht="13.5">
      <c r="B90" s="214"/>
      <c r="C90" s="215"/>
      <c r="D90" s="208" t="s">
        <v>290</v>
      </c>
      <c r="E90" s="225" t="s">
        <v>23</v>
      </c>
      <c r="F90" s="226" t="s">
        <v>1815</v>
      </c>
      <c r="G90" s="215"/>
      <c r="H90" s="227">
        <v>601.9</v>
      </c>
      <c r="I90" s="219"/>
      <c r="J90" s="215"/>
      <c r="K90" s="215"/>
      <c r="L90" s="220"/>
      <c r="M90" s="221"/>
      <c r="N90" s="222"/>
      <c r="O90" s="222"/>
      <c r="P90" s="222"/>
      <c r="Q90" s="222"/>
      <c r="R90" s="222"/>
      <c r="S90" s="222"/>
      <c r="T90" s="223"/>
      <c r="AT90" s="224" t="s">
        <v>290</v>
      </c>
      <c r="AU90" s="224" t="s">
        <v>83</v>
      </c>
      <c r="AV90" s="11" t="s">
        <v>83</v>
      </c>
      <c r="AW90" s="11" t="s">
        <v>36</v>
      </c>
      <c r="AX90" s="11" t="s">
        <v>73</v>
      </c>
      <c r="AY90" s="224" t="s">
        <v>186</v>
      </c>
    </row>
    <row r="91" spans="2:51" s="13" customFormat="1" ht="13.5">
      <c r="B91" s="241"/>
      <c r="C91" s="242"/>
      <c r="D91" s="208" t="s">
        <v>290</v>
      </c>
      <c r="E91" s="243" t="s">
        <v>23</v>
      </c>
      <c r="F91" s="244" t="s">
        <v>1263</v>
      </c>
      <c r="G91" s="242"/>
      <c r="H91" s="245" t="s">
        <v>23</v>
      </c>
      <c r="I91" s="246"/>
      <c r="J91" s="242"/>
      <c r="K91" s="242"/>
      <c r="L91" s="247"/>
      <c r="M91" s="248"/>
      <c r="N91" s="249"/>
      <c r="O91" s="249"/>
      <c r="P91" s="249"/>
      <c r="Q91" s="249"/>
      <c r="R91" s="249"/>
      <c r="S91" s="249"/>
      <c r="T91" s="250"/>
      <c r="AT91" s="251" t="s">
        <v>290</v>
      </c>
      <c r="AU91" s="251" t="s">
        <v>83</v>
      </c>
      <c r="AV91" s="13" t="s">
        <v>81</v>
      </c>
      <c r="AW91" s="13" t="s">
        <v>36</v>
      </c>
      <c r="AX91" s="13" t="s">
        <v>73</v>
      </c>
      <c r="AY91" s="251" t="s">
        <v>186</v>
      </c>
    </row>
    <row r="92" spans="2:51" s="11" customFormat="1" ht="13.5">
      <c r="B92" s="214"/>
      <c r="C92" s="215"/>
      <c r="D92" s="208" t="s">
        <v>290</v>
      </c>
      <c r="E92" s="225" t="s">
        <v>23</v>
      </c>
      <c r="F92" s="226" t="s">
        <v>1816</v>
      </c>
      <c r="G92" s="215"/>
      <c r="H92" s="227">
        <v>247.5</v>
      </c>
      <c r="I92" s="219"/>
      <c r="J92" s="215"/>
      <c r="K92" s="215"/>
      <c r="L92" s="220"/>
      <c r="M92" s="221"/>
      <c r="N92" s="222"/>
      <c r="O92" s="222"/>
      <c r="P92" s="222"/>
      <c r="Q92" s="222"/>
      <c r="R92" s="222"/>
      <c r="S92" s="222"/>
      <c r="T92" s="223"/>
      <c r="AT92" s="224" t="s">
        <v>290</v>
      </c>
      <c r="AU92" s="224" t="s">
        <v>83</v>
      </c>
      <c r="AV92" s="11" t="s">
        <v>83</v>
      </c>
      <c r="AW92" s="11" t="s">
        <v>36</v>
      </c>
      <c r="AX92" s="11" t="s">
        <v>73</v>
      </c>
      <c r="AY92" s="224" t="s">
        <v>186</v>
      </c>
    </row>
    <row r="93" spans="2:51" s="13" customFormat="1" ht="13.5">
      <c r="B93" s="241"/>
      <c r="C93" s="242"/>
      <c r="D93" s="208" t="s">
        <v>290</v>
      </c>
      <c r="E93" s="243" t="s">
        <v>23</v>
      </c>
      <c r="F93" s="244" t="s">
        <v>1265</v>
      </c>
      <c r="G93" s="242"/>
      <c r="H93" s="245" t="s">
        <v>23</v>
      </c>
      <c r="I93" s="246"/>
      <c r="J93" s="242"/>
      <c r="K93" s="242"/>
      <c r="L93" s="247"/>
      <c r="M93" s="248"/>
      <c r="N93" s="249"/>
      <c r="O93" s="249"/>
      <c r="P93" s="249"/>
      <c r="Q93" s="249"/>
      <c r="R93" s="249"/>
      <c r="S93" s="249"/>
      <c r="T93" s="250"/>
      <c r="AT93" s="251" t="s">
        <v>290</v>
      </c>
      <c r="AU93" s="251" t="s">
        <v>83</v>
      </c>
      <c r="AV93" s="13" t="s">
        <v>81</v>
      </c>
      <c r="AW93" s="13" t="s">
        <v>36</v>
      </c>
      <c r="AX93" s="13" t="s">
        <v>73</v>
      </c>
      <c r="AY93" s="251" t="s">
        <v>186</v>
      </c>
    </row>
    <row r="94" spans="2:51" s="12" customFormat="1" ht="13.5">
      <c r="B94" s="230"/>
      <c r="C94" s="231"/>
      <c r="D94" s="205" t="s">
        <v>290</v>
      </c>
      <c r="E94" s="232" t="s">
        <v>23</v>
      </c>
      <c r="F94" s="233" t="s">
        <v>650</v>
      </c>
      <c r="G94" s="231"/>
      <c r="H94" s="234">
        <v>849.4</v>
      </c>
      <c r="I94" s="235"/>
      <c r="J94" s="231"/>
      <c r="K94" s="231"/>
      <c r="L94" s="236"/>
      <c r="M94" s="237"/>
      <c r="N94" s="238"/>
      <c r="O94" s="238"/>
      <c r="P94" s="238"/>
      <c r="Q94" s="238"/>
      <c r="R94" s="238"/>
      <c r="S94" s="238"/>
      <c r="T94" s="239"/>
      <c r="AT94" s="240" t="s">
        <v>290</v>
      </c>
      <c r="AU94" s="240" t="s">
        <v>83</v>
      </c>
      <c r="AV94" s="12" t="s">
        <v>206</v>
      </c>
      <c r="AW94" s="12" t="s">
        <v>36</v>
      </c>
      <c r="AX94" s="12" t="s">
        <v>81</v>
      </c>
      <c r="AY94" s="240" t="s">
        <v>186</v>
      </c>
    </row>
    <row r="95" spans="2:65" s="1" customFormat="1" ht="44.25" customHeight="1">
      <c r="B95" s="41"/>
      <c r="C95" s="193" t="s">
        <v>83</v>
      </c>
      <c r="D95" s="193" t="s">
        <v>189</v>
      </c>
      <c r="E95" s="194" t="s">
        <v>492</v>
      </c>
      <c r="F95" s="195" t="s">
        <v>493</v>
      </c>
      <c r="G95" s="196" t="s">
        <v>295</v>
      </c>
      <c r="H95" s="197">
        <v>849.4</v>
      </c>
      <c r="I95" s="198"/>
      <c r="J95" s="199">
        <f>ROUND(I95*H95,2)</f>
        <v>0</v>
      </c>
      <c r="K95" s="195" t="s">
        <v>193</v>
      </c>
      <c r="L95" s="61"/>
      <c r="M95" s="200" t="s">
        <v>23</v>
      </c>
      <c r="N95" s="201" t="s">
        <v>44</v>
      </c>
      <c r="O95" s="42"/>
      <c r="P95" s="202">
        <f>O95*H95</f>
        <v>0</v>
      </c>
      <c r="Q95" s="202">
        <v>0</v>
      </c>
      <c r="R95" s="202">
        <f>Q95*H95</f>
        <v>0</v>
      </c>
      <c r="S95" s="202">
        <v>0</v>
      </c>
      <c r="T95" s="203">
        <f>S95*H95</f>
        <v>0</v>
      </c>
      <c r="AR95" s="24" t="s">
        <v>206</v>
      </c>
      <c r="AT95" s="24" t="s">
        <v>189</v>
      </c>
      <c r="AU95" s="24" t="s">
        <v>83</v>
      </c>
      <c r="AY95" s="24" t="s">
        <v>186</v>
      </c>
      <c r="BE95" s="204">
        <f>IF(N95="základní",J95,0)</f>
        <v>0</v>
      </c>
      <c r="BF95" s="204">
        <f>IF(N95="snížená",J95,0)</f>
        <v>0</v>
      </c>
      <c r="BG95" s="204">
        <f>IF(N95="zákl. přenesená",J95,0)</f>
        <v>0</v>
      </c>
      <c r="BH95" s="204">
        <f>IF(N95="sníž. přenesená",J95,0)</f>
        <v>0</v>
      </c>
      <c r="BI95" s="204">
        <f>IF(N95="nulová",J95,0)</f>
        <v>0</v>
      </c>
      <c r="BJ95" s="24" t="s">
        <v>81</v>
      </c>
      <c r="BK95" s="204">
        <f>ROUND(I95*H95,2)</f>
        <v>0</v>
      </c>
      <c r="BL95" s="24" t="s">
        <v>206</v>
      </c>
      <c r="BM95" s="24" t="s">
        <v>1817</v>
      </c>
    </row>
    <row r="96" spans="2:47" s="1" customFormat="1" ht="270">
      <c r="B96" s="41"/>
      <c r="C96" s="63"/>
      <c r="D96" s="205" t="s">
        <v>287</v>
      </c>
      <c r="E96" s="63"/>
      <c r="F96" s="206" t="s">
        <v>490</v>
      </c>
      <c r="G96" s="63"/>
      <c r="H96" s="63"/>
      <c r="I96" s="163"/>
      <c r="J96" s="63"/>
      <c r="K96" s="63"/>
      <c r="L96" s="61"/>
      <c r="M96" s="207"/>
      <c r="N96" s="42"/>
      <c r="O96" s="42"/>
      <c r="P96" s="42"/>
      <c r="Q96" s="42"/>
      <c r="R96" s="42"/>
      <c r="S96" s="42"/>
      <c r="T96" s="78"/>
      <c r="AT96" s="24" t="s">
        <v>287</v>
      </c>
      <c r="AU96" s="24" t="s">
        <v>83</v>
      </c>
    </row>
    <row r="97" spans="2:65" s="1" customFormat="1" ht="31.5" customHeight="1">
      <c r="B97" s="41"/>
      <c r="C97" s="193" t="s">
        <v>202</v>
      </c>
      <c r="D97" s="193" t="s">
        <v>189</v>
      </c>
      <c r="E97" s="194" t="s">
        <v>495</v>
      </c>
      <c r="F97" s="195" t="s">
        <v>496</v>
      </c>
      <c r="G97" s="196" t="s">
        <v>295</v>
      </c>
      <c r="H97" s="197">
        <v>6.624</v>
      </c>
      <c r="I97" s="198"/>
      <c r="J97" s="199">
        <f>ROUND(I97*H97,2)</f>
        <v>0</v>
      </c>
      <c r="K97" s="195" t="s">
        <v>193</v>
      </c>
      <c r="L97" s="61"/>
      <c r="M97" s="200" t="s">
        <v>23</v>
      </c>
      <c r="N97" s="201" t="s">
        <v>44</v>
      </c>
      <c r="O97" s="42"/>
      <c r="P97" s="202">
        <f>O97*H97</f>
        <v>0</v>
      </c>
      <c r="Q97" s="202">
        <v>0</v>
      </c>
      <c r="R97" s="202">
        <f>Q97*H97</f>
        <v>0</v>
      </c>
      <c r="S97" s="202">
        <v>0</v>
      </c>
      <c r="T97" s="203">
        <f>S97*H97</f>
        <v>0</v>
      </c>
      <c r="AR97" s="24" t="s">
        <v>206</v>
      </c>
      <c r="AT97" s="24" t="s">
        <v>189</v>
      </c>
      <c r="AU97" s="24" t="s">
        <v>83</v>
      </c>
      <c r="AY97" s="24" t="s">
        <v>186</v>
      </c>
      <c r="BE97" s="204">
        <f>IF(N97="základní",J97,0)</f>
        <v>0</v>
      </c>
      <c r="BF97" s="204">
        <f>IF(N97="snížená",J97,0)</f>
        <v>0</v>
      </c>
      <c r="BG97" s="204">
        <f>IF(N97="zákl. přenesená",J97,0)</f>
        <v>0</v>
      </c>
      <c r="BH97" s="204">
        <f>IF(N97="sníž. přenesená",J97,0)</f>
        <v>0</v>
      </c>
      <c r="BI97" s="204">
        <f>IF(N97="nulová",J97,0)</f>
        <v>0</v>
      </c>
      <c r="BJ97" s="24" t="s">
        <v>81</v>
      </c>
      <c r="BK97" s="204">
        <f>ROUND(I97*H97,2)</f>
        <v>0</v>
      </c>
      <c r="BL97" s="24" t="s">
        <v>206</v>
      </c>
      <c r="BM97" s="24" t="s">
        <v>1818</v>
      </c>
    </row>
    <row r="98" spans="2:47" s="1" customFormat="1" ht="202.5">
      <c r="B98" s="41"/>
      <c r="C98" s="63"/>
      <c r="D98" s="208" t="s">
        <v>287</v>
      </c>
      <c r="E98" s="63"/>
      <c r="F98" s="209" t="s">
        <v>498</v>
      </c>
      <c r="G98" s="63"/>
      <c r="H98" s="63"/>
      <c r="I98" s="163"/>
      <c r="J98" s="63"/>
      <c r="K98" s="63"/>
      <c r="L98" s="61"/>
      <c r="M98" s="207"/>
      <c r="N98" s="42"/>
      <c r="O98" s="42"/>
      <c r="P98" s="42"/>
      <c r="Q98" s="42"/>
      <c r="R98" s="42"/>
      <c r="S98" s="42"/>
      <c r="T98" s="78"/>
      <c r="AT98" s="24" t="s">
        <v>287</v>
      </c>
      <c r="AU98" s="24" t="s">
        <v>83</v>
      </c>
    </row>
    <row r="99" spans="2:51" s="11" customFormat="1" ht="13.5">
      <c r="B99" s="214"/>
      <c r="C99" s="215"/>
      <c r="D99" s="205" t="s">
        <v>290</v>
      </c>
      <c r="E99" s="216" t="s">
        <v>23</v>
      </c>
      <c r="F99" s="217" t="s">
        <v>1819</v>
      </c>
      <c r="G99" s="215"/>
      <c r="H99" s="218">
        <v>6.624</v>
      </c>
      <c r="I99" s="219"/>
      <c r="J99" s="215"/>
      <c r="K99" s="215"/>
      <c r="L99" s="220"/>
      <c r="M99" s="221"/>
      <c r="N99" s="222"/>
      <c r="O99" s="222"/>
      <c r="P99" s="222"/>
      <c r="Q99" s="222"/>
      <c r="R99" s="222"/>
      <c r="S99" s="222"/>
      <c r="T99" s="223"/>
      <c r="AT99" s="224" t="s">
        <v>290</v>
      </c>
      <c r="AU99" s="224" t="s">
        <v>83</v>
      </c>
      <c r="AV99" s="11" t="s">
        <v>83</v>
      </c>
      <c r="AW99" s="11" t="s">
        <v>36</v>
      </c>
      <c r="AX99" s="11" t="s">
        <v>81</v>
      </c>
      <c r="AY99" s="224" t="s">
        <v>186</v>
      </c>
    </row>
    <row r="100" spans="2:65" s="1" customFormat="1" ht="31.5" customHeight="1">
      <c r="B100" s="41"/>
      <c r="C100" s="193" t="s">
        <v>206</v>
      </c>
      <c r="D100" s="193" t="s">
        <v>189</v>
      </c>
      <c r="E100" s="194" t="s">
        <v>505</v>
      </c>
      <c r="F100" s="195" t="s">
        <v>506</v>
      </c>
      <c r="G100" s="196" t="s">
        <v>295</v>
      </c>
      <c r="H100" s="197">
        <v>6.624</v>
      </c>
      <c r="I100" s="198"/>
      <c r="J100" s="199">
        <f>ROUND(I100*H100,2)</f>
        <v>0</v>
      </c>
      <c r="K100" s="195" t="s">
        <v>193</v>
      </c>
      <c r="L100" s="61"/>
      <c r="M100" s="200" t="s">
        <v>23</v>
      </c>
      <c r="N100" s="201" t="s">
        <v>44</v>
      </c>
      <c r="O100" s="42"/>
      <c r="P100" s="202">
        <f>O100*H100</f>
        <v>0</v>
      </c>
      <c r="Q100" s="202">
        <v>0</v>
      </c>
      <c r="R100" s="202">
        <f>Q100*H100</f>
        <v>0</v>
      </c>
      <c r="S100" s="202">
        <v>0</v>
      </c>
      <c r="T100" s="203">
        <f>S100*H100</f>
        <v>0</v>
      </c>
      <c r="AR100" s="24" t="s">
        <v>206</v>
      </c>
      <c r="AT100" s="24" t="s">
        <v>189</v>
      </c>
      <c r="AU100" s="24" t="s">
        <v>83</v>
      </c>
      <c r="AY100" s="24" t="s">
        <v>186</v>
      </c>
      <c r="BE100" s="204">
        <f>IF(N100="základní",J100,0)</f>
        <v>0</v>
      </c>
      <c r="BF100" s="204">
        <f>IF(N100="snížená",J100,0)</f>
        <v>0</v>
      </c>
      <c r="BG100" s="204">
        <f>IF(N100="zákl. přenesená",J100,0)</f>
        <v>0</v>
      </c>
      <c r="BH100" s="204">
        <f>IF(N100="sníž. přenesená",J100,0)</f>
        <v>0</v>
      </c>
      <c r="BI100" s="204">
        <f>IF(N100="nulová",J100,0)</f>
        <v>0</v>
      </c>
      <c r="BJ100" s="24" t="s">
        <v>81</v>
      </c>
      <c r="BK100" s="204">
        <f>ROUND(I100*H100,2)</f>
        <v>0</v>
      </c>
      <c r="BL100" s="24" t="s">
        <v>206</v>
      </c>
      <c r="BM100" s="24" t="s">
        <v>1820</v>
      </c>
    </row>
    <row r="101" spans="2:47" s="1" customFormat="1" ht="202.5">
      <c r="B101" s="41"/>
      <c r="C101" s="63"/>
      <c r="D101" s="205" t="s">
        <v>287</v>
      </c>
      <c r="E101" s="63"/>
      <c r="F101" s="206" t="s">
        <v>498</v>
      </c>
      <c r="G101" s="63"/>
      <c r="H101" s="63"/>
      <c r="I101" s="163"/>
      <c r="J101" s="63"/>
      <c r="K101" s="63"/>
      <c r="L101" s="61"/>
      <c r="M101" s="207"/>
      <c r="N101" s="42"/>
      <c r="O101" s="42"/>
      <c r="P101" s="42"/>
      <c r="Q101" s="42"/>
      <c r="R101" s="42"/>
      <c r="S101" s="42"/>
      <c r="T101" s="78"/>
      <c r="AT101" s="24" t="s">
        <v>287</v>
      </c>
      <c r="AU101" s="24" t="s">
        <v>83</v>
      </c>
    </row>
    <row r="102" spans="2:65" s="1" customFormat="1" ht="31.5" customHeight="1">
      <c r="B102" s="41"/>
      <c r="C102" s="193" t="s">
        <v>185</v>
      </c>
      <c r="D102" s="193" t="s">
        <v>189</v>
      </c>
      <c r="E102" s="194" t="s">
        <v>518</v>
      </c>
      <c r="F102" s="195" t="s">
        <v>519</v>
      </c>
      <c r="G102" s="196" t="s">
        <v>295</v>
      </c>
      <c r="H102" s="197">
        <v>5.405</v>
      </c>
      <c r="I102" s="198"/>
      <c r="J102" s="199">
        <f>ROUND(I102*H102,2)</f>
        <v>0</v>
      </c>
      <c r="K102" s="195" t="s">
        <v>193</v>
      </c>
      <c r="L102" s="61"/>
      <c r="M102" s="200" t="s">
        <v>23</v>
      </c>
      <c r="N102" s="201" t="s">
        <v>44</v>
      </c>
      <c r="O102" s="42"/>
      <c r="P102" s="202">
        <f>O102*H102</f>
        <v>0</v>
      </c>
      <c r="Q102" s="202">
        <v>0</v>
      </c>
      <c r="R102" s="202">
        <f>Q102*H102</f>
        <v>0</v>
      </c>
      <c r="S102" s="202">
        <v>0</v>
      </c>
      <c r="T102" s="203">
        <f>S102*H102</f>
        <v>0</v>
      </c>
      <c r="AR102" s="24" t="s">
        <v>206</v>
      </c>
      <c r="AT102" s="24" t="s">
        <v>189</v>
      </c>
      <c r="AU102" s="24" t="s">
        <v>83</v>
      </c>
      <c r="AY102" s="24" t="s">
        <v>186</v>
      </c>
      <c r="BE102" s="204">
        <f>IF(N102="základní",J102,0)</f>
        <v>0</v>
      </c>
      <c r="BF102" s="204">
        <f>IF(N102="snížená",J102,0)</f>
        <v>0</v>
      </c>
      <c r="BG102" s="204">
        <f>IF(N102="zákl. přenesená",J102,0)</f>
        <v>0</v>
      </c>
      <c r="BH102" s="204">
        <f>IF(N102="sníž. přenesená",J102,0)</f>
        <v>0</v>
      </c>
      <c r="BI102" s="204">
        <f>IF(N102="nulová",J102,0)</f>
        <v>0</v>
      </c>
      <c r="BJ102" s="24" t="s">
        <v>81</v>
      </c>
      <c r="BK102" s="204">
        <f>ROUND(I102*H102,2)</f>
        <v>0</v>
      </c>
      <c r="BL102" s="24" t="s">
        <v>206</v>
      </c>
      <c r="BM102" s="24" t="s">
        <v>1821</v>
      </c>
    </row>
    <row r="103" spans="2:47" s="1" customFormat="1" ht="202.5">
      <c r="B103" s="41"/>
      <c r="C103" s="63"/>
      <c r="D103" s="208" t="s">
        <v>287</v>
      </c>
      <c r="E103" s="63"/>
      <c r="F103" s="209" t="s">
        <v>521</v>
      </c>
      <c r="G103" s="63"/>
      <c r="H103" s="63"/>
      <c r="I103" s="163"/>
      <c r="J103" s="63"/>
      <c r="K103" s="63"/>
      <c r="L103" s="61"/>
      <c r="M103" s="207"/>
      <c r="N103" s="42"/>
      <c r="O103" s="42"/>
      <c r="P103" s="42"/>
      <c r="Q103" s="42"/>
      <c r="R103" s="42"/>
      <c r="S103" s="42"/>
      <c r="T103" s="78"/>
      <c r="AT103" s="24" t="s">
        <v>287</v>
      </c>
      <c r="AU103" s="24" t="s">
        <v>83</v>
      </c>
    </row>
    <row r="104" spans="2:51" s="11" customFormat="1" ht="13.5">
      <c r="B104" s="214"/>
      <c r="C104" s="215"/>
      <c r="D104" s="205" t="s">
        <v>290</v>
      </c>
      <c r="E104" s="216" t="s">
        <v>23</v>
      </c>
      <c r="F104" s="217" t="s">
        <v>1822</v>
      </c>
      <c r="G104" s="215"/>
      <c r="H104" s="218">
        <v>5.405</v>
      </c>
      <c r="I104" s="219"/>
      <c r="J104" s="215"/>
      <c r="K104" s="215"/>
      <c r="L104" s="220"/>
      <c r="M104" s="221"/>
      <c r="N104" s="222"/>
      <c r="O104" s="222"/>
      <c r="P104" s="222"/>
      <c r="Q104" s="222"/>
      <c r="R104" s="222"/>
      <c r="S104" s="222"/>
      <c r="T104" s="223"/>
      <c r="AT104" s="224" t="s">
        <v>290</v>
      </c>
      <c r="AU104" s="224" t="s">
        <v>83</v>
      </c>
      <c r="AV104" s="11" t="s">
        <v>83</v>
      </c>
      <c r="AW104" s="11" t="s">
        <v>36</v>
      </c>
      <c r="AX104" s="11" t="s">
        <v>81</v>
      </c>
      <c r="AY104" s="224" t="s">
        <v>186</v>
      </c>
    </row>
    <row r="105" spans="2:65" s="1" customFormat="1" ht="31.5" customHeight="1">
      <c r="B105" s="41"/>
      <c r="C105" s="193" t="s">
        <v>217</v>
      </c>
      <c r="D105" s="193" t="s">
        <v>189</v>
      </c>
      <c r="E105" s="194" t="s">
        <v>523</v>
      </c>
      <c r="F105" s="195" t="s">
        <v>524</v>
      </c>
      <c r="G105" s="196" t="s">
        <v>295</v>
      </c>
      <c r="H105" s="197">
        <v>5.405</v>
      </c>
      <c r="I105" s="198"/>
      <c r="J105" s="199">
        <f>ROUND(I105*H105,2)</f>
        <v>0</v>
      </c>
      <c r="K105" s="195" t="s">
        <v>193</v>
      </c>
      <c r="L105" s="61"/>
      <c r="M105" s="200" t="s">
        <v>23</v>
      </c>
      <c r="N105" s="201" t="s">
        <v>44</v>
      </c>
      <c r="O105" s="42"/>
      <c r="P105" s="202">
        <f>O105*H105</f>
        <v>0</v>
      </c>
      <c r="Q105" s="202">
        <v>0</v>
      </c>
      <c r="R105" s="202">
        <f>Q105*H105</f>
        <v>0</v>
      </c>
      <c r="S105" s="202">
        <v>0</v>
      </c>
      <c r="T105" s="203">
        <f>S105*H105</f>
        <v>0</v>
      </c>
      <c r="AR105" s="24" t="s">
        <v>206</v>
      </c>
      <c r="AT105" s="24" t="s">
        <v>189</v>
      </c>
      <c r="AU105" s="24" t="s">
        <v>83</v>
      </c>
      <c r="AY105" s="24" t="s">
        <v>186</v>
      </c>
      <c r="BE105" s="204">
        <f>IF(N105="základní",J105,0)</f>
        <v>0</v>
      </c>
      <c r="BF105" s="204">
        <f>IF(N105="snížená",J105,0)</f>
        <v>0</v>
      </c>
      <c r="BG105" s="204">
        <f>IF(N105="zákl. přenesená",J105,0)</f>
        <v>0</v>
      </c>
      <c r="BH105" s="204">
        <f>IF(N105="sníž. přenesená",J105,0)</f>
        <v>0</v>
      </c>
      <c r="BI105" s="204">
        <f>IF(N105="nulová",J105,0)</f>
        <v>0</v>
      </c>
      <c r="BJ105" s="24" t="s">
        <v>81</v>
      </c>
      <c r="BK105" s="204">
        <f>ROUND(I105*H105,2)</f>
        <v>0</v>
      </c>
      <c r="BL105" s="24" t="s">
        <v>206</v>
      </c>
      <c r="BM105" s="24" t="s">
        <v>1823</v>
      </c>
    </row>
    <row r="106" spans="2:47" s="1" customFormat="1" ht="202.5">
      <c r="B106" s="41"/>
      <c r="C106" s="63"/>
      <c r="D106" s="205" t="s">
        <v>287</v>
      </c>
      <c r="E106" s="63"/>
      <c r="F106" s="206" t="s">
        <v>521</v>
      </c>
      <c r="G106" s="63"/>
      <c r="H106" s="63"/>
      <c r="I106" s="163"/>
      <c r="J106" s="63"/>
      <c r="K106" s="63"/>
      <c r="L106" s="61"/>
      <c r="M106" s="207"/>
      <c r="N106" s="42"/>
      <c r="O106" s="42"/>
      <c r="P106" s="42"/>
      <c r="Q106" s="42"/>
      <c r="R106" s="42"/>
      <c r="S106" s="42"/>
      <c r="T106" s="78"/>
      <c r="AT106" s="24" t="s">
        <v>287</v>
      </c>
      <c r="AU106" s="24" t="s">
        <v>83</v>
      </c>
    </row>
    <row r="107" spans="2:65" s="1" customFormat="1" ht="44.25" customHeight="1">
      <c r="B107" s="41"/>
      <c r="C107" s="193" t="s">
        <v>451</v>
      </c>
      <c r="D107" s="193" t="s">
        <v>189</v>
      </c>
      <c r="E107" s="194" t="s">
        <v>527</v>
      </c>
      <c r="F107" s="195" t="s">
        <v>528</v>
      </c>
      <c r="G107" s="196" t="s">
        <v>295</v>
      </c>
      <c r="H107" s="197">
        <v>41.316</v>
      </c>
      <c r="I107" s="198"/>
      <c r="J107" s="199">
        <f>ROUND(I107*H107,2)</f>
        <v>0</v>
      </c>
      <c r="K107" s="195" t="s">
        <v>193</v>
      </c>
      <c r="L107" s="61"/>
      <c r="M107" s="200" t="s">
        <v>23</v>
      </c>
      <c r="N107" s="201" t="s">
        <v>44</v>
      </c>
      <c r="O107" s="42"/>
      <c r="P107" s="202">
        <f>O107*H107</f>
        <v>0</v>
      </c>
      <c r="Q107" s="202">
        <v>0</v>
      </c>
      <c r="R107" s="202">
        <f>Q107*H107</f>
        <v>0</v>
      </c>
      <c r="S107" s="202">
        <v>0</v>
      </c>
      <c r="T107" s="203">
        <f>S107*H107</f>
        <v>0</v>
      </c>
      <c r="AR107" s="24" t="s">
        <v>206</v>
      </c>
      <c r="AT107" s="24" t="s">
        <v>189</v>
      </c>
      <c r="AU107" s="24" t="s">
        <v>83</v>
      </c>
      <c r="AY107" s="24" t="s">
        <v>186</v>
      </c>
      <c r="BE107" s="204">
        <f>IF(N107="základní",J107,0)</f>
        <v>0</v>
      </c>
      <c r="BF107" s="204">
        <f>IF(N107="snížená",J107,0)</f>
        <v>0</v>
      </c>
      <c r="BG107" s="204">
        <f>IF(N107="zákl. přenesená",J107,0)</f>
        <v>0</v>
      </c>
      <c r="BH107" s="204">
        <f>IF(N107="sníž. přenesená",J107,0)</f>
        <v>0</v>
      </c>
      <c r="BI107" s="204">
        <f>IF(N107="nulová",J107,0)</f>
        <v>0</v>
      </c>
      <c r="BJ107" s="24" t="s">
        <v>81</v>
      </c>
      <c r="BK107" s="204">
        <f>ROUND(I107*H107,2)</f>
        <v>0</v>
      </c>
      <c r="BL107" s="24" t="s">
        <v>206</v>
      </c>
      <c r="BM107" s="24" t="s">
        <v>1824</v>
      </c>
    </row>
    <row r="108" spans="2:47" s="1" customFormat="1" ht="189">
      <c r="B108" s="41"/>
      <c r="C108" s="63"/>
      <c r="D108" s="205" t="s">
        <v>287</v>
      </c>
      <c r="E108" s="63"/>
      <c r="F108" s="206" t="s">
        <v>530</v>
      </c>
      <c r="G108" s="63"/>
      <c r="H108" s="63"/>
      <c r="I108" s="163"/>
      <c r="J108" s="63"/>
      <c r="K108" s="63"/>
      <c r="L108" s="61"/>
      <c r="M108" s="207"/>
      <c r="N108" s="42"/>
      <c r="O108" s="42"/>
      <c r="P108" s="42"/>
      <c r="Q108" s="42"/>
      <c r="R108" s="42"/>
      <c r="S108" s="42"/>
      <c r="T108" s="78"/>
      <c r="AT108" s="24" t="s">
        <v>287</v>
      </c>
      <c r="AU108" s="24" t="s">
        <v>83</v>
      </c>
    </row>
    <row r="109" spans="2:65" s="1" customFormat="1" ht="31.5" customHeight="1">
      <c r="B109" s="41"/>
      <c r="C109" s="193" t="s">
        <v>222</v>
      </c>
      <c r="D109" s="193" t="s">
        <v>189</v>
      </c>
      <c r="E109" s="194" t="s">
        <v>1028</v>
      </c>
      <c r="F109" s="195" t="s">
        <v>1029</v>
      </c>
      <c r="G109" s="196" t="s">
        <v>401</v>
      </c>
      <c r="H109" s="197">
        <v>1636.715</v>
      </c>
      <c r="I109" s="198"/>
      <c r="J109" s="199">
        <f>ROUND(I109*H109,2)</f>
        <v>0</v>
      </c>
      <c r="K109" s="195" t="s">
        <v>23</v>
      </c>
      <c r="L109" s="61"/>
      <c r="M109" s="200" t="s">
        <v>23</v>
      </c>
      <c r="N109" s="201" t="s">
        <v>44</v>
      </c>
      <c r="O109" s="42"/>
      <c r="P109" s="202">
        <f>O109*H109</f>
        <v>0</v>
      </c>
      <c r="Q109" s="202">
        <v>0</v>
      </c>
      <c r="R109" s="202">
        <f>Q109*H109</f>
        <v>0</v>
      </c>
      <c r="S109" s="202">
        <v>0</v>
      </c>
      <c r="T109" s="203">
        <f>S109*H109</f>
        <v>0</v>
      </c>
      <c r="AR109" s="24" t="s">
        <v>206</v>
      </c>
      <c r="AT109" s="24" t="s">
        <v>189</v>
      </c>
      <c r="AU109" s="24" t="s">
        <v>83</v>
      </c>
      <c r="AY109" s="24" t="s">
        <v>186</v>
      </c>
      <c r="BE109" s="204">
        <f>IF(N109="základní",J109,0)</f>
        <v>0</v>
      </c>
      <c r="BF109" s="204">
        <f>IF(N109="snížená",J109,0)</f>
        <v>0</v>
      </c>
      <c r="BG109" s="204">
        <f>IF(N109="zákl. přenesená",J109,0)</f>
        <v>0</v>
      </c>
      <c r="BH109" s="204">
        <f>IF(N109="sníž. přenesená",J109,0)</f>
        <v>0</v>
      </c>
      <c r="BI109" s="204">
        <f>IF(N109="nulová",J109,0)</f>
        <v>0</v>
      </c>
      <c r="BJ109" s="24" t="s">
        <v>81</v>
      </c>
      <c r="BK109" s="204">
        <f>ROUND(I109*H109,2)</f>
        <v>0</v>
      </c>
      <c r="BL109" s="24" t="s">
        <v>206</v>
      </c>
      <c r="BM109" s="24" t="s">
        <v>1825</v>
      </c>
    </row>
    <row r="110" spans="2:51" s="11" customFormat="1" ht="13.5">
      <c r="B110" s="214"/>
      <c r="C110" s="215"/>
      <c r="D110" s="205" t="s">
        <v>290</v>
      </c>
      <c r="E110" s="216" t="s">
        <v>23</v>
      </c>
      <c r="F110" s="217" t="s">
        <v>1826</v>
      </c>
      <c r="G110" s="215"/>
      <c r="H110" s="218">
        <v>1636.715</v>
      </c>
      <c r="I110" s="219"/>
      <c r="J110" s="215"/>
      <c r="K110" s="215"/>
      <c r="L110" s="220"/>
      <c r="M110" s="221"/>
      <c r="N110" s="222"/>
      <c r="O110" s="222"/>
      <c r="P110" s="222"/>
      <c r="Q110" s="222"/>
      <c r="R110" s="222"/>
      <c r="S110" s="222"/>
      <c r="T110" s="223"/>
      <c r="AT110" s="224" t="s">
        <v>290</v>
      </c>
      <c r="AU110" s="224" t="s">
        <v>83</v>
      </c>
      <c r="AV110" s="11" t="s">
        <v>83</v>
      </c>
      <c r="AW110" s="11" t="s">
        <v>36</v>
      </c>
      <c r="AX110" s="11" t="s">
        <v>81</v>
      </c>
      <c r="AY110" s="224" t="s">
        <v>186</v>
      </c>
    </row>
    <row r="111" spans="2:65" s="1" customFormat="1" ht="31.5" customHeight="1">
      <c r="B111" s="41"/>
      <c r="C111" s="193" t="s">
        <v>447</v>
      </c>
      <c r="D111" s="193" t="s">
        <v>189</v>
      </c>
      <c r="E111" s="194" t="s">
        <v>536</v>
      </c>
      <c r="F111" s="195" t="s">
        <v>537</v>
      </c>
      <c r="G111" s="196" t="s">
        <v>295</v>
      </c>
      <c r="H111" s="197">
        <v>41.316</v>
      </c>
      <c r="I111" s="198"/>
      <c r="J111" s="199">
        <f>ROUND(I111*H111,2)</f>
        <v>0</v>
      </c>
      <c r="K111" s="195" t="s">
        <v>193</v>
      </c>
      <c r="L111" s="61"/>
      <c r="M111" s="200" t="s">
        <v>23</v>
      </c>
      <c r="N111" s="201" t="s">
        <v>44</v>
      </c>
      <c r="O111" s="42"/>
      <c r="P111" s="202">
        <f>O111*H111</f>
        <v>0</v>
      </c>
      <c r="Q111" s="202">
        <v>0</v>
      </c>
      <c r="R111" s="202">
        <f>Q111*H111</f>
        <v>0</v>
      </c>
      <c r="S111" s="202">
        <v>0</v>
      </c>
      <c r="T111" s="203">
        <f>S111*H111</f>
        <v>0</v>
      </c>
      <c r="AR111" s="24" t="s">
        <v>206</v>
      </c>
      <c r="AT111" s="24" t="s">
        <v>189</v>
      </c>
      <c r="AU111" s="24" t="s">
        <v>83</v>
      </c>
      <c r="AY111" s="24" t="s">
        <v>186</v>
      </c>
      <c r="BE111" s="204">
        <f>IF(N111="základní",J111,0)</f>
        <v>0</v>
      </c>
      <c r="BF111" s="204">
        <f>IF(N111="snížená",J111,0)</f>
        <v>0</v>
      </c>
      <c r="BG111" s="204">
        <f>IF(N111="zákl. přenesená",J111,0)</f>
        <v>0</v>
      </c>
      <c r="BH111" s="204">
        <f>IF(N111="sníž. přenesená",J111,0)</f>
        <v>0</v>
      </c>
      <c r="BI111" s="204">
        <f>IF(N111="nulová",J111,0)</f>
        <v>0</v>
      </c>
      <c r="BJ111" s="24" t="s">
        <v>81</v>
      </c>
      <c r="BK111" s="204">
        <f>ROUND(I111*H111,2)</f>
        <v>0</v>
      </c>
      <c r="BL111" s="24" t="s">
        <v>206</v>
      </c>
      <c r="BM111" s="24" t="s">
        <v>1827</v>
      </c>
    </row>
    <row r="112" spans="2:47" s="1" customFormat="1" ht="148.5">
      <c r="B112" s="41"/>
      <c r="C112" s="63"/>
      <c r="D112" s="208" t="s">
        <v>287</v>
      </c>
      <c r="E112" s="63"/>
      <c r="F112" s="209" t="s">
        <v>539</v>
      </c>
      <c r="G112" s="63"/>
      <c r="H112" s="63"/>
      <c r="I112" s="163"/>
      <c r="J112" s="63"/>
      <c r="K112" s="63"/>
      <c r="L112" s="61"/>
      <c r="M112" s="207"/>
      <c r="N112" s="42"/>
      <c r="O112" s="42"/>
      <c r="P112" s="42"/>
      <c r="Q112" s="42"/>
      <c r="R112" s="42"/>
      <c r="S112" s="42"/>
      <c r="T112" s="78"/>
      <c r="AT112" s="24" t="s">
        <v>287</v>
      </c>
      <c r="AU112" s="24" t="s">
        <v>83</v>
      </c>
    </row>
    <row r="113" spans="2:51" s="11" customFormat="1" ht="13.5">
      <c r="B113" s="214"/>
      <c r="C113" s="215"/>
      <c r="D113" s="205" t="s">
        <v>290</v>
      </c>
      <c r="E113" s="216" t="s">
        <v>23</v>
      </c>
      <c r="F113" s="217" t="s">
        <v>1828</v>
      </c>
      <c r="G113" s="215"/>
      <c r="H113" s="218">
        <v>41.316</v>
      </c>
      <c r="I113" s="219"/>
      <c r="J113" s="215"/>
      <c r="K113" s="215"/>
      <c r="L113" s="220"/>
      <c r="M113" s="221"/>
      <c r="N113" s="222"/>
      <c r="O113" s="222"/>
      <c r="P113" s="222"/>
      <c r="Q113" s="222"/>
      <c r="R113" s="222"/>
      <c r="S113" s="222"/>
      <c r="T113" s="223"/>
      <c r="AT113" s="224" t="s">
        <v>290</v>
      </c>
      <c r="AU113" s="224" t="s">
        <v>83</v>
      </c>
      <c r="AV113" s="11" t="s">
        <v>83</v>
      </c>
      <c r="AW113" s="11" t="s">
        <v>36</v>
      </c>
      <c r="AX113" s="11" t="s">
        <v>81</v>
      </c>
      <c r="AY113" s="224" t="s">
        <v>186</v>
      </c>
    </row>
    <row r="114" spans="2:65" s="1" customFormat="1" ht="22.5" customHeight="1">
      <c r="B114" s="41"/>
      <c r="C114" s="193" t="s">
        <v>227</v>
      </c>
      <c r="D114" s="193" t="s">
        <v>189</v>
      </c>
      <c r="E114" s="194" t="s">
        <v>551</v>
      </c>
      <c r="F114" s="195" t="s">
        <v>552</v>
      </c>
      <c r="G114" s="196" t="s">
        <v>401</v>
      </c>
      <c r="H114" s="197">
        <v>1636.715</v>
      </c>
      <c r="I114" s="198"/>
      <c r="J114" s="199">
        <f>ROUND(I114*H114,2)</f>
        <v>0</v>
      </c>
      <c r="K114" s="195" t="s">
        <v>193</v>
      </c>
      <c r="L114" s="61"/>
      <c r="M114" s="200" t="s">
        <v>23</v>
      </c>
      <c r="N114" s="201" t="s">
        <v>44</v>
      </c>
      <c r="O114" s="42"/>
      <c r="P114" s="202">
        <f>O114*H114</f>
        <v>0</v>
      </c>
      <c r="Q114" s="202">
        <v>0</v>
      </c>
      <c r="R114" s="202">
        <f>Q114*H114</f>
        <v>0</v>
      </c>
      <c r="S114" s="202">
        <v>0</v>
      </c>
      <c r="T114" s="203">
        <f>S114*H114</f>
        <v>0</v>
      </c>
      <c r="AR114" s="24" t="s">
        <v>206</v>
      </c>
      <c r="AT114" s="24" t="s">
        <v>189</v>
      </c>
      <c r="AU114" s="24" t="s">
        <v>83</v>
      </c>
      <c r="AY114" s="24" t="s">
        <v>186</v>
      </c>
      <c r="BE114" s="204">
        <f>IF(N114="základní",J114,0)</f>
        <v>0</v>
      </c>
      <c r="BF114" s="204">
        <f>IF(N114="snížená",J114,0)</f>
        <v>0</v>
      </c>
      <c r="BG114" s="204">
        <f>IF(N114="zákl. přenesená",J114,0)</f>
        <v>0</v>
      </c>
      <c r="BH114" s="204">
        <f>IF(N114="sníž. přenesená",J114,0)</f>
        <v>0</v>
      </c>
      <c r="BI114" s="204">
        <f>IF(N114="nulová",J114,0)</f>
        <v>0</v>
      </c>
      <c r="BJ114" s="24" t="s">
        <v>81</v>
      </c>
      <c r="BK114" s="204">
        <f>ROUND(I114*H114,2)</f>
        <v>0</v>
      </c>
      <c r="BL114" s="24" t="s">
        <v>206</v>
      </c>
      <c r="BM114" s="24" t="s">
        <v>1829</v>
      </c>
    </row>
    <row r="115" spans="2:47" s="1" customFormat="1" ht="297">
      <c r="B115" s="41"/>
      <c r="C115" s="63"/>
      <c r="D115" s="205" t="s">
        <v>287</v>
      </c>
      <c r="E115" s="63"/>
      <c r="F115" s="206" t="s">
        <v>554</v>
      </c>
      <c r="G115" s="63"/>
      <c r="H115" s="63"/>
      <c r="I115" s="163"/>
      <c r="J115" s="63"/>
      <c r="K115" s="63"/>
      <c r="L115" s="61"/>
      <c r="M115" s="207"/>
      <c r="N115" s="42"/>
      <c r="O115" s="42"/>
      <c r="P115" s="42"/>
      <c r="Q115" s="42"/>
      <c r="R115" s="42"/>
      <c r="S115" s="42"/>
      <c r="T115" s="78"/>
      <c r="AT115" s="24" t="s">
        <v>287</v>
      </c>
      <c r="AU115" s="24" t="s">
        <v>83</v>
      </c>
    </row>
    <row r="116" spans="2:65" s="1" customFormat="1" ht="31.5" customHeight="1">
      <c r="B116" s="41"/>
      <c r="C116" s="193" t="s">
        <v>268</v>
      </c>
      <c r="D116" s="193" t="s">
        <v>189</v>
      </c>
      <c r="E116" s="194" t="s">
        <v>382</v>
      </c>
      <c r="F116" s="195" t="s">
        <v>383</v>
      </c>
      <c r="G116" s="196" t="s">
        <v>295</v>
      </c>
      <c r="H116" s="197">
        <v>6.111</v>
      </c>
      <c r="I116" s="198"/>
      <c r="J116" s="199">
        <f>ROUND(I116*H116,2)</f>
        <v>0</v>
      </c>
      <c r="K116" s="195" t="s">
        <v>193</v>
      </c>
      <c r="L116" s="61"/>
      <c r="M116" s="200" t="s">
        <v>23</v>
      </c>
      <c r="N116" s="201" t="s">
        <v>44</v>
      </c>
      <c r="O116" s="42"/>
      <c r="P116" s="202">
        <f>O116*H116</f>
        <v>0</v>
      </c>
      <c r="Q116" s="202">
        <v>0</v>
      </c>
      <c r="R116" s="202">
        <f>Q116*H116</f>
        <v>0</v>
      </c>
      <c r="S116" s="202">
        <v>0</v>
      </c>
      <c r="T116" s="203">
        <f>S116*H116</f>
        <v>0</v>
      </c>
      <c r="AR116" s="24" t="s">
        <v>206</v>
      </c>
      <c r="AT116" s="24" t="s">
        <v>189</v>
      </c>
      <c r="AU116" s="24" t="s">
        <v>83</v>
      </c>
      <c r="AY116" s="24" t="s">
        <v>186</v>
      </c>
      <c r="BE116" s="204">
        <f>IF(N116="základní",J116,0)</f>
        <v>0</v>
      </c>
      <c r="BF116" s="204">
        <f>IF(N116="snížená",J116,0)</f>
        <v>0</v>
      </c>
      <c r="BG116" s="204">
        <f>IF(N116="zákl. přenesená",J116,0)</f>
        <v>0</v>
      </c>
      <c r="BH116" s="204">
        <f>IF(N116="sníž. přenesená",J116,0)</f>
        <v>0</v>
      </c>
      <c r="BI116" s="204">
        <f>IF(N116="nulová",J116,0)</f>
        <v>0</v>
      </c>
      <c r="BJ116" s="24" t="s">
        <v>81</v>
      </c>
      <c r="BK116" s="204">
        <f>ROUND(I116*H116,2)</f>
        <v>0</v>
      </c>
      <c r="BL116" s="24" t="s">
        <v>206</v>
      </c>
      <c r="BM116" s="24" t="s">
        <v>1830</v>
      </c>
    </row>
    <row r="117" spans="2:47" s="1" customFormat="1" ht="409.5">
      <c r="B117" s="41"/>
      <c r="C117" s="63"/>
      <c r="D117" s="208" t="s">
        <v>287</v>
      </c>
      <c r="E117" s="63"/>
      <c r="F117" s="209" t="s">
        <v>385</v>
      </c>
      <c r="G117" s="63"/>
      <c r="H117" s="63"/>
      <c r="I117" s="163"/>
      <c r="J117" s="63"/>
      <c r="K117" s="63"/>
      <c r="L117" s="61"/>
      <c r="M117" s="207"/>
      <c r="N117" s="42"/>
      <c r="O117" s="42"/>
      <c r="P117" s="42"/>
      <c r="Q117" s="42"/>
      <c r="R117" s="42"/>
      <c r="S117" s="42"/>
      <c r="T117" s="78"/>
      <c r="AT117" s="24" t="s">
        <v>287</v>
      </c>
      <c r="AU117" s="24" t="s">
        <v>83</v>
      </c>
    </row>
    <row r="118" spans="2:51" s="11" customFormat="1" ht="13.5">
      <c r="B118" s="214"/>
      <c r="C118" s="215"/>
      <c r="D118" s="205" t="s">
        <v>290</v>
      </c>
      <c r="E118" s="216" t="s">
        <v>23</v>
      </c>
      <c r="F118" s="217" t="s">
        <v>1831</v>
      </c>
      <c r="G118" s="215"/>
      <c r="H118" s="218">
        <v>6.111</v>
      </c>
      <c r="I118" s="219"/>
      <c r="J118" s="215"/>
      <c r="K118" s="215"/>
      <c r="L118" s="220"/>
      <c r="M118" s="221"/>
      <c r="N118" s="222"/>
      <c r="O118" s="222"/>
      <c r="P118" s="222"/>
      <c r="Q118" s="222"/>
      <c r="R118" s="222"/>
      <c r="S118" s="222"/>
      <c r="T118" s="223"/>
      <c r="AT118" s="224" t="s">
        <v>290</v>
      </c>
      <c r="AU118" s="224" t="s">
        <v>83</v>
      </c>
      <c r="AV118" s="11" t="s">
        <v>83</v>
      </c>
      <c r="AW118" s="11" t="s">
        <v>36</v>
      </c>
      <c r="AX118" s="11" t="s">
        <v>81</v>
      </c>
      <c r="AY118" s="224" t="s">
        <v>186</v>
      </c>
    </row>
    <row r="119" spans="2:65" s="1" customFormat="1" ht="31.5" customHeight="1">
      <c r="B119" s="41"/>
      <c r="C119" s="193" t="s">
        <v>608</v>
      </c>
      <c r="D119" s="193" t="s">
        <v>189</v>
      </c>
      <c r="E119" s="194" t="s">
        <v>1517</v>
      </c>
      <c r="F119" s="195" t="s">
        <v>1518</v>
      </c>
      <c r="G119" s="196" t="s">
        <v>285</v>
      </c>
      <c r="H119" s="197">
        <v>275.44</v>
      </c>
      <c r="I119" s="198"/>
      <c r="J119" s="199">
        <f>ROUND(I119*H119,2)</f>
        <v>0</v>
      </c>
      <c r="K119" s="195" t="s">
        <v>193</v>
      </c>
      <c r="L119" s="61"/>
      <c r="M119" s="200" t="s">
        <v>23</v>
      </c>
      <c r="N119" s="201" t="s">
        <v>44</v>
      </c>
      <c r="O119" s="42"/>
      <c r="P119" s="202">
        <f>O119*H119</f>
        <v>0</v>
      </c>
      <c r="Q119" s="202">
        <v>0</v>
      </c>
      <c r="R119" s="202">
        <f>Q119*H119</f>
        <v>0</v>
      </c>
      <c r="S119" s="202">
        <v>0</v>
      </c>
      <c r="T119" s="203">
        <f>S119*H119</f>
        <v>0</v>
      </c>
      <c r="AR119" s="24" t="s">
        <v>206</v>
      </c>
      <c r="AT119" s="24" t="s">
        <v>189</v>
      </c>
      <c r="AU119" s="24" t="s">
        <v>83</v>
      </c>
      <c r="AY119" s="24" t="s">
        <v>186</v>
      </c>
      <c r="BE119" s="204">
        <f>IF(N119="základní",J119,0)</f>
        <v>0</v>
      </c>
      <c r="BF119" s="204">
        <f>IF(N119="snížená",J119,0)</f>
        <v>0</v>
      </c>
      <c r="BG119" s="204">
        <f>IF(N119="zákl. přenesená",J119,0)</f>
        <v>0</v>
      </c>
      <c r="BH119" s="204">
        <f>IF(N119="sníž. přenesená",J119,0)</f>
        <v>0</v>
      </c>
      <c r="BI119" s="204">
        <f>IF(N119="nulová",J119,0)</f>
        <v>0</v>
      </c>
      <c r="BJ119" s="24" t="s">
        <v>81</v>
      </c>
      <c r="BK119" s="204">
        <f>ROUND(I119*H119,2)</f>
        <v>0</v>
      </c>
      <c r="BL119" s="24" t="s">
        <v>206</v>
      </c>
      <c r="BM119" s="24" t="s">
        <v>1832</v>
      </c>
    </row>
    <row r="120" spans="2:47" s="1" customFormat="1" ht="121.5">
      <c r="B120" s="41"/>
      <c r="C120" s="63"/>
      <c r="D120" s="205" t="s">
        <v>287</v>
      </c>
      <c r="E120" s="63"/>
      <c r="F120" s="206" t="s">
        <v>574</v>
      </c>
      <c r="G120" s="63"/>
      <c r="H120" s="63"/>
      <c r="I120" s="163"/>
      <c r="J120" s="63"/>
      <c r="K120" s="63"/>
      <c r="L120" s="61"/>
      <c r="M120" s="207"/>
      <c r="N120" s="42"/>
      <c r="O120" s="42"/>
      <c r="P120" s="42"/>
      <c r="Q120" s="42"/>
      <c r="R120" s="42"/>
      <c r="S120" s="42"/>
      <c r="T120" s="78"/>
      <c r="AT120" s="24" t="s">
        <v>287</v>
      </c>
      <c r="AU120" s="24" t="s">
        <v>83</v>
      </c>
    </row>
    <row r="121" spans="2:65" s="1" customFormat="1" ht="22.5" customHeight="1">
      <c r="B121" s="41"/>
      <c r="C121" s="193" t="s">
        <v>381</v>
      </c>
      <c r="D121" s="193" t="s">
        <v>189</v>
      </c>
      <c r="E121" s="194" t="s">
        <v>580</v>
      </c>
      <c r="F121" s="195" t="s">
        <v>581</v>
      </c>
      <c r="G121" s="196" t="s">
        <v>285</v>
      </c>
      <c r="H121" s="197">
        <v>382</v>
      </c>
      <c r="I121" s="198"/>
      <c r="J121" s="199">
        <f>ROUND(I121*H121,2)</f>
        <v>0</v>
      </c>
      <c r="K121" s="195" t="s">
        <v>193</v>
      </c>
      <c r="L121" s="61"/>
      <c r="M121" s="200" t="s">
        <v>23</v>
      </c>
      <c r="N121" s="201" t="s">
        <v>44</v>
      </c>
      <c r="O121" s="42"/>
      <c r="P121" s="202">
        <f>O121*H121</f>
        <v>0</v>
      </c>
      <c r="Q121" s="202">
        <v>0</v>
      </c>
      <c r="R121" s="202">
        <f>Q121*H121</f>
        <v>0</v>
      </c>
      <c r="S121" s="202">
        <v>0</v>
      </c>
      <c r="T121" s="203">
        <f>S121*H121</f>
        <v>0</v>
      </c>
      <c r="AR121" s="24" t="s">
        <v>206</v>
      </c>
      <c r="AT121" s="24" t="s">
        <v>189</v>
      </c>
      <c r="AU121" s="24" t="s">
        <v>83</v>
      </c>
      <c r="AY121" s="24" t="s">
        <v>186</v>
      </c>
      <c r="BE121" s="204">
        <f>IF(N121="základní",J121,0)</f>
        <v>0</v>
      </c>
      <c r="BF121" s="204">
        <f>IF(N121="snížená",J121,0)</f>
        <v>0</v>
      </c>
      <c r="BG121" s="204">
        <f>IF(N121="zákl. přenesená",J121,0)</f>
        <v>0</v>
      </c>
      <c r="BH121" s="204">
        <f>IF(N121="sníž. přenesená",J121,0)</f>
        <v>0</v>
      </c>
      <c r="BI121" s="204">
        <f>IF(N121="nulová",J121,0)</f>
        <v>0</v>
      </c>
      <c r="BJ121" s="24" t="s">
        <v>81</v>
      </c>
      <c r="BK121" s="204">
        <f>ROUND(I121*H121,2)</f>
        <v>0</v>
      </c>
      <c r="BL121" s="24" t="s">
        <v>206</v>
      </c>
      <c r="BM121" s="24" t="s">
        <v>1833</v>
      </c>
    </row>
    <row r="122" spans="2:47" s="1" customFormat="1" ht="162">
      <c r="B122" s="41"/>
      <c r="C122" s="63"/>
      <c r="D122" s="205" t="s">
        <v>287</v>
      </c>
      <c r="E122" s="63"/>
      <c r="F122" s="206" t="s">
        <v>583</v>
      </c>
      <c r="G122" s="63"/>
      <c r="H122" s="63"/>
      <c r="I122" s="163"/>
      <c r="J122" s="63"/>
      <c r="K122" s="63"/>
      <c r="L122" s="61"/>
      <c r="M122" s="207"/>
      <c r="N122" s="42"/>
      <c r="O122" s="42"/>
      <c r="P122" s="42"/>
      <c r="Q122" s="42"/>
      <c r="R122" s="42"/>
      <c r="S122" s="42"/>
      <c r="T122" s="78"/>
      <c r="AT122" s="24" t="s">
        <v>287</v>
      </c>
      <c r="AU122" s="24" t="s">
        <v>83</v>
      </c>
    </row>
    <row r="123" spans="2:65" s="1" customFormat="1" ht="31.5" customHeight="1">
      <c r="B123" s="41"/>
      <c r="C123" s="193" t="s">
        <v>441</v>
      </c>
      <c r="D123" s="193" t="s">
        <v>189</v>
      </c>
      <c r="E123" s="194" t="s">
        <v>586</v>
      </c>
      <c r="F123" s="195" t="s">
        <v>587</v>
      </c>
      <c r="G123" s="196" t="s">
        <v>285</v>
      </c>
      <c r="H123" s="197">
        <v>275.44</v>
      </c>
      <c r="I123" s="198"/>
      <c r="J123" s="199">
        <f>ROUND(I123*H123,2)</f>
        <v>0</v>
      </c>
      <c r="K123" s="195" t="s">
        <v>193</v>
      </c>
      <c r="L123" s="61"/>
      <c r="M123" s="200" t="s">
        <v>23</v>
      </c>
      <c r="N123" s="201" t="s">
        <v>44</v>
      </c>
      <c r="O123" s="42"/>
      <c r="P123" s="202">
        <f>O123*H123</f>
        <v>0</v>
      </c>
      <c r="Q123" s="202">
        <v>0</v>
      </c>
      <c r="R123" s="202">
        <f>Q123*H123</f>
        <v>0</v>
      </c>
      <c r="S123" s="202">
        <v>0</v>
      </c>
      <c r="T123" s="203">
        <f>S123*H123</f>
        <v>0</v>
      </c>
      <c r="AR123" s="24" t="s">
        <v>206</v>
      </c>
      <c r="AT123" s="24" t="s">
        <v>189</v>
      </c>
      <c r="AU123" s="24" t="s">
        <v>83</v>
      </c>
      <c r="AY123" s="24" t="s">
        <v>186</v>
      </c>
      <c r="BE123" s="204">
        <f>IF(N123="základní",J123,0)</f>
        <v>0</v>
      </c>
      <c r="BF123" s="204">
        <f>IF(N123="snížená",J123,0)</f>
        <v>0</v>
      </c>
      <c r="BG123" s="204">
        <f>IF(N123="zákl. přenesená",J123,0)</f>
        <v>0</v>
      </c>
      <c r="BH123" s="204">
        <f>IF(N123="sníž. přenesená",J123,0)</f>
        <v>0</v>
      </c>
      <c r="BI123" s="204">
        <f>IF(N123="nulová",J123,0)</f>
        <v>0</v>
      </c>
      <c r="BJ123" s="24" t="s">
        <v>81</v>
      </c>
      <c r="BK123" s="204">
        <f>ROUND(I123*H123,2)</f>
        <v>0</v>
      </c>
      <c r="BL123" s="24" t="s">
        <v>206</v>
      </c>
      <c r="BM123" s="24" t="s">
        <v>1834</v>
      </c>
    </row>
    <row r="124" spans="2:47" s="1" customFormat="1" ht="121.5">
      <c r="B124" s="41"/>
      <c r="C124" s="63"/>
      <c r="D124" s="208" t="s">
        <v>287</v>
      </c>
      <c r="E124" s="63"/>
      <c r="F124" s="209" t="s">
        <v>589</v>
      </c>
      <c r="G124" s="63"/>
      <c r="H124" s="63"/>
      <c r="I124" s="163"/>
      <c r="J124" s="63"/>
      <c r="K124" s="63"/>
      <c r="L124" s="61"/>
      <c r="M124" s="207"/>
      <c r="N124" s="42"/>
      <c r="O124" s="42"/>
      <c r="P124" s="42"/>
      <c r="Q124" s="42"/>
      <c r="R124" s="42"/>
      <c r="S124" s="42"/>
      <c r="T124" s="78"/>
      <c r="AT124" s="24" t="s">
        <v>287</v>
      </c>
      <c r="AU124" s="24" t="s">
        <v>83</v>
      </c>
    </row>
    <row r="125" spans="2:51" s="11" customFormat="1" ht="13.5">
      <c r="B125" s="214"/>
      <c r="C125" s="215"/>
      <c r="D125" s="205" t="s">
        <v>290</v>
      </c>
      <c r="E125" s="216" t="s">
        <v>23</v>
      </c>
      <c r="F125" s="217" t="s">
        <v>1835</v>
      </c>
      <c r="G125" s="215"/>
      <c r="H125" s="218">
        <v>275.44</v>
      </c>
      <c r="I125" s="219"/>
      <c r="J125" s="215"/>
      <c r="K125" s="215"/>
      <c r="L125" s="220"/>
      <c r="M125" s="221"/>
      <c r="N125" s="222"/>
      <c r="O125" s="222"/>
      <c r="P125" s="222"/>
      <c r="Q125" s="222"/>
      <c r="R125" s="222"/>
      <c r="S125" s="222"/>
      <c r="T125" s="223"/>
      <c r="AT125" s="224" t="s">
        <v>290</v>
      </c>
      <c r="AU125" s="224" t="s">
        <v>83</v>
      </c>
      <c r="AV125" s="11" t="s">
        <v>83</v>
      </c>
      <c r="AW125" s="11" t="s">
        <v>36</v>
      </c>
      <c r="AX125" s="11" t="s">
        <v>81</v>
      </c>
      <c r="AY125" s="224" t="s">
        <v>186</v>
      </c>
    </row>
    <row r="126" spans="2:65" s="1" customFormat="1" ht="31.5" customHeight="1">
      <c r="B126" s="41"/>
      <c r="C126" s="193" t="s">
        <v>614</v>
      </c>
      <c r="D126" s="193" t="s">
        <v>189</v>
      </c>
      <c r="E126" s="194" t="s">
        <v>1511</v>
      </c>
      <c r="F126" s="195" t="s">
        <v>1512</v>
      </c>
      <c r="G126" s="196" t="s">
        <v>285</v>
      </c>
      <c r="H126" s="197">
        <v>275.44</v>
      </c>
      <c r="I126" s="198"/>
      <c r="J126" s="199">
        <f>ROUND(I126*H126,2)</f>
        <v>0</v>
      </c>
      <c r="K126" s="195" t="s">
        <v>193</v>
      </c>
      <c r="L126" s="61"/>
      <c r="M126" s="200" t="s">
        <v>23</v>
      </c>
      <c r="N126" s="201" t="s">
        <v>44</v>
      </c>
      <c r="O126" s="42"/>
      <c r="P126" s="202">
        <f>O126*H126</f>
        <v>0</v>
      </c>
      <c r="Q126" s="202">
        <v>0</v>
      </c>
      <c r="R126" s="202">
        <f>Q126*H126</f>
        <v>0</v>
      </c>
      <c r="S126" s="202">
        <v>0</v>
      </c>
      <c r="T126" s="203">
        <f>S126*H126</f>
        <v>0</v>
      </c>
      <c r="AR126" s="24" t="s">
        <v>206</v>
      </c>
      <c r="AT126" s="24" t="s">
        <v>189</v>
      </c>
      <c r="AU126" s="24" t="s">
        <v>83</v>
      </c>
      <c r="AY126" s="24" t="s">
        <v>186</v>
      </c>
      <c r="BE126" s="204">
        <f>IF(N126="základní",J126,0)</f>
        <v>0</v>
      </c>
      <c r="BF126" s="204">
        <f>IF(N126="snížená",J126,0)</f>
        <v>0</v>
      </c>
      <c r="BG126" s="204">
        <f>IF(N126="zákl. přenesená",J126,0)</f>
        <v>0</v>
      </c>
      <c r="BH126" s="204">
        <f>IF(N126="sníž. přenesená",J126,0)</f>
        <v>0</v>
      </c>
      <c r="BI126" s="204">
        <f>IF(N126="nulová",J126,0)</f>
        <v>0</v>
      </c>
      <c r="BJ126" s="24" t="s">
        <v>81</v>
      </c>
      <c r="BK126" s="204">
        <f>ROUND(I126*H126,2)</f>
        <v>0</v>
      </c>
      <c r="BL126" s="24" t="s">
        <v>206</v>
      </c>
      <c r="BM126" s="24" t="s">
        <v>1836</v>
      </c>
    </row>
    <row r="127" spans="2:47" s="1" customFormat="1" ht="121.5">
      <c r="B127" s="41"/>
      <c r="C127" s="63"/>
      <c r="D127" s="208" t="s">
        <v>287</v>
      </c>
      <c r="E127" s="63"/>
      <c r="F127" s="209" t="s">
        <v>600</v>
      </c>
      <c r="G127" s="63"/>
      <c r="H127" s="63"/>
      <c r="I127" s="163"/>
      <c r="J127" s="63"/>
      <c r="K127" s="63"/>
      <c r="L127" s="61"/>
      <c r="M127" s="207"/>
      <c r="N127" s="42"/>
      <c r="O127" s="42"/>
      <c r="P127" s="42"/>
      <c r="Q127" s="42"/>
      <c r="R127" s="42"/>
      <c r="S127" s="42"/>
      <c r="T127" s="78"/>
      <c r="AT127" s="24" t="s">
        <v>287</v>
      </c>
      <c r="AU127" s="24" t="s">
        <v>83</v>
      </c>
    </row>
    <row r="128" spans="2:63" s="10" customFormat="1" ht="29.85" customHeight="1">
      <c r="B128" s="176"/>
      <c r="C128" s="177"/>
      <c r="D128" s="190" t="s">
        <v>72</v>
      </c>
      <c r="E128" s="191" t="s">
        <v>83</v>
      </c>
      <c r="F128" s="191" t="s">
        <v>601</v>
      </c>
      <c r="G128" s="177"/>
      <c r="H128" s="177"/>
      <c r="I128" s="180"/>
      <c r="J128" s="192">
        <f>BK128</f>
        <v>0</v>
      </c>
      <c r="K128" s="177"/>
      <c r="L128" s="182"/>
      <c r="M128" s="183"/>
      <c r="N128" s="184"/>
      <c r="O128" s="184"/>
      <c r="P128" s="185">
        <f>SUM(P129:P131)</f>
        <v>0</v>
      </c>
      <c r="Q128" s="184"/>
      <c r="R128" s="185">
        <f>SUM(R129:R131)</f>
        <v>5.4513174399999995</v>
      </c>
      <c r="S128" s="184"/>
      <c r="T128" s="186">
        <f>SUM(T129:T131)</f>
        <v>0</v>
      </c>
      <c r="AR128" s="187" t="s">
        <v>81</v>
      </c>
      <c r="AT128" s="188" t="s">
        <v>72</v>
      </c>
      <c r="AU128" s="188" t="s">
        <v>81</v>
      </c>
      <c r="AY128" s="187" t="s">
        <v>186</v>
      </c>
      <c r="BK128" s="189">
        <f>SUM(BK129:BK131)</f>
        <v>0</v>
      </c>
    </row>
    <row r="129" spans="2:65" s="1" customFormat="1" ht="22.5" customHeight="1">
      <c r="B129" s="41"/>
      <c r="C129" s="193" t="s">
        <v>358</v>
      </c>
      <c r="D129" s="193" t="s">
        <v>189</v>
      </c>
      <c r="E129" s="194" t="s">
        <v>637</v>
      </c>
      <c r="F129" s="195" t="s">
        <v>638</v>
      </c>
      <c r="G129" s="196" t="s">
        <v>295</v>
      </c>
      <c r="H129" s="197">
        <v>2.416</v>
      </c>
      <c r="I129" s="198"/>
      <c r="J129" s="199">
        <f>ROUND(I129*H129,2)</f>
        <v>0</v>
      </c>
      <c r="K129" s="195" t="s">
        <v>193</v>
      </c>
      <c r="L129" s="61"/>
      <c r="M129" s="200" t="s">
        <v>23</v>
      </c>
      <c r="N129" s="201" t="s">
        <v>44</v>
      </c>
      <c r="O129" s="42"/>
      <c r="P129" s="202">
        <f>O129*H129</f>
        <v>0</v>
      </c>
      <c r="Q129" s="202">
        <v>2.25634</v>
      </c>
      <c r="R129" s="202">
        <f>Q129*H129</f>
        <v>5.4513174399999995</v>
      </c>
      <c r="S129" s="202">
        <v>0</v>
      </c>
      <c r="T129" s="203">
        <f>S129*H129</f>
        <v>0</v>
      </c>
      <c r="AR129" s="24" t="s">
        <v>206</v>
      </c>
      <c r="AT129" s="24" t="s">
        <v>189</v>
      </c>
      <c r="AU129" s="24" t="s">
        <v>83</v>
      </c>
      <c r="AY129" s="24" t="s">
        <v>186</v>
      </c>
      <c r="BE129" s="204">
        <f>IF(N129="základní",J129,0)</f>
        <v>0</v>
      </c>
      <c r="BF129" s="204">
        <f>IF(N129="snížená",J129,0)</f>
        <v>0</v>
      </c>
      <c r="BG129" s="204">
        <f>IF(N129="zákl. přenesená",J129,0)</f>
        <v>0</v>
      </c>
      <c r="BH129" s="204">
        <f>IF(N129="sníž. přenesená",J129,0)</f>
        <v>0</v>
      </c>
      <c r="BI129" s="204">
        <f>IF(N129="nulová",J129,0)</f>
        <v>0</v>
      </c>
      <c r="BJ129" s="24" t="s">
        <v>81</v>
      </c>
      <c r="BK129" s="204">
        <f>ROUND(I129*H129,2)</f>
        <v>0</v>
      </c>
      <c r="BL129" s="24" t="s">
        <v>206</v>
      </c>
      <c r="BM129" s="24" t="s">
        <v>1837</v>
      </c>
    </row>
    <row r="130" spans="2:47" s="1" customFormat="1" ht="81">
      <c r="B130" s="41"/>
      <c r="C130" s="63"/>
      <c r="D130" s="208" t="s">
        <v>287</v>
      </c>
      <c r="E130" s="63"/>
      <c r="F130" s="209" t="s">
        <v>640</v>
      </c>
      <c r="G130" s="63"/>
      <c r="H130" s="63"/>
      <c r="I130" s="163"/>
      <c r="J130" s="63"/>
      <c r="K130" s="63"/>
      <c r="L130" s="61"/>
      <c r="M130" s="207"/>
      <c r="N130" s="42"/>
      <c r="O130" s="42"/>
      <c r="P130" s="42"/>
      <c r="Q130" s="42"/>
      <c r="R130" s="42"/>
      <c r="S130" s="42"/>
      <c r="T130" s="78"/>
      <c r="AT130" s="24" t="s">
        <v>287</v>
      </c>
      <c r="AU130" s="24" t="s">
        <v>83</v>
      </c>
    </row>
    <row r="131" spans="2:51" s="11" customFormat="1" ht="13.5">
      <c r="B131" s="214"/>
      <c r="C131" s="215"/>
      <c r="D131" s="208" t="s">
        <v>290</v>
      </c>
      <c r="E131" s="225" t="s">
        <v>23</v>
      </c>
      <c r="F131" s="226" t="s">
        <v>1838</v>
      </c>
      <c r="G131" s="215"/>
      <c r="H131" s="227">
        <v>2.416</v>
      </c>
      <c r="I131" s="219"/>
      <c r="J131" s="215"/>
      <c r="K131" s="215"/>
      <c r="L131" s="220"/>
      <c r="M131" s="221"/>
      <c r="N131" s="222"/>
      <c r="O131" s="222"/>
      <c r="P131" s="222"/>
      <c r="Q131" s="222"/>
      <c r="R131" s="222"/>
      <c r="S131" s="222"/>
      <c r="T131" s="223"/>
      <c r="AT131" s="224" t="s">
        <v>290</v>
      </c>
      <c r="AU131" s="224" t="s">
        <v>83</v>
      </c>
      <c r="AV131" s="11" t="s">
        <v>83</v>
      </c>
      <c r="AW131" s="11" t="s">
        <v>36</v>
      </c>
      <c r="AX131" s="11" t="s">
        <v>81</v>
      </c>
      <c r="AY131" s="224" t="s">
        <v>186</v>
      </c>
    </row>
    <row r="132" spans="2:63" s="10" customFormat="1" ht="29.85" customHeight="1">
      <c r="B132" s="176"/>
      <c r="C132" s="177"/>
      <c r="D132" s="190" t="s">
        <v>72</v>
      </c>
      <c r="E132" s="191" t="s">
        <v>206</v>
      </c>
      <c r="F132" s="191" t="s">
        <v>668</v>
      </c>
      <c r="G132" s="177"/>
      <c r="H132" s="177"/>
      <c r="I132" s="180"/>
      <c r="J132" s="192">
        <f>BK132</f>
        <v>0</v>
      </c>
      <c r="K132" s="177"/>
      <c r="L132" s="182"/>
      <c r="M132" s="183"/>
      <c r="N132" s="184"/>
      <c r="O132" s="184"/>
      <c r="P132" s="185">
        <f>SUM(P133:P136)</f>
        <v>0</v>
      </c>
      <c r="Q132" s="184"/>
      <c r="R132" s="185">
        <f>SUM(R133:R136)</f>
        <v>0</v>
      </c>
      <c r="S132" s="184"/>
      <c r="T132" s="186">
        <f>SUM(T133:T136)</f>
        <v>0</v>
      </c>
      <c r="AR132" s="187" t="s">
        <v>81</v>
      </c>
      <c r="AT132" s="188" t="s">
        <v>72</v>
      </c>
      <c r="AU132" s="188" t="s">
        <v>81</v>
      </c>
      <c r="AY132" s="187" t="s">
        <v>186</v>
      </c>
      <c r="BK132" s="189">
        <f>SUM(BK133:BK136)</f>
        <v>0</v>
      </c>
    </row>
    <row r="133" spans="2:65" s="1" customFormat="1" ht="31.5" customHeight="1">
      <c r="B133" s="41"/>
      <c r="C133" s="193" t="s">
        <v>255</v>
      </c>
      <c r="D133" s="193" t="s">
        <v>189</v>
      </c>
      <c r="E133" s="194" t="s">
        <v>670</v>
      </c>
      <c r="F133" s="195" t="s">
        <v>671</v>
      </c>
      <c r="G133" s="196" t="s">
        <v>285</v>
      </c>
      <c r="H133" s="197">
        <v>56.54</v>
      </c>
      <c r="I133" s="198"/>
      <c r="J133" s="199">
        <f>ROUND(I133*H133,2)</f>
        <v>0</v>
      </c>
      <c r="K133" s="195" t="s">
        <v>193</v>
      </c>
      <c r="L133" s="61"/>
      <c r="M133" s="200" t="s">
        <v>23</v>
      </c>
      <c r="N133" s="201" t="s">
        <v>44</v>
      </c>
      <c r="O133" s="42"/>
      <c r="P133" s="202">
        <f>O133*H133</f>
        <v>0</v>
      </c>
      <c r="Q133" s="202">
        <v>0</v>
      </c>
      <c r="R133" s="202">
        <f>Q133*H133</f>
        <v>0</v>
      </c>
      <c r="S133" s="202">
        <v>0</v>
      </c>
      <c r="T133" s="203">
        <f>S133*H133</f>
        <v>0</v>
      </c>
      <c r="AR133" s="24" t="s">
        <v>206</v>
      </c>
      <c r="AT133" s="24" t="s">
        <v>189</v>
      </c>
      <c r="AU133" s="24" t="s">
        <v>83</v>
      </c>
      <c r="AY133" s="24" t="s">
        <v>186</v>
      </c>
      <c r="BE133" s="204">
        <f>IF(N133="základní",J133,0)</f>
        <v>0</v>
      </c>
      <c r="BF133" s="204">
        <f>IF(N133="snížená",J133,0)</f>
        <v>0</v>
      </c>
      <c r="BG133" s="204">
        <f>IF(N133="zákl. přenesená",J133,0)</f>
        <v>0</v>
      </c>
      <c r="BH133" s="204">
        <f>IF(N133="sníž. přenesená",J133,0)</f>
        <v>0</v>
      </c>
      <c r="BI133" s="204">
        <f>IF(N133="nulová",J133,0)</f>
        <v>0</v>
      </c>
      <c r="BJ133" s="24" t="s">
        <v>81</v>
      </c>
      <c r="BK133" s="204">
        <f>ROUND(I133*H133,2)</f>
        <v>0</v>
      </c>
      <c r="BL133" s="24" t="s">
        <v>206</v>
      </c>
      <c r="BM133" s="24" t="s">
        <v>1839</v>
      </c>
    </row>
    <row r="134" spans="2:47" s="1" customFormat="1" ht="189">
      <c r="B134" s="41"/>
      <c r="C134" s="63"/>
      <c r="D134" s="205" t="s">
        <v>287</v>
      </c>
      <c r="E134" s="63"/>
      <c r="F134" s="206" t="s">
        <v>673</v>
      </c>
      <c r="G134" s="63"/>
      <c r="H134" s="63"/>
      <c r="I134" s="163"/>
      <c r="J134" s="63"/>
      <c r="K134" s="63"/>
      <c r="L134" s="61"/>
      <c r="M134" s="207"/>
      <c r="N134" s="42"/>
      <c r="O134" s="42"/>
      <c r="P134" s="42"/>
      <c r="Q134" s="42"/>
      <c r="R134" s="42"/>
      <c r="S134" s="42"/>
      <c r="T134" s="78"/>
      <c r="AT134" s="24" t="s">
        <v>287</v>
      </c>
      <c r="AU134" s="24" t="s">
        <v>83</v>
      </c>
    </row>
    <row r="135" spans="2:65" s="1" customFormat="1" ht="31.5" customHeight="1">
      <c r="B135" s="41"/>
      <c r="C135" s="193" t="s">
        <v>350</v>
      </c>
      <c r="D135" s="193" t="s">
        <v>189</v>
      </c>
      <c r="E135" s="194" t="s">
        <v>675</v>
      </c>
      <c r="F135" s="195" t="s">
        <v>676</v>
      </c>
      <c r="G135" s="196" t="s">
        <v>285</v>
      </c>
      <c r="H135" s="197">
        <v>56.54</v>
      </c>
      <c r="I135" s="198"/>
      <c r="J135" s="199">
        <f>ROUND(I135*H135,2)</f>
        <v>0</v>
      </c>
      <c r="K135" s="195" t="s">
        <v>193</v>
      </c>
      <c r="L135" s="61"/>
      <c r="M135" s="200" t="s">
        <v>23</v>
      </c>
      <c r="N135" s="201" t="s">
        <v>44</v>
      </c>
      <c r="O135" s="42"/>
      <c r="P135" s="202">
        <f>O135*H135</f>
        <v>0</v>
      </c>
      <c r="Q135" s="202">
        <v>0</v>
      </c>
      <c r="R135" s="202">
        <f>Q135*H135</f>
        <v>0</v>
      </c>
      <c r="S135" s="202">
        <v>0</v>
      </c>
      <c r="T135" s="203">
        <f>S135*H135</f>
        <v>0</v>
      </c>
      <c r="AR135" s="24" t="s">
        <v>206</v>
      </c>
      <c r="AT135" s="24" t="s">
        <v>189</v>
      </c>
      <c r="AU135" s="24" t="s">
        <v>83</v>
      </c>
      <c r="AY135" s="24" t="s">
        <v>186</v>
      </c>
      <c r="BE135" s="204">
        <f>IF(N135="základní",J135,0)</f>
        <v>0</v>
      </c>
      <c r="BF135" s="204">
        <f>IF(N135="snížená",J135,0)</f>
        <v>0</v>
      </c>
      <c r="BG135" s="204">
        <f>IF(N135="zákl. přenesená",J135,0)</f>
        <v>0</v>
      </c>
      <c r="BH135" s="204">
        <f>IF(N135="sníž. přenesená",J135,0)</f>
        <v>0</v>
      </c>
      <c r="BI135" s="204">
        <f>IF(N135="nulová",J135,0)</f>
        <v>0</v>
      </c>
      <c r="BJ135" s="24" t="s">
        <v>81</v>
      </c>
      <c r="BK135" s="204">
        <f>ROUND(I135*H135,2)</f>
        <v>0</v>
      </c>
      <c r="BL135" s="24" t="s">
        <v>206</v>
      </c>
      <c r="BM135" s="24" t="s">
        <v>1840</v>
      </c>
    </row>
    <row r="136" spans="2:47" s="1" customFormat="1" ht="189">
      <c r="B136" s="41"/>
      <c r="C136" s="63"/>
      <c r="D136" s="208" t="s">
        <v>287</v>
      </c>
      <c r="E136" s="63"/>
      <c r="F136" s="209" t="s">
        <v>673</v>
      </c>
      <c r="G136" s="63"/>
      <c r="H136" s="63"/>
      <c r="I136" s="163"/>
      <c r="J136" s="63"/>
      <c r="K136" s="63"/>
      <c r="L136" s="61"/>
      <c r="M136" s="207"/>
      <c r="N136" s="42"/>
      <c r="O136" s="42"/>
      <c r="P136" s="42"/>
      <c r="Q136" s="42"/>
      <c r="R136" s="42"/>
      <c r="S136" s="42"/>
      <c r="T136" s="78"/>
      <c r="AT136" s="24" t="s">
        <v>287</v>
      </c>
      <c r="AU136" s="24" t="s">
        <v>83</v>
      </c>
    </row>
    <row r="137" spans="2:63" s="10" customFormat="1" ht="29.85" customHeight="1">
      <c r="B137" s="176"/>
      <c r="C137" s="177"/>
      <c r="D137" s="190" t="s">
        <v>72</v>
      </c>
      <c r="E137" s="191" t="s">
        <v>185</v>
      </c>
      <c r="F137" s="191" t="s">
        <v>697</v>
      </c>
      <c r="G137" s="177"/>
      <c r="H137" s="177"/>
      <c r="I137" s="180"/>
      <c r="J137" s="192">
        <f>BK137</f>
        <v>0</v>
      </c>
      <c r="K137" s="177"/>
      <c r="L137" s="182"/>
      <c r="M137" s="183"/>
      <c r="N137" s="184"/>
      <c r="O137" s="184"/>
      <c r="P137" s="185">
        <f>SUM(P138:P165)</f>
        <v>0</v>
      </c>
      <c r="Q137" s="184"/>
      <c r="R137" s="185">
        <f>SUM(R138:R165)</f>
        <v>64.1372372</v>
      </c>
      <c r="S137" s="184"/>
      <c r="T137" s="186">
        <f>SUM(T138:T165)</f>
        <v>0</v>
      </c>
      <c r="AR137" s="187" t="s">
        <v>81</v>
      </c>
      <c r="AT137" s="188" t="s">
        <v>72</v>
      </c>
      <c r="AU137" s="188" t="s">
        <v>81</v>
      </c>
      <c r="AY137" s="187" t="s">
        <v>186</v>
      </c>
      <c r="BK137" s="189">
        <f>SUM(BK138:BK165)</f>
        <v>0</v>
      </c>
    </row>
    <row r="138" spans="2:65" s="1" customFormat="1" ht="22.5" customHeight="1">
      <c r="B138" s="41"/>
      <c r="C138" s="193" t="s">
        <v>373</v>
      </c>
      <c r="D138" s="193" t="s">
        <v>189</v>
      </c>
      <c r="E138" s="194" t="s">
        <v>704</v>
      </c>
      <c r="F138" s="195" t="s">
        <v>705</v>
      </c>
      <c r="G138" s="196" t="s">
        <v>285</v>
      </c>
      <c r="H138" s="197">
        <v>764</v>
      </c>
      <c r="I138" s="198"/>
      <c r="J138" s="199">
        <f>ROUND(I138*H138,2)</f>
        <v>0</v>
      </c>
      <c r="K138" s="195" t="s">
        <v>23</v>
      </c>
      <c r="L138" s="61"/>
      <c r="M138" s="200" t="s">
        <v>23</v>
      </c>
      <c r="N138" s="201" t="s">
        <v>44</v>
      </c>
      <c r="O138" s="42"/>
      <c r="P138" s="202">
        <f>O138*H138</f>
        <v>0</v>
      </c>
      <c r="Q138" s="202">
        <v>0</v>
      </c>
      <c r="R138" s="202">
        <f>Q138*H138</f>
        <v>0</v>
      </c>
      <c r="S138" s="202">
        <v>0</v>
      </c>
      <c r="T138" s="203">
        <f>S138*H138</f>
        <v>0</v>
      </c>
      <c r="AR138" s="24" t="s">
        <v>206</v>
      </c>
      <c r="AT138" s="24" t="s">
        <v>189</v>
      </c>
      <c r="AU138" s="24" t="s">
        <v>83</v>
      </c>
      <c r="AY138" s="24" t="s">
        <v>186</v>
      </c>
      <c r="BE138" s="204">
        <f>IF(N138="základní",J138,0)</f>
        <v>0</v>
      </c>
      <c r="BF138" s="204">
        <f>IF(N138="snížená",J138,0)</f>
        <v>0</v>
      </c>
      <c r="BG138" s="204">
        <f>IF(N138="zákl. přenesená",J138,0)</f>
        <v>0</v>
      </c>
      <c r="BH138" s="204">
        <f>IF(N138="sníž. přenesená",J138,0)</f>
        <v>0</v>
      </c>
      <c r="BI138" s="204">
        <f>IF(N138="nulová",J138,0)</f>
        <v>0</v>
      </c>
      <c r="BJ138" s="24" t="s">
        <v>81</v>
      </c>
      <c r="BK138" s="204">
        <f>ROUND(I138*H138,2)</f>
        <v>0</v>
      </c>
      <c r="BL138" s="24" t="s">
        <v>206</v>
      </c>
      <c r="BM138" s="24" t="s">
        <v>1841</v>
      </c>
    </row>
    <row r="139" spans="2:51" s="11" customFormat="1" ht="13.5">
      <c r="B139" s="214"/>
      <c r="C139" s="215"/>
      <c r="D139" s="205" t="s">
        <v>290</v>
      </c>
      <c r="E139" s="216" t="s">
        <v>23</v>
      </c>
      <c r="F139" s="217" t="s">
        <v>1842</v>
      </c>
      <c r="G139" s="215"/>
      <c r="H139" s="218">
        <v>764</v>
      </c>
      <c r="I139" s="219"/>
      <c r="J139" s="215"/>
      <c r="K139" s="215"/>
      <c r="L139" s="220"/>
      <c r="M139" s="221"/>
      <c r="N139" s="222"/>
      <c r="O139" s="222"/>
      <c r="P139" s="222"/>
      <c r="Q139" s="222"/>
      <c r="R139" s="222"/>
      <c r="S139" s="222"/>
      <c r="T139" s="223"/>
      <c r="AT139" s="224" t="s">
        <v>290</v>
      </c>
      <c r="AU139" s="224" t="s">
        <v>83</v>
      </c>
      <c r="AV139" s="11" t="s">
        <v>83</v>
      </c>
      <c r="AW139" s="11" t="s">
        <v>36</v>
      </c>
      <c r="AX139" s="11" t="s">
        <v>81</v>
      </c>
      <c r="AY139" s="224" t="s">
        <v>186</v>
      </c>
    </row>
    <row r="140" spans="2:65" s="1" customFormat="1" ht="22.5" customHeight="1">
      <c r="B140" s="41"/>
      <c r="C140" s="193" t="s">
        <v>271</v>
      </c>
      <c r="D140" s="193" t="s">
        <v>189</v>
      </c>
      <c r="E140" s="194" t="s">
        <v>715</v>
      </c>
      <c r="F140" s="195" t="s">
        <v>716</v>
      </c>
      <c r="G140" s="196" t="s">
        <v>285</v>
      </c>
      <c r="H140" s="197">
        <v>116.206</v>
      </c>
      <c r="I140" s="198"/>
      <c r="J140" s="199">
        <f>ROUND(I140*H140,2)</f>
        <v>0</v>
      </c>
      <c r="K140" s="195" t="s">
        <v>193</v>
      </c>
      <c r="L140" s="61"/>
      <c r="M140" s="200" t="s">
        <v>23</v>
      </c>
      <c r="N140" s="201" t="s">
        <v>44</v>
      </c>
      <c r="O140" s="42"/>
      <c r="P140" s="202">
        <f>O140*H140</f>
        <v>0</v>
      </c>
      <c r="Q140" s="202">
        <v>0</v>
      </c>
      <c r="R140" s="202">
        <f>Q140*H140</f>
        <v>0</v>
      </c>
      <c r="S140" s="202">
        <v>0</v>
      </c>
      <c r="T140" s="203">
        <f>S140*H140</f>
        <v>0</v>
      </c>
      <c r="AR140" s="24" t="s">
        <v>206</v>
      </c>
      <c r="AT140" s="24" t="s">
        <v>189</v>
      </c>
      <c r="AU140" s="24" t="s">
        <v>83</v>
      </c>
      <c r="AY140" s="24" t="s">
        <v>186</v>
      </c>
      <c r="BE140" s="204">
        <f>IF(N140="základní",J140,0)</f>
        <v>0</v>
      </c>
      <c r="BF140" s="204">
        <f>IF(N140="snížená",J140,0)</f>
        <v>0</v>
      </c>
      <c r="BG140" s="204">
        <f>IF(N140="zákl. přenesená",J140,0)</f>
        <v>0</v>
      </c>
      <c r="BH140" s="204">
        <f>IF(N140="sníž. přenesená",J140,0)</f>
        <v>0</v>
      </c>
      <c r="BI140" s="204">
        <f>IF(N140="nulová",J140,0)</f>
        <v>0</v>
      </c>
      <c r="BJ140" s="24" t="s">
        <v>81</v>
      </c>
      <c r="BK140" s="204">
        <f>ROUND(I140*H140,2)</f>
        <v>0</v>
      </c>
      <c r="BL140" s="24" t="s">
        <v>206</v>
      </c>
      <c r="BM140" s="24" t="s">
        <v>1843</v>
      </c>
    </row>
    <row r="141" spans="2:51" s="11" customFormat="1" ht="13.5">
      <c r="B141" s="214"/>
      <c r="C141" s="215"/>
      <c r="D141" s="205" t="s">
        <v>290</v>
      </c>
      <c r="E141" s="216" t="s">
        <v>23</v>
      </c>
      <c r="F141" s="217" t="s">
        <v>1844</v>
      </c>
      <c r="G141" s="215"/>
      <c r="H141" s="218">
        <v>116.206</v>
      </c>
      <c r="I141" s="219"/>
      <c r="J141" s="215"/>
      <c r="K141" s="215"/>
      <c r="L141" s="220"/>
      <c r="M141" s="221"/>
      <c r="N141" s="222"/>
      <c r="O141" s="222"/>
      <c r="P141" s="222"/>
      <c r="Q141" s="222"/>
      <c r="R141" s="222"/>
      <c r="S141" s="222"/>
      <c r="T141" s="223"/>
      <c r="AT141" s="224" t="s">
        <v>290</v>
      </c>
      <c r="AU141" s="224" t="s">
        <v>83</v>
      </c>
      <c r="AV141" s="11" t="s">
        <v>83</v>
      </c>
      <c r="AW141" s="11" t="s">
        <v>36</v>
      </c>
      <c r="AX141" s="11" t="s">
        <v>81</v>
      </c>
      <c r="AY141" s="224" t="s">
        <v>186</v>
      </c>
    </row>
    <row r="142" spans="2:65" s="1" customFormat="1" ht="22.5" customHeight="1">
      <c r="B142" s="41"/>
      <c r="C142" s="193" t="s">
        <v>418</v>
      </c>
      <c r="D142" s="193" t="s">
        <v>189</v>
      </c>
      <c r="E142" s="194" t="s">
        <v>725</v>
      </c>
      <c r="F142" s="195" t="s">
        <v>726</v>
      </c>
      <c r="G142" s="196" t="s">
        <v>285</v>
      </c>
      <c r="H142" s="197">
        <v>366.71</v>
      </c>
      <c r="I142" s="198"/>
      <c r="J142" s="199">
        <f>ROUND(I142*H142,2)</f>
        <v>0</v>
      </c>
      <c r="K142" s="195" t="s">
        <v>193</v>
      </c>
      <c r="L142" s="61"/>
      <c r="M142" s="200" t="s">
        <v>23</v>
      </c>
      <c r="N142" s="201" t="s">
        <v>44</v>
      </c>
      <c r="O142" s="42"/>
      <c r="P142" s="202">
        <f>O142*H142</f>
        <v>0</v>
      </c>
      <c r="Q142" s="202">
        <v>0</v>
      </c>
      <c r="R142" s="202">
        <f>Q142*H142</f>
        <v>0</v>
      </c>
      <c r="S142" s="202">
        <v>0</v>
      </c>
      <c r="T142" s="203">
        <f>S142*H142</f>
        <v>0</v>
      </c>
      <c r="AR142" s="24" t="s">
        <v>206</v>
      </c>
      <c r="AT142" s="24" t="s">
        <v>189</v>
      </c>
      <c r="AU142" s="24" t="s">
        <v>83</v>
      </c>
      <c r="AY142" s="24" t="s">
        <v>186</v>
      </c>
      <c r="BE142" s="204">
        <f>IF(N142="základní",J142,0)</f>
        <v>0</v>
      </c>
      <c r="BF142" s="204">
        <f>IF(N142="snížená",J142,0)</f>
        <v>0</v>
      </c>
      <c r="BG142" s="204">
        <f>IF(N142="zákl. přenesená",J142,0)</f>
        <v>0</v>
      </c>
      <c r="BH142" s="204">
        <f>IF(N142="sníž. přenesená",J142,0)</f>
        <v>0</v>
      </c>
      <c r="BI142" s="204">
        <f>IF(N142="nulová",J142,0)</f>
        <v>0</v>
      </c>
      <c r="BJ142" s="24" t="s">
        <v>81</v>
      </c>
      <c r="BK142" s="204">
        <f>ROUND(I142*H142,2)</f>
        <v>0</v>
      </c>
      <c r="BL142" s="24" t="s">
        <v>206</v>
      </c>
      <c r="BM142" s="24" t="s">
        <v>1845</v>
      </c>
    </row>
    <row r="143" spans="2:51" s="11" customFormat="1" ht="13.5">
      <c r="B143" s="214"/>
      <c r="C143" s="215"/>
      <c r="D143" s="205" t="s">
        <v>290</v>
      </c>
      <c r="E143" s="216" t="s">
        <v>23</v>
      </c>
      <c r="F143" s="217" t="s">
        <v>1846</v>
      </c>
      <c r="G143" s="215"/>
      <c r="H143" s="218">
        <v>366.71</v>
      </c>
      <c r="I143" s="219"/>
      <c r="J143" s="215"/>
      <c r="K143" s="215"/>
      <c r="L143" s="220"/>
      <c r="M143" s="221"/>
      <c r="N143" s="222"/>
      <c r="O143" s="222"/>
      <c r="P143" s="222"/>
      <c r="Q143" s="222"/>
      <c r="R143" s="222"/>
      <c r="S143" s="222"/>
      <c r="T143" s="223"/>
      <c r="AT143" s="224" t="s">
        <v>290</v>
      </c>
      <c r="AU143" s="224" t="s">
        <v>83</v>
      </c>
      <c r="AV143" s="11" t="s">
        <v>83</v>
      </c>
      <c r="AW143" s="11" t="s">
        <v>36</v>
      </c>
      <c r="AX143" s="11" t="s">
        <v>81</v>
      </c>
      <c r="AY143" s="224" t="s">
        <v>186</v>
      </c>
    </row>
    <row r="144" spans="2:65" s="1" customFormat="1" ht="31.5" customHeight="1">
      <c r="B144" s="41"/>
      <c r="C144" s="193" t="s">
        <v>398</v>
      </c>
      <c r="D144" s="193" t="s">
        <v>189</v>
      </c>
      <c r="E144" s="194" t="s">
        <v>1847</v>
      </c>
      <c r="F144" s="195" t="s">
        <v>1848</v>
      </c>
      <c r="G144" s="196" t="s">
        <v>285</v>
      </c>
      <c r="H144" s="197">
        <v>318.57</v>
      </c>
      <c r="I144" s="198"/>
      <c r="J144" s="199">
        <f>ROUND(I144*H144,2)</f>
        <v>0</v>
      </c>
      <c r="K144" s="195" t="s">
        <v>193</v>
      </c>
      <c r="L144" s="61"/>
      <c r="M144" s="200" t="s">
        <v>23</v>
      </c>
      <c r="N144" s="201" t="s">
        <v>44</v>
      </c>
      <c r="O144" s="42"/>
      <c r="P144" s="202">
        <f>O144*H144</f>
        <v>0</v>
      </c>
      <c r="Q144" s="202">
        <v>0</v>
      </c>
      <c r="R144" s="202">
        <f>Q144*H144</f>
        <v>0</v>
      </c>
      <c r="S144" s="202">
        <v>0</v>
      </c>
      <c r="T144" s="203">
        <f>S144*H144</f>
        <v>0</v>
      </c>
      <c r="AR144" s="24" t="s">
        <v>206</v>
      </c>
      <c r="AT144" s="24" t="s">
        <v>189</v>
      </c>
      <c r="AU144" s="24" t="s">
        <v>83</v>
      </c>
      <c r="AY144" s="24" t="s">
        <v>186</v>
      </c>
      <c r="BE144" s="204">
        <f>IF(N144="základní",J144,0)</f>
        <v>0</v>
      </c>
      <c r="BF144" s="204">
        <f>IF(N144="snížená",J144,0)</f>
        <v>0</v>
      </c>
      <c r="BG144" s="204">
        <f>IF(N144="zákl. přenesená",J144,0)</f>
        <v>0</v>
      </c>
      <c r="BH144" s="204">
        <f>IF(N144="sníž. přenesená",J144,0)</f>
        <v>0</v>
      </c>
      <c r="BI144" s="204">
        <f>IF(N144="nulová",J144,0)</f>
        <v>0</v>
      </c>
      <c r="BJ144" s="24" t="s">
        <v>81</v>
      </c>
      <c r="BK144" s="204">
        <f>ROUND(I144*H144,2)</f>
        <v>0</v>
      </c>
      <c r="BL144" s="24" t="s">
        <v>206</v>
      </c>
      <c r="BM144" s="24" t="s">
        <v>1849</v>
      </c>
    </row>
    <row r="145" spans="2:47" s="1" customFormat="1" ht="67.5">
      <c r="B145" s="41"/>
      <c r="C145" s="63"/>
      <c r="D145" s="208" t="s">
        <v>287</v>
      </c>
      <c r="E145" s="63"/>
      <c r="F145" s="209" t="s">
        <v>740</v>
      </c>
      <c r="G145" s="63"/>
      <c r="H145" s="63"/>
      <c r="I145" s="163"/>
      <c r="J145" s="63"/>
      <c r="K145" s="63"/>
      <c r="L145" s="61"/>
      <c r="M145" s="207"/>
      <c r="N145" s="42"/>
      <c r="O145" s="42"/>
      <c r="P145" s="42"/>
      <c r="Q145" s="42"/>
      <c r="R145" s="42"/>
      <c r="S145" s="42"/>
      <c r="T145" s="78"/>
      <c r="AT145" s="24" t="s">
        <v>287</v>
      </c>
      <c r="AU145" s="24" t="s">
        <v>83</v>
      </c>
    </row>
    <row r="146" spans="2:51" s="11" customFormat="1" ht="13.5">
      <c r="B146" s="214"/>
      <c r="C146" s="215"/>
      <c r="D146" s="205" t="s">
        <v>290</v>
      </c>
      <c r="E146" s="216" t="s">
        <v>23</v>
      </c>
      <c r="F146" s="217" t="s">
        <v>1850</v>
      </c>
      <c r="G146" s="215"/>
      <c r="H146" s="218">
        <v>318.57</v>
      </c>
      <c r="I146" s="219"/>
      <c r="J146" s="215"/>
      <c r="K146" s="215"/>
      <c r="L146" s="220"/>
      <c r="M146" s="221"/>
      <c r="N146" s="222"/>
      <c r="O146" s="222"/>
      <c r="P146" s="222"/>
      <c r="Q146" s="222"/>
      <c r="R146" s="222"/>
      <c r="S146" s="222"/>
      <c r="T146" s="223"/>
      <c r="AT146" s="224" t="s">
        <v>290</v>
      </c>
      <c r="AU146" s="224" t="s">
        <v>83</v>
      </c>
      <c r="AV146" s="11" t="s">
        <v>83</v>
      </c>
      <c r="AW146" s="11" t="s">
        <v>36</v>
      </c>
      <c r="AX146" s="11" t="s">
        <v>81</v>
      </c>
      <c r="AY146" s="224" t="s">
        <v>186</v>
      </c>
    </row>
    <row r="147" spans="2:65" s="1" customFormat="1" ht="31.5" customHeight="1">
      <c r="B147" s="41"/>
      <c r="C147" s="193" t="s">
        <v>411</v>
      </c>
      <c r="D147" s="193" t="s">
        <v>189</v>
      </c>
      <c r="E147" s="194" t="s">
        <v>1675</v>
      </c>
      <c r="F147" s="195" t="s">
        <v>1676</v>
      </c>
      <c r="G147" s="196" t="s">
        <v>285</v>
      </c>
      <c r="H147" s="197">
        <v>290.8</v>
      </c>
      <c r="I147" s="198"/>
      <c r="J147" s="199">
        <f>ROUND(I147*H147,2)</f>
        <v>0</v>
      </c>
      <c r="K147" s="195" t="s">
        <v>193</v>
      </c>
      <c r="L147" s="61"/>
      <c r="M147" s="200" t="s">
        <v>23</v>
      </c>
      <c r="N147" s="201" t="s">
        <v>44</v>
      </c>
      <c r="O147" s="42"/>
      <c r="P147" s="202">
        <f>O147*H147</f>
        <v>0</v>
      </c>
      <c r="Q147" s="202">
        <v>0</v>
      </c>
      <c r="R147" s="202">
        <f>Q147*H147</f>
        <v>0</v>
      </c>
      <c r="S147" s="202">
        <v>0</v>
      </c>
      <c r="T147" s="203">
        <f>S147*H147</f>
        <v>0</v>
      </c>
      <c r="AR147" s="24" t="s">
        <v>206</v>
      </c>
      <c r="AT147" s="24" t="s">
        <v>189</v>
      </c>
      <c r="AU147" s="24" t="s">
        <v>83</v>
      </c>
      <c r="AY147" s="24" t="s">
        <v>186</v>
      </c>
      <c r="BE147" s="204">
        <f>IF(N147="základní",J147,0)</f>
        <v>0</v>
      </c>
      <c r="BF147" s="204">
        <f>IF(N147="snížená",J147,0)</f>
        <v>0</v>
      </c>
      <c r="BG147" s="204">
        <f>IF(N147="zákl. přenesená",J147,0)</f>
        <v>0</v>
      </c>
      <c r="BH147" s="204">
        <f>IF(N147="sníž. přenesená",J147,0)</f>
        <v>0</v>
      </c>
      <c r="BI147" s="204">
        <f>IF(N147="nulová",J147,0)</f>
        <v>0</v>
      </c>
      <c r="BJ147" s="24" t="s">
        <v>81</v>
      </c>
      <c r="BK147" s="204">
        <f>ROUND(I147*H147,2)</f>
        <v>0</v>
      </c>
      <c r="BL147" s="24" t="s">
        <v>206</v>
      </c>
      <c r="BM147" s="24" t="s">
        <v>1851</v>
      </c>
    </row>
    <row r="148" spans="2:47" s="1" customFormat="1" ht="27">
      <c r="B148" s="41"/>
      <c r="C148" s="63"/>
      <c r="D148" s="208" t="s">
        <v>287</v>
      </c>
      <c r="E148" s="63"/>
      <c r="F148" s="209" t="s">
        <v>745</v>
      </c>
      <c r="G148" s="63"/>
      <c r="H148" s="63"/>
      <c r="I148" s="163"/>
      <c r="J148" s="63"/>
      <c r="K148" s="63"/>
      <c r="L148" s="61"/>
      <c r="M148" s="207"/>
      <c r="N148" s="42"/>
      <c r="O148" s="42"/>
      <c r="P148" s="42"/>
      <c r="Q148" s="42"/>
      <c r="R148" s="42"/>
      <c r="S148" s="42"/>
      <c r="T148" s="78"/>
      <c r="AT148" s="24" t="s">
        <v>287</v>
      </c>
      <c r="AU148" s="24" t="s">
        <v>83</v>
      </c>
    </row>
    <row r="149" spans="2:51" s="11" customFormat="1" ht="13.5">
      <c r="B149" s="214"/>
      <c r="C149" s="215"/>
      <c r="D149" s="205" t="s">
        <v>290</v>
      </c>
      <c r="E149" s="216" t="s">
        <v>23</v>
      </c>
      <c r="F149" s="217" t="s">
        <v>1852</v>
      </c>
      <c r="G149" s="215"/>
      <c r="H149" s="218">
        <v>290.8</v>
      </c>
      <c r="I149" s="219"/>
      <c r="J149" s="215"/>
      <c r="K149" s="215"/>
      <c r="L149" s="220"/>
      <c r="M149" s="221"/>
      <c r="N149" s="222"/>
      <c r="O149" s="222"/>
      <c r="P149" s="222"/>
      <c r="Q149" s="222"/>
      <c r="R149" s="222"/>
      <c r="S149" s="222"/>
      <c r="T149" s="223"/>
      <c r="AT149" s="224" t="s">
        <v>290</v>
      </c>
      <c r="AU149" s="224" t="s">
        <v>83</v>
      </c>
      <c r="AV149" s="11" t="s">
        <v>83</v>
      </c>
      <c r="AW149" s="11" t="s">
        <v>36</v>
      </c>
      <c r="AX149" s="11" t="s">
        <v>81</v>
      </c>
      <c r="AY149" s="224" t="s">
        <v>186</v>
      </c>
    </row>
    <row r="150" spans="2:65" s="1" customFormat="1" ht="31.5" customHeight="1">
      <c r="B150" s="41"/>
      <c r="C150" s="193" t="s">
        <v>392</v>
      </c>
      <c r="D150" s="193" t="s">
        <v>189</v>
      </c>
      <c r="E150" s="194" t="s">
        <v>747</v>
      </c>
      <c r="F150" s="195" t="s">
        <v>748</v>
      </c>
      <c r="G150" s="196" t="s">
        <v>285</v>
      </c>
      <c r="H150" s="197">
        <v>66.72</v>
      </c>
      <c r="I150" s="198"/>
      <c r="J150" s="199">
        <f>ROUND(I150*H150,2)</f>
        <v>0</v>
      </c>
      <c r="K150" s="195" t="s">
        <v>193</v>
      </c>
      <c r="L150" s="61"/>
      <c r="M150" s="200" t="s">
        <v>23</v>
      </c>
      <c r="N150" s="201" t="s">
        <v>44</v>
      </c>
      <c r="O150" s="42"/>
      <c r="P150" s="202">
        <f>O150*H150</f>
        <v>0</v>
      </c>
      <c r="Q150" s="202">
        <v>0.27799</v>
      </c>
      <c r="R150" s="202">
        <f>Q150*H150</f>
        <v>18.5474928</v>
      </c>
      <c r="S150" s="202">
        <v>0</v>
      </c>
      <c r="T150" s="203">
        <f>S150*H150</f>
        <v>0</v>
      </c>
      <c r="AR150" s="24" t="s">
        <v>206</v>
      </c>
      <c r="AT150" s="24" t="s">
        <v>189</v>
      </c>
      <c r="AU150" s="24" t="s">
        <v>83</v>
      </c>
      <c r="AY150" s="24" t="s">
        <v>186</v>
      </c>
      <c r="BE150" s="204">
        <f>IF(N150="základní",J150,0)</f>
        <v>0</v>
      </c>
      <c r="BF150" s="204">
        <f>IF(N150="snížená",J150,0)</f>
        <v>0</v>
      </c>
      <c r="BG150" s="204">
        <f>IF(N150="zákl. přenesená",J150,0)</f>
        <v>0</v>
      </c>
      <c r="BH150" s="204">
        <f>IF(N150="sníž. přenesená",J150,0)</f>
        <v>0</v>
      </c>
      <c r="BI150" s="204">
        <f>IF(N150="nulová",J150,0)</f>
        <v>0</v>
      </c>
      <c r="BJ150" s="24" t="s">
        <v>81</v>
      </c>
      <c r="BK150" s="204">
        <f>ROUND(I150*H150,2)</f>
        <v>0</v>
      </c>
      <c r="BL150" s="24" t="s">
        <v>206</v>
      </c>
      <c r="BM150" s="24" t="s">
        <v>1853</v>
      </c>
    </row>
    <row r="151" spans="2:47" s="1" customFormat="1" ht="67.5">
      <c r="B151" s="41"/>
      <c r="C151" s="63"/>
      <c r="D151" s="205" t="s">
        <v>287</v>
      </c>
      <c r="E151" s="63"/>
      <c r="F151" s="206" t="s">
        <v>750</v>
      </c>
      <c r="G151" s="63"/>
      <c r="H151" s="63"/>
      <c r="I151" s="163"/>
      <c r="J151" s="63"/>
      <c r="K151" s="63"/>
      <c r="L151" s="61"/>
      <c r="M151" s="207"/>
      <c r="N151" s="42"/>
      <c r="O151" s="42"/>
      <c r="P151" s="42"/>
      <c r="Q151" s="42"/>
      <c r="R151" s="42"/>
      <c r="S151" s="42"/>
      <c r="T151" s="78"/>
      <c r="AT151" s="24" t="s">
        <v>287</v>
      </c>
      <c r="AU151" s="24" t="s">
        <v>83</v>
      </c>
    </row>
    <row r="152" spans="2:65" s="1" customFormat="1" ht="22.5" customHeight="1">
      <c r="B152" s="41"/>
      <c r="C152" s="193" t="s">
        <v>387</v>
      </c>
      <c r="D152" s="193" t="s">
        <v>189</v>
      </c>
      <c r="E152" s="194" t="s">
        <v>753</v>
      </c>
      <c r="F152" s="195" t="s">
        <v>754</v>
      </c>
      <c r="G152" s="196" t="s">
        <v>295</v>
      </c>
      <c r="H152" s="197">
        <v>6.6</v>
      </c>
      <c r="I152" s="198"/>
      <c r="J152" s="199">
        <f>ROUND(I152*H152,2)</f>
        <v>0</v>
      </c>
      <c r="K152" s="195" t="s">
        <v>193</v>
      </c>
      <c r="L152" s="61"/>
      <c r="M152" s="200" t="s">
        <v>23</v>
      </c>
      <c r="N152" s="201" t="s">
        <v>44</v>
      </c>
      <c r="O152" s="42"/>
      <c r="P152" s="202">
        <f>O152*H152</f>
        <v>0</v>
      </c>
      <c r="Q152" s="202">
        <v>0</v>
      </c>
      <c r="R152" s="202">
        <f>Q152*H152</f>
        <v>0</v>
      </c>
      <c r="S152" s="202">
        <v>0</v>
      </c>
      <c r="T152" s="203">
        <f>S152*H152</f>
        <v>0</v>
      </c>
      <c r="AR152" s="24" t="s">
        <v>206</v>
      </c>
      <c r="AT152" s="24" t="s">
        <v>189</v>
      </c>
      <c r="AU152" s="24" t="s">
        <v>83</v>
      </c>
      <c r="AY152" s="24" t="s">
        <v>186</v>
      </c>
      <c r="BE152" s="204">
        <f>IF(N152="základní",J152,0)</f>
        <v>0</v>
      </c>
      <c r="BF152" s="204">
        <f>IF(N152="snížená",J152,0)</f>
        <v>0</v>
      </c>
      <c r="BG152" s="204">
        <f>IF(N152="zákl. přenesená",J152,0)</f>
        <v>0</v>
      </c>
      <c r="BH152" s="204">
        <f>IF(N152="sníž. přenesená",J152,0)</f>
        <v>0</v>
      </c>
      <c r="BI152" s="204">
        <f>IF(N152="nulová",J152,0)</f>
        <v>0</v>
      </c>
      <c r="BJ152" s="24" t="s">
        <v>81</v>
      </c>
      <c r="BK152" s="204">
        <f>ROUND(I152*H152,2)</f>
        <v>0</v>
      </c>
      <c r="BL152" s="24" t="s">
        <v>206</v>
      </c>
      <c r="BM152" s="24" t="s">
        <v>1854</v>
      </c>
    </row>
    <row r="153" spans="2:47" s="1" customFormat="1" ht="54">
      <c r="B153" s="41"/>
      <c r="C153" s="63"/>
      <c r="D153" s="205" t="s">
        <v>287</v>
      </c>
      <c r="E153" s="63"/>
      <c r="F153" s="206" t="s">
        <v>756</v>
      </c>
      <c r="G153" s="63"/>
      <c r="H153" s="63"/>
      <c r="I153" s="163"/>
      <c r="J153" s="63"/>
      <c r="K153" s="63"/>
      <c r="L153" s="61"/>
      <c r="M153" s="207"/>
      <c r="N153" s="42"/>
      <c r="O153" s="42"/>
      <c r="P153" s="42"/>
      <c r="Q153" s="42"/>
      <c r="R153" s="42"/>
      <c r="S153" s="42"/>
      <c r="T153" s="78"/>
      <c r="AT153" s="24" t="s">
        <v>287</v>
      </c>
      <c r="AU153" s="24" t="s">
        <v>83</v>
      </c>
    </row>
    <row r="154" spans="2:65" s="1" customFormat="1" ht="22.5" customHeight="1">
      <c r="B154" s="41"/>
      <c r="C154" s="193" t="s">
        <v>405</v>
      </c>
      <c r="D154" s="193" t="s">
        <v>189</v>
      </c>
      <c r="E154" s="194" t="s">
        <v>759</v>
      </c>
      <c r="F154" s="195" t="s">
        <v>760</v>
      </c>
      <c r="G154" s="196" t="s">
        <v>285</v>
      </c>
      <c r="H154" s="197">
        <v>290.8</v>
      </c>
      <c r="I154" s="198"/>
      <c r="J154" s="199">
        <f>ROUND(I154*H154,2)</f>
        <v>0</v>
      </c>
      <c r="K154" s="195" t="s">
        <v>193</v>
      </c>
      <c r="L154" s="61"/>
      <c r="M154" s="200" t="s">
        <v>23</v>
      </c>
      <c r="N154" s="201" t="s">
        <v>44</v>
      </c>
      <c r="O154" s="42"/>
      <c r="P154" s="202">
        <f>O154*H154</f>
        <v>0</v>
      </c>
      <c r="Q154" s="202">
        <v>0</v>
      </c>
      <c r="R154" s="202">
        <f>Q154*H154</f>
        <v>0</v>
      </c>
      <c r="S154" s="202">
        <v>0</v>
      </c>
      <c r="T154" s="203">
        <f>S154*H154</f>
        <v>0</v>
      </c>
      <c r="AR154" s="24" t="s">
        <v>206</v>
      </c>
      <c r="AT154" s="24" t="s">
        <v>189</v>
      </c>
      <c r="AU154" s="24" t="s">
        <v>83</v>
      </c>
      <c r="AY154" s="24" t="s">
        <v>186</v>
      </c>
      <c r="BE154" s="204">
        <f>IF(N154="základní",J154,0)</f>
        <v>0</v>
      </c>
      <c r="BF154" s="204">
        <f>IF(N154="snížená",J154,0)</f>
        <v>0</v>
      </c>
      <c r="BG154" s="204">
        <f>IF(N154="zákl. přenesená",J154,0)</f>
        <v>0</v>
      </c>
      <c r="BH154" s="204">
        <f>IF(N154="sníž. přenesená",J154,0)</f>
        <v>0</v>
      </c>
      <c r="BI154" s="204">
        <f>IF(N154="nulová",J154,0)</f>
        <v>0</v>
      </c>
      <c r="BJ154" s="24" t="s">
        <v>81</v>
      </c>
      <c r="BK154" s="204">
        <f>ROUND(I154*H154,2)</f>
        <v>0</v>
      </c>
      <c r="BL154" s="24" t="s">
        <v>206</v>
      </c>
      <c r="BM154" s="24" t="s">
        <v>1855</v>
      </c>
    </row>
    <row r="155" spans="2:65" s="1" customFormat="1" ht="31.5" customHeight="1">
      <c r="B155" s="41"/>
      <c r="C155" s="193" t="s">
        <v>550</v>
      </c>
      <c r="D155" s="193" t="s">
        <v>189</v>
      </c>
      <c r="E155" s="194" t="s">
        <v>1541</v>
      </c>
      <c r="F155" s="195" t="s">
        <v>1542</v>
      </c>
      <c r="G155" s="196" t="s">
        <v>285</v>
      </c>
      <c r="H155" s="197">
        <v>274.28</v>
      </c>
      <c r="I155" s="198"/>
      <c r="J155" s="199">
        <f>ROUND(I155*H155,2)</f>
        <v>0</v>
      </c>
      <c r="K155" s="195" t="s">
        <v>193</v>
      </c>
      <c r="L155" s="61"/>
      <c r="M155" s="200" t="s">
        <v>23</v>
      </c>
      <c r="N155" s="201" t="s">
        <v>44</v>
      </c>
      <c r="O155" s="42"/>
      <c r="P155" s="202">
        <f>O155*H155</f>
        <v>0</v>
      </c>
      <c r="Q155" s="202">
        <v>0</v>
      </c>
      <c r="R155" s="202">
        <f>Q155*H155</f>
        <v>0</v>
      </c>
      <c r="S155" s="202">
        <v>0</v>
      </c>
      <c r="T155" s="203">
        <f>S155*H155</f>
        <v>0</v>
      </c>
      <c r="AR155" s="24" t="s">
        <v>206</v>
      </c>
      <c r="AT155" s="24" t="s">
        <v>189</v>
      </c>
      <c r="AU155" s="24" t="s">
        <v>83</v>
      </c>
      <c r="AY155" s="24" t="s">
        <v>186</v>
      </c>
      <c r="BE155" s="204">
        <f>IF(N155="základní",J155,0)</f>
        <v>0</v>
      </c>
      <c r="BF155" s="204">
        <f>IF(N155="snížená",J155,0)</f>
        <v>0</v>
      </c>
      <c r="BG155" s="204">
        <f>IF(N155="zákl. přenesená",J155,0)</f>
        <v>0</v>
      </c>
      <c r="BH155" s="204">
        <f>IF(N155="sníž. přenesená",J155,0)</f>
        <v>0</v>
      </c>
      <c r="BI155" s="204">
        <f>IF(N155="nulová",J155,0)</f>
        <v>0</v>
      </c>
      <c r="BJ155" s="24" t="s">
        <v>81</v>
      </c>
      <c r="BK155" s="204">
        <f>ROUND(I155*H155,2)</f>
        <v>0</v>
      </c>
      <c r="BL155" s="24" t="s">
        <v>206</v>
      </c>
      <c r="BM155" s="24" t="s">
        <v>1856</v>
      </c>
    </row>
    <row r="156" spans="2:47" s="1" customFormat="1" ht="27">
      <c r="B156" s="41"/>
      <c r="C156" s="63"/>
      <c r="D156" s="205" t="s">
        <v>287</v>
      </c>
      <c r="E156" s="63"/>
      <c r="F156" s="206" t="s">
        <v>768</v>
      </c>
      <c r="G156" s="63"/>
      <c r="H156" s="63"/>
      <c r="I156" s="163"/>
      <c r="J156" s="63"/>
      <c r="K156" s="63"/>
      <c r="L156" s="61"/>
      <c r="M156" s="207"/>
      <c r="N156" s="42"/>
      <c r="O156" s="42"/>
      <c r="P156" s="42"/>
      <c r="Q156" s="42"/>
      <c r="R156" s="42"/>
      <c r="S156" s="42"/>
      <c r="T156" s="78"/>
      <c r="AT156" s="24" t="s">
        <v>287</v>
      </c>
      <c r="AU156" s="24" t="s">
        <v>83</v>
      </c>
    </row>
    <row r="157" spans="2:65" s="1" customFormat="1" ht="44.25" customHeight="1">
      <c r="B157" s="41"/>
      <c r="C157" s="193" t="s">
        <v>10</v>
      </c>
      <c r="D157" s="193" t="s">
        <v>189</v>
      </c>
      <c r="E157" s="194" t="s">
        <v>779</v>
      </c>
      <c r="F157" s="195" t="s">
        <v>780</v>
      </c>
      <c r="G157" s="196" t="s">
        <v>285</v>
      </c>
      <c r="H157" s="197">
        <v>56.54</v>
      </c>
      <c r="I157" s="198"/>
      <c r="J157" s="199">
        <f>ROUND(I157*H157,2)</f>
        <v>0</v>
      </c>
      <c r="K157" s="195" t="s">
        <v>193</v>
      </c>
      <c r="L157" s="61"/>
      <c r="M157" s="200" t="s">
        <v>23</v>
      </c>
      <c r="N157" s="201" t="s">
        <v>44</v>
      </c>
      <c r="O157" s="42"/>
      <c r="P157" s="202">
        <f>O157*H157</f>
        <v>0</v>
      </c>
      <c r="Q157" s="202">
        <v>0.61404</v>
      </c>
      <c r="R157" s="202">
        <f>Q157*H157</f>
        <v>34.7178216</v>
      </c>
      <c r="S157" s="202">
        <v>0</v>
      </c>
      <c r="T157" s="203">
        <f>S157*H157</f>
        <v>0</v>
      </c>
      <c r="AR157" s="24" t="s">
        <v>206</v>
      </c>
      <c r="AT157" s="24" t="s">
        <v>189</v>
      </c>
      <c r="AU157" s="24" t="s">
        <v>83</v>
      </c>
      <c r="AY157" s="24" t="s">
        <v>186</v>
      </c>
      <c r="BE157" s="204">
        <f>IF(N157="základní",J157,0)</f>
        <v>0</v>
      </c>
      <c r="BF157" s="204">
        <f>IF(N157="snížená",J157,0)</f>
        <v>0</v>
      </c>
      <c r="BG157" s="204">
        <f>IF(N157="zákl. přenesená",J157,0)</f>
        <v>0</v>
      </c>
      <c r="BH157" s="204">
        <f>IF(N157="sníž. přenesená",J157,0)</f>
        <v>0</v>
      </c>
      <c r="BI157" s="204">
        <f>IF(N157="nulová",J157,0)</f>
        <v>0</v>
      </c>
      <c r="BJ157" s="24" t="s">
        <v>81</v>
      </c>
      <c r="BK157" s="204">
        <f>ROUND(I157*H157,2)</f>
        <v>0</v>
      </c>
      <c r="BL157" s="24" t="s">
        <v>206</v>
      </c>
      <c r="BM157" s="24" t="s">
        <v>1857</v>
      </c>
    </row>
    <row r="158" spans="2:47" s="1" customFormat="1" ht="189">
      <c r="B158" s="41"/>
      <c r="C158" s="63"/>
      <c r="D158" s="208" t="s">
        <v>287</v>
      </c>
      <c r="E158" s="63"/>
      <c r="F158" s="209" t="s">
        <v>782</v>
      </c>
      <c r="G158" s="63"/>
      <c r="H158" s="63"/>
      <c r="I158" s="163"/>
      <c r="J158" s="63"/>
      <c r="K158" s="63"/>
      <c r="L158" s="61"/>
      <c r="M158" s="207"/>
      <c r="N158" s="42"/>
      <c r="O158" s="42"/>
      <c r="P158" s="42"/>
      <c r="Q158" s="42"/>
      <c r="R158" s="42"/>
      <c r="S158" s="42"/>
      <c r="T158" s="78"/>
      <c r="AT158" s="24" t="s">
        <v>287</v>
      </c>
      <c r="AU158" s="24" t="s">
        <v>83</v>
      </c>
    </row>
    <row r="159" spans="2:51" s="11" customFormat="1" ht="13.5">
      <c r="B159" s="214"/>
      <c r="C159" s="215"/>
      <c r="D159" s="205" t="s">
        <v>290</v>
      </c>
      <c r="E159" s="216" t="s">
        <v>23</v>
      </c>
      <c r="F159" s="217" t="s">
        <v>1858</v>
      </c>
      <c r="G159" s="215"/>
      <c r="H159" s="218">
        <v>56.54</v>
      </c>
      <c r="I159" s="219"/>
      <c r="J159" s="215"/>
      <c r="K159" s="215"/>
      <c r="L159" s="220"/>
      <c r="M159" s="221"/>
      <c r="N159" s="222"/>
      <c r="O159" s="222"/>
      <c r="P159" s="222"/>
      <c r="Q159" s="222"/>
      <c r="R159" s="222"/>
      <c r="S159" s="222"/>
      <c r="T159" s="223"/>
      <c r="AT159" s="224" t="s">
        <v>290</v>
      </c>
      <c r="AU159" s="224" t="s">
        <v>83</v>
      </c>
      <c r="AV159" s="11" t="s">
        <v>83</v>
      </c>
      <c r="AW159" s="11" t="s">
        <v>36</v>
      </c>
      <c r="AX159" s="11" t="s">
        <v>81</v>
      </c>
      <c r="AY159" s="224" t="s">
        <v>186</v>
      </c>
    </row>
    <row r="160" spans="2:65" s="1" customFormat="1" ht="31.5" customHeight="1">
      <c r="B160" s="41"/>
      <c r="C160" s="193" t="s">
        <v>9</v>
      </c>
      <c r="D160" s="193" t="s">
        <v>189</v>
      </c>
      <c r="E160" s="194" t="s">
        <v>1859</v>
      </c>
      <c r="F160" s="195" t="s">
        <v>1860</v>
      </c>
      <c r="G160" s="196" t="s">
        <v>285</v>
      </c>
      <c r="H160" s="197">
        <v>3.22</v>
      </c>
      <c r="I160" s="198"/>
      <c r="J160" s="199">
        <f>ROUND(I160*H160,2)</f>
        <v>0</v>
      </c>
      <c r="K160" s="195" t="s">
        <v>193</v>
      </c>
      <c r="L160" s="61"/>
      <c r="M160" s="200" t="s">
        <v>23</v>
      </c>
      <c r="N160" s="201" t="s">
        <v>44</v>
      </c>
      <c r="O160" s="42"/>
      <c r="P160" s="202">
        <f>O160*H160</f>
        <v>0</v>
      </c>
      <c r="Q160" s="202">
        <v>0.02256</v>
      </c>
      <c r="R160" s="202">
        <f>Q160*H160</f>
        <v>0.0726432</v>
      </c>
      <c r="S160" s="202">
        <v>0</v>
      </c>
      <c r="T160" s="203">
        <f>S160*H160</f>
        <v>0</v>
      </c>
      <c r="AR160" s="24" t="s">
        <v>206</v>
      </c>
      <c r="AT160" s="24" t="s">
        <v>189</v>
      </c>
      <c r="AU160" s="24" t="s">
        <v>83</v>
      </c>
      <c r="AY160" s="24" t="s">
        <v>186</v>
      </c>
      <c r="BE160" s="204">
        <f>IF(N160="základní",J160,0)</f>
        <v>0</v>
      </c>
      <c r="BF160" s="204">
        <f>IF(N160="snížená",J160,0)</f>
        <v>0</v>
      </c>
      <c r="BG160" s="204">
        <f>IF(N160="zákl. přenesená",J160,0)</f>
        <v>0</v>
      </c>
      <c r="BH160" s="204">
        <f>IF(N160="sníž. přenesená",J160,0)</f>
        <v>0</v>
      </c>
      <c r="BI160" s="204">
        <f>IF(N160="nulová",J160,0)</f>
        <v>0</v>
      </c>
      <c r="BJ160" s="24" t="s">
        <v>81</v>
      </c>
      <c r="BK160" s="204">
        <f>ROUND(I160*H160,2)</f>
        <v>0</v>
      </c>
      <c r="BL160" s="24" t="s">
        <v>206</v>
      </c>
      <c r="BM160" s="24" t="s">
        <v>1861</v>
      </c>
    </row>
    <row r="161" spans="2:47" s="1" customFormat="1" ht="67.5">
      <c r="B161" s="41"/>
      <c r="C161" s="63"/>
      <c r="D161" s="205" t="s">
        <v>287</v>
      </c>
      <c r="E161" s="63"/>
      <c r="F161" s="206" t="s">
        <v>1862</v>
      </c>
      <c r="G161" s="63"/>
      <c r="H161" s="63"/>
      <c r="I161" s="163"/>
      <c r="J161" s="63"/>
      <c r="K161" s="63"/>
      <c r="L161" s="61"/>
      <c r="M161" s="207"/>
      <c r="N161" s="42"/>
      <c r="O161" s="42"/>
      <c r="P161" s="42"/>
      <c r="Q161" s="42"/>
      <c r="R161" s="42"/>
      <c r="S161" s="42"/>
      <c r="T161" s="78"/>
      <c r="AT161" s="24" t="s">
        <v>287</v>
      </c>
      <c r="AU161" s="24" t="s">
        <v>83</v>
      </c>
    </row>
    <row r="162" spans="2:65" s="1" customFormat="1" ht="31.5" customHeight="1">
      <c r="B162" s="41"/>
      <c r="C162" s="193" t="s">
        <v>362</v>
      </c>
      <c r="D162" s="193" t="s">
        <v>189</v>
      </c>
      <c r="E162" s="194" t="s">
        <v>1863</v>
      </c>
      <c r="F162" s="195" t="s">
        <v>1864</v>
      </c>
      <c r="G162" s="196" t="s">
        <v>285</v>
      </c>
      <c r="H162" s="197">
        <v>3.22</v>
      </c>
      <c r="I162" s="198"/>
      <c r="J162" s="199">
        <f>ROUND(I162*H162,2)</f>
        <v>0</v>
      </c>
      <c r="K162" s="195" t="s">
        <v>193</v>
      </c>
      <c r="L162" s="61"/>
      <c r="M162" s="200" t="s">
        <v>23</v>
      </c>
      <c r="N162" s="201" t="s">
        <v>44</v>
      </c>
      <c r="O162" s="42"/>
      <c r="P162" s="202">
        <f>O162*H162</f>
        <v>0</v>
      </c>
      <c r="Q162" s="202">
        <v>0.69538</v>
      </c>
      <c r="R162" s="202">
        <f>Q162*H162</f>
        <v>2.2391236</v>
      </c>
      <c r="S162" s="202">
        <v>0</v>
      </c>
      <c r="T162" s="203">
        <f>S162*H162</f>
        <v>0</v>
      </c>
      <c r="AR162" s="24" t="s">
        <v>206</v>
      </c>
      <c r="AT162" s="24" t="s">
        <v>189</v>
      </c>
      <c r="AU162" s="24" t="s">
        <v>83</v>
      </c>
      <c r="AY162" s="24" t="s">
        <v>186</v>
      </c>
      <c r="BE162" s="204">
        <f>IF(N162="základní",J162,0)</f>
        <v>0</v>
      </c>
      <c r="BF162" s="204">
        <f>IF(N162="snížená",J162,0)</f>
        <v>0</v>
      </c>
      <c r="BG162" s="204">
        <f>IF(N162="zákl. přenesená",J162,0)</f>
        <v>0</v>
      </c>
      <c r="BH162" s="204">
        <f>IF(N162="sníž. přenesená",J162,0)</f>
        <v>0</v>
      </c>
      <c r="BI162" s="204">
        <f>IF(N162="nulová",J162,0)</f>
        <v>0</v>
      </c>
      <c r="BJ162" s="24" t="s">
        <v>81</v>
      </c>
      <c r="BK162" s="204">
        <f>ROUND(I162*H162,2)</f>
        <v>0</v>
      </c>
      <c r="BL162" s="24" t="s">
        <v>206</v>
      </c>
      <c r="BM162" s="24" t="s">
        <v>1865</v>
      </c>
    </row>
    <row r="163" spans="2:47" s="1" customFormat="1" ht="67.5">
      <c r="B163" s="41"/>
      <c r="C163" s="63"/>
      <c r="D163" s="205" t="s">
        <v>287</v>
      </c>
      <c r="E163" s="63"/>
      <c r="F163" s="206" t="s">
        <v>1862</v>
      </c>
      <c r="G163" s="63"/>
      <c r="H163" s="63"/>
      <c r="I163" s="163"/>
      <c r="J163" s="63"/>
      <c r="K163" s="63"/>
      <c r="L163" s="61"/>
      <c r="M163" s="207"/>
      <c r="N163" s="42"/>
      <c r="O163" s="42"/>
      <c r="P163" s="42"/>
      <c r="Q163" s="42"/>
      <c r="R163" s="42"/>
      <c r="S163" s="42"/>
      <c r="T163" s="78"/>
      <c r="AT163" s="24" t="s">
        <v>287</v>
      </c>
      <c r="AU163" s="24" t="s">
        <v>83</v>
      </c>
    </row>
    <row r="164" spans="2:65" s="1" customFormat="1" ht="31.5" customHeight="1">
      <c r="B164" s="41"/>
      <c r="C164" s="193" t="s">
        <v>354</v>
      </c>
      <c r="D164" s="193" t="s">
        <v>189</v>
      </c>
      <c r="E164" s="194" t="s">
        <v>796</v>
      </c>
      <c r="F164" s="195" t="s">
        <v>797</v>
      </c>
      <c r="G164" s="196" t="s">
        <v>285</v>
      </c>
      <c r="H164" s="197">
        <v>56.54</v>
      </c>
      <c r="I164" s="198"/>
      <c r="J164" s="199">
        <f>ROUND(I164*H164,2)</f>
        <v>0</v>
      </c>
      <c r="K164" s="195" t="s">
        <v>193</v>
      </c>
      <c r="L164" s="61"/>
      <c r="M164" s="200" t="s">
        <v>23</v>
      </c>
      <c r="N164" s="201" t="s">
        <v>44</v>
      </c>
      <c r="O164" s="42"/>
      <c r="P164" s="202">
        <f>O164*H164</f>
        <v>0</v>
      </c>
      <c r="Q164" s="202">
        <v>0.1514</v>
      </c>
      <c r="R164" s="202">
        <f>Q164*H164</f>
        <v>8.560156000000001</v>
      </c>
      <c r="S164" s="202">
        <v>0</v>
      </c>
      <c r="T164" s="203">
        <f>S164*H164</f>
        <v>0</v>
      </c>
      <c r="AR164" s="24" t="s">
        <v>206</v>
      </c>
      <c r="AT164" s="24" t="s">
        <v>189</v>
      </c>
      <c r="AU164" s="24" t="s">
        <v>83</v>
      </c>
      <c r="AY164" s="24" t="s">
        <v>186</v>
      </c>
      <c r="BE164" s="204">
        <f>IF(N164="základní",J164,0)</f>
        <v>0</v>
      </c>
      <c r="BF164" s="204">
        <f>IF(N164="snížená",J164,0)</f>
        <v>0</v>
      </c>
      <c r="BG164" s="204">
        <f>IF(N164="zákl. přenesená",J164,0)</f>
        <v>0</v>
      </c>
      <c r="BH164" s="204">
        <f>IF(N164="sníž. přenesená",J164,0)</f>
        <v>0</v>
      </c>
      <c r="BI164" s="204">
        <f>IF(N164="nulová",J164,0)</f>
        <v>0</v>
      </c>
      <c r="BJ164" s="24" t="s">
        <v>81</v>
      </c>
      <c r="BK164" s="204">
        <f>ROUND(I164*H164,2)</f>
        <v>0</v>
      </c>
      <c r="BL164" s="24" t="s">
        <v>206</v>
      </c>
      <c r="BM164" s="24" t="s">
        <v>1866</v>
      </c>
    </row>
    <row r="165" spans="2:47" s="1" customFormat="1" ht="27">
      <c r="B165" s="41"/>
      <c r="C165" s="63"/>
      <c r="D165" s="208" t="s">
        <v>287</v>
      </c>
      <c r="E165" s="63"/>
      <c r="F165" s="209" t="s">
        <v>799</v>
      </c>
      <c r="G165" s="63"/>
      <c r="H165" s="63"/>
      <c r="I165" s="163"/>
      <c r="J165" s="63"/>
      <c r="K165" s="63"/>
      <c r="L165" s="61"/>
      <c r="M165" s="207"/>
      <c r="N165" s="42"/>
      <c r="O165" s="42"/>
      <c r="P165" s="42"/>
      <c r="Q165" s="42"/>
      <c r="R165" s="42"/>
      <c r="S165" s="42"/>
      <c r="T165" s="78"/>
      <c r="AT165" s="24" t="s">
        <v>287</v>
      </c>
      <c r="AU165" s="24" t="s">
        <v>83</v>
      </c>
    </row>
    <row r="166" spans="2:63" s="10" customFormat="1" ht="29.85" customHeight="1">
      <c r="B166" s="176"/>
      <c r="C166" s="177"/>
      <c r="D166" s="190" t="s">
        <v>72</v>
      </c>
      <c r="E166" s="191" t="s">
        <v>241</v>
      </c>
      <c r="F166" s="191" t="s">
        <v>868</v>
      </c>
      <c r="G166" s="177"/>
      <c r="H166" s="177"/>
      <c r="I166" s="180"/>
      <c r="J166" s="192">
        <f>BK166</f>
        <v>0</v>
      </c>
      <c r="K166" s="177"/>
      <c r="L166" s="182"/>
      <c r="M166" s="183"/>
      <c r="N166" s="184"/>
      <c r="O166" s="184"/>
      <c r="P166" s="185">
        <f>SUM(P167:P182)</f>
        <v>0</v>
      </c>
      <c r="Q166" s="184"/>
      <c r="R166" s="185">
        <f>SUM(R167:R182)</f>
        <v>62.01141302</v>
      </c>
      <c r="S166" s="184"/>
      <c r="T166" s="186">
        <f>SUM(T167:T182)</f>
        <v>0</v>
      </c>
      <c r="AR166" s="187" t="s">
        <v>81</v>
      </c>
      <c r="AT166" s="188" t="s">
        <v>72</v>
      </c>
      <c r="AU166" s="188" t="s">
        <v>81</v>
      </c>
      <c r="AY166" s="187" t="s">
        <v>186</v>
      </c>
      <c r="BK166" s="189">
        <f>SUM(BK167:BK182)</f>
        <v>0</v>
      </c>
    </row>
    <row r="167" spans="2:65" s="1" customFormat="1" ht="31.5" customHeight="1">
      <c r="B167" s="41"/>
      <c r="C167" s="193" t="s">
        <v>836</v>
      </c>
      <c r="D167" s="193" t="s">
        <v>189</v>
      </c>
      <c r="E167" s="194" t="s">
        <v>908</v>
      </c>
      <c r="F167" s="195" t="s">
        <v>909</v>
      </c>
      <c r="G167" s="196" t="s">
        <v>300</v>
      </c>
      <c r="H167" s="197">
        <v>2</v>
      </c>
      <c r="I167" s="198"/>
      <c r="J167" s="199">
        <f>ROUND(I167*H167,2)</f>
        <v>0</v>
      </c>
      <c r="K167" s="195" t="s">
        <v>193</v>
      </c>
      <c r="L167" s="61"/>
      <c r="M167" s="200" t="s">
        <v>23</v>
      </c>
      <c r="N167" s="201" t="s">
        <v>44</v>
      </c>
      <c r="O167" s="42"/>
      <c r="P167" s="202">
        <f>O167*H167</f>
        <v>0</v>
      </c>
      <c r="Q167" s="202">
        <v>0.0007</v>
      </c>
      <c r="R167" s="202">
        <f>Q167*H167</f>
        <v>0.0014</v>
      </c>
      <c r="S167" s="202">
        <v>0</v>
      </c>
      <c r="T167" s="203">
        <f>S167*H167</f>
        <v>0</v>
      </c>
      <c r="AR167" s="24" t="s">
        <v>206</v>
      </c>
      <c r="AT167" s="24" t="s">
        <v>189</v>
      </c>
      <c r="AU167" s="24" t="s">
        <v>83</v>
      </c>
      <c r="AY167" s="24" t="s">
        <v>186</v>
      </c>
      <c r="BE167" s="204">
        <f>IF(N167="základní",J167,0)</f>
        <v>0</v>
      </c>
      <c r="BF167" s="204">
        <f>IF(N167="snížená",J167,0)</f>
        <v>0</v>
      </c>
      <c r="BG167" s="204">
        <f>IF(N167="zákl. přenesená",J167,0)</f>
        <v>0</v>
      </c>
      <c r="BH167" s="204">
        <f>IF(N167="sníž. přenesená",J167,0)</f>
        <v>0</v>
      </c>
      <c r="BI167" s="204">
        <f>IF(N167="nulová",J167,0)</f>
        <v>0</v>
      </c>
      <c r="BJ167" s="24" t="s">
        <v>81</v>
      </c>
      <c r="BK167" s="204">
        <f>ROUND(I167*H167,2)</f>
        <v>0</v>
      </c>
      <c r="BL167" s="24" t="s">
        <v>206</v>
      </c>
      <c r="BM167" s="24" t="s">
        <v>1867</v>
      </c>
    </row>
    <row r="168" spans="2:47" s="1" customFormat="1" ht="135">
      <c r="B168" s="41"/>
      <c r="C168" s="63"/>
      <c r="D168" s="205" t="s">
        <v>287</v>
      </c>
      <c r="E168" s="63"/>
      <c r="F168" s="206" t="s">
        <v>911</v>
      </c>
      <c r="G168" s="63"/>
      <c r="H168" s="63"/>
      <c r="I168" s="163"/>
      <c r="J168" s="63"/>
      <c r="K168" s="63"/>
      <c r="L168" s="61"/>
      <c r="M168" s="207"/>
      <c r="N168" s="42"/>
      <c r="O168" s="42"/>
      <c r="P168" s="42"/>
      <c r="Q168" s="42"/>
      <c r="R168" s="42"/>
      <c r="S168" s="42"/>
      <c r="T168" s="78"/>
      <c r="AT168" s="24" t="s">
        <v>287</v>
      </c>
      <c r="AU168" s="24" t="s">
        <v>83</v>
      </c>
    </row>
    <row r="169" spans="2:65" s="1" customFormat="1" ht="22.5" customHeight="1">
      <c r="B169" s="41"/>
      <c r="C169" s="193" t="s">
        <v>602</v>
      </c>
      <c r="D169" s="193" t="s">
        <v>189</v>
      </c>
      <c r="E169" s="194" t="s">
        <v>917</v>
      </c>
      <c r="F169" s="195" t="s">
        <v>918</v>
      </c>
      <c r="G169" s="196" t="s">
        <v>300</v>
      </c>
      <c r="H169" s="197">
        <v>2</v>
      </c>
      <c r="I169" s="198"/>
      <c r="J169" s="199">
        <f>ROUND(I169*H169,2)</f>
        <v>0</v>
      </c>
      <c r="K169" s="195" t="s">
        <v>193</v>
      </c>
      <c r="L169" s="61"/>
      <c r="M169" s="200" t="s">
        <v>23</v>
      </c>
      <c r="N169" s="201" t="s">
        <v>44</v>
      </c>
      <c r="O169" s="42"/>
      <c r="P169" s="202">
        <f>O169*H169</f>
        <v>0</v>
      </c>
      <c r="Q169" s="202">
        <v>0.10941</v>
      </c>
      <c r="R169" s="202">
        <f>Q169*H169</f>
        <v>0.21882</v>
      </c>
      <c r="S169" s="202">
        <v>0</v>
      </c>
      <c r="T169" s="203">
        <f>S169*H169</f>
        <v>0</v>
      </c>
      <c r="AR169" s="24" t="s">
        <v>206</v>
      </c>
      <c r="AT169" s="24" t="s">
        <v>189</v>
      </c>
      <c r="AU169" s="24" t="s">
        <v>83</v>
      </c>
      <c r="AY169" s="24" t="s">
        <v>186</v>
      </c>
      <c r="BE169" s="204">
        <f>IF(N169="základní",J169,0)</f>
        <v>0</v>
      </c>
      <c r="BF169" s="204">
        <f>IF(N169="snížená",J169,0)</f>
        <v>0</v>
      </c>
      <c r="BG169" s="204">
        <f>IF(N169="zákl. přenesená",J169,0)</f>
        <v>0</v>
      </c>
      <c r="BH169" s="204">
        <f>IF(N169="sníž. přenesená",J169,0)</f>
        <v>0</v>
      </c>
      <c r="BI169" s="204">
        <f>IF(N169="nulová",J169,0)</f>
        <v>0</v>
      </c>
      <c r="BJ169" s="24" t="s">
        <v>81</v>
      </c>
      <c r="BK169" s="204">
        <f>ROUND(I169*H169,2)</f>
        <v>0</v>
      </c>
      <c r="BL169" s="24" t="s">
        <v>206</v>
      </c>
      <c r="BM169" s="24" t="s">
        <v>1868</v>
      </c>
    </row>
    <row r="170" spans="2:47" s="1" customFormat="1" ht="94.5">
      <c r="B170" s="41"/>
      <c r="C170" s="63"/>
      <c r="D170" s="205" t="s">
        <v>287</v>
      </c>
      <c r="E170" s="63"/>
      <c r="F170" s="206" t="s">
        <v>920</v>
      </c>
      <c r="G170" s="63"/>
      <c r="H170" s="63"/>
      <c r="I170" s="163"/>
      <c r="J170" s="63"/>
      <c r="K170" s="63"/>
      <c r="L170" s="61"/>
      <c r="M170" s="207"/>
      <c r="N170" s="42"/>
      <c r="O170" s="42"/>
      <c r="P170" s="42"/>
      <c r="Q170" s="42"/>
      <c r="R170" s="42"/>
      <c r="S170" s="42"/>
      <c r="T170" s="78"/>
      <c r="AT170" s="24" t="s">
        <v>287</v>
      </c>
      <c r="AU170" s="24" t="s">
        <v>83</v>
      </c>
    </row>
    <row r="171" spans="2:65" s="1" customFormat="1" ht="44.25" customHeight="1">
      <c r="B171" s="41"/>
      <c r="C171" s="193" t="s">
        <v>369</v>
      </c>
      <c r="D171" s="193" t="s">
        <v>189</v>
      </c>
      <c r="E171" s="194" t="s">
        <v>1869</v>
      </c>
      <c r="F171" s="195" t="s">
        <v>1870</v>
      </c>
      <c r="G171" s="196" t="s">
        <v>444</v>
      </c>
      <c r="H171" s="197">
        <v>45.88</v>
      </c>
      <c r="I171" s="198"/>
      <c r="J171" s="199">
        <f>ROUND(I171*H171,2)</f>
        <v>0</v>
      </c>
      <c r="K171" s="195" t="s">
        <v>193</v>
      </c>
      <c r="L171" s="61"/>
      <c r="M171" s="200" t="s">
        <v>23</v>
      </c>
      <c r="N171" s="201" t="s">
        <v>44</v>
      </c>
      <c r="O171" s="42"/>
      <c r="P171" s="202">
        <f>O171*H171</f>
        <v>0</v>
      </c>
      <c r="Q171" s="202">
        <v>0.3697</v>
      </c>
      <c r="R171" s="202">
        <f>Q171*H171</f>
        <v>16.961835999999998</v>
      </c>
      <c r="S171" s="202">
        <v>0</v>
      </c>
      <c r="T171" s="203">
        <f>S171*H171</f>
        <v>0</v>
      </c>
      <c r="AR171" s="24" t="s">
        <v>206</v>
      </c>
      <c r="AT171" s="24" t="s">
        <v>189</v>
      </c>
      <c r="AU171" s="24" t="s">
        <v>83</v>
      </c>
      <c r="AY171" s="24" t="s">
        <v>186</v>
      </c>
      <c r="BE171" s="204">
        <f>IF(N171="základní",J171,0)</f>
        <v>0</v>
      </c>
      <c r="BF171" s="204">
        <f>IF(N171="snížená",J171,0)</f>
        <v>0</v>
      </c>
      <c r="BG171" s="204">
        <f>IF(N171="zákl. přenesená",J171,0)</f>
        <v>0</v>
      </c>
      <c r="BH171" s="204">
        <f>IF(N171="sníž. přenesená",J171,0)</f>
        <v>0</v>
      </c>
      <c r="BI171" s="204">
        <f>IF(N171="nulová",J171,0)</f>
        <v>0</v>
      </c>
      <c r="BJ171" s="24" t="s">
        <v>81</v>
      </c>
      <c r="BK171" s="204">
        <f>ROUND(I171*H171,2)</f>
        <v>0</v>
      </c>
      <c r="BL171" s="24" t="s">
        <v>206</v>
      </c>
      <c r="BM171" s="24" t="s">
        <v>1871</v>
      </c>
    </row>
    <row r="172" spans="2:47" s="1" customFormat="1" ht="148.5">
      <c r="B172" s="41"/>
      <c r="C172" s="63"/>
      <c r="D172" s="208" t="s">
        <v>287</v>
      </c>
      <c r="E172" s="63"/>
      <c r="F172" s="209" t="s">
        <v>1872</v>
      </c>
      <c r="G172" s="63"/>
      <c r="H172" s="63"/>
      <c r="I172" s="163"/>
      <c r="J172" s="63"/>
      <c r="K172" s="63"/>
      <c r="L172" s="61"/>
      <c r="M172" s="207"/>
      <c r="N172" s="42"/>
      <c r="O172" s="42"/>
      <c r="P172" s="42"/>
      <c r="Q172" s="42"/>
      <c r="R172" s="42"/>
      <c r="S172" s="42"/>
      <c r="T172" s="78"/>
      <c r="AT172" s="24" t="s">
        <v>287</v>
      </c>
      <c r="AU172" s="24" t="s">
        <v>83</v>
      </c>
    </row>
    <row r="173" spans="2:51" s="11" customFormat="1" ht="13.5">
      <c r="B173" s="214"/>
      <c r="C173" s="215"/>
      <c r="D173" s="205" t="s">
        <v>290</v>
      </c>
      <c r="E173" s="216" t="s">
        <v>23</v>
      </c>
      <c r="F173" s="217" t="s">
        <v>1873</v>
      </c>
      <c r="G173" s="215"/>
      <c r="H173" s="218">
        <v>45.88</v>
      </c>
      <c r="I173" s="219"/>
      <c r="J173" s="215"/>
      <c r="K173" s="215"/>
      <c r="L173" s="220"/>
      <c r="M173" s="221"/>
      <c r="N173" s="222"/>
      <c r="O173" s="222"/>
      <c r="P173" s="222"/>
      <c r="Q173" s="222"/>
      <c r="R173" s="222"/>
      <c r="S173" s="222"/>
      <c r="T173" s="223"/>
      <c r="AT173" s="224" t="s">
        <v>290</v>
      </c>
      <c r="AU173" s="224" t="s">
        <v>83</v>
      </c>
      <c r="AV173" s="11" t="s">
        <v>83</v>
      </c>
      <c r="AW173" s="11" t="s">
        <v>36</v>
      </c>
      <c r="AX173" s="11" t="s">
        <v>81</v>
      </c>
      <c r="AY173" s="224" t="s">
        <v>186</v>
      </c>
    </row>
    <row r="174" spans="2:65" s="1" customFormat="1" ht="31.5" customHeight="1">
      <c r="B174" s="41"/>
      <c r="C174" s="193" t="s">
        <v>241</v>
      </c>
      <c r="D174" s="193" t="s">
        <v>189</v>
      </c>
      <c r="E174" s="194" t="s">
        <v>979</v>
      </c>
      <c r="F174" s="195" t="s">
        <v>980</v>
      </c>
      <c r="G174" s="196" t="s">
        <v>300</v>
      </c>
      <c r="H174" s="197">
        <v>2</v>
      </c>
      <c r="I174" s="198"/>
      <c r="J174" s="199">
        <f>ROUND(I174*H174,2)</f>
        <v>0</v>
      </c>
      <c r="K174" s="195" t="s">
        <v>193</v>
      </c>
      <c r="L174" s="61"/>
      <c r="M174" s="200" t="s">
        <v>23</v>
      </c>
      <c r="N174" s="201" t="s">
        <v>44</v>
      </c>
      <c r="O174" s="42"/>
      <c r="P174" s="202">
        <f>O174*H174</f>
        <v>0</v>
      </c>
      <c r="Q174" s="202">
        <v>14.14974</v>
      </c>
      <c r="R174" s="202">
        <f>Q174*H174</f>
        <v>28.29948</v>
      </c>
      <c r="S174" s="202">
        <v>0</v>
      </c>
      <c r="T174" s="203">
        <f>S174*H174</f>
        <v>0</v>
      </c>
      <c r="AR174" s="24" t="s">
        <v>206</v>
      </c>
      <c r="AT174" s="24" t="s">
        <v>189</v>
      </c>
      <c r="AU174" s="24" t="s">
        <v>83</v>
      </c>
      <c r="AY174" s="24" t="s">
        <v>186</v>
      </c>
      <c r="BE174" s="204">
        <f>IF(N174="základní",J174,0)</f>
        <v>0</v>
      </c>
      <c r="BF174" s="204">
        <f>IF(N174="snížená",J174,0)</f>
        <v>0</v>
      </c>
      <c r="BG174" s="204">
        <f>IF(N174="zákl. přenesená",J174,0)</f>
        <v>0</v>
      </c>
      <c r="BH174" s="204">
        <f>IF(N174="sníž. přenesená",J174,0)</f>
        <v>0</v>
      </c>
      <c r="BI174" s="204">
        <f>IF(N174="nulová",J174,0)</f>
        <v>0</v>
      </c>
      <c r="BJ174" s="24" t="s">
        <v>81</v>
      </c>
      <c r="BK174" s="204">
        <f>ROUND(I174*H174,2)</f>
        <v>0</v>
      </c>
      <c r="BL174" s="24" t="s">
        <v>206</v>
      </c>
      <c r="BM174" s="24" t="s">
        <v>1874</v>
      </c>
    </row>
    <row r="175" spans="2:47" s="1" customFormat="1" ht="175.5">
      <c r="B175" s="41"/>
      <c r="C175" s="63"/>
      <c r="D175" s="205" t="s">
        <v>287</v>
      </c>
      <c r="E175" s="63"/>
      <c r="F175" s="206" t="s">
        <v>982</v>
      </c>
      <c r="G175" s="63"/>
      <c r="H175" s="63"/>
      <c r="I175" s="163"/>
      <c r="J175" s="63"/>
      <c r="K175" s="63"/>
      <c r="L175" s="61"/>
      <c r="M175" s="207"/>
      <c r="N175" s="42"/>
      <c r="O175" s="42"/>
      <c r="P175" s="42"/>
      <c r="Q175" s="42"/>
      <c r="R175" s="42"/>
      <c r="S175" s="42"/>
      <c r="T175" s="78"/>
      <c r="AT175" s="24" t="s">
        <v>287</v>
      </c>
      <c r="AU175" s="24" t="s">
        <v>83</v>
      </c>
    </row>
    <row r="176" spans="2:65" s="1" customFormat="1" ht="22.5" customHeight="1">
      <c r="B176" s="41"/>
      <c r="C176" s="193" t="s">
        <v>246</v>
      </c>
      <c r="D176" s="193" t="s">
        <v>189</v>
      </c>
      <c r="E176" s="194" t="s">
        <v>984</v>
      </c>
      <c r="F176" s="195" t="s">
        <v>985</v>
      </c>
      <c r="G176" s="196" t="s">
        <v>444</v>
      </c>
      <c r="H176" s="197">
        <v>11.45</v>
      </c>
      <c r="I176" s="198"/>
      <c r="J176" s="199">
        <f>ROUND(I176*H176,2)</f>
        <v>0</v>
      </c>
      <c r="K176" s="195" t="s">
        <v>193</v>
      </c>
      <c r="L176" s="61"/>
      <c r="M176" s="200" t="s">
        <v>23</v>
      </c>
      <c r="N176" s="201" t="s">
        <v>44</v>
      </c>
      <c r="O176" s="42"/>
      <c r="P176" s="202">
        <f>O176*H176</f>
        <v>0</v>
      </c>
      <c r="Q176" s="202">
        <v>0.88535</v>
      </c>
      <c r="R176" s="202">
        <f>Q176*H176</f>
        <v>10.137257499999999</v>
      </c>
      <c r="S176" s="202">
        <v>0</v>
      </c>
      <c r="T176" s="203">
        <f>S176*H176</f>
        <v>0</v>
      </c>
      <c r="AR176" s="24" t="s">
        <v>206</v>
      </c>
      <c r="AT176" s="24" t="s">
        <v>189</v>
      </c>
      <c r="AU176" s="24" t="s">
        <v>83</v>
      </c>
      <c r="AY176" s="24" t="s">
        <v>186</v>
      </c>
      <c r="BE176" s="204">
        <f>IF(N176="základní",J176,0)</f>
        <v>0</v>
      </c>
      <c r="BF176" s="204">
        <f>IF(N176="snížená",J176,0)</f>
        <v>0</v>
      </c>
      <c r="BG176" s="204">
        <f>IF(N176="zákl. přenesená",J176,0)</f>
        <v>0</v>
      </c>
      <c r="BH176" s="204">
        <f>IF(N176="sníž. přenesená",J176,0)</f>
        <v>0</v>
      </c>
      <c r="BI176" s="204">
        <f>IF(N176="nulová",J176,0)</f>
        <v>0</v>
      </c>
      <c r="BJ176" s="24" t="s">
        <v>81</v>
      </c>
      <c r="BK176" s="204">
        <f>ROUND(I176*H176,2)</f>
        <v>0</v>
      </c>
      <c r="BL176" s="24" t="s">
        <v>206</v>
      </c>
      <c r="BM176" s="24" t="s">
        <v>1875</v>
      </c>
    </row>
    <row r="177" spans="2:47" s="1" customFormat="1" ht="81">
      <c r="B177" s="41"/>
      <c r="C177" s="63"/>
      <c r="D177" s="205" t="s">
        <v>287</v>
      </c>
      <c r="E177" s="63"/>
      <c r="F177" s="206" t="s">
        <v>987</v>
      </c>
      <c r="G177" s="63"/>
      <c r="H177" s="63"/>
      <c r="I177" s="163"/>
      <c r="J177" s="63"/>
      <c r="K177" s="63"/>
      <c r="L177" s="61"/>
      <c r="M177" s="207"/>
      <c r="N177" s="42"/>
      <c r="O177" s="42"/>
      <c r="P177" s="42"/>
      <c r="Q177" s="42"/>
      <c r="R177" s="42"/>
      <c r="S177" s="42"/>
      <c r="T177" s="78"/>
      <c r="AT177" s="24" t="s">
        <v>287</v>
      </c>
      <c r="AU177" s="24" t="s">
        <v>83</v>
      </c>
    </row>
    <row r="178" spans="2:65" s="1" customFormat="1" ht="31.5" customHeight="1">
      <c r="B178" s="41"/>
      <c r="C178" s="193" t="s">
        <v>251</v>
      </c>
      <c r="D178" s="193" t="s">
        <v>189</v>
      </c>
      <c r="E178" s="194" t="s">
        <v>989</v>
      </c>
      <c r="F178" s="195" t="s">
        <v>990</v>
      </c>
      <c r="G178" s="196" t="s">
        <v>295</v>
      </c>
      <c r="H178" s="197">
        <v>2.741</v>
      </c>
      <c r="I178" s="198"/>
      <c r="J178" s="199">
        <f>ROUND(I178*H178,2)</f>
        <v>0</v>
      </c>
      <c r="K178" s="195" t="s">
        <v>193</v>
      </c>
      <c r="L178" s="61"/>
      <c r="M178" s="200" t="s">
        <v>23</v>
      </c>
      <c r="N178" s="201" t="s">
        <v>44</v>
      </c>
      <c r="O178" s="42"/>
      <c r="P178" s="202">
        <f>O178*H178</f>
        <v>0</v>
      </c>
      <c r="Q178" s="202">
        <v>2.26672</v>
      </c>
      <c r="R178" s="202">
        <f>Q178*H178</f>
        <v>6.21307952</v>
      </c>
      <c r="S178" s="202">
        <v>0</v>
      </c>
      <c r="T178" s="203">
        <f>S178*H178</f>
        <v>0</v>
      </c>
      <c r="AR178" s="24" t="s">
        <v>206</v>
      </c>
      <c r="AT178" s="24" t="s">
        <v>189</v>
      </c>
      <c r="AU178" s="24" t="s">
        <v>83</v>
      </c>
      <c r="AY178" s="24" t="s">
        <v>186</v>
      </c>
      <c r="BE178" s="204">
        <f>IF(N178="základní",J178,0)</f>
        <v>0</v>
      </c>
      <c r="BF178" s="204">
        <f>IF(N178="snížená",J178,0)</f>
        <v>0</v>
      </c>
      <c r="BG178" s="204">
        <f>IF(N178="zákl. přenesená",J178,0)</f>
        <v>0</v>
      </c>
      <c r="BH178" s="204">
        <f>IF(N178="sníž. přenesená",J178,0)</f>
        <v>0</v>
      </c>
      <c r="BI178" s="204">
        <f>IF(N178="nulová",J178,0)</f>
        <v>0</v>
      </c>
      <c r="BJ178" s="24" t="s">
        <v>81</v>
      </c>
      <c r="BK178" s="204">
        <f>ROUND(I178*H178,2)</f>
        <v>0</v>
      </c>
      <c r="BL178" s="24" t="s">
        <v>206</v>
      </c>
      <c r="BM178" s="24" t="s">
        <v>1876</v>
      </c>
    </row>
    <row r="179" spans="2:47" s="1" customFormat="1" ht="54">
      <c r="B179" s="41"/>
      <c r="C179" s="63"/>
      <c r="D179" s="208" t="s">
        <v>287</v>
      </c>
      <c r="E179" s="63"/>
      <c r="F179" s="209" t="s">
        <v>992</v>
      </c>
      <c r="G179" s="63"/>
      <c r="H179" s="63"/>
      <c r="I179" s="163"/>
      <c r="J179" s="63"/>
      <c r="K179" s="63"/>
      <c r="L179" s="61"/>
      <c r="M179" s="207"/>
      <c r="N179" s="42"/>
      <c r="O179" s="42"/>
      <c r="P179" s="42"/>
      <c r="Q179" s="42"/>
      <c r="R179" s="42"/>
      <c r="S179" s="42"/>
      <c r="T179" s="78"/>
      <c r="AT179" s="24" t="s">
        <v>287</v>
      </c>
      <c r="AU179" s="24" t="s">
        <v>83</v>
      </c>
    </row>
    <row r="180" spans="2:51" s="11" customFormat="1" ht="13.5">
      <c r="B180" s="214"/>
      <c r="C180" s="215"/>
      <c r="D180" s="205" t="s">
        <v>290</v>
      </c>
      <c r="E180" s="216" t="s">
        <v>23</v>
      </c>
      <c r="F180" s="217" t="s">
        <v>1877</v>
      </c>
      <c r="G180" s="215"/>
      <c r="H180" s="218">
        <v>2.741</v>
      </c>
      <c r="I180" s="219"/>
      <c r="J180" s="215"/>
      <c r="K180" s="215"/>
      <c r="L180" s="220"/>
      <c r="M180" s="221"/>
      <c r="N180" s="222"/>
      <c r="O180" s="222"/>
      <c r="P180" s="222"/>
      <c r="Q180" s="222"/>
      <c r="R180" s="222"/>
      <c r="S180" s="222"/>
      <c r="T180" s="223"/>
      <c r="AT180" s="224" t="s">
        <v>290</v>
      </c>
      <c r="AU180" s="224" t="s">
        <v>83</v>
      </c>
      <c r="AV180" s="11" t="s">
        <v>83</v>
      </c>
      <c r="AW180" s="11" t="s">
        <v>36</v>
      </c>
      <c r="AX180" s="11" t="s">
        <v>81</v>
      </c>
      <c r="AY180" s="224" t="s">
        <v>186</v>
      </c>
    </row>
    <row r="181" spans="2:65" s="1" customFormat="1" ht="31.5" customHeight="1">
      <c r="B181" s="41"/>
      <c r="C181" s="193" t="s">
        <v>377</v>
      </c>
      <c r="D181" s="193" t="s">
        <v>189</v>
      </c>
      <c r="E181" s="194" t="s">
        <v>995</v>
      </c>
      <c r="F181" s="195" t="s">
        <v>996</v>
      </c>
      <c r="G181" s="196" t="s">
        <v>285</v>
      </c>
      <c r="H181" s="197">
        <v>382</v>
      </c>
      <c r="I181" s="198"/>
      <c r="J181" s="199">
        <f>ROUND(I181*H181,2)</f>
        <v>0</v>
      </c>
      <c r="K181" s="195" t="s">
        <v>193</v>
      </c>
      <c r="L181" s="61"/>
      <c r="M181" s="200" t="s">
        <v>23</v>
      </c>
      <c r="N181" s="201" t="s">
        <v>44</v>
      </c>
      <c r="O181" s="42"/>
      <c r="P181" s="202">
        <f>O181*H181</f>
        <v>0</v>
      </c>
      <c r="Q181" s="202">
        <v>0.00047</v>
      </c>
      <c r="R181" s="202">
        <f>Q181*H181</f>
        <v>0.17954</v>
      </c>
      <c r="S181" s="202">
        <v>0</v>
      </c>
      <c r="T181" s="203">
        <f>S181*H181</f>
        <v>0</v>
      </c>
      <c r="AR181" s="24" t="s">
        <v>206</v>
      </c>
      <c r="AT181" s="24" t="s">
        <v>189</v>
      </c>
      <c r="AU181" s="24" t="s">
        <v>83</v>
      </c>
      <c r="AY181" s="24" t="s">
        <v>186</v>
      </c>
      <c r="BE181" s="204">
        <f>IF(N181="základní",J181,0)</f>
        <v>0</v>
      </c>
      <c r="BF181" s="204">
        <f>IF(N181="snížená",J181,0)</f>
        <v>0</v>
      </c>
      <c r="BG181" s="204">
        <f>IF(N181="zákl. přenesená",J181,0)</f>
        <v>0</v>
      </c>
      <c r="BH181" s="204">
        <f>IF(N181="sníž. přenesená",J181,0)</f>
        <v>0</v>
      </c>
      <c r="BI181" s="204">
        <f>IF(N181="nulová",J181,0)</f>
        <v>0</v>
      </c>
      <c r="BJ181" s="24" t="s">
        <v>81</v>
      </c>
      <c r="BK181" s="204">
        <f>ROUND(I181*H181,2)</f>
        <v>0</v>
      </c>
      <c r="BL181" s="24" t="s">
        <v>206</v>
      </c>
      <c r="BM181" s="24" t="s">
        <v>1878</v>
      </c>
    </row>
    <row r="182" spans="2:47" s="1" customFormat="1" ht="27">
      <c r="B182" s="41"/>
      <c r="C182" s="63"/>
      <c r="D182" s="208" t="s">
        <v>287</v>
      </c>
      <c r="E182" s="63"/>
      <c r="F182" s="209" t="s">
        <v>998</v>
      </c>
      <c r="G182" s="63"/>
      <c r="H182" s="63"/>
      <c r="I182" s="163"/>
      <c r="J182" s="63"/>
      <c r="K182" s="63"/>
      <c r="L182" s="61"/>
      <c r="M182" s="207"/>
      <c r="N182" s="42"/>
      <c r="O182" s="42"/>
      <c r="P182" s="42"/>
      <c r="Q182" s="42"/>
      <c r="R182" s="42"/>
      <c r="S182" s="42"/>
      <c r="T182" s="78"/>
      <c r="AT182" s="24" t="s">
        <v>287</v>
      </c>
      <c r="AU182" s="24" t="s">
        <v>83</v>
      </c>
    </row>
    <row r="183" spans="2:63" s="10" customFormat="1" ht="29.85" customHeight="1">
      <c r="B183" s="176"/>
      <c r="C183" s="177"/>
      <c r="D183" s="190" t="s">
        <v>72</v>
      </c>
      <c r="E183" s="191" t="s">
        <v>416</v>
      </c>
      <c r="F183" s="191" t="s">
        <v>417</v>
      </c>
      <c r="G183" s="177"/>
      <c r="H183" s="177"/>
      <c r="I183" s="180"/>
      <c r="J183" s="192">
        <f>BK183</f>
        <v>0</v>
      </c>
      <c r="K183" s="177"/>
      <c r="L183" s="182"/>
      <c r="M183" s="183"/>
      <c r="N183" s="184"/>
      <c r="O183" s="184"/>
      <c r="P183" s="185">
        <f>SUM(P184:P185)</f>
        <v>0</v>
      </c>
      <c r="Q183" s="184"/>
      <c r="R183" s="185">
        <f>SUM(R184:R185)</f>
        <v>0</v>
      </c>
      <c r="S183" s="184"/>
      <c r="T183" s="186">
        <f>SUM(T184:T185)</f>
        <v>0</v>
      </c>
      <c r="AR183" s="187" t="s">
        <v>81</v>
      </c>
      <c r="AT183" s="188" t="s">
        <v>72</v>
      </c>
      <c r="AU183" s="188" t="s">
        <v>81</v>
      </c>
      <c r="AY183" s="187" t="s">
        <v>186</v>
      </c>
      <c r="BK183" s="189">
        <f>SUM(BK184:BK185)</f>
        <v>0</v>
      </c>
    </row>
    <row r="184" spans="2:65" s="1" customFormat="1" ht="31.5" customHeight="1">
      <c r="B184" s="41"/>
      <c r="C184" s="193" t="s">
        <v>678</v>
      </c>
      <c r="D184" s="193" t="s">
        <v>189</v>
      </c>
      <c r="E184" s="194" t="s">
        <v>419</v>
      </c>
      <c r="F184" s="195" t="s">
        <v>420</v>
      </c>
      <c r="G184" s="196" t="s">
        <v>401</v>
      </c>
      <c r="H184" s="197">
        <v>131.6</v>
      </c>
      <c r="I184" s="198"/>
      <c r="J184" s="199">
        <f>ROUND(I184*H184,2)</f>
        <v>0</v>
      </c>
      <c r="K184" s="195" t="s">
        <v>193</v>
      </c>
      <c r="L184" s="61"/>
      <c r="M184" s="200" t="s">
        <v>23</v>
      </c>
      <c r="N184" s="201" t="s">
        <v>44</v>
      </c>
      <c r="O184" s="42"/>
      <c r="P184" s="202">
        <f>O184*H184</f>
        <v>0</v>
      </c>
      <c r="Q184" s="202">
        <v>0</v>
      </c>
      <c r="R184" s="202">
        <f>Q184*H184</f>
        <v>0</v>
      </c>
      <c r="S184" s="202">
        <v>0</v>
      </c>
      <c r="T184" s="203">
        <f>S184*H184</f>
        <v>0</v>
      </c>
      <c r="AR184" s="24" t="s">
        <v>206</v>
      </c>
      <c r="AT184" s="24" t="s">
        <v>189</v>
      </c>
      <c r="AU184" s="24" t="s">
        <v>83</v>
      </c>
      <c r="AY184" s="24" t="s">
        <v>186</v>
      </c>
      <c r="BE184" s="204">
        <f>IF(N184="základní",J184,0)</f>
        <v>0</v>
      </c>
      <c r="BF184" s="204">
        <f>IF(N184="snížená",J184,0)</f>
        <v>0</v>
      </c>
      <c r="BG184" s="204">
        <f>IF(N184="zákl. přenesená",J184,0)</f>
        <v>0</v>
      </c>
      <c r="BH184" s="204">
        <f>IF(N184="sníž. přenesená",J184,0)</f>
        <v>0</v>
      </c>
      <c r="BI184" s="204">
        <f>IF(N184="nulová",J184,0)</f>
        <v>0</v>
      </c>
      <c r="BJ184" s="24" t="s">
        <v>81</v>
      </c>
      <c r="BK184" s="204">
        <f>ROUND(I184*H184,2)</f>
        <v>0</v>
      </c>
      <c r="BL184" s="24" t="s">
        <v>206</v>
      </c>
      <c r="BM184" s="24" t="s">
        <v>1879</v>
      </c>
    </row>
    <row r="185" spans="2:47" s="1" customFormat="1" ht="27">
      <c r="B185" s="41"/>
      <c r="C185" s="63"/>
      <c r="D185" s="208" t="s">
        <v>287</v>
      </c>
      <c r="E185" s="63"/>
      <c r="F185" s="209" t="s">
        <v>422</v>
      </c>
      <c r="G185" s="63"/>
      <c r="H185" s="63"/>
      <c r="I185" s="163"/>
      <c r="J185" s="63"/>
      <c r="K185" s="63"/>
      <c r="L185" s="61"/>
      <c r="M185" s="207"/>
      <c r="N185" s="42"/>
      <c r="O185" s="42"/>
      <c r="P185" s="42"/>
      <c r="Q185" s="42"/>
      <c r="R185" s="42"/>
      <c r="S185" s="42"/>
      <c r="T185" s="78"/>
      <c r="AT185" s="24" t="s">
        <v>287</v>
      </c>
      <c r="AU185" s="24" t="s">
        <v>83</v>
      </c>
    </row>
    <row r="186" spans="2:63" s="10" customFormat="1" ht="37.35" customHeight="1">
      <c r="B186" s="176"/>
      <c r="C186" s="177"/>
      <c r="D186" s="178" t="s">
        <v>72</v>
      </c>
      <c r="E186" s="179" t="s">
        <v>1059</v>
      </c>
      <c r="F186" s="179" t="s">
        <v>1059</v>
      </c>
      <c r="G186" s="177"/>
      <c r="H186" s="177"/>
      <c r="I186" s="180"/>
      <c r="J186" s="181">
        <f>BK186</f>
        <v>0</v>
      </c>
      <c r="K186" s="177"/>
      <c r="L186" s="182"/>
      <c r="M186" s="183"/>
      <c r="N186" s="184"/>
      <c r="O186" s="184"/>
      <c r="P186" s="185">
        <f>P187</f>
        <v>0</v>
      </c>
      <c r="Q186" s="184"/>
      <c r="R186" s="185">
        <f>R187</f>
        <v>8.104908000000002</v>
      </c>
      <c r="S186" s="184"/>
      <c r="T186" s="186">
        <f>T187</f>
        <v>0</v>
      </c>
      <c r="AR186" s="187" t="s">
        <v>202</v>
      </c>
      <c r="AT186" s="188" t="s">
        <v>72</v>
      </c>
      <c r="AU186" s="188" t="s">
        <v>73</v>
      </c>
      <c r="AY186" s="187" t="s">
        <v>186</v>
      </c>
      <c r="BK186" s="189">
        <f>BK187</f>
        <v>0</v>
      </c>
    </row>
    <row r="187" spans="2:63" s="10" customFormat="1" ht="19.9" customHeight="1">
      <c r="B187" s="176"/>
      <c r="C187" s="177"/>
      <c r="D187" s="190" t="s">
        <v>72</v>
      </c>
      <c r="E187" s="191" t="s">
        <v>1056</v>
      </c>
      <c r="F187" s="191" t="s">
        <v>1057</v>
      </c>
      <c r="G187" s="177"/>
      <c r="H187" s="177"/>
      <c r="I187" s="180"/>
      <c r="J187" s="192">
        <f>BK187</f>
        <v>0</v>
      </c>
      <c r="K187" s="177"/>
      <c r="L187" s="182"/>
      <c r="M187" s="183"/>
      <c r="N187" s="184"/>
      <c r="O187" s="184"/>
      <c r="P187" s="185">
        <f>SUM(P188:P196)</f>
        <v>0</v>
      </c>
      <c r="Q187" s="184"/>
      <c r="R187" s="185">
        <f>SUM(R188:R196)</f>
        <v>8.104908000000002</v>
      </c>
      <c r="S187" s="184"/>
      <c r="T187" s="186">
        <f>SUM(T188:T196)</f>
        <v>0</v>
      </c>
      <c r="AR187" s="187" t="s">
        <v>202</v>
      </c>
      <c r="AT187" s="188" t="s">
        <v>72</v>
      </c>
      <c r="AU187" s="188" t="s">
        <v>81</v>
      </c>
      <c r="AY187" s="187" t="s">
        <v>186</v>
      </c>
      <c r="BK187" s="189">
        <f>SUM(BK188:BK196)</f>
        <v>0</v>
      </c>
    </row>
    <row r="188" spans="2:65" s="1" customFormat="1" ht="22.5" customHeight="1">
      <c r="B188" s="41"/>
      <c r="C188" s="254" t="s">
        <v>263</v>
      </c>
      <c r="D188" s="254" t="s">
        <v>1059</v>
      </c>
      <c r="E188" s="255" t="s">
        <v>1115</v>
      </c>
      <c r="F188" s="256" t="s">
        <v>1116</v>
      </c>
      <c r="G188" s="257" t="s">
        <v>300</v>
      </c>
      <c r="H188" s="258">
        <v>4.626</v>
      </c>
      <c r="I188" s="259"/>
      <c r="J188" s="260">
        <f>ROUND(I188*H188,2)</f>
        <v>0</v>
      </c>
      <c r="K188" s="256" t="s">
        <v>193</v>
      </c>
      <c r="L188" s="261"/>
      <c r="M188" s="262" t="s">
        <v>23</v>
      </c>
      <c r="N188" s="263" t="s">
        <v>44</v>
      </c>
      <c r="O188" s="42"/>
      <c r="P188" s="202">
        <f>O188*H188</f>
        <v>0</v>
      </c>
      <c r="Q188" s="202">
        <v>1.747</v>
      </c>
      <c r="R188" s="202">
        <f>Q188*H188</f>
        <v>8.081622000000001</v>
      </c>
      <c r="S188" s="202">
        <v>0</v>
      </c>
      <c r="T188" s="203">
        <f>S188*H188</f>
        <v>0</v>
      </c>
      <c r="AR188" s="24" t="s">
        <v>1428</v>
      </c>
      <c r="AT188" s="24" t="s">
        <v>1059</v>
      </c>
      <c r="AU188" s="24" t="s">
        <v>83</v>
      </c>
      <c r="AY188" s="24" t="s">
        <v>186</v>
      </c>
      <c r="BE188" s="204">
        <f>IF(N188="základní",J188,0)</f>
        <v>0</v>
      </c>
      <c r="BF188" s="204">
        <f>IF(N188="snížená",J188,0)</f>
        <v>0</v>
      </c>
      <c r="BG188" s="204">
        <f>IF(N188="zákl. přenesená",J188,0)</f>
        <v>0</v>
      </c>
      <c r="BH188" s="204">
        <f>IF(N188="sníž. přenesená",J188,0)</f>
        <v>0</v>
      </c>
      <c r="BI188" s="204">
        <f>IF(N188="nulová",J188,0)</f>
        <v>0</v>
      </c>
      <c r="BJ188" s="24" t="s">
        <v>81</v>
      </c>
      <c r="BK188" s="204">
        <f>ROUND(I188*H188,2)</f>
        <v>0</v>
      </c>
      <c r="BL188" s="24" t="s">
        <v>1105</v>
      </c>
      <c r="BM188" s="24" t="s">
        <v>1880</v>
      </c>
    </row>
    <row r="189" spans="2:51" s="11" customFormat="1" ht="13.5">
      <c r="B189" s="214"/>
      <c r="C189" s="215"/>
      <c r="D189" s="205" t="s">
        <v>290</v>
      </c>
      <c r="E189" s="216" t="s">
        <v>23</v>
      </c>
      <c r="F189" s="217" t="s">
        <v>1881</v>
      </c>
      <c r="G189" s="215"/>
      <c r="H189" s="218">
        <v>4.626</v>
      </c>
      <c r="I189" s="219"/>
      <c r="J189" s="215"/>
      <c r="K189" s="215"/>
      <c r="L189" s="220"/>
      <c r="M189" s="221"/>
      <c r="N189" s="222"/>
      <c r="O189" s="222"/>
      <c r="P189" s="222"/>
      <c r="Q189" s="222"/>
      <c r="R189" s="222"/>
      <c r="S189" s="222"/>
      <c r="T189" s="223"/>
      <c r="AT189" s="224" t="s">
        <v>290</v>
      </c>
      <c r="AU189" s="224" t="s">
        <v>83</v>
      </c>
      <c r="AV189" s="11" t="s">
        <v>83</v>
      </c>
      <c r="AW189" s="11" t="s">
        <v>36</v>
      </c>
      <c r="AX189" s="11" t="s">
        <v>81</v>
      </c>
      <c r="AY189" s="224" t="s">
        <v>186</v>
      </c>
    </row>
    <row r="190" spans="2:65" s="1" customFormat="1" ht="22.5" customHeight="1">
      <c r="B190" s="41"/>
      <c r="C190" s="254" t="s">
        <v>292</v>
      </c>
      <c r="D190" s="254" t="s">
        <v>1059</v>
      </c>
      <c r="E190" s="255" t="s">
        <v>437</v>
      </c>
      <c r="F190" s="256" t="s">
        <v>438</v>
      </c>
      <c r="G190" s="257" t="s">
        <v>295</v>
      </c>
      <c r="H190" s="258">
        <v>12.711</v>
      </c>
      <c r="I190" s="259"/>
      <c r="J190" s="260">
        <f>ROUND(I190*H190,2)</f>
        <v>0</v>
      </c>
      <c r="K190" s="256" t="s">
        <v>23</v>
      </c>
      <c r="L190" s="261"/>
      <c r="M190" s="262" t="s">
        <v>23</v>
      </c>
      <c r="N190" s="263" t="s">
        <v>44</v>
      </c>
      <c r="O190" s="42"/>
      <c r="P190" s="202">
        <f>O190*H190</f>
        <v>0</v>
      </c>
      <c r="Q190" s="202">
        <v>0</v>
      </c>
      <c r="R190" s="202">
        <f>Q190*H190</f>
        <v>0</v>
      </c>
      <c r="S190" s="202">
        <v>0</v>
      </c>
      <c r="T190" s="203">
        <f>S190*H190</f>
        <v>0</v>
      </c>
      <c r="AR190" s="24" t="s">
        <v>1428</v>
      </c>
      <c r="AT190" s="24" t="s">
        <v>1059</v>
      </c>
      <c r="AU190" s="24" t="s">
        <v>83</v>
      </c>
      <c r="AY190" s="24" t="s">
        <v>186</v>
      </c>
      <c r="BE190" s="204">
        <f>IF(N190="základní",J190,0)</f>
        <v>0</v>
      </c>
      <c r="BF190" s="204">
        <f>IF(N190="snížená",J190,0)</f>
        <v>0</v>
      </c>
      <c r="BG190" s="204">
        <f>IF(N190="zákl. přenesená",J190,0)</f>
        <v>0</v>
      </c>
      <c r="BH190" s="204">
        <f>IF(N190="sníž. přenesená",J190,0)</f>
        <v>0</v>
      </c>
      <c r="BI190" s="204">
        <f>IF(N190="nulová",J190,0)</f>
        <v>0</v>
      </c>
      <c r="BJ190" s="24" t="s">
        <v>81</v>
      </c>
      <c r="BK190" s="204">
        <f>ROUND(I190*H190,2)</f>
        <v>0</v>
      </c>
      <c r="BL190" s="24" t="s">
        <v>1105</v>
      </c>
      <c r="BM190" s="24" t="s">
        <v>1882</v>
      </c>
    </row>
    <row r="191" spans="2:51" s="11" customFormat="1" ht="13.5">
      <c r="B191" s="214"/>
      <c r="C191" s="215"/>
      <c r="D191" s="205" t="s">
        <v>290</v>
      </c>
      <c r="E191" s="216" t="s">
        <v>23</v>
      </c>
      <c r="F191" s="217" t="s">
        <v>1883</v>
      </c>
      <c r="G191" s="215"/>
      <c r="H191" s="218">
        <v>12.711</v>
      </c>
      <c r="I191" s="219"/>
      <c r="J191" s="215"/>
      <c r="K191" s="215"/>
      <c r="L191" s="220"/>
      <c r="M191" s="221"/>
      <c r="N191" s="222"/>
      <c r="O191" s="222"/>
      <c r="P191" s="222"/>
      <c r="Q191" s="222"/>
      <c r="R191" s="222"/>
      <c r="S191" s="222"/>
      <c r="T191" s="223"/>
      <c r="AT191" s="224" t="s">
        <v>290</v>
      </c>
      <c r="AU191" s="224" t="s">
        <v>83</v>
      </c>
      <c r="AV191" s="11" t="s">
        <v>83</v>
      </c>
      <c r="AW191" s="11" t="s">
        <v>36</v>
      </c>
      <c r="AX191" s="11" t="s">
        <v>81</v>
      </c>
      <c r="AY191" s="224" t="s">
        <v>186</v>
      </c>
    </row>
    <row r="192" spans="2:65" s="1" customFormat="1" ht="22.5" customHeight="1">
      <c r="B192" s="41"/>
      <c r="C192" s="254" t="s">
        <v>1058</v>
      </c>
      <c r="D192" s="254" t="s">
        <v>1059</v>
      </c>
      <c r="E192" s="255" t="s">
        <v>1182</v>
      </c>
      <c r="F192" s="256" t="s">
        <v>1183</v>
      </c>
      <c r="G192" s="257" t="s">
        <v>1177</v>
      </c>
      <c r="H192" s="258">
        <v>6.886</v>
      </c>
      <c r="I192" s="259"/>
      <c r="J192" s="260">
        <f>ROUND(I192*H192,2)</f>
        <v>0</v>
      </c>
      <c r="K192" s="256" t="s">
        <v>193</v>
      </c>
      <c r="L192" s="261"/>
      <c r="M192" s="262" t="s">
        <v>23</v>
      </c>
      <c r="N192" s="263" t="s">
        <v>44</v>
      </c>
      <c r="O192" s="42"/>
      <c r="P192" s="202">
        <f>O192*H192</f>
        <v>0</v>
      </c>
      <c r="Q192" s="202">
        <v>0.001</v>
      </c>
      <c r="R192" s="202">
        <f>Q192*H192</f>
        <v>0.006886000000000001</v>
      </c>
      <c r="S192" s="202">
        <v>0</v>
      </c>
      <c r="T192" s="203">
        <f>S192*H192</f>
        <v>0</v>
      </c>
      <c r="AR192" s="24" t="s">
        <v>1428</v>
      </c>
      <c r="AT192" s="24" t="s">
        <v>1059</v>
      </c>
      <c r="AU192" s="24" t="s">
        <v>83</v>
      </c>
      <c r="AY192" s="24" t="s">
        <v>186</v>
      </c>
      <c r="BE192" s="204">
        <f>IF(N192="základní",J192,0)</f>
        <v>0</v>
      </c>
      <c r="BF192" s="204">
        <f>IF(N192="snížená",J192,0)</f>
        <v>0</v>
      </c>
      <c r="BG192" s="204">
        <f>IF(N192="zákl. přenesená",J192,0)</f>
        <v>0</v>
      </c>
      <c r="BH192" s="204">
        <f>IF(N192="sníž. přenesená",J192,0)</f>
        <v>0</v>
      </c>
      <c r="BI192" s="204">
        <f>IF(N192="nulová",J192,0)</f>
        <v>0</v>
      </c>
      <c r="BJ192" s="24" t="s">
        <v>81</v>
      </c>
      <c r="BK192" s="204">
        <f>ROUND(I192*H192,2)</f>
        <v>0</v>
      </c>
      <c r="BL192" s="24" t="s">
        <v>1105</v>
      </c>
      <c r="BM192" s="24" t="s">
        <v>1884</v>
      </c>
    </row>
    <row r="193" spans="2:51" s="11" customFormat="1" ht="13.5">
      <c r="B193" s="214"/>
      <c r="C193" s="215"/>
      <c r="D193" s="205" t="s">
        <v>290</v>
      </c>
      <c r="E193" s="216" t="s">
        <v>23</v>
      </c>
      <c r="F193" s="217" t="s">
        <v>1885</v>
      </c>
      <c r="G193" s="215"/>
      <c r="H193" s="218">
        <v>6.886</v>
      </c>
      <c r="I193" s="219"/>
      <c r="J193" s="215"/>
      <c r="K193" s="215"/>
      <c r="L193" s="220"/>
      <c r="M193" s="221"/>
      <c r="N193" s="222"/>
      <c r="O193" s="222"/>
      <c r="P193" s="222"/>
      <c r="Q193" s="222"/>
      <c r="R193" s="222"/>
      <c r="S193" s="222"/>
      <c r="T193" s="223"/>
      <c r="AT193" s="224" t="s">
        <v>290</v>
      </c>
      <c r="AU193" s="224" t="s">
        <v>83</v>
      </c>
      <c r="AV193" s="11" t="s">
        <v>83</v>
      </c>
      <c r="AW193" s="11" t="s">
        <v>36</v>
      </c>
      <c r="AX193" s="11" t="s">
        <v>81</v>
      </c>
      <c r="AY193" s="224" t="s">
        <v>186</v>
      </c>
    </row>
    <row r="194" spans="2:65" s="1" customFormat="1" ht="22.5" customHeight="1">
      <c r="B194" s="41"/>
      <c r="C194" s="254" t="s">
        <v>841</v>
      </c>
      <c r="D194" s="254" t="s">
        <v>1059</v>
      </c>
      <c r="E194" s="255" t="s">
        <v>1192</v>
      </c>
      <c r="F194" s="256" t="s">
        <v>1193</v>
      </c>
      <c r="G194" s="257" t="s">
        <v>300</v>
      </c>
      <c r="H194" s="258">
        <v>2</v>
      </c>
      <c r="I194" s="259"/>
      <c r="J194" s="260">
        <f>ROUND(I194*H194,2)</f>
        <v>0</v>
      </c>
      <c r="K194" s="256" t="s">
        <v>193</v>
      </c>
      <c r="L194" s="261"/>
      <c r="M194" s="262" t="s">
        <v>23</v>
      </c>
      <c r="N194" s="263" t="s">
        <v>44</v>
      </c>
      <c r="O194" s="42"/>
      <c r="P194" s="202">
        <f>O194*H194</f>
        <v>0</v>
      </c>
      <c r="Q194" s="202">
        <v>0.0061</v>
      </c>
      <c r="R194" s="202">
        <f>Q194*H194</f>
        <v>0.0122</v>
      </c>
      <c r="S194" s="202">
        <v>0</v>
      </c>
      <c r="T194" s="203">
        <f>S194*H194</f>
        <v>0</v>
      </c>
      <c r="AR194" s="24" t="s">
        <v>1428</v>
      </c>
      <c r="AT194" s="24" t="s">
        <v>1059</v>
      </c>
      <c r="AU194" s="24" t="s">
        <v>83</v>
      </c>
      <c r="AY194" s="24" t="s">
        <v>186</v>
      </c>
      <c r="BE194" s="204">
        <f>IF(N194="základní",J194,0)</f>
        <v>0</v>
      </c>
      <c r="BF194" s="204">
        <f>IF(N194="snížená",J194,0)</f>
        <v>0</v>
      </c>
      <c r="BG194" s="204">
        <f>IF(N194="zákl. přenesená",J194,0)</f>
        <v>0</v>
      </c>
      <c r="BH194" s="204">
        <f>IF(N194="sníž. přenesená",J194,0)</f>
        <v>0</v>
      </c>
      <c r="BI194" s="204">
        <f>IF(N194="nulová",J194,0)</f>
        <v>0</v>
      </c>
      <c r="BJ194" s="24" t="s">
        <v>81</v>
      </c>
      <c r="BK194" s="204">
        <f>ROUND(I194*H194,2)</f>
        <v>0</v>
      </c>
      <c r="BL194" s="24" t="s">
        <v>1105</v>
      </c>
      <c r="BM194" s="24" t="s">
        <v>1886</v>
      </c>
    </row>
    <row r="195" spans="2:65" s="1" customFormat="1" ht="22.5" customHeight="1">
      <c r="B195" s="41"/>
      <c r="C195" s="254" t="s">
        <v>852</v>
      </c>
      <c r="D195" s="254" t="s">
        <v>1059</v>
      </c>
      <c r="E195" s="255" t="s">
        <v>1445</v>
      </c>
      <c r="F195" s="256" t="s">
        <v>1446</v>
      </c>
      <c r="G195" s="257" t="s">
        <v>300</v>
      </c>
      <c r="H195" s="258">
        <v>2</v>
      </c>
      <c r="I195" s="259"/>
      <c r="J195" s="260">
        <f>ROUND(I195*H195,2)</f>
        <v>0</v>
      </c>
      <c r="K195" s="256" t="s">
        <v>193</v>
      </c>
      <c r="L195" s="261"/>
      <c r="M195" s="262" t="s">
        <v>23</v>
      </c>
      <c r="N195" s="263" t="s">
        <v>44</v>
      </c>
      <c r="O195" s="42"/>
      <c r="P195" s="202">
        <f>O195*H195</f>
        <v>0</v>
      </c>
      <c r="Q195" s="202">
        <v>0.0021</v>
      </c>
      <c r="R195" s="202">
        <f>Q195*H195</f>
        <v>0.0042</v>
      </c>
      <c r="S195" s="202">
        <v>0</v>
      </c>
      <c r="T195" s="203">
        <f>S195*H195</f>
        <v>0</v>
      </c>
      <c r="AR195" s="24" t="s">
        <v>1428</v>
      </c>
      <c r="AT195" s="24" t="s">
        <v>1059</v>
      </c>
      <c r="AU195" s="24" t="s">
        <v>83</v>
      </c>
      <c r="AY195" s="24" t="s">
        <v>186</v>
      </c>
      <c r="BE195" s="204">
        <f>IF(N195="základní",J195,0)</f>
        <v>0</v>
      </c>
      <c r="BF195" s="204">
        <f>IF(N195="snížená",J195,0)</f>
        <v>0</v>
      </c>
      <c r="BG195" s="204">
        <f>IF(N195="zákl. přenesená",J195,0)</f>
        <v>0</v>
      </c>
      <c r="BH195" s="204">
        <f>IF(N195="sníž. přenesená",J195,0)</f>
        <v>0</v>
      </c>
      <c r="BI195" s="204">
        <f>IF(N195="nulová",J195,0)</f>
        <v>0</v>
      </c>
      <c r="BJ195" s="24" t="s">
        <v>81</v>
      </c>
      <c r="BK195" s="204">
        <f>ROUND(I195*H195,2)</f>
        <v>0</v>
      </c>
      <c r="BL195" s="24" t="s">
        <v>1105</v>
      </c>
      <c r="BM195" s="24" t="s">
        <v>1887</v>
      </c>
    </row>
    <row r="196" spans="2:47" s="1" customFormat="1" ht="27">
      <c r="B196" s="41"/>
      <c r="C196" s="63"/>
      <c r="D196" s="208" t="s">
        <v>196</v>
      </c>
      <c r="E196" s="63"/>
      <c r="F196" s="209" t="s">
        <v>1888</v>
      </c>
      <c r="G196" s="63"/>
      <c r="H196" s="63"/>
      <c r="I196" s="163"/>
      <c r="J196" s="63"/>
      <c r="K196" s="63"/>
      <c r="L196" s="61"/>
      <c r="M196" s="228"/>
      <c r="N196" s="211"/>
      <c r="O196" s="211"/>
      <c r="P196" s="211"/>
      <c r="Q196" s="211"/>
      <c r="R196" s="211"/>
      <c r="S196" s="211"/>
      <c r="T196" s="229"/>
      <c r="AT196" s="24" t="s">
        <v>196</v>
      </c>
      <c r="AU196" s="24" t="s">
        <v>83</v>
      </c>
    </row>
    <row r="197" spans="2:12" s="1" customFormat="1" ht="6.95" customHeight="1">
      <c r="B197" s="56"/>
      <c r="C197" s="57"/>
      <c r="D197" s="57"/>
      <c r="E197" s="57"/>
      <c r="F197" s="57"/>
      <c r="G197" s="57"/>
      <c r="H197" s="57"/>
      <c r="I197" s="139"/>
      <c r="J197" s="57"/>
      <c r="K197" s="57"/>
      <c r="L197" s="61"/>
    </row>
  </sheetData>
  <sheetProtection password="CC35" sheet="1" objects="1" scenarios="1" formatCells="0" formatColumns="0" formatRows="0" sort="0" autoFilter="0"/>
  <autoFilter ref="C84:K196"/>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Sustr</dc:creator>
  <cp:keywords/>
  <dc:description/>
  <cp:lastModifiedBy>Petr Budín</cp:lastModifiedBy>
  <cp:lastPrinted>2017-09-08T13:29:29Z</cp:lastPrinted>
  <dcterms:created xsi:type="dcterms:W3CDTF">2017-09-08T13:24:54Z</dcterms:created>
  <dcterms:modified xsi:type="dcterms:W3CDTF">2017-09-08T13:29:43Z</dcterms:modified>
  <cp:category/>
  <cp:version/>
  <cp:contentType/>
  <cp:contentStatus/>
</cp:coreProperties>
</file>