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067"/>
  <workbookPr/>
  <mc:AlternateContent xmlns:mc="http://schemas.openxmlformats.org/markup-compatibility/2006">
    <mc:Choice Requires="x15">
      <x15ac:absPath xmlns:x15ac="http://schemas.microsoft.com/office/spreadsheetml/2010/11/ac" url="\\DANA\Dana\SOU_EL_OBJEKT_KANCELÁŘE-2.ETAPA\BUDOVA_NOVÉ_TŘÍDY_SK_INTERIÉR\PROJEKT_PRO_SP\PROVÁDĚCÍ_PROJEKT\F-SOUPIS PRACÍ\"/>
    </mc:Choice>
  </mc:AlternateContent>
  <bookViews>
    <workbookView xWindow="0" yWindow="0" windowWidth="25200" windowHeight="11460" activeTab="1"/>
  </bookViews>
  <sheets>
    <sheet name="Rekapitulace stavby" sheetId="1" r:id="rId1"/>
    <sheet name="01 - Slaboproudá_elektroinstal" sheetId="2" r:id="rId2"/>
  </sheets>
  <definedNames>
    <definedName name="_xlnm._FilterDatabase" localSheetId="1" hidden="1">'01 - Slaboproudá_elektroinstal'!$C$88:$K$590</definedName>
    <definedName name="_xlnm.Print_Titles" localSheetId="1">'01 - Slaboproudá_elektroinstal'!$88:$88</definedName>
    <definedName name="_xlnm.Print_Titles" localSheetId="0">'Rekapitulace stavby'!$49:$49</definedName>
    <definedName name="_xlnm.Print_Area" localSheetId="1">'01 - Slaboproudá_elektroinstal'!$C$4:$J$36,'01 - Slaboproudá_elektroinstal'!$C$42:$J$70,'01 - Slaboproudá_elektroinstal'!$C$76:$K$590</definedName>
    <definedName name="_xlnm.Print_Area" localSheetId="0">'Rekapitulace stavby'!$D$4:$AO$33,'Rekapitulace stavby'!$C$39:$AQ$53</definedName>
  </definedNames>
  <calcPr calcId="171027" calcMode="manual"/>
</workbook>
</file>

<file path=xl/calcChain.xml><?xml version="1.0" encoding="utf-8"?>
<calcChain xmlns="http://schemas.openxmlformats.org/spreadsheetml/2006/main">
  <c r="J588" i="2" l="1"/>
  <c r="J586" i="2"/>
  <c r="J584" i="2"/>
  <c r="J582" i="2"/>
  <c r="J580" i="2"/>
  <c r="J578" i="2"/>
  <c r="J576" i="2"/>
  <c r="J574" i="2"/>
  <c r="J572" i="2"/>
  <c r="J570" i="2"/>
  <c r="J568" i="2"/>
  <c r="J566" i="2"/>
  <c r="J564" i="2"/>
  <c r="J562" i="2"/>
  <c r="J560" i="2"/>
  <c r="J558" i="2"/>
  <c r="J556" i="2"/>
  <c r="J551" i="2"/>
  <c r="J549" i="2"/>
  <c r="J547" i="2"/>
  <c r="J545" i="2"/>
  <c r="J543" i="2"/>
  <c r="J541" i="2"/>
  <c r="J539" i="2"/>
  <c r="J537" i="2"/>
  <c r="J535" i="2"/>
  <c r="J533" i="2"/>
  <c r="BK555" i="2"/>
  <c r="BK530" i="2" s="1"/>
  <c r="BK474" i="2" s="1"/>
  <c r="BK431" i="2" s="1"/>
  <c r="BK387" i="2" s="1"/>
  <c r="BK361" i="2" s="1"/>
  <c r="BK331" i="2" s="1"/>
  <c r="T555" i="2"/>
  <c r="T530" i="2" s="1"/>
  <c r="T474" i="2" s="1"/>
  <c r="T431" i="2" s="1"/>
  <c r="T387" i="2" s="1"/>
  <c r="T361" i="2" s="1"/>
  <c r="T331" i="2" s="1"/>
  <c r="R555" i="2"/>
  <c r="R530" i="2" s="1"/>
  <c r="R474" i="2" s="1"/>
  <c r="R431" i="2" s="1"/>
  <c r="R387" i="2" s="1"/>
  <c r="R361" i="2" s="1"/>
  <c r="R331" i="2" s="1"/>
  <c r="P555" i="2"/>
  <c r="P530" i="2" s="1"/>
  <c r="P474" i="2" s="1"/>
  <c r="P431" i="2" s="1"/>
  <c r="P387" i="2" s="1"/>
  <c r="P361" i="2" s="1"/>
  <c r="P331" i="2" s="1"/>
  <c r="J531" i="2"/>
  <c r="J527" i="2"/>
  <c r="J525" i="2"/>
  <c r="J523" i="2"/>
  <c r="J521" i="2"/>
  <c r="J519" i="2"/>
  <c r="J517" i="2"/>
  <c r="J515" i="2"/>
  <c r="J513" i="2"/>
  <c r="J511" i="2"/>
  <c r="J509" i="2"/>
  <c r="J507" i="2"/>
  <c r="J505" i="2"/>
  <c r="J503" i="2"/>
  <c r="J501" i="2"/>
  <c r="J499" i="2"/>
  <c r="J497" i="2"/>
  <c r="J495" i="2"/>
  <c r="J493" i="2"/>
  <c r="J491" i="2"/>
  <c r="J489" i="2"/>
  <c r="J487" i="2"/>
  <c r="J485" i="2"/>
  <c r="J483" i="2"/>
  <c r="J481" i="2"/>
  <c r="J479" i="2"/>
  <c r="J477" i="2"/>
  <c r="J475" i="2"/>
  <c r="J470" i="2"/>
  <c r="J468" i="2"/>
  <c r="J466" i="2"/>
  <c r="J464" i="2"/>
  <c r="J462" i="2"/>
  <c r="J460" i="2"/>
  <c r="J458" i="2"/>
  <c r="J456" i="2"/>
  <c r="J454" i="2"/>
  <c r="J452" i="2"/>
  <c r="J450" i="2"/>
  <c r="J448" i="2"/>
  <c r="J446" i="2"/>
  <c r="J444" i="2"/>
  <c r="J442" i="2"/>
  <c r="J440" i="2"/>
  <c r="J438" i="2"/>
  <c r="J436" i="2"/>
  <c r="J434" i="2"/>
  <c r="J432" i="2"/>
  <c r="J428" i="2"/>
  <c r="J426" i="2"/>
  <c r="J424" i="2"/>
  <c r="J422" i="2"/>
  <c r="J420" i="2"/>
  <c r="J418" i="2"/>
  <c r="J416" i="2"/>
  <c r="J414" i="2"/>
  <c r="J412" i="2"/>
  <c r="J410" i="2"/>
  <c r="J408" i="2"/>
  <c r="J406" i="2"/>
  <c r="J404" i="2"/>
  <c r="J402" i="2"/>
  <c r="J400" i="2"/>
  <c r="J398" i="2"/>
  <c r="J396" i="2"/>
  <c r="J394" i="2"/>
  <c r="J392" i="2"/>
  <c r="J390" i="2"/>
  <c r="J388" i="2"/>
  <c r="J384" i="2"/>
  <c r="J382" i="2"/>
  <c r="J380" i="2"/>
  <c r="J378" i="2"/>
  <c r="J376" i="2"/>
  <c r="J374" i="2"/>
  <c r="J372" i="2"/>
  <c r="J370" i="2"/>
  <c r="J368" i="2"/>
  <c r="J366" i="2"/>
  <c r="J364" i="2"/>
  <c r="J362" i="2"/>
  <c r="J358" i="2"/>
  <c r="J356" i="2"/>
  <c r="J354" i="2"/>
  <c r="J352" i="2"/>
  <c r="J350" i="2"/>
  <c r="J348" i="2"/>
  <c r="J346" i="2"/>
  <c r="J344" i="2"/>
  <c r="J342" i="2"/>
  <c r="J340" i="2"/>
  <c r="J338" i="2"/>
  <c r="J336" i="2"/>
  <c r="J334" i="2"/>
  <c r="J332" i="2"/>
  <c r="J329" i="2"/>
  <c r="J327" i="2"/>
  <c r="J325" i="2"/>
  <c r="J323" i="2"/>
  <c r="J321" i="2"/>
  <c r="J319" i="2"/>
  <c r="J317" i="2"/>
  <c r="J315" i="2"/>
  <c r="BK313" i="2"/>
  <c r="BI313" i="2"/>
  <c r="BH313" i="2"/>
  <c r="BG313" i="2"/>
  <c r="BF313" i="2"/>
  <c r="T313" i="2"/>
  <c r="R313" i="2"/>
  <c r="P313" i="2"/>
  <c r="J313" i="2"/>
  <c r="BE313" i="2" s="1"/>
  <c r="J309" i="2"/>
  <c r="J307" i="2"/>
  <c r="J305" i="2"/>
  <c r="J303" i="2"/>
  <c r="J301" i="2"/>
  <c r="J299" i="2"/>
  <c r="J297" i="2"/>
  <c r="J295" i="2"/>
  <c r="J293" i="2"/>
  <c r="J291" i="2"/>
  <c r="J289" i="2"/>
  <c r="J287" i="2"/>
  <c r="J285" i="2"/>
  <c r="J283" i="2"/>
  <c r="J281" i="2"/>
  <c r="J277" i="2"/>
  <c r="J275" i="2"/>
  <c r="J273" i="2"/>
  <c r="J271" i="2"/>
  <c r="J269" i="2"/>
  <c r="J267" i="2"/>
  <c r="J265" i="2"/>
  <c r="BK263" i="2"/>
  <c r="BI263" i="2"/>
  <c r="BH263" i="2"/>
  <c r="BG263" i="2"/>
  <c r="BF263" i="2"/>
  <c r="T263" i="2"/>
  <c r="R263" i="2"/>
  <c r="P263" i="2"/>
  <c r="J263" i="2"/>
  <c r="BE263" i="2" s="1"/>
  <c r="J259" i="2"/>
  <c r="J257" i="2"/>
  <c r="J255" i="2"/>
  <c r="J253" i="2"/>
  <c r="J251" i="2"/>
  <c r="J249" i="2"/>
  <c r="J247" i="2"/>
  <c r="J245" i="2"/>
  <c r="J243" i="2"/>
  <c r="J240" i="2"/>
  <c r="J238" i="2"/>
  <c r="J236" i="2"/>
  <c r="J234" i="2"/>
  <c r="J232" i="2"/>
  <c r="J230" i="2"/>
  <c r="J228" i="2"/>
  <c r="J225" i="2"/>
  <c r="J223" i="2"/>
  <c r="J221" i="2"/>
  <c r="J219" i="2"/>
  <c r="J217" i="2"/>
  <c r="J215" i="2"/>
  <c r="J213" i="2"/>
  <c r="J211" i="2"/>
  <c r="J209" i="2"/>
  <c r="J206" i="2"/>
  <c r="J204" i="2"/>
  <c r="J202" i="2"/>
  <c r="J200" i="2"/>
  <c r="J198" i="2"/>
  <c r="J196" i="2"/>
  <c r="J194" i="2"/>
  <c r="J192" i="2"/>
  <c r="J190" i="2"/>
  <c r="J188" i="2"/>
  <c r="J186" i="2"/>
  <c r="J184" i="2"/>
  <c r="J182" i="2"/>
  <c r="J180" i="2"/>
  <c r="J178" i="2"/>
  <c r="J176" i="2"/>
  <c r="J174" i="2"/>
  <c r="J172" i="2"/>
  <c r="J170" i="2"/>
  <c r="J168" i="2"/>
  <c r="J164" i="2"/>
  <c r="J162" i="2"/>
  <c r="J160" i="2"/>
  <c r="J158" i="2"/>
  <c r="J156" i="2"/>
  <c r="J154" i="2"/>
  <c r="J152" i="2"/>
  <c r="J150" i="2"/>
  <c r="J147" i="2"/>
  <c r="J145" i="2"/>
  <c r="J143" i="2"/>
  <c r="J141" i="2"/>
  <c r="J139" i="2"/>
  <c r="J137" i="2"/>
  <c r="J133" i="2"/>
  <c r="J131" i="2"/>
  <c r="J129" i="2"/>
  <c r="J127" i="2"/>
  <c r="J125" i="2"/>
  <c r="J123" i="2"/>
  <c r="J121" i="2"/>
  <c r="J119" i="2"/>
  <c r="J117" i="2"/>
  <c r="J114" i="2"/>
  <c r="J112" i="2"/>
  <c r="J110" i="2"/>
  <c r="J108" i="2"/>
  <c r="J106" i="2"/>
  <c r="J104" i="2"/>
  <c r="J102" i="2"/>
  <c r="J555" i="2" l="1"/>
  <c r="J69" i="2" s="1"/>
  <c r="J530" i="2"/>
  <c r="J68" i="2" s="1"/>
  <c r="J474" i="2"/>
  <c r="J67" i="2" s="1"/>
  <c r="J431" i="2"/>
  <c r="J66" i="2" s="1"/>
  <c r="J387" i="2"/>
  <c r="J65" i="2" s="1"/>
  <c r="J361" i="2"/>
  <c r="J64" i="2" s="1"/>
  <c r="J331" i="2"/>
  <c r="J63" i="2" s="1"/>
  <c r="J167" i="2"/>
  <c r="J59" i="2" s="1"/>
  <c r="J280" i="2"/>
  <c r="J61" i="2" s="1"/>
  <c r="R312" i="2"/>
  <c r="J312" i="2"/>
  <c r="J62" i="2" s="1"/>
  <c r="P312" i="2"/>
  <c r="BK312" i="2"/>
  <c r="T312" i="2"/>
  <c r="J262" i="2"/>
  <c r="J60" i="2" s="1"/>
  <c r="AY52" i="1"/>
  <c r="AX52" i="1"/>
  <c r="BI100" i="2"/>
  <c r="BH100" i="2"/>
  <c r="BG100" i="2"/>
  <c r="BF100" i="2"/>
  <c r="T100" i="2"/>
  <c r="R100" i="2"/>
  <c r="P100" i="2"/>
  <c r="BK100" i="2"/>
  <c r="J100" i="2"/>
  <c r="BE100" i="2" s="1"/>
  <c r="BI98" i="2"/>
  <c r="BH98" i="2"/>
  <c r="BG98" i="2"/>
  <c r="BF98" i="2"/>
  <c r="T98" i="2"/>
  <c r="R98" i="2"/>
  <c r="P98" i="2"/>
  <c r="BK98" i="2"/>
  <c r="J98" i="2"/>
  <c r="BE98" i="2" s="1"/>
  <c r="BI96" i="2"/>
  <c r="BH96" i="2"/>
  <c r="BG96" i="2"/>
  <c r="BF96" i="2"/>
  <c r="T96" i="2"/>
  <c r="R96" i="2"/>
  <c r="P96" i="2"/>
  <c r="BK96" i="2"/>
  <c r="J96" i="2"/>
  <c r="BE96" i="2" s="1"/>
  <c r="BI94" i="2"/>
  <c r="BH94" i="2"/>
  <c r="BG94" i="2"/>
  <c r="BF94" i="2"/>
  <c r="T94" i="2"/>
  <c r="R94" i="2"/>
  <c r="P94" i="2"/>
  <c r="BK94" i="2"/>
  <c r="J94" i="2"/>
  <c r="BE94" i="2" s="1"/>
  <c r="BI92" i="2"/>
  <c r="BH92" i="2"/>
  <c r="BG92" i="2"/>
  <c r="BF92" i="2"/>
  <c r="T92" i="2"/>
  <c r="R92" i="2"/>
  <c r="P92" i="2"/>
  <c r="BK92" i="2"/>
  <c r="J92" i="2"/>
  <c r="BE92" i="2" s="1"/>
  <c r="F86" i="2"/>
  <c r="J85" i="2"/>
  <c r="F85" i="2"/>
  <c r="F83" i="2"/>
  <c r="E81" i="2"/>
  <c r="F52" i="2"/>
  <c r="J51" i="2"/>
  <c r="F51" i="2"/>
  <c r="F49" i="2"/>
  <c r="E47" i="2"/>
  <c r="J12" i="2"/>
  <c r="J83" i="2" s="1"/>
  <c r="E7" i="2"/>
  <c r="E79" i="2" s="1"/>
  <c r="AS51" i="1"/>
  <c r="L47" i="1"/>
  <c r="AM44" i="1"/>
  <c r="L44" i="1"/>
  <c r="L42" i="1"/>
  <c r="J30" i="2" l="1"/>
  <c r="AV52" i="1" s="1"/>
  <c r="J91" i="2"/>
  <c r="J49" i="2"/>
  <c r="F34" i="2"/>
  <c r="BD52" i="1" s="1"/>
  <c r="P262" i="2"/>
  <c r="F31" i="2"/>
  <c r="BA52" i="1" s="1"/>
  <c r="BA51" i="1" s="1"/>
  <c r="AW51" i="1" s="1"/>
  <c r="AK27" i="1" s="1"/>
  <c r="F32" i="2"/>
  <c r="BB52" i="1" s="1"/>
  <c r="BB51" i="1" s="1"/>
  <c r="AX51" i="1" s="1"/>
  <c r="F33" i="2"/>
  <c r="BC52" i="1" s="1"/>
  <c r="E45" i="2"/>
  <c r="J31" i="2"/>
  <c r="AW52" i="1" s="1"/>
  <c r="F30" i="2" l="1"/>
  <c r="AZ52" i="1" s="1"/>
  <c r="AZ51" i="1" s="1"/>
  <c r="W26" i="1" s="1"/>
  <c r="BK262" i="2"/>
  <c r="T262" i="2"/>
  <c r="T167" i="2" s="1"/>
  <c r="T91" i="2" s="1"/>
  <c r="T90" i="2" s="1"/>
  <c r="P167" i="2"/>
  <c r="P91" i="2" s="1"/>
  <c r="P90" i="2" s="1"/>
  <c r="R262" i="2"/>
  <c r="R167" i="2" s="1"/>
  <c r="R91" i="2" s="1"/>
  <c r="R90" i="2" s="1"/>
  <c r="R89" i="2" s="1"/>
  <c r="BK167" i="2"/>
  <c r="BK91" i="2" s="1"/>
  <c r="J58" i="2" s="1"/>
  <c r="J57" i="2" s="1"/>
  <c r="J56" i="2" s="1"/>
  <c r="J27" i="2" s="1"/>
  <c r="W27" i="1"/>
  <c r="BD51" i="1"/>
  <c r="W30" i="1" s="1"/>
  <c r="BC51" i="1"/>
  <c r="W28" i="1"/>
  <c r="AT52" i="1"/>
  <c r="BK90" i="2" l="1"/>
  <c r="AV51" i="1"/>
  <c r="AT51" i="1" s="1"/>
  <c r="T89" i="2"/>
  <c r="P89" i="2"/>
  <c r="AU52" i="1" s="1"/>
  <c r="AU51" i="1" s="1"/>
  <c r="AY51" i="1"/>
  <c r="W29" i="1"/>
  <c r="BK89" i="2" l="1"/>
  <c r="J36" i="2" s="1"/>
  <c r="AK26" i="1"/>
  <c r="AG52" i="1" l="1"/>
  <c r="AG51" i="1" s="1"/>
  <c r="AN52" i="1" l="1"/>
  <c r="AN51" i="1"/>
  <c r="AK23" i="1"/>
  <c r="AK32" i="1" s="1"/>
</calcChain>
</file>

<file path=xl/sharedStrings.xml><?xml version="1.0" encoding="utf-8"?>
<sst xmlns="http://schemas.openxmlformats.org/spreadsheetml/2006/main" count="1573" uniqueCount="579">
  <si>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</si>
  <si>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</si>
  <si>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</si>
  <si>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</si>
  <si>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</si>
  <si>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</si>
  <si>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</si>
  <si>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{6e992490-514c-41ec-8f70-158002feeb51}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</si>
  <si>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</si>
  <si>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</si>
  <si>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</si>
  <si>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</si>
  <si>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</si>
  <si>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</si>
  <si>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</si>
  <si>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</si>
  <si>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</si>
  <si>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0,1</t>
  </si>
  <si>
    <t>KSO:</t>
  </si>
  <si>
    <t>CC-CZ:</t>
  </si>
  <si>
    <t>1</t>
  </si>
  <si>
    <t>Místo:</t>
  </si>
  <si>
    <t xml:space="preserve"> </t>
  </si>
  <si>
    <t>Datum:</t>
  </si>
  <si>
    <t>10</t>
  </si>
  <si>
    <t>100</t>
  </si>
  <si>
    <t>Zadavatel:</t>
  </si>
  <si>
    <t>IČ:</t>
  </si>
  <si>
    <t>DIČ:</t>
  </si>
  <si>
    <t>Uchazeč:</t>
  </si>
  <si>
    <t>výběrové řízení</t>
  </si>
  <si>
    <t>Projektant:</t>
  </si>
  <si>
    <t>True</t>
  </si>
  <si>
    <t>Poznámka:</t>
  </si>
  <si>
    <t>Soupis prací je sestaven za využití položek cenové soustavy ÚRS. Cenové a technické podmínky položek Cenové soustavy ÚRS,  které nejsou uvedeny v soupisu prací (tzv. úvodní část katalogů) jsou neomezeně dálkově k dispouici na www.cs-urs.cz. Položky soupisu prací, které nemají ve sloupci "Cenová soustava" uveden žádný údaj, nepocházejí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</si>
  <si>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</si>
  <si>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</si>
  <si>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</si>
  <si>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</si>
  <si>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</si>
  <si>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</si>
  <si>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</si>
  <si>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</si>
  <si>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</si>
  <si>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</si>
  <si>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</si>
  <si>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</si>
  <si>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</si>
  <si>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</si>
  <si>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</si>
  <si>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</si>
  <si>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</si>
  <si>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</si>
  <si>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</si>
  <si>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</si>
  <si>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</si>
  <si>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</si>
  <si>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</si>
  <si>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</si>
  <si>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</si>
  <si>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</si>
  <si>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</si>
  <si>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</si>
  <si>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</si>
  <si>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</si>
  <si>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</si>
  <si>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</si>
  <si>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</si>
  <si>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</si>
  <si>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</si>
  <si>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</si>
  <si>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</si>
  <si>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</si>
  <si>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</si>
  <si>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</si>
  <si>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</si>
  <si>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{ac4f3811-33c3-4eff-8006-9151147b246b}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</si>
  <si>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</si>
  <si>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</si>
  <si>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</si>
  <si>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</si>
  <si>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</si>
  <si>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</si>
  <si>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</si>
  <si>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</si>
  <si>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</si>
  <si>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</si>
  <si>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</si>
  <si>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</si>
  <si>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</si>
  <si>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</si>
  <si>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</si>
  <si>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</si>
  <si>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</si>
  <si>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</si>
  <si>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</si>
  <si>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</si>
  <si>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</si>
  <si>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</si>
  <si>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</si>
  <si>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</si>
  <si>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</si>
  <si>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</si>
  <si>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</si>
  <si>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</si>
  <si>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</si>
  <si>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</si>
  <si>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m2</t>
  </si>
  <si>
    <t>CS ÚRS 2016 01</t>
  </si>
  <si>
    <t>VV</t>
  </si>
  <si>
    <t>M</t>
  </si>
  <si>
    <t>16</t>
  </si>
  <si>
    <t>32</t>
  </si>
  <si>
    <t>P</t>
  </si>
  <si>
    <t>m</t>
  </si>
  <si>
    <t>kpl</t>
  </si>
  <si>
    <t>PSV</t>
  </si>
  <si>
    <t>Práce a dodávky PSV</t>
  </si>
  <si>
    <t>-63548555</t>
  </si>
  <si>
    <t>-2102593695</t>
  </si>
  <si>
    <t>1744480474</t>
  </si>
  <si>
    <t>-1362823554</t>
  </si>
  <si>
    <t>537258403</t>
  </si>
  <si>
    <t>Koncentrátor 8 vstupů/4x výstup včetně montážní krabice</t>
  </si>
  <si>
    <t>Detektor tříštění skla</t>
  </si>
  <si>
    <t>Kabel k magnetickým kontaktům 4x0,22</t>
  </si>
  <si>
    <t>Krabice rozvodná</t>
  </si>
  <si>
    <t>Protipožární ucpávka průrazu mezi požárními úseky</t>
  </si>
  <si>
    <t>Instalace mezi požárními úseky dle PBŘ</t>
  </si>
  <si>
    <t>Průraz stropu</t>
  </si>
  <si>
    <t>Oživení, uvedení do provozu</t>
  </si>
  <si>
    <t>Měření po úsecích</t>
  </si>
  <si>
    <t>Zákaznický text</t>
  </si>
  <si>
    <t>Výchozí revize elektro</t>
  </si>
  <si>
    <t>Dokumentace skutečného stavu</t>
  </si>
  <si>
    <t>2.ETAPA ROZVOJE SPORTOVNÍHO GYMNÁZIA PLZEŇ - PŘÍSTAVBA PAVILONU "D"</t>
  </si>
  <si>
    <t>JKSO 828 891</t>
  </si>
  <si>
    <t>Střední odborné učiliště elektrotechnické, Vejprnická 56, 318 00 Plzeň</t>
  </si>
  <si>
    <t>M22-1-1</t>
  </si>
  <si>
    <t>Zásuvka datová 2xRJ 45 Cat.6 kompletní vč.rámečku, krabice</t>
  </si>
  <si>
    <t>ks</t>
  </si>
  <si>
    <t>V 1.PP - 2 ks + 1.NP - 20 ks + 2.NP - 20 ks = 42 ks</t>
  </si>
  <si>
    <t>Zásuvka datová 1xRJ 45 Cat.6 kompletní vč.rámečku, krabice</t>
  </si>
  <si>
    <t>V 1.PP - 4 ks + 1.NP - 6 ks + 2.NP - 5 ks = 15 ks</t>
  </si>
  <si>
    <t xml:space="preserve">nestíněný kabel CAT 6, 4x2x0,5 s PVC pláštěm, kroucený s PVC křížem a Cu žílami </t>
  </si>
  <si>
    <t>Kabel k zásuvkám 1.PP - 500m + 1.NP 2500m + 2.NP - 3000m + propojení DR - 100m = 6100m</t>
  </si>
  <si>
    <t>kabel optický 8x9/125 SM</t>
  </si>
  <si>
    <t>Od DR-D do DR-C - sousední budova délka 120m + ukončení + rezervy na obou koncích + vnitřní rozvod = 200m</t>
  </si>
  <si>
    <t>Krabice přístrojová vč.zasekání</t>
  </si>
  <si>
    <t>Počet dle počtu zásuvek SKS = 42 ks+ 15ks = 57 ks</t>
  </si>
  <si>
    <t>Trubka ohebná PVC pr. 23 p.o.</t>
  </si>
  <si>
    <t>Pro datové kabely v 1.PP - 70m v 1.NP 80 m + 2.NP - 60m = 210 m</t>
  </si>
  <si>
    <t>Trubka ohebná pr. 36 p.o.</t>
  </si>
  <si>
    <t>Stoupací trasa pro datové kabely 1.PP - 2.NP 4 ks * 20m = 80m</t>
  </si>
  <si>
    <t>Protahovací vodič do trubek pr. 2.5 mm</t>
  </si>
  <si>
    <t>Pomocný vodič pro protahování kabeláže v zasekaných trubkách, stejná délka jako je součet všech trubek ve zdi 80+210m = 290 m + konce, které budou ponechány v rezervě z krabic pro snažší uchopení drátu.290+rez20=310m</t>
  </si>
  <si>
    <t>Kabelový žlab 250x100 vč.kotvení, tvarovek a víka</t>
  </si>
  <si>
    <t>V 1.PP - 25m + 1.NP - 25m + 2.NP - 25m = 75m</t>
  </si>
  <si>
    <t>popiska rozvaděče, zásuvky, patch panelu</t>
  </si>
  <si>
    <t>Popis 57 ks zásuvek SKS, rozvodnice, komponentů SKS, nalepení štítků=140 ks</t>
  </si>
  <si>
    <t>drobný montážní, úložný + podružný materiál</t>
  </si>
  <si>
    <t>Hmoždinky, šrouby, hřebíky, sádra, špalíky, příchytky, kotvy, podpěry atd.</t>
  </si>
  <si>
    <t>Datový rozvaděč  DR-D + doplnění DR-C (propojení OK)</t>
  </si>
  <si>
    <t>19" rozvaděč stojanový 22U/600x600 skleněné dveře</t>
  </si>
  <si>
    <t>instalován v 1.PP 006 = 1ks</t>
  </si>
  <si>
    <t>19" rozvodný panel 5x220V-3m s přepěťovou ochranou</t>
  </si>
  <si>
    <t>instalován v DR-D v 1.PP = 1 ks</t>
  </si>
  <si>
    <t>Vent.j.spodní(horní)-2V-220V/70W term.</t>
  </si>
  <si>
    <t>instalován v DR-D - 1 ks = 1 ks</t>
  </si>
  <si>
    <t xml:space="preserve">19" vyvazovací panel 1U 5x plastová úchytka </t>
  </si>
  <si>
    <t>5ks pro patch panely + 5ks pro SWITCH = 10 ks</t>
  </si>
  <si>
    <t>Police pro nestandardní komponenty</t>
  </si>
  <si>
    <t>Pro instalaci komponentů a zařízení,které nemají rozměr 19"</t>
  </si>
  <si>
    <t>Montážní sada M6</t>
  </si>
  <si>
    <t>Vyvaz.panel 10x2+patch penel 4x4+police 4 ventil.jednotka+44 pro SWITCH = 80 ks</t>
  </si>
  <si>
    <t xml:space="preserve">rozvodná krabice </t>
  </si>
  <si>
    <t>instalace v DR-D - napojení uzemnění = 1 ks</t>
  </si>
  <si>
    <t>metalický patch panel 24xRJ45/UTP/cat.6/1U</t>
  </si>
  <si>
    <t>Pro datové rozvody 86 portů + 7 ks IP kamery +3x wifi + 5 ks projektoru = 101/24 = 5 ks</t>
  </si>
  <si>
    <t>Optický rozvoděč 8x SC konektor+8x pigtail+čelní panel+provařovací kazeta</t>
  </si>
  <si>
    <t>v pavilonu D - 1ks + 1 ks v DR-C = 2 ks</t>
  </si>
  <si>
    <t>Kamerový systém</t>
  </si>
  <si>
    <t>Vnitřní kamery - rozmístění dle půdorysného plánu = 6 ks</t>
  </si>
  <si>
    <t>Venkovní kamera u zadního vstupu= 1 ks</t>
  </si>
  <si>
    <t>Stěnový držák pro mini dome kamery</t>
  </si>
  <si>
    <t>pro 7 ks IP kamer = 7 ks držáku</t>
  </si>
  <si>
    <t>pro celý systém CCTV - 8vstupů = 7 IP kamer</t>
  </si>
  <si>
    <t>Pevný disk pro CCTV systémy 3TB</t>
  </si>
  <si>
    <t>rozšíření záznamu na dobu 7 dnů</t>
  </si>
  <si>
    <t>Vysoce kvalitní ethernetový přepínač, jehož pomocí propojíte ve vaší sítí až 8 počítačů s přenosovou rychlostí až 1 Gb/s na port. 16 portů jsou navíc vybaveny možností napájení síťových prvků pomocí PoE standardu. Přepínač podporuje celé řady ethernetových protokolů, jako je například 802.3u, 802.3ab a 802.3af. Každý z osmi portů je opatřen led indikátorem, díky kterému vždy snadno zkontroluje správný běh jednotlivých portů a tím i vaší sítě. Přepínač disponuje celkovou šířkou pásma až 16 Gb/s. Samozřejmě podporuje, jak full-duplex, tak i half-duplex režim.</t>
  </si>
  <si>
    <t>Pro napojení IP kamer 7ks = 1 ks switch</t>
  </si>
  <si>
    <t>Aktivní prvky</t>
  </si>
  <si>
    <t xml:space="preserve">WiFi. Frekvence 2412-2462MHz, Normy 802.11b/g/n, Max rychlost 300Mbps, LAN port 1xRJ45 10/100Mbps, napájení 12-24V ( pouze PoE), Bezdrátové operační módy AP, operační módy Bridge, DHCP server/klient Ne/Ano, šifrování WEP, WPA,WPA2, </t>
  </si>
  <si>
    <t>instalace na chodbách 1.PP - 1 ks + 1.NP - 1 ks + 2.NP - 1 ks = 3 ks</t>
  </si>
  <si>
    <t>SWITCH 24x10/100/1000Mbit/s</t>
  </si>
  <si>
    <t>Optopřevodník 100BaseTX</t>
  </si>
  <si>
    <t>Převod v pavilonu 6 + 1ks ve vedlejším pavilonu = 2ks</t>
  </si>
  <si>
    <t>Optický patchcord 2xSC konektor 2 m</t>
  </si>
  <si>
    <t>1ks Pavilon D + 1 ks vedlejší budova = 2 ks</t>
  </si>
  <si>
    <t>Prpojovací PATCH kabely Cat.6 UTP - 2-5 m</t>
  </si>
  <si>
    <t>Pro datové rozvody 101 portů=101 ks</t>
  </si>
  <si>
    <t>Záložní zdroj UPS 1500VA montáž do RACKu</t>
  </si>
  <si>
    <t>Záložní zdroj pro SWITCH pro 2 ks + záznamové zařízení CCTV - postačí 1 ks UPS</t>
  </si>
  <si>
    <t>Projektor P6200S, 1024 x 768, DLP, ZOOM, 4.5KG, 5000Lum, HDMIx2, VGA, USB, RJ45</t>
  </si>
  <si>
    <t>V každé třídě 1ks = 5 ks celkem</t>
  </si>
  <si>
    <t>Stropní držák projektoru</t>
  </si>
  <si>
    <t>V každé třídě 1ks = 5ks celkem</t>
  </si>
  <si>
    <t>22 026 0003</t>
  </si>
  <si>
    <t>22 026 0533</t>
  </si>
  <si>
    <t>22 026 0554</t>
  </si>
  <si>
    <t>22 027 0301</t>
  </si>
  <si>
    <t>připojení kabelu 4P na patch panel</t>
  </si>
  <si>
    <t>Ukončrení 101 portů v RD 101 portů v zásuvkách = 202 potrů</t>
  </si>
  <si>
    <t>22 011 1431</t>
  </si>
  <si>
    <t>měření metalické kabeláže (cat.5e), měř. protokol</t>
  </si>
  <si>
    <t>4P</t>
  </si>
  <si>
    <t>zapojení podle zásuvek 101 portů = 101 ks</t>
  </si>
  <si>
    <t>22 026 0725</t>
  </si>
  <si>
    <t>22 012 0905</t>
  </si>
  <si>
    <t>měření optické kabeláže (SM), měř. protokol</t>
  </si>
  <si>
    <t>vl</t>
  </si>
  <si>
    <t>kabel 8 vl. - měřený celý profil = 8 vláken</t>
  </si>
  <si>
    <t>22 011 0346</t>
  </si>
  <si>
    <t>22 026 1662</t>
  </si>
  <si>
    <t>drážka pro trubku 23 vč.začištění</t>
  </si>
  <si>
    <t>Stejná délka jako PVC trubka 23 mm  = 210m</t>
  </si>
  <si>
    <t>22 026 1663</t>
  </si>
  <si>
    <t>Drážka pro trubku pr. 36 mm vč.začištění</t>
  </si>
  <si>
    <t>Stejná délka jako tento druh chráničky tj. 80 m, vysekání rýchy, uložení chráničky do rýhy, uchycení hřebíky (sádrou, zahození drážky</t>
  </si>
  <si>
    <t>Průraz zdí 30-45 cm</t>
  </si>
  <si>
    <t>Průrazy 1.PP - 2 ks + 1.NP - 10 ks + 2.NP - 6 ks = 18 ks</t>
  </si>
  <si>
    <t>průraz stropu</t>
  </si>
  <si>
    <t>Průraz stropu z 1.PP 1ks do 1.NP - 1ks z 1.NP do 2.NP 2 ks = 3ks*4stoupací trasy = 12 ks</t>
  </si>
  <si>
    <t>Demontáž a opětovná montáž podhledů</t>
  </si>
  <si>
    <t>V objektu C + spojoací krček = 150m2</t>
  </si>
  <si>
    <t>22 026 0103</t>
  </si>
  <si>
    <t>instalace v DR -D - napojení uzemnění = 1 ks</t>
  </si>
  <si>
    <t>metalický patch panel 24xRJ45/UTP/cat.5e/1U</t>
  </si>
  <si>
    <t>pro 7ks IP kamer = 7ks držáku</t>
  </si>
  <si>
    <t>Konfigurace, zaškolení a test systému</t>
  </si>
  <si>
    <t>Oživení, nastavení, seřízení kamer atd..</t>
  </si>
  <si>
    <t>Zpracování dokumentace skutečného stavu 4x papírová podoba + 1x digitální forma, předání zákazníkovi</t>
  </si>
  <si>
    <t>Převod v pavilonu D + 1ks ve vedlejším pavilonu = 2ks</t>
  </si>
  <si>
    <t>Pro datové rozvody 101portů=101ks</t>
  </si>
  <si>
    <t>5.0 Megapixelová, R6, IP vnitřní antivandal miniDome kamera s IR a wifi, 1/3" progressive CMOS, komprese H.264 / MJPEG/H.264+, max.rozlišení: (2560×1920), 25fps (2048×1536), 25fps (1920×
1080), 25fps (1280×720), objektiv: 4mm (6mm volitelně) @ F1.2, úhel záběru: úhel záběru: 70°(4mm), 43.3°(6mm), Citlivost: 0.01Lux @(F1.2,AGC ON) 0 LUX s IR, Den &amp; Noc:ICR automaticky, 3D-DNR, D-WDR, Slot na SD/SDHC/SDXC kartu až 128GB, Wifi standard: IEEE802.11b, 802.11g, 802.11n, Napájení: DC12V/416mA, PoE (802.3af, Power over Ethernet), Dosah IR:10-30m, Krytí: IP66, Pracovní rozsah: -30°C – 60°C, Poplachový I/O 1/1, Audio I/O 1/1, Antivandal krytí: IEC60068-2-75Eh, 20J; EN50102, až IK10, Program iVMS4200 zdarma, doporučený kryt pro skrytou montáž kabelů: DS-1280ZJ-DM18</t>
  </si>
  <si>
    <t xml:space="preserve">5.0 Megapixelová, R6, IP venkovní válečková kamera s motorzoom objektivem a IR, 1/3" progressive scan CMOS, komprese H.264/MJPEG/H.264+, 20fps (2560×1920), 25fps (2048×1536), 25fps (1920×1080), 25fps (1280×720), objektiv: 2,8-12 mm @ F1.2, úhel záběru: 91.2°-28.3°, Citlivost: 0.01Lux @(F1.2,AGC Zap.) 0 LUX s IR, Den &amp; Noc:ICR automaticky, D-WDR, 3D-DNR, Poplachový I/O 1/1, Audio I/O 1/1, Slot na SD/SDHC/SDXC kartu až 128GB, Napájení: DC12V±10%/458mA, PoE (802.3af, Power over Ethernet), Dosah IR:20-30m, Krytí:IP66, Pracovní rozsah: -30°C – 60°C, Program iVMS4200 zdarma, (včetně držáku na zeď), doporučený kryt pro skrytou montáž kabelů: DS-1260ZJ
</t>
  </si>
  <si>
    <t xml:space="preserve">8 kanálový 4K síťový digitální videorekordér, záznam video&amp;audio, komprese H.265/H.264/MPEG4,  vstupní/odchozí šířka pásma 160M/256Mbps, dekódování hl. monitor: 4-k @ 4K, nebo 16-k @ 1080p, HDMI (4K) a VGA na hlavní monitor, 1x RJ45 10M/100M/1000M Ethernet Port, podpora 2x HDD o kapacitě 6TB, 1* USB 2.0, 1* USB 3.0, bez HDD, Poplachový I/O: 4/1, lokalizace v čj., napájení: 240V AC, 50Hz/15W, velikost 1U, Program iVMS4200 zdarma </t>
  </si>
  <si>
    <t>Strukturovaná kabeláž - dodávka</t>
  </si>
  <si>
    <t>M22-1-2</t>
  </si>
  <si>
    <t>M22-1-3</t>
  </si>
  <si>
    <t>M22-1-4</t>
  </si>
  <si>
    <t>M22-1-5</t>
  </si>
  <si>
    <t>M22-1-6</t>
  </si>
  <si>
    <t>M22-1-7</t>
  </si>
  <si>
    <t>M22-1-8</t>
  </si>
  <si>
    <t>M22-1-9</t>
  </si>
  <si>
    <t>M22-1-10</t>
  </si>
  <si>
    <t>M22-1-11</t>
  </si>
  <si>
    <t>M22-1-12</t>
  </si>
  <si>
    <t>M22-1-14</t>
  </si>
  <si>
    <t>M22-1-15</t>
  </si>
  <si>
    <t>M22-1-16</t>
  </si>
  <si>
    <t>M22-1-17</t>
  </si>
  <si>
    <t>M22-1-18</t>
  </si>
  <si>
    <t>M22-1-19</t>
  </si>
  <si>
    <t>M22-1-20</t>
  </si>
  <si>
    <t>M22-1-21</t>
  </si>
  <si>
    <t>M22-1-22</t>
  </si>
  <si>
    <t>M22-1-23</t>
  </si>
  <si>
    <t>M22-1-24</t>
  </si>
  <si>
    <t>M22-1-25</t>
  </si>
  <si>
    <t>M22-1-26</t>
  </si>
  <si>
    <t>M22-1-27</t>
  </si>
  <si>
    <t>M22-1-28</t>
  </si>
  <si>
    <t>M22-1-29</t>
  </si>
  <si>
    <t>M22-1-30</t>
  </si>
  <si>
    <t>M22-1-31</t>
  </si>
  <si>
    <t>M22-1-32</t>
  </si>
  <si>
    <t>M22-1-33</t>
  </si>
  <si>
    <t>M22-1-34</t>
  </si>
  <si>
    <t>M22-1-35</t>
  </si>
  <si>
    <t>M22-1-13</t>
  </si>
  <si>
    <t>M 22 - Strukturovaná kabeláž - montáž</t>
  </si>
  <si>
    <t>22 0300 201</t>
  </si>
  <si>
    <t>22 029 0971</t>
  </si>
  <si>
    <t>22 006 0045</t>
  </si>
  <si>
    <t>Strukturovaná kabeláž - montáž</t>
  </si>
  <si>
    <t>M22</t>
  </si>
  <si>
    <t>M 22 - Ozvučení - školní rozhlas - dodávka</t>
  </si>
  <si>
    <t>M 22 - Ozvučení - školní rozhlas - montáž</t>
  </si>
  <si>
    <t>M 22 - Strukturovaná kabeláž - dodávka</t>
  </si>
  <si>
    <t>M 22 - Jednotký čas - dodávka</t>
  </si>
  <si>
    <t>M 22 - Jednotký čas - montáž</t>
  </si>
  <si>
    <t>M 22 - Signalizace požáru - dodávka</t>
  </si>
  <si>
    <t>M 22 - Signalizace požáru - montáž</t>
  </si>
  <si>
    <t>M 22 - Elektrická zabezpečovací signalizace - dodávka</t>
  </si>
  <si>
    <t>M 22 - Elektrická zabezpečovací signalizace - montáž</t>
  </si>
  <si>
    <t>M 22 - Domácí telefon - dodávka</t>
  </si>
  <si>
    <t>M 22 - Domácí telefon - montáž</t>
  </si>
  <si>
    <t>Ozvučení - školní rozhlas - dodávka</t>
  </si>
  <si>
    <t>M22-1-36</t>
  </si>
  <si>
    <t>M22-1-37</t>
  </si>
  <si>
    <t>M22-1-38</t>
  </si>
  <si>
    <t>M22-1-39</t>
  </si>
  <si>
    <t>M22-1-40</t>
  </si>
  <si>
    <t>M22-1-41</t>
  </si>
  <si>
    <t>M22-1-42</t>
  </si>
  <si>
    <t>M22-1-43</t>
  </si>
  <si>
    <t>M22-1-44</t>
  </si>
  <si>
    <t>M22-1-45</t>
  </si>
  <si>
    <t>M22-1-46</t>
  </si>
  <si>
    <t>M22-1-47</t>
  </si>
  <si>
    <t>M22-1-48</t>
  </si>
  <si>
    <t>M22-1-49</t>
  </si>
  <si>
    <t>M22-1-50</t>
  </si>
  <si>
    <t>M22-1-51</t>
  </si>
  <si>
    <t>M22-1-52</t>
  </si>
  <si>
    <t>M22-1-53</t>
  </si>
  <si>
    <t>M22-1-54</t>
  </si>
  <si>
    <t>M22-1-55</t>
  </si>
  <si>
    <t>M22-1-56</t>
  </si>
  <si>
    <t>M22-1-57</t>
  </si>
  <si>
    <t>M22-1-58</t>
  </si>
  <si>
    <t>M22-1-59</t>
  </si>
  <si>
    <t>M22-1-60</t>
  </si>
  <si>
    <t>M22-2-1</t>
  </si>
  <si>
    <t>Deska ústředny, 64 zón - D, rozšiřitelné expandéry nebo klávesnicovými zónami včetně zdroje a záložního akumulátoru</t>
  </si>
  <si>
    <t>pro jednu ústřednu = 1 ks - instalována v 1.PP 006</t>
  </si>
  <si>
    <t>GSM komunikátor + SIM karta vč. antény, zapojení, zprovoznění</t>
  </si>
  <si>
    <t>pro jednu ústřednu = 1 ks</t>
  </si>
  <si>
    <t>Záložní akumulátor 24 Ah</t>
  </si>
  <si>
    <t>Kryt ústředny EZS s tamper kontaktem</t>
  </si>
  <si>
    <t xml:space="preserve">Klávesnice LCD </t>
  </si>
  <si>
    <t>v 1.NP u vchodu ze spoj.krčku - celkem = 1 ks</t>
  </si>
  <si>
    <t xml:space="preserve">Sběrnice č.1 - 5 ks = 5 ks </t>
  </si>
  <si>
    <t>Prostorový PIR detektor detekce 15x15 m včetně držáku</t>
  </si>
  <si>
    <t>Sběrnice č.1 - 11 ks</t>
  </si>
  <si>
    <t>Sběrnice č.1 - 16ks</t>
  </si>
  <si>
    <t xml:space="preserve">Magnetický kontakt dveřní, okenní </t>
  </si>
  <si>
    <t xml:space="preserve">Sběrnice č.1 - 5 ks </t>
  </si>
  <si>
    <t xml:space="preserve">LED indikátor, zobrazující stav zabezpečení, zelená a červená LED dioda </t>
  </si>
  <si>
    <t>Podle počtu klávesnic pro každou klávesnici 1 ks 1x1ks = 1 ks</t>
  </si>
  <si>
    <t>Siréna EZS pro vnitřní použití s blikačem zálohovaná + záložní akumulátor</t>
  </si>
  <si>
    <t>umístěna dle polohy schválené stavebníkem</t>
  </si>
  <si>
    <t>Sběrnice č.1 - 50 m</t>
  </si>
  <si>
    <t>Kabel sběrnice EZS 2x2x0,8 twistovaný + 2x1,5 napájecí</t>
  </si>
  <si>
    <t>Sběrnice č.1 - 200 m</t>
  </si>
  <si>
    <t>Kabel k PIR detektorům 4x0,22+2x0,6</t>
  </si>
  <si>
    <t>27ks detektorů*5 m + prořez = 160m</t>
  </si>
  <si>
    <t>Trubka ohebná PVC pr.16 mm</t>
  </si>
  <si>
    <t>Shodná jako délka kabelů EZS 160 + 200 + 50 = 410 m</t>
  </si>
  <si>
    <t>Pomocný vodič pro protahování kabeláže v zasekaných trubkách, stejná délka jako je součet všech trubek ve zdi 410 = 410 m + konce, které budou ponechány v rezervě z krabic pro snažší uchopení drátu.410+rez40=450m</t>
  </si>
  <si>
    <t>Krabice elektroinstalační protahovací z PE vč.zasekání</t>
  </si>
  <si>
    <t>Krabice osazeny v rozích pro snažši zatažení kabeláže do PVC trubek v úsecích po 8 m. 410:8=51 ks</t>
  </si>
  <si>
    <t>Propojení sběrnice u koncentrátorů 5 ks + klávesnice 1 ks = 6 ks</t>
  </si>
  <si>
    <t>Svorkovnice, šrouby, hmoždinky,drobný mat.</t>
  </si>
  <si>
    <t>Pomocný instalační materiál = 1 kpl</t>
  </si>
  <si>
    <t xml:space="preserve">Sběrnice č.1 - 5ks = 5 ks </t>
  </si>
  <si>
    <t>Drážka pro trubku 16 včetně začištění</t>
  </si>
  <si>
    <t>Pomocný vodič pro protahování kabeláže v zasekaných trubkách, stejná délka jako je součet všech trubek ve zdi 410 = 410 m</t>
  </si>
  <si>
    <t>Průraz zdí 15 cm</t>
  </si>
  <si>
    <t>1.PP -  6 ks - 1.NP - 5 ks = 11 ks</t>
  </si>
  <si>
    <t>Průraz stropu z 1.PP do 1.NP = 1 ks</t>
  </si>
  <si>
    <t>Zapojení komponentů v rozvaděči, odzkoušení, proměření, zkušební provoz, předání zákazníkovi</t>
  </si>
  <si>
    <t>Zaškolení obsluhy</t>
  </si>
  <si>
    <t>Proškolení obsluhy, předvední obsluhy</t>
  </si>
  <si>
    <t>Revize elektro dle platných ČSN v rozsahu dodávky slaboproudu, vyhotovení protokolu, předání zákazníkovi = 1 kpl</t>
  </si>
  <si>
    <t>Rozhlasová ústředna - doplnění zesilovače 120W/100V do stávajícího rozhlasu, propojovací kabel, kompletní sestavení, seřízení, kompletace</t>
  </si>
  <si>
    <t>Dodávka + instalace zesilovače do stávající rozhlasové ústředny do DR rozvaděče</t>
  </si>
  <si>
    <t>Skříňkový reproduktor 6W/100V vč.držáku</t>
  </si>
  <si>
    <t>Instalace na chodbách a ve třídách 1.PP - 3ks + 1.NP - 4 ks + 2.NP - 4ks = 11 ks</t>
  </si>
  <si>
    <t>Kabel silový 2x1,5 s Cu žílami dle vyhl.23/2008 Sb.</t>
  </si>
  <si>
    <t>V 1.PP - 60m + 1.NP -80 m + 2.NP - 80 m + k vrátnici - 200 m = 420 m</t>
  </si>
  <si>
    <t>Trubka elektroinstalační ohebná PVC pr. 16 mm</t>
  </si>
  <si>
    <t>V 1.PP - 40m + 1.NP - 40m + 2.NP - 40 m = 120 m</t>
  </si>
  <si>
    <t>Pomocný vodič pro protahování kabeláže v zasekaných trubkách, stejná délka jako je součet všech trubek ve zdi 120 = 120 m + konce, které budou ponechány v rezervě z krabic pro snažší uchopení drátu.120+rez20=140m</t>
  </si>
  <si>
    <t>Krabice osazeny v rozích pro snažši zatažení kabeláže do PVC trubek v úsecích po 6 m. 140:6=24 ks</t>
  </si>
  <si>
    <t>Zkoušení reproduktoru</t>
  </si>
  <si>
    <t>Zkoušení reproduktoru v rámci dodávky stavby - 11 ks</t>
  </si>
  <si>
    <t>Stejná délka jako tento druh chráničky tj. 120 m, vysekání rýchy, uložení chráničky do rýhy, uchycení hřebíky (sádrou, zahození drážky</t>
  </si>
  <si>
    <t>Výrobní (dílenská) dokumentace</t>
  </si>
  <si>
    <t>Zpracování výrobní dokumentace  odsouhlasení hlavním projektantem a investorem stavby vč.vyvzorkování použitých výrozků a zařízení před realizací stavby</t>
  </si>
  <si>
    <t>Uvedení systému ozvučení do provozu</t>
  </si>
  <si>
    <t>Zapojení komponentů v rozvaděči, odzkoušení, proměření, předání zákazníkovi, zkušební provoz</t>
  </si>
  <si>
    <t>Měření srozumitelnosti řeči a hudby</t>
  </si>
  <si>
    <t>Měření v rámci dodávky celého rozsahu díla</t>
  </si>
  <si>
    <t>průraz zdí vč.začištění</t>
  </si>
  <si>
    <t>V 1.PP - 1 ks + 1.NP - 2 ks + 2.NP - 2 ks = 5 ks</t>
  </si>
  <si>
    <t>M22-2-2</t>
  </si>
  <si>
    <t>M22-2-3</t>
  </si>
  <si>
    <t>M22-2-4</t>
  </si>
  <si>
    <t>M22-2-5</t>
  </si>
  <si>
    <t>M22-2-6</t>
  </si>
  <si>
    <t>M22-2-7</t>
  </si>
  <si>
    <t>M22-2-8</t>
  </si>
  <si>
    <t>22 037 0445</t>
  </si>
  <si>
    <t>22 028 0010</t>
  </si>
  <si>
    <t>22 026 0531</t>
  </si>
  <si>
    <t>M22-2-9</t>
  </si>
  <si>
    <t>M22-2-10</t>
  </si>
  <si>
    <t>M22-2-11</t>
  </si>
  <si>
    <t>M22-2-12</t>
  </si>
  <si>
    <t>M22-2-13</t>
  </si>
  <si>
    <t>M22-2-14</t>
  </si>
  <si>
    <t>M22-2-15</t>
  </si>
  <si>
    <t>M22-2-16</t>
  </si>
  <si>
    <t>M22-2-17</t>
  </si>
  <si>
    <t>Ozvučení - školní rozhlas - montáž</t>
  </si>
  <si>
    <t>Jednotný čas - dodávka</t>
  </si>
  <si>
    <t>M22-3-1</t>
  </si>
  <si>
    <t>V 1.PP - 20m + 1.NP - 20m + 2.NP - 10m + k vrátnici - 200m = 250 m</t>
  </si>
  <si>
    <t>Kabel sdělovací 2x0,8 mm s Cu vodiči dle vyhl.č.23/2008Sb.</t>
  </si>
  <si>
    <t>V 1.PP - 40m + 1.NP - 40m + 2.NP - 20m + k vrátnici - 200m = 300 m</t>
  </si>
  <si>
    <t>Hodiny digitální podružné - formát HH:MM:SS</t>
  </si>
  <si>
    <t>v 1.PP - 1 ks + 1.NP - 1 ks + 2.NP - 1 ks = 3 ks</t>
  </si>
  <si>
    <t>Zvonek 12V/24V melodický - školní zvonění</t>
  </si>
  <si>
    <t>v 1.PP - 2 ks + 1.NP - 2 ks + 2.NP - 2ks =  6 ks</t>
  </si>
  <si>
    <t>V 1.PP - 20m + 1.NP - 20m + 2.NP 20 = 80m</t>
  </si>
  <si>
    <t>Pomocný vodič pro protahování kabeláže v zasekaných trubkách, stejná délka jako je součet všech trubek ve zdi 80 = 80 m + konce, které budou ponechány v rezervě z krabic pro snažší uchopení drátu.80+rez10=90m</t>
  </si>
  <si>
    <t>Krabice osazeny v rozích pro snažši zatažení kabeláže do PVC trubek v úsecích po 6 m. 90:6=15 ks</t>
  </si>
  <si>
    <t>Uvedení systému jednotného času do provozu</t>
  </si>
  <si>
    <t>průraz stropu vč.začištění</t>
  </si>
  <si>
    <t>Průraz stropu z 1.PP 1ks do 1.NP - 1ks z 1.NP do 2.NP - 1ks = 2 ks</t>
  </si>
  <si>
    <t>Jednotný čas - montáž</t>
  </si>
  <si>
    <t>M22-3-2</t>
  </si>
  <si>
    <t>M22-3-3</t>
  </si>
  <si>
    <t>M22-3-4</t>
  </si>
  <si>
    <t>M22-3-5</t>
  </si>
  <si>
    <t>M22-3-6</t>
  </si>
  <si>
    <t>M22-3-7</t>
  </si>
  <si>
    <t>M22-3-8</t>
  </si>
  <si>
    <t>M22-3-9</t>
  </si>
  <si>
    <t>M22-3-10</t>
  </si>
  <si>
    <t>M22-3-11</t>
  </si>
  <si>
    <t>M22-3-12</t>
  </si>
  <si>
    <t>M22-3-13</t>
  </si>
  <si>
    <t>M22-3-14</t>
  </si>
  <si>
    <t>M22-3-15</t>
  </si>
  <si>
    <t>M22-3-16</t>
  </si>
  <si>
    <t>Signalizace požáru - dodávka</t>
  </si>
  <si>
    <t>Ústředna SP - konvenční ústředna 4 smyčky, na každé max.32 hlásičů, 4x sirénový výstup, 2x releový výstup, záložní akumulátory</t>
  </si>
  <si>
    <t>Ústředna osazena v 1.PP = 1 ks</t>
  </si>
  <si>
    <t>Opticko-kouřový/teplotní hlásič požáru vč.instalační zásuvky</t>
  </si>
  <si>
    <t>v 1.PP - 2ks + 1.NP - 2 ks + 2.NP - 2ks = 6 ks</t>
  </si>
  <si>
    <t>Siréna EPS 105 db červená</t>
  </si>
  <si>
    <t>v 1.NP - 1 ks = 1 ks</t>
  </si>
  <si>
    <t>Elektromagnet 24V, přídržná síla 500N vč. Deblokačního tlačítka</t>
  </si>
  <si>
    <t>v 1.PP - 1ks + 1.NP-1 ks+ 2.NP-1ks = 3 ks</t>
  </si>
  <si>
    <t>Zdroj napájecí 4A/24V vč.krytu</t>
  </si>
  <si>
    <t xml:space="preserve">v 1.PP - 1ks + 2.NP - 1 ks = 2ks </t>
  </si>
  <si>
    <t>Kabel konvenční linky SP 1x2x0,8</t>
  </si>
  <si>
    <t>v 1.PP - 40 m + 1.NP - 40m + 2.NP - 20m = 100 m</t>
  </si>
  <si>
    <t>Kabel ohni odolný 2x0,8 pro napojení požárních sirén - uložení pod omítkou s krytím min.10 mm dle vyhl.23/2008Sb.</t>
  </si>
  <si>
    <t>z 1.PP do 1.NP - 30 m = 30 m</t>
  </si>
  <si>
    <t>Kabel bezhalogenní 2x2,5 pro napojení elektromagnetů - uložení pod omítkou s krytím min.10 mm dle vyhl.23/2008Sb.</t>
  </si>
  <si>
    <t>v 1.PP - 10m + 1.NP - 30m + 2.NP - 15 m = 55 m</t>
  </si>
  <si>
    <t>Trubka ohebná pr. 16 p.o.</t>
  </si>
  <si>
    <t>Shodná jako délka kabelů EPS 100+30 = 130 m</t>
  </si>
  <si>
    <t>Pomocný vodič pro protahování kabeláže v zasekaných trubkách, stejná délka jako je součet všech trubek ve zdi 130 = 130 m + konce, které budou ponechány v rezervě z krabic pro snažší uchopení drátu.130+rez20m=150m</t>
  </si>
  <si>
    <t>Požární ucpávky</t>
  </si>
  <si>
    <t>Drážka pro trubku pr. 16 mm vč.začištění</t>
  </si>
  <si>
    <t>Stejná délka jako tento druh chráničky tj. 150 m, vysekání rýchy, uložení chráničky do rýhy, uchycení hřebíky (sádrou, zahození drážky</t>
  </si>
  <si>
    <t>Průraz zdí 15 -30 cm</t>
  </si>
  <si>
    <t>v 1.PP - 2 ks +- 1.NP - 1ks + 2.NP - 1ks = 4 ks</t>
  </si>
  <si>
    <t>Průraz stropu z 1.PP do 1.NP - 1ks + z 1.NP do 2.NP - 1ks = 2 ks</t>
  </si>
  <si>
    <t>součet všech čidel EPS 6 ks = 6 ks</t>
  </si>
  <si>
    <t>Signalizace požáru - montáž</t>
  </si>
  <si>
    <t>M22-4-1</t>
  </si>
  <si>
    <t>M22-4-2</t>
  </si>
  <si>
    <t>M22-4-3</t>
  </si>
  <si>
    <t>M22-4-4</t>
  </si>
  <si>
    <t>M22-4-5</t>
  </si>
  <si>
    <t>M22-4-6</t>
  </si>
  <si>
    <t>M22-4-7</t>
  </si>
  <si>
    <t>M22-4-8</t>
  </si>
  <si>
    <t>M22-4-9</t>
  </si>
  <si>
    <t>M22-4-10</t>
  </si>
  <si>
    <t>M22-4-11</t>
  </si>
  <si>
    <t>M22-4-12</t>
  </si>
  <si>
    <t>22 072 1126</t>
  </si>
  <si>
    <t>22 071 1401</t>
  </si>
  <si>
    <t>26 080 0041</t>
  </si>
  <si>
    <t>22 041 0001</t>
  </si>
  <si>
    <t>M22-4-13</t>
  </si>
  <si>
    <t>M22-4-14</t>
  </si>
  <si>
    <t>M22-4-15</t>
  </si>
  <si>
    <t>M22-4-16</t>
  </si>
  <si>
    <t>M22-4-17</t>
  </si>
  <si>
    <t>M22-4-18</t>
  </si>
  <si>
    <t>M22-4-19</t>
  </si>
  <si>
    <t>M22-4-20</t>
  </si>
  <si>
    <t>M22-4-21</t>
  </si>
  <si>
    <t>M22-5-1</t>
  </si>
  <si>
    <t>Elektrická zabezpečovací signalizace - dodávka</t>
  </si>
  <si>
    <t>Elektrická zabezpečovací signalizace - montáž</t>
  </si>
  <si>
    <t>22 071 1103</t>
  </si>
  <si>
    <t>22 071 1115</t>
  </si>
  <si>
    <t>22 071 1113</t>
  </si>
  <si>
    <t>22 071 1111</t>
  </si>
  <si>
    <t>22 071 1112</t>
  </si>
  <si>
    <t>22 071 1301</t>
  </si>
  <si>
    <t>22 071 1306</t>
  </si>
  <si>
    <t>22 071 1304</t>
  </si>
  <si>
    <t>22 071 1403</t>
  </si>
  <si>
    <t>M22-5-2</t>
  </si>
  <si>
    <t>M22-5-3</t>
  </si>
  <si>
    <t>M22-5-4</t>
  </si>
  <si>
    <t>M22-5-5</t>
  </si>
  <si>
    <t>M22-5-6</t>
  </si>
  <si>
    <t>M22-5-7</t>
  </si>
  <si>
    <t>M22-5-8</t>
  </si>
  <si>
    <t>M22-5-9</t>
  </si>
  <si>
    <t>M22-5-10</t>
  </si>
  <si>
    <t>M22-5-11</t>
  </si>
  <si>
    <t>M22-5-12</t>
  </si>
  <si>
    <t>M22-5-13</t>
  </si>
  <si>
    <t>M22-5-14</t>
  </si>
  <si>
    <t>M22-5-15</t>
  </si>
  <si>
    <t>M22-5-16</t>
  </si>
  <si>
    <t>M22-5-17</t>
  </si>
  <si>
    <t>M22-5-18</t>
  </si>
  <si>
    <t>M22-5-19</t>
  </si>
  <si>
    <t>M22-5-20</t>
  </si>
  <si>
    <t>M22-5-21</t>
  </si>
  <si>
    <t>M22-5-22</t>
  </si>
  <si>
    <t>M22-5-23</t>
  </si>
  <si>
    <t>M22-5-24</t>
  </si>
  <si>
    <t>M22-5-25</t>
  </si>
  <si>
    <t>M22-5-26</t>
  </si>
  <si>
    <t>M22-5-27</t>
  </si>
  <si>
    <t>M22-6-1</t>
  </si>
  <si>
    <t>Domácí telefon - dodávka</t>
  </si>
  <si>
    <t>Audio digitalizační panel bez tlačítka, nerez</t>
  </si>
  <si>
    <t>U vstupu ze spojovacího krčku = 1 ks</t>
  </si>
  <si>
    <t>Tlačítkový modul 5 tlačítek nerez</t>
  </si>
  <si>
    <t xml:space="preserve">Montážní krabička + rámeček pro 2 moduly </t>
  </si>
  <si>
    <t xml:space="preserve">El.zámek 8-16 V AC/DC + krycí plech </t>
  </si>
  <si>
    <t xml:space="preserve">Telefonní přístroj 2 BUS systému </t>
  </si>
  <si>
    <t xml:space="preserve">Síťový napaječ </t>
  </si>
  <si>
    <t>Pro celý systém = 1 ks</t>
  </si>
  <si>
    <t>Kabel sběrnice BUS2</t>
  </si>
  <si>
    <t xml:space="preserve">Od tabla k DR-D 1.PP - 70m </t>
  </si>
  <si>
    <t>Trubka elektroinstalační 16 p.o.</t>
  </si>
  <si>
    <t>Krabice přístrojová KU 68</t>
  </si>
  <si>
    <t>Protahovací vodič do trubek pr. 2,5 mm</t>
  </si>
  <si>
    <t>Pomocný vodič pro protahování kabeláže v zasekaných trubkách, stejná délka jako je součet všech trubek ve zdi 70 = 70 m + konce, které budou ponechány v rezervě z krabic pro snažší uchopení drátu.70+rez5=75m</t>
  </si>
  <si>
    <t>Drobný montážní, úĺožný a podružný materiál</t>
  </si>
  <si>
    <t>21 011 0001</t>
  </si>
  <si>
    <t>22 026 0008</t>
  </si>
  <si>
    <t>22 080 0031</t>
  </si>
  <si>
    <t>21 017 0001</t>
  </si>
  <si>
    <t xml:space="preserve">v 1.NP - 2ks </t>
  </si>
  <si>
    <t>V 1.NP - 70m</t>
  </si>
  <si>
    <t xml:space="preserve">Měření kabeláže </t>
  </si>
  <si>
    <t>Proměření vedení ke každému přístroji 1ks = 1ks</t>
  </si>
  <si>
    <t>Oživení, nastavení, seřízení kamery atd..</t>
  </si>
  <si>
    <t>Domácí telefon - montáž</t>
  </si>
  <si>
    <t>M22-6-2</t>
  </si>
  <si>
    <t>M22-6-3</t>
  </si>
  <si>
    <t>M22-6-4</t>
  </si>
  <si>
    <t>M22-6-5</t>
  </si>
  <si>
    <t>M22-6-6</t>
  </si>
  <si>
    <t>M22-6-7</t>
  </si>
  <si>
    <t>M22-6-8</t>
  </si>
  <si>
    <t>M22-6-9</t>
  </si>
  <si>
    <t>M22-6-10</t>
  </si>
  <si>
    <t>M22-6-11</t>
  </si>
  <si>
    <t>M22-6-12</t>
  </si>
  <si>
    <t>M22-6-13</t>
  </si>
  <si>
    <t>M22-6-14</t>
  </si>
  <si>
    <t>M22-6-15</t>
  </si>
  <si>
    <t>M22-6-16</t>
  </si>
  <si>
    <t>M22-6-17</t>
  </si>
  <si>
    <t>46 068 0041</t>
  </si>
  <si>
    <t>22 028 0201</t>
  </si>
  <si>
    <t>Jaroslav Černý, Slovanská alej 1939/22, 326 00 Plzeň</t>
  </si>
  <si>
    <t>CZ7311302009</t>
  </si>
  <si>
    <t>Stavební objekt - D.1.4.3 - Slaboproudá elektrotechnika</t>
  </si>
  <si>
    <t>01 - Stavební objekt - D.1.4.3 - Slaboproudá elektrotechnika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</si>
</sst>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9"/>
      <name val="Arial"/>
      <family val="2"/>
      <charset val="238"/>
    </font>
    <font>
      <b/>
      <sz val="8"/>
      <color rgb="FFFF0000"/>
      <name val="Trebuchet MS"/>
      <family val="2"/>
      <charset val="238"/>
    </font>
    <font>
      <b/>
      <i/>
      <sz val="8"/>
      <color rgb="FFFF0000"/>
      <name val="Trebuchet MS"/>
      <family val="2"/>
      <charset val="238"/>
    </font>
    <font>
      <sz val="10"/>
      <color rgb="FF00336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i/>
      <sz val="8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9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b/>
      <sz val="12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</borders>
  <cellStyleXfs count="3">
    <xf numFmtId="0" fontId="0" fillId="0" borderId="0"/>
    <xf numFmtId="0" fontId="36" fillId="0" borderId="0" applyNumberFormat="0" applyFill="0" applyBorder="0" applyAlignment="0" applyProtection="0"/>
    <xf numFmtId="3" fontId="37" fillId="2" borderId="1"/>
  </cellStyleXfs>
  <cellXfs count="2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horizontal="left" vertical="center"/>
    </xf>
    <xf numFmtId="0" fontId="13" fillId="3" borderId="0" xfId="1" applyFont="1" applyFill="1" applyAlignment="1" applyProtection="1">
      <alignment vertical="center"/>
    </xf>
    <xf numFmtId="0" fontId="36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8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3" borderId="0" xfId="0" applyFill="1" applyProtection="1"/>
    <xf numFmtId="0" fontId="28" fillId="3" borderId="0" xfId="1" applyFont="1" applyFill="1" applyAlignment="1" applyProtection="1">
      <alignment vertical="center"/>
    </xf>
    <xf numFmtId="0" fontId="36" fillId="3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4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25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30" fillId="6" borderId="21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1" fillId="0" borderId="16" xfId="0" applyNumberFormat="1" applyFont="1" applyBorder="1" applyAlignment="1"/>
    <xf numFmtId="166" fontId="31" fillId="0" borderId="17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horizontal="center" vertical="center"/>
      <protection locked="0"/>
    </xf>
    <xf numFmtId="49" fontId="0" fillId="0" borderId="26" xfId="0" applyNumberFormat="1" applyFont="1" applyBorder="1" applyAlignment="1" applyProtection="1">
      <alignment horizontal="left" vertical="center" wrapText="1"/>
      <protection locked="0"/>
    </xf>
    <xf numFmtId="0" fontId="0" fillId="0" borderId="26" xfId="0" applyFont="1" applyBorder="1" applyAlignment="1" applyProtection="1">
      <alignment horizontal="left" vertical="center" wrapText="1"/>
      <protection locked="0"/>
    </xf>
    <xf numFmtId="0" fontId="0" fillId="0" borderId="26" xfId="0" applyFont="1" applyBorder="1" applyAlignment="1" applyProtection="1">
      <alignment horizontal="center" vertical="center" wrapText="1"/>
      <protection locked="0"/>
    </xf>
    <xf numFmtId="167" fontId="0" fillId="0" borderId="26" xfId="0" applyNumberFormat="1" applyFont="1" applyBorder="1" applyAlignment="1" applyProtection="1">
      <alignment vertical="center"/>
      <protection locked="0"/>
    </xf>
    <xf numFmtId="4" fontId="0" fillId="0" borderId="26" xfId="0" applyNumberFormat="1" applyFont="1" applyBorder="1" applyAlignment="1" applyProtection="1">
      <alignment vertical="center"/>
      <protection locked="0"/>
    </xf>
    <xf numFmtId="0" fontId="1" fillId="0" borderId="26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35" fillId="0" borderId="26" xfId="0" applyFont="1" applyBorder="1" applyAlignment="1" applyProtection="1">
      <alignment horizontal="center" vertical="center"/>
      <protection locked="0"/>
    </xf>
    <xf numFmtId="49" fontId="35" fillId="0" borderId="26" xfId="0" applyNumberFormat="1" applyFont="1" applyBorder="1" applyAlignment="1" applyProtection="1">
      <alignment horizontal="left" vertical="center" wrapText="1"/>
      <protection locked="0"/>
    </xf>
    <xf numFmtId="0" fontId="35" fillId="0" borderId="26" xfId="0" applyFont="1" applyBorder="1" applyAlignment="1" applyProtection="1">
      <alignment horizontal="left" vertical="center" wrapText="1"/>
      <protection locked="0"/>
    </xf>
    <xf numFmtId="0" fontId="35" fillId="0" borderId="26" xfId="0" applyFont="1" applyBorder="1" applyAlignment="1" applyProtection="1">
      <alignment horizontal="center" vertical="center" wrapText="1"/>
      <protection locked="0"/>
    </xf>
    <xf numFmtId="167" fontId="35" fillId="0" borderId="26" xfId="0" applyNumberFormat="1" applyFont="1" applyBorder="1" applyAlignment="1" applyProtection="1">
      <alignment vertical="center"/>
      <protection locked="0"/>
    </xf>
    <xf numFmtId="4" fontId="35" fillId="0" borderId="26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0" borderId="26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0" fillId="0" borderId="18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14" fontId="2" fillId="0" borderId="0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6" fontId="1" fillId="0" borderId="1" xfId="0" applyNumberFormat="1" applyFont="1" applyBorder="1" applyAlignment="1">
      <alignment vertical="center"/>
    </xf>
    <xf numFmtId="0" fontId="33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167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38" fillId="0" borderId="1" xfId="0" applyFont="1" applyBorder="1" applyAlignment="1">
      <alignment horizontal="left" vertical="center" wrapText="1"/>
    </xf>
    <xf numFmtId="0" fontId="39" fillId="0" borderId="26" xfId="0" applyFont="1" applyBorder="1" applyAlignment="1" applyProtection="1">
      <alignment horizontal="left" vertical="center" wrapText="1"/>
      <protection locked="0"/>
    </xf>
    <xf numFmtId="0" fontId="40" fillId="0" borderId="0" xfId="0" applyFont="1" applyBorder="1" applyAlignment="1">
      <alignment horizontal="left"/>
    </xf>
    <xf numFmtId="0" fontId="41" fillId="0" borderId="26" xfId="0" applyFont="1" applyBorder="1" applyAlignment="1" applyProtection="1">
      <alignment horizontal="center" vertical="center" wrapText="1"/>
      <protection locked="0"/>
    </xf>
    <xf numFmtId="0" fontId="40" fillId="0" borderId="23" xfId="0" applyFont="1" applyBorder="1" applyAlignment="1">
      <alignment horizontal="left" vertical="center"/>
    </xf>
    <xf numFmtId="0" fontId="42" fillId="0" borderId="26" xfId="0" applyFont="1" applyBorder="1" applyAlignment="1" applyProtection="1">
      <alignment horizontal="left" vertical="center" wrapText="1"/>
      <protection locked="0"/>
    </xf>
    <xf numFmtId="0" fontId="42" fillId="0" borderId="26" xfId="0" applyFont="1" applyBorder="1" applyAlignment="1" applyProtection="1">
      <alignment horizontal="center" vertical="center" wrapText="1"/>
      <protection locked="0"/>
    </xf>
    <xf numFmtId="167" fontId="42" fillId="0" borderId="26" xfId="0" applyNumberFormat="1" applyFont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0" fontId="42" fillId="0" borderId="0" xfId="0" applyFont="1" applyAlignment="1">
      <alignment horizontal="left" vertical="center" wrapText="1"/>
    </xf>
    <xf numFmtId="0" fontId="42" fillId="0" borderId="0" xfId="0" applyFont="1" applyAlignment="1">
      <alignment vertical="center"/>
    </xf>
    <xf numFmtId="167" fontId="42" fillId="0" borderId="0" xfId="0" applyNumberFormat="1" applyFont="1" applyBorder="1" applyAlignment="1">
      <alignment vertical="center"/>
    </xf>
    <xf numFmtId="4" fontId="43" fillId="0" borderId="26" xfId="0" applyNumberFormat="1" applyFont="1" applyBorder="1" applyAlignment="1" applyProtection="1">
      <alignment vertical="center"/>
      <protection locked="0"/>
    </xf>
    <xf numFmtId="0" fontId="43" fillId="0" borderId="26" xfId="0" applyFont="1" applyBorder="1" applyAlignment="1" applyProtection="1">
      <alignment horizontal="center" vertical="center"/>
      <protection locked="0"/>
    </xf>
    <xf numFmtId="0" fontId="44" fillId="0" borderId="0" xfId="0" applyFont="1" applyBorder="1" applyAlignment="1">
      <alignment horizontal="left"/>
    </xf>
    <xf numFmtId="0" fontId="9" fillId="0" borderId="28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33" fillId="0" borderId="27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 wrapText="1"/>
    </xf>
    <xf numFmtId="167" fontId="9" fillId="0" borderId="27" xfId="0" applyNumberFormat="1" applyFont="1" applyBorder="1" applyAlignment="1">
      <alignment vertical="center"/>
    </xf>
    <xf numFmtId="0" fontId="9" fillId="0" borderId="29" xfId="0" applyFont="1" applyBorder="1" applyAlignment="1">
      <alignment vertical="center"/>
    </xf>
    <xf numFmtId="3" fontId="21" fillId="0" borderId="0" xfId="0" applyNumberFormat="1" applyFont="1" applyBorder="1" applyAlignment="1">
      <alignment vertical="center"/>
    </xf>
    <xf numFmtId="3" fontId="3" fillId="6" borderId="10" xfId="0" applyNumberFormat="1" applyFont="1" applyFill="1" applyBorder="1" applyAlignment="1">
      <alignment vertical="center"/>
    </xf>
    <xf numFmtId="0" fontId="45" fillId="0" borderId="0" xfId="0" applyFont="1" applyBorder="1" applyAlignment="1">
      <alignment horizontal="left" vertical="center"/>
    </xf>
    <xf numFmtId="0" fontId="44" fillId="0" borderId="0" xfId="0" applyFont="1" applyAlignment="1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24" fillId="0" borderId="0" xfId="0" applyFont="1" applyAlignment="1">
      <alignment horizontal="left" vertical="center" wrapText="1"/>
    </xf>
    <xf numFmtId="0" fontId="46" fillId="0" borderId="0" xfId="0" applyFont="1" applyAlignment="1">
      <alignment horizontal="left" vertical="center" wrapText="1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45" fillId="0" borderId="0" xfId="0" applyFont="1" applyAlignment="1">
      <alignment vertical="center" wrapText="1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8" fillId="3" borderId="0" xfId="1" applyFont="1" applyFill="1" applyAlignment="1" applyProtection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4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</cellXfs>
  <cellStyles count="3">
    <cellStyle name="Hypertextový odkaz" xfId="1" builtinId="8"/>
    <cellStyle name="Normální" xfId="0" builtinId="0" customBuiltin="1"/>
    <cellStyle name="Zboží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34" activePane="bottomLeft" state="frozen"/>
      <selection pane="bottomLeft" activeCell="BE11" sqref="BE1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43" t="s">
        <v>8</v>
      </c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S4" s="21" t="s">
        <v>14</v>
      </c>
    </row>
    <row r="5" spans="1:74" ht="14.45" customHeight="1">
      <c r="B5" s="25"/>
      <c r="C5" s="26"/>
      <c r="D5" s="30" t="s">
        <v>15</v>
      </c>
      <c r="E5" s="26"/>
      <c r="F5" s="26"/>
      <c r="G5" s="26"/>
      <c r="H5" s="26"/>
      <c r="I5" s="26"/>
      <c r="J5" s="26"/>
      <c r="K5" s="219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6"/>
      <c r="AQ5" s="28"/>
      <c r="BS5" s="21" t="s">
        <v>9</v>
      </c>
    </row>
    <row r="6" spans="1:74" ht="36.950000000000003" customHeight="1">
      <c r="B6" s="25"/>
      <c r="C6" s="26"/>
      <c r="D6" s="32" t="s">
        <v>16</v>
      </c>
      <c r="E6" s="26"/>
      <c r="F6" s="26"/>
      <c r="G6" s="26"/>
      <c r="H6" s="26"/>
      <c r="I6" s="26"/>
      <c r="J6" s="26"/>
      <c r="K6" s="221" t="s">
        <v>135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6"/>
      <c r="AQ6" s="28"/>
      <c r="BS6" s="21" t="s">
        <v>17</v>
      </c>
    </row>
    <row r="7" spans="1:74" ht="14.45" customHeight="1">
      <c r="B7" s="25"/>
      <c r="C7" s="26"/>
      <c r="D7" s="33" t="s">
        <v>18</v>
      </c>
      <c r="E7" s="26"/>
      <c r="F7" s="26"/>
      <c r="G7" s="26"/>
      <c r="H7" s="26"/>
      <c r="I7" s="26"/>
      <c r="J7" s="26"/>
      <c r="K7" s="31" t="s">
        <v>136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3" t="s">
        <v>19</v>
      </c>
      <c r="AL7" s="26"/>
      <c r="AM7" s="26"/>
      <c r="AN7" s="31" t="s">
        <v>5</v>
      </c>
      <c r="AO7" s="26"/>
      <c r="AP7" s="26"/>
      <c r="AQ7" s="28"/>
      <c r="BS7" s="21" t="s">
        <v>20</v>
      </c>
    </row>
    <row r="8" spans="1:74" ht="14.45" customHeight="1">
      <c r="B8" s="25"/>
      <c r="C8" s="26"/>
      <c r="D8" s="33" t="s">
        <v>21</v>
      </c>
      <c r="E8" s="26"/>
      <c r="F8" s="26"/>
      <c r="G8" s="26"/>
      <c r="H8" s="26"/>
      <c r="I8" s="26"/>
      <c r="J8" s="26"/>
      <c r="K8" s="31" t="s">
        <v>22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3" t="s">
        <v>23</v>
      </c>
      <c r="AL8" s="26"/>
      <c r="AM8" s="26"/>
      <c r="AN8" s="186">
        <v>42884</v>
      </c>
      <c r="AO8" s="26"/>
      <c r="AP8" s="26"/>
      <c r="AQ8" s="28"/>
      <c r="BS8" s="21" t="s">
        <v>24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S9" s="21" t="s">
        <v>25</v>
      </c>
    </row>
    <row r="10" spans="1:74" ht="14.45" customHeight="1">
      <c r="B10" s="25"/>
      <c r="C10" s="26"/>
      <c r="D10" s="33" t="s">
        <v>26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3" t="s">
        <v>27</v>
      </c>
      <c r="AL10" s="26"/>
      <c r="AM10" s="26"/>
      <c r="AN10" s="31" t="s">
        <v>5</v>
      </c>
      <c r="AO10" s="26"/>
      <c r="AP10" s="26"/>
      <c r="AQ10" s="28"/>
      <c r="BS10" s="21" t="s">
        <v>17</v>
      </c>
    </row>
    <row r="11" spans="1:74" ht="27" customHeight="1">
      <c r="B11" s="25"/>
      <c r="C11" s="26"/>
      <c r="D11" s="26"/>
      <c r="E11" s="226" t="s">
        <v>137</v>
      </c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3" t="s">
        <v>28</v>
      </c>
      <c r="AL11" s="26"/>
      <c r="AM11" s="26"/>
      <c r="AN11" s="31" t="s">
        <v>5</v>
      </c>
      <c r="AO11" s="26"/>
      <c r="AP11" s="26"/>
      <c r="AQ11" s="28"/>
      <c r="BS11" s="21" t="s">
        <v>17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S12" s="21" t="s">
        <v>17</v>
      </c>
    </row>
    <row r="13" spans="1:74" ht="14.45" customHeight="1">
      <c r="B13" s="25"/>
      <c r="C13" s="26"/>
      <c r="D13" s="33" t="s">
        <v>29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3" t="s">
        <v>27</v>
      </c>
      <c r="AL13" s="26"/>
      <c r="AM13" s="26"/>
      <c r="AN13" s="31" t="s">
        <v>5</v>
      </c>
      <c r="AO13" s="26"/>
      <c r="AP13" s="26"/>
      <c r="AQ13" s="28"/>
      <c r="BS13" s="21" t="s">
        <v>17</v>
      </c>
    </row>
    <row r="14" spans="1:74" ht="15">
      <c r="B14" s="25"/>
      <c r="C14" s="26"/>
      <c r="D14" s="26"/>
      <c r="E14" s="31" t="s">
        <v>30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33" t="s">
        <v>28</v>
      </c>
      <c r="AL14" s="26"/>
      <c r="AM14" s="26"/>
      <c r="AN14" s="31" t="s">
        <v>5</v>
      </c>
      <c r="AO14" s="26"/>
      <c r="AP14" s="26"/>
      <c r="AQ14" s="28"/>
      <c r="BS14" s="21" t="s">
        <v>17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S15" s="21" t="s">
        <v>6</v>
      </c>
    </row>
    <row r="16" spans="1:74" ht="14.45" customHeight="1">
      <c r="B16" s="25"/>
      <c r="C16" s="26"/>
      <c r="D16" s="33" t="s">
        <v>31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3" t="s">
        <v>27</v>
      </c>
      <c r="AL16" s="26"/>
      <c r="AM16" s="26"/>
      <c r="AN16" s="31">
        <v>61752363</v>
      </c>
      <c r="AO16" s="26"/>
      <c r="AP16" s="26"/>
      <c r="AQ16" s="28"/>
      <c r="BS16" s="21" t="s">
        <v>6</v>
      </c>
    </row>
    <row r="17" spans="2:71" ht="18.399999999999999" customHeight="1">
      <c r="B17" s="25"/>
      <c r="C17" s="26"/>
      <c r="D17" s="26"/>
      <c r="E17" s="217" t="s">
        <v>575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3" t="s">
        <v>28</v>
      </c>
      <c r="AL17" s="26"/>
      <c r="AM17" s="26"/>
      <c r="AN17" s="217" t="s">
        <v>576</v>
      </c>
      <c r="AO17" s="26"/>
      <c r="AP17" s="26"/>
      <c r="AQ17" s="28"/>
      <c r="BS17" s="21" t="s">
        <v>32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S18" s="21" t="s">
        <v>9</v>
      </c>
    </row>
    <row r="19" spans="2:71" ht="14.45" customHeight="1">
      <c r="B19" s="25"/>
      <c r="C19" s="26"/>
      <c r="D19" s="33" t="s">
        <v>33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S19" s="21" t="s">
        <v>9</v>
      </c>
    </row>
    <row r="20" spans="2:71" ht="48.75" customHeight="1">
      <c r="B20" s="25"/>
      <c r="C20" s="26"/>
      <c r="D20" s="26"/>
      <c r="E20" s="222" t="s">
        <v>34</v>
      </c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  <c r="AD20" s="222"/>
      <c r="AE20" s="222"/>
      <c r="AF20" s="222"/>
      <c r="AG20" s="222"/>
      <c r="AH20" s="222"/>
      <c r="AI20" s="222"/>
      <c r="AJ20" s="222"/>
      <c r="AK20" s="222"/>
      <c r="AL20" s="222"/>
      <c r="AM20" s="222"/>
      <c r="AN20" s="222"/>
      <c r="AO20" s="26"/>
      <c r="AP20" s="26"/>
      <c r="AQ20" s="28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</row>
    <row r="22" spans="2:71" ht="6.95" customHeight="1">
      <c r="B22" s="25"/>
      <c r="C22" s="26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6"/>
      <c r="AQ22" s="28"/>
    </row>
    <row r="23" spans="2:71" s="1" customFormat="1" ht="25.9" customHeight="1">
      <c r="B23" s="35"/>
      <c r="C23" s="36"/>
      <c r="D23" s="37" t="s">
        <v>35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223">
        <f>ROUND(AG51,2)</f>
        <v>0</v>
      </c>
      <c r="AL23" s="224"/>
      <c r="AM23" s="224"/>
      <c r="AN23" s="224"/>
      <c r="AO23" s="224"/>
      <c r="AP23" s="36"/>
      <c r="AQ23" s="39"/>
    </row>
    <row r="24" spans="2:71" s="1" customFormat="1" ht="6.95" customHeight="1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9"/>
    </row>
    <row r="25" spans="2:71" s="1" customForma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225" t="s">
        <v>36</v>
      </c>
      <c r="M25" s="225"/>
      <c r="N25" s="225"/>
      <c r="O25" s="225"/>
      <c r="P25" s="36"/>
      <c r="Q25" s="36"/>
      <c r="R25" s="36"/>
      <c r="S25" s="36"/>
      <c r="T25" s="36"/>
      <c r="U25" s="36"/>
      <c r="V25" s="36"/>
      <c r="W25" s="225" t="s">
        <v>37</v>
      </c>
      <c r="X25" s="225"/>
      <c r="Y25" s="225"/>
      <c r="Z25" s="225"/>
      <c r="AA25" s="225"/>
      <c r="AB25" s="225"/>
      <c r="AC25" s="225"/>
      <c r="AD25" s="225"/>
      <c r="AE25" s="225"/>
      <c r="AF25" s="36"/>
      <c r="AG25" s="36"/>
      <c r="AH25" s="36"/>
      <c r="AI25" s="36"/>
      <c r="AJ25" s="36"/>
      <c r="AK25" s="225" t="s">
        <v>38</v>
      </c>
      <c r="AL25" s="225"/>
      <c r="AM25" s="225"/>
      <c r="AN25" s="225"/>
      <c r="AO25" s="225"/>
      <c r="AP25" s="36"/>
      <c r="AQ25" s="39"/>
    </row>
    <row r="26" spans="2:71" s="2" customFormat="1" ht="14.45" customHeight="1">
      <c r="B26" s="41"/>
      <c r="C26" s="42"/>
      <c r="D26" s="43" t="s">
        <v>39</v>
      </c>
      <c r="E26" s="42"/>
      <c r="F26" s="43" t="s">
        <v>40</v>
      </c>
      <c r="G26" s="42"/>
      <c r="H26" s="42"/>
      <c r="I26" s="42"/>
      <c r="J26" s="42"/>
      <c r="K26" s="42"/>
      <c r="L26" s="230">
        <v>0.21</v>
      </c>
      <c r="M26" s="229"/>
      <c r="N26" s="229"/>
      <c r="O26" s="229"/>
      <c r="P26" s="42"/>
      <c r="Q26" s="42"/>
      <c r="R26" s="42"/>
      <c r="S26" s="42"/>
      <c r="T26" s="42"/>
      <c r="U26" s="42"/>
      <c r="V26" s="42"/>
      <c r="W26" s="228">
        <f>ROUND(AZ51,2)</f>
        <v>0</v>
      </c>
      <c r="X26" s="229"/>
      <c r="Y26" s="229"/>
      <c r="Z26" s="229"/>
      <c r="AA26" s="229"/>
      <c r="AB26" s="229"/>
      <c r="AC26" s="229"/>
      <c r="AD26" s="229"/>
      <c r="AE26" s="229"/>
      <c r="AF26" s="42"/>
      <c r="AG26" s="42"/>
      <c r="AH26" s="42"/>
      <c r="AI26" s="42"/>
      <c r="AJ26" s="42"/>
      <c r="AK26" s="228">
        <f>ROUND(AV51,2)</f>
        <v>0</v>
      </c>
      <c r="AL26" s="229"/>
      <c r="AM26" s="229"/>
      <c r="AN26" s="229"/>
      <c r="AO26" s="229"/>
      <c r="AP26" s="42"/>
      <c r="AQ26" s="44"/>
    </row>
    <row r="27" spans="2:71" s="2" customFormat="1" ht="14.45" customHeight="1">
      <c r="B27" s="41"/>
      <c r="C27" s="42"/>
      <c r="D27" s="42"/>
      <c r="E27" s="42"/>
      <c r="F27" s="43" t="s">
        <v>41</v>
      </c>
      <c r="G27" s="42"/>
      <c r="H27" s="42"/>
      <c r="I27" s="42"/>
      <c r="J27" s="42"/>
      <c r="K27" s="42"/>
      <c r="L27" s="230">
        <v>0.15</v>
      </c>
      <c r="M27" s="229"/>
      <c r="N27" s="229"/>
      <c r="O27" s="229"/>
      <c r="P27" s="42"/>
      <c r="Q27" s="42"/>
      <c r="R27" s="42"/>
      <c r="S27" s="42"/>
      <c r="T27" s="42"/>
      <c r="U27" s="42"/>
      <c r="V27" s="42"/>
      <c r="W27" s="228">
        <f>ROUND(BA51,2)</f>
        <v>0</v>
      </c>
      <c r="X27" s="229"/>
      <c r="Y27" s="229"/>
      <c r="Z27" s="229"/>
      <c r="AA27" s="229"/>
      <c r="AB27" s="229"/>
      <c r="AC27" s="229"/>
      <c r="AD27" s="229"/>
      <c r="AE27" s="229"/>
      <c r="AF27" s="42"/>
      <c r="AG27" s="42"/>
      <c r="AH27" s="42"/>
      <c r="AI27" s="42"/>
      <c r="AJ27" s="42"/>
      <c r="AK27" s="228">
        <f>ROUND(AW51,2)</f>
        <v>0</v>
      </c>
      <c r="AL27" s="229"/>
      <c r="AM27" s="229"/>
      <c r="AN27" s="229"/>
      <c r="AO27" s="229"/>
      <c r="AP27" s="42"/>
      <c r="AQ27" s="44"/>
    </row>
    <row r="28" spans="2:71" s="2" customFormat="1" ht="14.45" hidden="1" customHeight="1">
      <c r="B28" s="41"/>
      <c r="C28" s="42"/>
      <c r="D28" s="42"/>
      <c r="E28" s="42"/>
      <c r="F28" s="43" t="s">
        <v>42</v>
      </c>
      <c r="G28" s="42"/>
      <c r="H28" s="42"/>
      <c r="I28" s="42"/>
      <c r="J28" s="42"/>
      <c r="K28" s="42"/>
      <c r="L28" s="230">
        <v>0.21</v>
      </c>
      <c r="M28" s="229"/>
      <c r="N28" s="229"/>
      <c r="O28" s="229"/>
      <c r="P28" s="42"/>
      <c r="Q28" s="42"/>
      <c r="R28" s="42"/>
      <c r="S28" s="42"/>
      <c r="T28" s="42"/>
      <c r="U28" s="42"/>
      <c r="V28" s="42"/>
      <c r="W28" s="228">
        <f>ROUND(BB51,2)</f>
        <v>0</v>
      </c>
      <c r="X28" s="229"/>
      <c r="Y28" s="229"/>
      <c r="Z28" s="229"/>
      <c r="AA28" s="229"/>
      <c r="AB28" s="229"/>
      <c r="AC28" s="229"/>
      <c r="AD28" s="229"/>
      <c r="AE28" s="229"/>
      <c r="AF28" s="42"/>
      <c r="AG28" s="42"/>
      <c r="AH28" s="42"/>
      <c r="AI28" s="42"/>
      <c r="AJ28" s="42"/>
      <c r="AK28" s="228">
        <v>0</v>
      </c>
      <c r="AL28" s="229"/>
      <c r="AM28" s="229"/>
      <c r="AN28" s="229"/>
      <c r="AO28" s="229"/>
      <c r="AP28" s="42"/>
      <c r="AQ28" s="44"/>
    </row>
    <row r="29" spans="2:71" s="2" customFormat="1" ht="14.45" hidden="1" customHeight="1">
      <c r="B29" s="41"/>
      <c r="C29" s="42"/>
      <c r="D29" s="42"/>
      <c r="E29" s="42"/>
      <c r="F29" s="43" t="s">
        <v>43</v>
      </c>
      <c r="G29" s="42"/>
      <c r="H29" s="42"/>
      <c r="I29" s="42"/>
      <c r="J29" s="42"/>
      <c r="K29" s="42"/>
      <c r="L29" s="230">
        <v>0.15</v>
      </c>
      <c r="M29" s="229"/>
      <c r="N29" s="229"/>
      <c r="O29" s="229"/>
      <c r="P29" s="42"/>
      <c r="Q29" s="42"/>
      <c r="R29" s="42"/>
      <c r="S29" s="42"/>
      <c r="T29" s="42"/>
      <c r="U29" s="42"/>
      <c r="V29" s="42"/>
      <c r="W29" s="228">
        <f>ROUND(BC51,2)</f>
        <v>0</v>
      </c>
      <c r="X29" s="229"/>
      <c r="Y29" s="229"/>
      <c r="Z29" s="229"/>
      <c r="AA29" s="229"/>
      <c r="AB29" s="229"/>
      <c r="AC29" s="229"/>
      <c r="AD29" s="229"/>
      <c r="AE29" s="229"/>
      <c r="AF29" s="42"/>
      <c r="AG29" s="42"/>
      <c r="AH29" s="42"/>
      <c r="AI29" s="42"/>
      <c r="AJ29" s="42"/>
      <c r="AK29" s="228">
        <v>0</v>
      </c>
      <c r="AL29" s="229"/>
      <c r="AM29" s="229"/>
      <c r="AN29" s="229"/>
      <c r="AO29" s="229"/>
      <c r="AP29" s="42"/>
      <c r="AQ29" s="44"/>
    </row>
    <row r="30" spans="2:71" s="2" customFormat="1" ht="14.45" hidden="1" customHeight="1">
      <c r="B30" s="41"/>
      <c r="C30" s="42"/>
      <c r="D30" s="42"/>
      <c r="E30" s="42"/>
      <c r="F30" s="43" t="s">
        <v>44</v>
      </c>
      <c r="G30" s="42"/>
      <c r="H30" s="42"/>
      <c r="I30" s="42"/>
      <c r="J30" s="42"/>
      <c r="K30" s="42"/>
      <c r="L30" s="230">
        <v>0</v>
      </c>
      <c r="M30" s="229"/>
      <c r="N30" s="229"/>
      <c r="O30" s="229"/>
      <c r="P30" s="42"/>
      <c r="Q30" s="42"/>
      <c r="R30" s="42"/>
      <c r="S30" s="42"/>
      <c r="T30" s="42"/>
      <c r="U30" s="42"/>
      <c r="V30" s="42"/>
      <c r="W30" s="228">
        <f>ROUND(BD51,2)</f>
        <v>0</v>
      </c>
      <c r="X30" s="229"/>
      <c r="Y30" s="229"/>
      <c r="Z30" s="229"/>
      <c r="AA30" s="229"/>
      <c r="AB30" s="229"/>
      <c r="AC30" s="229"/>
      <c r="AD30" s="229"/>
      <c r="AE30" s="229"/>
      <c r="AF30" s="42"/>
      <c r="AG30" s="42"/>
      <c r="AH30" s="42"/>
      <c r="AI30" s="42"/>
      <c r="AJ30" s="42"/>
      <c r="AK30" s="228">
        <v>0</v>
      </c>
      <c r="AL30" s="229"/>
      <c r="AM30" s="229"/>
      <c r="AN30" s="229"/>
      <c r="AO30" s="229"/>
      <c r="AP30" s="42"/>
      <c r="AQ30" s="44"/>
    </row>
    <row r="31" spans="2:71" s="1" customFormat="1" ht="6.95" customHeight="1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9"/>
    </row>
    <row r="32" spans="2:71" s="1" customFormat="1" ht="25.9" customHeight="1">
      <c r="B32" s="35"/>
      <c r="C32" s="45"/>
      <c r="D32" s="46" t="s">
        <v>45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46</v>
      </c>
      <c r="U32" s="47"/>
      <c r="V32" s="47"/>
      <c r="W32" s="47"/>
      <c r="X32" s="233" t="s">
        <v>47</v>
      </c>
      <c r="Y32" s="234"/>
      <c r="Z32" s="234"/>
      <c r="AA32" s="234"/>
      <c r="AB32" s="234"/>
      <c r="AC32" s="47"/>
      <c r="AD32" s="47"/>
      <c r="AE32" s="47"/>
      <c r="AF32" s="47"/>
      <c r="AG32" s="47"/>
      <c r="AH32" s="47"/>
      <c r="AI32" s="47"/>
      <c r="AJ32" s="47"/>
      <c r="AK32" s="235">
        <f>SUM(AK23:AK30)</f>
        <v>0</v>
      </c>
      <c r="AL32" s="234"/>
      <c r="AM32" s="234"/>
      <c r="AN32" s="234"/>
      <c r="AO32" s="236"/>
      <c r="AP32" s="45"/>
      <c r="AQ32" s="49"/>
    </row>
    <row r="33" spans="2:56" s="1" customFormat="1" ht="6.95" customHeight="1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9"/>
    </row>
    <row r="34" spans="2:56" s="1" customFormat="1" ht="6.95" customHeight="1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5" customHeight="1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35"/>
    </row>
    <row r="39" spans="2:56" s="1" customFormat="1" ht="36.950000000000003" customHeight="1">
      <c r="B39" s="35"/>
      <c r="C39" s="55" t="s">
        <v>48</v>
      </c>
      <c r="AR39" s="35"/>
    </row>
    <row r="40" spans="2:56" s="1" customFormat="1" ht="6.95" customHeight="1">
      <c r="B40" s="35"/>
      <c r="AR40" s="35"/>
    </row>
    <row r="41" spans="2:56" s="3" customFormat="1" ht="14.45" customHeight="1">
      <c r="B41" s="56"/>
      <c r="C41" s="57" t="s">
        <v>15</v>
      </c>
      <c r="AR41" s="56"/>
    </row>
    <row r="42" spans="2:56" s="4" customFormat="1" ht="36.950000000000003" customHeight="1">
      <c r="B42" s="58"/>
      <c r="C42" s="59" t="s">
        <v>16</v>
      </c>
      <c r="L42" s="247" t="str">
        <f>K6</f>
        <v>2.ETAPA ROZVOJE SPORTOVNÍHO GYMNÁZIA PLZEŇ - PŘÍSTAVBA PAVILONU "D"</v>
      </c>
      <c r="M42" s="248"/>
      <c r="N42" s="248"/>
      <c r="O42" s="248"/>
      <c r="P42" s="248"/>
      <c r="Q42" s="248"/>
      <c r="R42" s="248"/>
      <c r="S42" s="248"/>
      <c r="T42" s="248"/>
      <c r="U42" s="248"/>
      <c r="V42" s="248"/>
      <c r="W42" s="248"/>
      <c r="X42" s="248"/>
      <c r="Y42" s="248"/>
      <c r="Z42" s="248"/>
      <c r="AA42" s="248"/>
      <c r="AB42" s="248"/>
      <c r="AC42" s="248"/>
      <c r="AD42" s="248"/>
      <c r="AE42" s="248"/>
      <c r="AF42" s="248"/>
      <c r="AG42" s="248"/>
      <c r="AH42" s="248"/>
      <c r="AI42" s="248"/>
      <c r="AJ42" s="248"/>
      <c r="AK42" s="248"/>
      <c r="AL42" s="248"/>
      <c r="AM42" s="248"/>
      <c r="AN42" s="248"/>
      <c r="AO42" s="248"/>
      <c r="AR42" s="58"/>
    </row>
    <row r="43" spans="2:56" s="1" customFormat="1" ht="6.95" customHeight="1">
      <c r="B43" s="35"/>
      <c r="AR43" s="35"/>
    </row>
    <row r="44" spans="2:56" s="1" customFormat="1" ht="15">
      <c r="B44" s="35"/>
      <c r="C44" s="57" t="s">
        <v>21</v>
      </c>
      <c r="L44" s="60" t="str">
        <f>IF(K8="","",K8)</f>
        <v xml:space="preserve"> </v>
      </c>
      <c r="AI44" s="57" t="s">
        <v>23</v>
      </c>
      <c r="AM44" s="249">
        <f>IF(AN8= "","",AN8)</f>
        <v>42884</v>
      </c>
      <c r="AN44" s="249"/>
      <c r="AR44" s="35"/>
    </row>
    <row r="45" spans="2:56" s="1" customFormat="1" ht="6.95" customHeight="1">
      <c r="B45" s="35"/>
      <c r="AR45" s="35"/>
    </row>
    <row r="46" spans="2:56" s="1" customFormat="1" ht="32.25" customHeight="1">
      <c r="B46" s="35"/>
      <c r="C46" s="57" t="s">
        <v>26</v>
      </c>
      <c r="L46" s="226" t="s">
        <v>137</v>
      </c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27"/>
      <c r="AE46" s="227"/>
      <c r="AF46" s="227"/>
      <c r="AG46" s="227"/>
      <c r="AI46" s="57" t="s">
        <v>31</v>
      </c>
      <c r="AM46" s="250" t="s">
        <v>575</v>
      </c>
      <c r="AN46" s="226"/>
      <c r="AO46" s="226"/>
      <c r="AP46" s="226"/>
      <c r="AR46" s="35"/>
      <c r="AS46" s="251" t="s">
        <v>49</v>
      </c>
      <c r="AT46" s="252"/>
      <c r="AU46" s="62"/>
      <c r="AV46" s="62"/>
      <c r="AW46" s="62"/>
      <c r="AX46" s="62"/>
      <c r="AY46" s="62"/>
      <c r="AZ46" s="62"/>
      <c r="BA46" s="62"/>
      <c r="BB46" s="62"/>
      <c r="BC46" s="62"/>
      <c r="BD46" s="63"/>
    </row>
    <row r="47" spans="2:56" s="1" customFormat="1" ht="15">
      <c r="B47" s="35"/>
      <c r="C47" s="57" t="s">
        <v>29</v>
      </c>
      <c r="L47" s="3" t="str">
        <f>IF(E14="","",E14)</f>
        <v>výběrové řízení</v>
      </c>
      <c r="AR47" s="35"/>
      <c r="AS47" s="253"/>
      <c r="AT47" s="254"/>
      <c r="AU47" s="36"/>
      <c r="AV47" s="36"/>
      <c r="AW47" s="36"/>
      <c r="AX47" s="36"/>
      <c r="AY47" s="36"/>
      <c r="AZ47" s="36"/>
      <c r="BA47" s="36"/>
      <c r="BB47" s="36"/>
      <c r="BC47" s="36"/>
      <c r="BD47" s="64"/>
    </row>
    <row r="48" spans="2:56" s="1" customFormat="1" ht="10.9" customHeight="1">
      <c r="B48" s="35"/>
      <c r="AR48" s="35"/>
      <c r="AS48" s="253"/>
      <c r="AT48" s="254"/>
      <c r="AU48" s="36"/>
      <c r="AV48" s="36"/>
      <c r="AW48" s="36"/>
      <c r="AX48" s="36"/>
      <c r="AY48" s="36"/>
      <c r="AZ48" s="36"/>
      <c r="BA48" s="36"/>
      <c r="BB48" s="36"/>
      <c r="BC48" s="36"/>
      <c r="BD48" s="64"/>
    </row>
    <row r="49" spans="1:91" s="1" customFormat="1" ht="29.25" customHeight="1">
      <c r="B49" s="35"/>
      <c r="C49" s="239" t="s">
        <v>50</v>
      </c>
      <c r="D49" s="232"/>
      <c r="E49" s="232"/>
      <c r="F49" s="232"/>
      <c r="G49" s="232"/>
      <c r="H49" s="65"/>
      <c r="I49" s="231" t="s">
        <v>51</v>
      </c>
      <c r="J49" s="232"/>
      <c r="K49" s="232"/>
      <c r="L49" s="232"/>
      <c r="M49" s="232"/>
      <c r="N49" s="232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  <c r="AE49" s="232"/>
      <c r="AF49" s="232"/>
      <c r="AG49" s="240" t="s">
        <v>52</v>
      </c>
      <c r="AH49" s="232"/>
      <c r="AI49" s="232"/>
      <c r="AJ49" s="232"/>
      <c r="AK49" s="232"/>
      <c r="AL49" s="232"/>
      <c r="AM49" s="232"/>
      <c r="AN49" s="231" t="s">
        <v>53</v>
      </c>
      <c r="AO49" s="232"/>
      <c r="AP49" s="232"/>
      <c r="AQ49" s="66" t="s">
        <v>54</v>
      </c>
      <c r="AR49" s="35"/>
      <c r="AS49" s="67" t="s">
        <v>55</v>
      </c>
      <c r="AT49" s="68" t="s">
        <v>56</v>
      </c>
      <c r="AU49" s="68" t="s">
        <v>57</v>
      </c>
      <c r="AV49" s="68" t="s">
        <v>58</v>
      </c>
      <c r="AW49" s="68" t="s">
        <v>59</v>
      </c>
      <c r="AX49" s="68" t="s">
        <v>60</v>
      </c>
      <c r="AY49" s="68" t="s">
        <v>61</v>
      </c>
      <c r="AZ49" s="68" t="s">
        <v>62</v>
      </c>
      <c r="BA49" s="68" t="s">
        <v>63</v>
      </c>
      <c r="BB49" s="68" t="s">
        <v>64</v>
      </c>
      <c r="BC49" s="68" t="s">
        <v>65</v>
      </c>
      <c r="BD49" s="69" t="s">
        <v>66</v>
      </c>
    </row>
    <row r="50" spans="1:91" s="1" customFormat="1" ht="10.9" customHeight="1">
      <c r="B50" s="35"/>
      <c r="AR50" s="35"/>
      <c r="AS50" s="70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3"/>
    </row>
    <row r="51" spans="1:91" s="4" customFormat="1" ht="32.450000000000003" customHeight="1">
      <c r="B51" s="58"/>
      <c r="C51" s="71" t="s">
        <v>67</v>
      </c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241">
        <f>ROUND(SUM(AG52:AG52),2)</f>
        <v>0</v>
      </c>
      <c r="AH51" s="241"/>
      <c r="AI51" s="241"/>
      <c r="AJ51" s="241"/>
      <c r="AK51" s="241"/>
      <c r="AL51" s="241"/>
      <c r="AM51" s="241"/>
      <c r="AN51" s="242">
        <f>SUM(AG51,AT51)</f>
        <v>0</v>
      </c>
      <c r="AO51" s="242"/>
      <c r="AP51" s="242"/>
      <c r="AQ51" s="73" t="s">
        <v>5</v>
      </c>
      <c r="AR51" s="58"/>
      <c r="AS51" s="74">
        <f>ROUND(SUM(AS52:AS52),2)</f>
        <v>0</v>
      </c>
      <c r="AT51" s="75">
        <f>ROUND(SUM(AV51:AW51),2)</f>
        <v>0</v>
      </c>
      <c r="AU51" s="76" t="e">
        <f>ROUND(SUM(AU52:AU52),5)</f>
        <v>#REF!</v>
      </c>
      <c r="AV51" s="75">
        <f>ROUND(AZ51*L26,2)</f>
        <v>0</v>
      </c>
      <c r="AW51" s="75">
        <f>ROUND(BA51*L27,2)</f>
        <v>0</v>
      </c>
      <c r="AX51" s="75">
        <f>ROUND(BB51*L26,2)</f>
        <v>0</v>
      </c>
      <c r="AY51" s="75">
        <f>ROUND(BC51*L27,2)</f>
        <v>0</v>
      </c>
      <c r="AZ51" s="75">
        <f>ROUND(SUM(AZ52:AZ52),2)</f>
        <v>0</v>
      </c>
      <c r="BA51" s="75">
        <f>ROUND(SUM(BA52:BA52),2)</f>
        <v>0</v>
      </c>
      <c r="BB51" s="75">
        <f>ROUND(SUM(BB52:BB52),2)</f>
        <v>0</v>
      </c>
      <c r="BC51" s="75">
        <f>ROUND(SUM(BC52:BC52),2)</f>
        <v>0</v>
      </c>
      <c r="BD51" s="77">
        <f>ROUND(SUM(BD52:BD52),2)</f>
        <v>0</v>
      </c>
      <c r="BS51" s="59" t="s">
        <v>68</v>
      </c>
      <c r="BT51" s="59" t="s">
        <v>69</v>
      </c>
      <c r="BU51" s="78" t="s">
        <v>70</v>
      </c>
      <c r="BV51" s="59" t="s">
        <v>71</v>
      </c>
      <c r="BW51" s="59" t="s">
        <v>7</v>
      </c>
      <c r="BX51" s="59" t="s">
        <v>72</v>
      </c>
      <c r="CL51" s="59" t="s">
        <v>5</v>
      </c>
    </row>
    <row r="52" spans="1:91" s="5" customFormat="1" ht="30.75" customHeight="1">
      <c r="A52" s="79" t="s">
        <v>73</v>
      </c>
      <c r="B52" s="80"/>
      <c r="C52" s="81"/>
      <c r="D52" s="237" t="s">
        <v>74</v>
      </c>
      <c r="E52" s="237"/>
      <c r="F52" s="237"/>
      <c r="G52" s="237"/>
      <c r="H52" s="237"/>
      <c r="I52" s="82"/>
      <c r="J52" s="238" t="s">
        <v>577</v>
      </c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45">
        <f>'01 - Slaboproudá_elektroinstal'!J27</f>
        <v>0</v>
      </c>
      <c r="AH52" s="246"/>
      <c r="AI52" s="246"/>
      <c r="AJ52" s="246"/>
      <c r="AK52" s="246"/>
      <c r="AL52" s="246"/>
      <c r="AM52" s="246"/>
      <c r="AN52" s="245">
        <f>SUM(AG52,AT52)</f>
        <v>0</v>
      </c>
      <c r="AO52" s="246"/>
      <c r="AP52" s="246"/>
      <c r="AQ52" s="83" t="s">
        <v>75</v>
      </c>
      <c r="AR52" s="80"/>
      <c r="AS52" s="84">
        <v>0</v>
      </c>
      <c r="AT52" s="85">
        <f>ROUND(SUM(AV52:AW52),2)</f>
        <v>0</v>
      </c>
      <c r="AU52" s="86" t="e">
        <f>'01 - Slaboproudá_elektroinstal'!P89</f>
        <v>#REF!</v>
      </c>
      <c r="AV52" s="85">
        <f>'01 - Slaboproudá_elektroinstal'!J30</f>
        <v>0</v>
      </c>
      <c r="AW52" s="85">
        <f>'01 - Slaboproudá_elektroinstal'!J31</f>
        <v>0</v>
      </c>
      <c r="AX52" s="85">
        <f>'01 - Slaboproudá_elektroinstal'!J32</f>
        <v>0</v>
      </c>
      <c r="AY52" s="85">
        <f>'01 - Slaboproudá_elektroinstal'!J33</f>
        <v>0</v>
      </c>
      <c r="AZ52" s="85">
        <f>'01 - Slaboproudá_elektroinstal'!F30</f>
        <v>0</v>
      </c>
      <c r="BA52" s="85">
        <f>'01 - Slaboproudá_elektroinstal'!F31</f>
        <v>0</v>
      </c>
      <c r="BB52" s="85">
        <f>'01 - Slaboproudá_elektroinstal'!F32</f>
        <v>0</v>
      </c>
      <c r="BC52" s="85">
        <f>'01 - Slaboproudá_elektroinstal'!F33</f>
        <v>0</v>
      </c>
      <c r="BD52" s="87">
        <f>'01 - Slaboproudá_elektroinstal'!F34</f>
        <v>0</v>
      </c>
      <c r="BT52" s="88" t="s">
        <v>20</v>
      </c>
      <c r="BV52" s="88" t="s">
        <v>71</v>
      </c>
      <c r="BW52" s="88" t="s">
        <v>76</v>
      </c>
      <c r="BX52" s="88" t="s">
        <v>7</v>
      </c>
      <c r="CL52" s="88" t="s">
        <v>5</v>
      </c>
      <c r="CM52" s="88" t="s">
        <v>77</v>
      </c>
    </row>
    <row r="53" spans="1:91" s="1" customFormat="1" ht="30" customHeight="1">
      <c r="B53" s="35"/>
      <c r="AR53" s="35"/>
    </row>
    <row r="54" spans="1:91" s="1" customFormat="1" ht="6.95" customHeight="1">
      <c r="B54" s="50"/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35"/>
    </row>
  </sheetData>
  <mergeCells count="41"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  <mergeCell ref="AK29:AO29"/>
    <mergeCell ref="L26:O26"/>
    <mergeCell ref="D52:H52"/>
    <mergeCell ref="J52:AF52"/>
    <mergeCell ref="C49:G49"/>
    <mergeCell ref="I49:AF49"/>
    <mergeCell ref="AG49:AM49"/>
    <mergeCell ref="AG51:AM51"/>
    <mergeCell ref="AN49:AP49"/>
    <mergeCell ref="L30:O30"/>
    <mergeCell ref="W30:AE30"/>
    <mergeCell ref="AK30:AO30"/>
    <mergeCell ref="X32:AB32"/>
    <mergeCell ref="AK32:AO32"/>
    <mergeCell ref="L46:AG46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  <mergeCell ref="E11:Z11"/>
  </mergeCells>
  <hyperlinks>
    <hyperlink ref="K1:S1" location="C2" display="1) Rekapitulace stavby"/>
    <hyperlink ref="W1:AI1" location="C51" display="2) Rekapitulace objektů stavby a soupisů prací"/>
    <hyperlink ref="A52" location="'01 - Stavební objekt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90"/>
  <sheetViews>
    <sheetView showGridLines="0" tabSelected="1" zoomScale="120" zoomScaleNormal="120" workbookViewId="0">
      <pane ySplit="1" topLeftCell="A2" activePane="bottomLeft" state="frozen"/>
      <selection activeCell="BE11" sqref="BE11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3320312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2" width="9.33203125" hidden="1"/>
    <col min="63" max="63" width="20.6640625" customWidth="1"/>
    <col min="64" max="64" width="15.83203125" customWidth="1"/>
    <col min="65" max="65" width="13.1640625" customWidth="1"/>
  </cols>
  <sheetData>
    <row r="1" spans="1:70" ht="21.75" customHeight="1">
      <c r="A1" s="89"/>
      <c r="B1" s="14"/>
      <c r="C1" s="14"/>
      <c r="D1" s="15" t="s">
        <v>1</v>
      </c>
      <c r="E1" s="14"/>
      <c r="F1" s="90" t="s">
        <v>78</v>
      </c>
      <c r="G1" s="258" t="s">
        <v>79</v>
      </c>
      <c r="H1" s="258"/>
      <c r="I1" s="14"/>
      <c r="J1" s="90" t="s">
        <v>80</v>
      </c>
      <c r="K1" s="15" t="s">
        <v>81</v>
      </c>
      <c r="L1" s="90" t="s">
        <v>82</v>
      </c>
      <c r="M1" s="90"/>
      <c r="N1" s="90"/>
      <c r="O1" s="90"/>
      <c r="P1" s="90"/>
      <c r="Q1" s="90"/>
      <c r="R1" s="90"/>
      <c r="S1" s="90"/>
      <c r="T1" s="90"/>
      <c r="U1" s="91"/>
      <c r="V1" s="91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43" t="s">
        <v>8</v>
      </c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21" t="s">
        <v>76</v>
      </c>
    </row>
    <row r="3" spans="1:70" ht="6.95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77</v>
      </c>
    </row>
    <row r="4" spans="1:70" ht="36.950000000000003" customHeight="1">
      <c r="B4" s="25"/>
      <c r="C4" s="26"/>
      <c r="D4" s="27" t="s">
        <v>83</v>
      </c>
      <c r="E4" s="26"/>
      <c r="F4" s="26"/>
      <c r="G4" s="26"/>
      <c r="H4" s="26"/>
      <c r="I4" s="26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5">
      <c r="B6" s="25"/>
      <c r="C6" s="26"/>
      <c r="D6" s="33" t="s">
        <v>16</v>
      </c>
      <c r="E6" s="26"/>
      <c r="F6" s="26"/>
      <c r="G6" s="26"/>
      <c r="H6" s="26"/>
      <c r="I6" s="26"/>
      <c r="J6" s="26"/>
      <c r="K6" s="28"/>
    </row>
    <row r="7" spans="1:70" ht="22.5" customHeight="1">
      <c r="B7" s="25"/>
      <c r="C7" s="26"/>
      <c r="D7" s="26"/>
      <c r="E7" s="259" t="str">
        <f>'Rekapitulace stavby'!K6</f>
        <v>2.ETAPA ROZVOJE SPORTOVNÍHO GYMNÁZIA PLZEŇ - PŘÍSTAVBA PAVILONU "D"</v>
      </c>
      <c r="F7" s="260"/>
      <c r="G7" s="260"/>
      <c r="H7" s="260"/>
      <c r="I7" s="26"/>
      <c r="J7" s="26"/>
      <c r="K7" s="28"/>
    </row>
    <row r="8" spans="1:70" s="1" customFormat="1" ht="15">
      <c r="B8" s="35"/>
      <c r="C8" s="36"/>
      <c r="D8" s="33" t="s">
        <v>84</v>
      </c>
      <c r="E8" s="36"/>
      <c r="F8" s="36"/>
      <c r="G8" s="36"/>
      <c r="H8" s="36"/>
      <c r="I8" s="36"/>
      <c r="J8" s="36"/>
      <c r="K8" s="39"/>
    </row>
    <row r="9" spans="1:70" s="1" customFormat="1" ht="36.950000000000003" customHeight="1">
      <c r="B9" s="35"/>
      <c r="C9" s="36"/>
      <c r="D9" s="36"/>
      <c r="E9" s="261" t="s">
        <v>578</v>
      </c>
      <c r="F9" s="262"/>
      <c r="G9" s="262"/>
      <c r="H9" s="262"/>
      <c r="I9" s="3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36"/>
      <c r="J10" s="36"/>
      <c r="K10" s="39"/>
    </row>
    <row r="11" spans="1:70" s="1" customFormat="1" ht="14.45" customHeight="1">
      <c r="B11" s="35"/>
      <c r="C11" s="36"/>
      <c r="D11" s="33" t="s">
        <v>18</v>
      </c>
      <c r="E11" s="36"/>
      <c r="F11" s="31" t="s">
        <v>5</v>
      </c>
      <c r="G11" s="36"/>
      <c r="H11" s="36"/>
      <c r="I11" s="33" t="s">
        <v>19</v>
      </c>
      <c r="J11" s="31" t="s">
        <v>5</v>
      </c>
      <c r="K11" s="39"/>
    </row>
    <row r="12" spans="1:70" s="1" customFormat="1" ht="14.45" customHeight="1">
      <c r="B12" s="35"/>
      <c r="C12" s="36"/>
      <c r="D12" s="33" t="s">
        <v>21</v>
      </c>
      <c r="E12" s="36"/>
      <c r="F12" s="31" t="s">
        <v>22</v>
      </c>
      <c r="G12" s="36"/>
      <c r="H12" s="36"/>
      <c r="I12" s="33" t="s">
        <v>23</v>
      </c>
      <c r="J12" s="92">
        <f>'Rekapitulace stavby'!AN8</f>
        <v>42884</v>
      </c>
      <c r="K12" s="39"/>
    </row>
    <row r="13" spans="1:70" s="1" customFormat="1" ht="10.9" customHeight="1">
      <c r="B13" s="35"/>
      <c r="C13" s="36"/>
      <c r="D13" s="36"/>
      <c r="E13" s="36"/>
      <c r="F13" s="36"/>
      <c r="G13" s="36"/>
      <c r="H13" s="36"/>
      <c r="I13" s="36"/>
      <c r="J13" s="36"/>
      <c r="K13" s="39"/>
    </row>
    <row r="14" spans="1:70" s="1" customFormat="1" ht="14.45" customHeight="1">
      <c r="B14" s="35"/>
      <c r="C14" s="36"/>
      <c r="D14" s="33" t="s">
        <v>26</v>
      </c>
      <c r="E14" s="36"/>
      <c r="F14" s="36"/>
      <c r="G14" s="36"/>
      <c r="H14" s="36"/>
      <c r="I14" s="33" t="s">
        <v>27</v>
      </c>
      <c r="J14" s="31" t="s">
        <v>5</v>
      </c>
      <c r="K14" s="39"/>
    </row>
    <row r="15" spans="1:70" s="1" customFormat="1" ht="18" customHeight="1">
      <c r="B15" s="35"/>
      <c r="C15" s="36"/>
      <c r="D15" s="36"/>
      <c r="E15" s="31" t="s">
        <v>137</v>
      </c>
      <c r="F15" s="36"/>
      <c r="G15" s="36"/>
      <c r="H15" s="36"/>
      <c r="I15" s="33" t="s">
        <v>28</v>
      </c>
      <c r="J15" s="31" t="s">
        <v>5</v>
      </c>
      <c r="K15" s="39"/>
    </row>
    <row r="16" spans="1:70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9"/>
    </row>
    <row r="17" spans="2:11" s="1" customFormat="1" ht="14.45" customHeight="1">
      <c r="B17" s="35"/>
      <c r="C17" s="36"/>
      <c r="D17" s="33" t="s">
        <v>29</v>
      </c>
      <c r="E17" s="36"/>
      <c r="F17" s="36"/>
      <c r="G17" s="36"/>
      <c r="H17" s="36"/>
      <c r="I17" s="33" t="s">
        <v>27</v>
      </c>
      <c r="J17" s="31" t="s">
        <v>5</v>
      </c>
      <c r="K17" s="39"/>
    </row>
    <row r="18" spans="2:11" s="1" customFormat="1" ht="18" customHeight="1">
      <c r="B18" s="35"/>
      <c r="C18" s="36"/>
      <c r="D18" s="36"/>
      <c r="E18" s="31" t="s">
        <v>30</v>
      </c>
      <c r="F18" s="36"/>
      <c r="G18" s="36"/>
      <c r="H18" s="36"/>
      <c r="I18" s="33" t="s">
        <v>28</v>
      </c>
      <c r="J18" s="31" t="s">
        <v>5</v>
      </c>
      <c r="K18" s="39"/>
    </row>
    <row r="19" spans="2:11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9"/>
    </row>
    <row r="20" spans="2:11" s="1" customFormat="1" ht="14.45" customHeight="1">
      <c r="B20" s="35"/>
      <c r="C20" s="36"/>
      <c r="D20" s="33" t="s">
        <v>31</v>
      </c>
      <c r="E20" s="36"/>
      <c r="F20" s="36"/>
      <c r="G20" s="36"/>
      <c r="H20" s="36"/>
      <c r="I20" s="33" t="s">
        <v>27</v>
      </c>
      <c r="J20" s="31">
        <v>61752636</v>
      </c>
      <c r="K20" s="39"/>
    </row>
    <row r="21" spans="2:11" s="1" customFormat="1" ht="18" customHeight="1">
      <c r="B21" s="35"/>
      <c r="C21" s="36"/>
      <c r="D21" s="36"/>
      <c r="E21" s="217" t="s">
        <v>575</v>
      </c>
      <c r="F21" s="36"/>
      <c r="G21" s="36"/>
      <c r="H21" s="36"/>
      <c r="I21" s="33" t="s">
        <v>28</v>
      </c>
      <c r="J21" s="217" t="s">
        <v>576</v>
      </c>
      <c r="K21" s="39"/>
    </row>
    <row r="22" spans="2:11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9"/>
    </row>
    <row r="23" spans="2:11" s="1" customFormat="1" ht="14.45" customHeight="1">
      <c r="B23" s="35"/>
      <c r="C23" s="36"/>
      <c r="D23" s="33" t="s">
        <v>33</v>
      </c>
      <c r="E23" s="36"/>
      <c r="F23" s="36"/>
      <c r="G23" s="36"/>
      <c r="H23" s="36"/>
      <c r="I23" s="36"/>
      <c r="J23" s="36"/>
      <c r="K23" s="39"/>
    </row>
    <row r="24" spans="2:11" s="6" customFormat="1" ht="63" customHeight="1">
      <c r="B24" s="93"/>
      <c r="C24" s="94"/>
      <c r="D24" s="94"/>
      <c r="E24" s="222" t="s">
        <v>34</v>
      </c>
      <c r="F24" s="222"/>
      <c r="G24" s="222"/>
      <c r="H24" s="222"/>
      <c r="I24" s="94"/>
      <c r="J24" s="94"/>
      <c r="K24" s="95"/>
    </row>
    <row r="25" spans="2:11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9"/>
    </row>
    <row r="26" spans="2:11" s="1" customFormat="1" ht="6.95" customHeight="1">
      <c r="B26" s="35"/>
      <c r="C26" s="36"/>
      <c r="D26" s="62"/>
      <c r="E26" s="62"/>
      <c r="F26" s="62"/>
      <c r="G26" s="62"/>
      <c r="H26" s="62"/>
      <c r="I26" s="62"/>
      <c r="J26" s="62"/>
      <c r="K26" s="96"/>
    </row>
    <row r="27" spans="2:11" s="1" customFormat="1" ht="25.35" customHeight="1">
      <c r="B27" s="35"/>
      <c r="C27" s="36"/>
      <c r="D27" s="97" t="s">
        <v>35</v>
      </c>
      <c r="E27" s="36"/>
      <c r="F27" s="36"/>
      <c r="G27" s="36"/>
      <c r="H27" s="36"/>
      <c r="I27" s="36"/>
      <c r="J27" s="215">
        <f>J56</f>
        <v>0</v>
      </c>
      <c r="K27" s="39"/>
    </row>
    <row r="28" spans="2:11" s="1" customFormat="1" ht="6.95" customHeight="1">
      <c r="B28" s="35"/>
      <c r="C28" s="36"/>
      <c r="D28" s="62"/>
      <c r="E28" s="62"/>
      <c r="F28" s="62"/>
      <c r="G28" s="62"/>
      <c r="H28" s="62"/>
      <c r="I28" s="62"/>
      <c r="J28" s="62"/>
      <c r="K28" s="96"/>
    </row>
    <row r="29" spans="2:11" s="1" customFormat="1" ht="14.45" customHeight="1">
      <c r="B29" s="35"/>
      <c r="C29" s="36"/>
      <c r="D29" s="36"/>
      <c r="E29" s="36"/>
      <c r="F29" s="40" t="s">
        <v>37</v>
      </c>
      <c r="G29" s="36"/>
      <c r="H29" s="36"/>
      <c r="I29" s="40" t="s">
        <v>36</v>
      </c>
      <c r="J29" s="40" t="s">
        <v>38</v>
      </c>
      <c r="K29" s="39"/>
    </row>
    <row r="30" spans="2:11" s="1" customFormat="1" ht="14.45" customHeight="1">
      <c r="B30" s="35"/>
      <c r="C30" s="36"/>
      <c r="D30" s="43" t="s">
        <v>39</v>
      </c>
      <c r="E30" s="43" t="s">
        <v>40</v>
      </c>
      <c r="F30" s="99">
        <f>ROUND(SUM(BE89:BE590), 2)</f>
        <v>0</v>
      </c>
      <c r="G30" s="36"/>
      <c r="H30" s="36"/>
      <c r="I30" s="100">
        <v>0.21</v>
      </c>
      <c r="J30" s="99">
        <f>ROUND(ROUND((SUM(BE89:BE590)), 2)*I30, 2)</f>
        <v>0</v>
      </c>
      <c r="K30" s="39"/>
    </row>
    <row r="31" spans="2:11" s="1" customFormat="1" ht="14.45" customHeight="1">
      <c r="B31" s="35"/>
      <c r="C31" s="36"/>
      <c r="D31" s="36"/>
      <c r="E31" s="43" t="s">
        <v>41</v>
      </c>
      <c r="F31" s="99">
        <f>ROUND(SUM(BF89:BF590), 2)</f>
        <v>0</v>
      </c>
      <c r="G31" s="36"/>
      <c r="H31" s="36"/>
      <c r="I31" s="100">
        <v>0.15</v>
      </c>
      <c r="J31" s="99">
        <f>ROUND(ROUND((SUM(BF89:BF590)), 2)*I31, 2)</f>
        <v>0</v>
      </c>
      <c r="K31" s="39"/>
    </row>
    <row r="32" spans="2:11" s="1" customFormat="1" ht="14.45" hidden="1" customHeight="1">
      <c r="B32" s="35"/>
      <c r="C32" s="36"/>
      <c r="D32" s="36"/>
      <c r="E32" s="43" t="s">
        <v>42</v>
      </c>
      <c r="F32" s="99">
        <f>ROUND(SUM(BG89:BG590), 2)</f>
        <v>0</v>
      </c>
      <c r="G32" s="36"/>
      <c r="H32" s="36"/>
      <c r="I32" s="100">
        <v>0.21</v>
      </c>
      <c r="J32" s="99">
        <v>0</v>
      </c>
      <c r="K32" s="39"/>
    </row>
    <row r="33" spans="2:11" s="1" customFormat="1" ht="14.45" hidden="1" customHeight="1">
      <c r="B33" s="35"/>
      <c r="C33" s="36"/>
      <c r="D33" s="36"/>
      <c r="E33" s="43" t="s">
        <v>43</v>
      </c>
      <c r="F33" s="99">
        <f>ROUND(SUM(BH89:BH590), 2)</f>
        <v>0</v>
      </c>
      <c r="G33" s="36"/>
      <c r="H33" s="36"/>
      <c r="I33" s="100">
        <v>0.15</v>
      </c>
      <c r="J33" s="99">
        <v>0</v>
      </c>
      <c r="K33" s="39"/>
    </row>
    <row r="34" spans="2:11" s="1" customFormat="1" ht="14.45" hidden="1" customHeight="1">
      <c r="B34" s="35"/>
      <c r="C34" s="36"/>
      <c r="D34" s="36"/>
      <c r="E34" s="43" t="s">
        <v>44</v>
      </c>
      <c r="F34" s="99">
        <f>ROUND(SUM(BI89:BI590), 2)</f>
        <v>0</v>
      </c>
      <c r="G34" s="36"/>
      <c r="H34" s="36"/>
      <c r="I34" s="100">
        <v>0</v>
      </c>
      <c r="J34" s="99">
        <v>0</v>
      </c>
      <c r="K34" s="39"/>
    </row>
    <row r="35" spans="2:11" s="1" customFormat="1" ht="6.95" customHeight="1">
      <c r="B35" s="35"/>
      <c r="C35" s="36"/>
      <c r="D35" s="36"/>
      <c r="E35" s="36"/>
      <c r="F35" s="36"/>
      <c r="G35" s="36"/>
      <c r="H35" s="36"/>
      <c r="I35" s="36"/>
      <c r="J35" s="36"/>
      <c r="K35" s="39"/>
    </row>
    <row r="36" spans="2:11" s="1" customFormat="1" ht="25.35" customHeight="1">
      <c r="B36" s="35"/>
      <c r="C36" s="101"/>
      <c r="D36" s="102" t="s">
        <v>45</v>
      </c>
      <c r="E36" s="65"/>
      <c r="F36" s="65"/>
      <c r="G36" s="103" t="s">
        <v>46</v>
      </c>
      <c r="H36" s="104" t="s">
        <v>47</v>
      </c>
      <c r="I36" s="65"/>
      <c r="J36" s="216">
        <f>SUM(J27:J34)</f>
        <v>0</v>
      </c>
      <c r="K36" s="105"/>
    </row>
    <row r="37" spans="2:11" s="1" customFormat="1" ht="14.45" customHeight="1">
      <c r="B37" s="50"/>
      <c r="C37" s="51"/>
      <c r="D37" s="51"/>
      <c r="E37" s="51"/>
      <c r="F37" s="51"/>
      <c r="G37" s="51"/>
      <c r="H37" s="51"/>
      <c r="I37" s="51"/>
      <c r="J37" s="51"/>
      <c r="K37" s="52"/>
    </row>
    <row r="41" spans="2:11" s="1" customFormat="1" ht="6.95" customHeight="1">
      <c r="B41" s="53"/>
      <c r="C41" s="54"/>
      <c r="D41" s="54"/>
      <c r="E41" s="54"/>
      <c r="F41" s="54"/>
      <c r="G41" s="54"/>
      <c r="H41" s="54"/>
      <c r="I41" s="54"/>
      <c r="J41" s="54"/>
      <c r="K41" s="106"/>
    </row>
    <row r="42" spans="2:11" s="1" customFormat="1" ht="36.950000000000003" customHeight="1">
      <c r="B42" s="35"/>
      <c r="C42" s="27" t="s">
        <v>85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6.95" customHeight="1">
      <c r="B43" s="35"/>
      <c r="C43" s="36"/>
      <c r="D43" s="36"/>
      <c r="E43" s="36"/>
      <c r="F43" s="36"/>
      <c r="G43" s="36"/>
      <c r="H43" s="36"/>
      <c r="I43" s="36"/>
      <c r="J43" s="36"/>
      <c r="K43" s="39"/>
    </row>
    <row r="44" spans="2:11" s="1" customFormat="1" ht="14.45" customHeight="1">
      <c r="B44" s="35"/>
      <c r="C44" s="33" t="s">
        <v>16</v>
      </c>
      <c r="D44" s="36"/>
      <c r="E44" s="36"/>
      <c r="F44" s="36"/>
      <c r="G44" s="36"/>
      <c r="H44" s="36"/>
      <c r="I44" s="36"/>
      <c r="J44" s="36"/>
      <c r="K44" s="39"/>
    </row>
    <row r="45" spans="2:11" s="1" customFormat="1" ht="22.5" customHeight="1">
      <c r="B45" s="35"/>
      <c r="C45" s="36"/>
      <c r="D45" s="36"/>
      <c r="E45" s="259" t="str">
        <f>E7</f>
        <v>2.ETAPA ROZVOJE SPORTOVNÍHO GYMNÁZIA PLZEŇ - PŘÍSTAVBA PAVILONU "D"</v>
      </c>
      <c r="F45" s="260"/>
      <c r="G45" s="260"/>
      <c r="H45" s="260"/>
      <c r="I45" s="36"/>
      <c r="J45" s="36"/>
      <c r="K45" s="39"/>
    </row>
    <row r="46" spans="2:11" s="1" customFormat="1" ht="14.45" customHeight="1">
      <c r="B46" s="35"/>
      <c r="C46" s="33" t="s">
        <v>84</v>
      </c>
      <c r="D46" s="36"/>
      <c r="E46" s="36"/>
      <c r="F46" s="36"/>
      <c r="G46" s="36"/>
      <c r="H46" s="36"/>
      <c r="I46" s="36"/>
      <c r="J46" s="36"/>
      <c r="K46" s="39"/>
    </row>
    <row r="47" spans="2:11" s="1" customFormat="1" ht="23.25" customHeight="1">
      <c r="B47" s="35"/>
      <c r="C47" s="36"/>
      <c r="D47" s="36"/>
      <c r="E47" s="263" t="str">
        <f>E9</f>
        <v>01 - Stavební objekt - D.1.4.3 - Slaboproudá elektrotechnika</v>
      </c>
      <c r="F47" s="262"/>
      <c r="G47" s="262"/>
      <c r="H47" s="262"/>
      <c r="I47" s="36"/>
      <c r="J47" s="36"/>
      <c r="K47" s="39"/>
    </row>
    <row r="48" spans="2:11" s="1" customFormat="1" ht="6.95" customHeight="1">
      <c r="B48" s="35"/>
      <c r="C48" s="36"/>
      <c r="D48" s="36"/>
      <c r="E48" s="36"/>
      <c r="F48" s="36"/>
      <c r="G48" s="36"/>
      <c r="H48" s="36"/>
      <c r="I48" s="36"/>
      <c r="J48" s="36"/>
      <c r="K48" s="39"/>
    </row>
    <row r="49" spans="2:47" s="1" customFormat="1" ht="18" customHeight="1">
      <c r="B49" s="35"/>
      <c r="C49" s="33" t="s">
        <v>21</v>
      </c>
      <c r="D49" s="36"/>
      <c r="E49" s="36"/>
      <c r="F49" s="31" t="str">
        <f>F12</f>
        <v xml:space="preserve"> </v>
      </c>
      <c r="G49" s="36"/>
      <c r="H49" s="36"/>
      <c r="I49" s="33" t="s">
        <v>23</v>
      </c>
      <c r="J49" s="92">
        <f>IF(J12="","",J12)</f>
        <v>42884</v>
      </c>
      <c r="K49" s="39"/>
    </row>
    <row r="50" spans="2:47" s="1" customFormat="1" ht="6.95" customHeight="1">
      <c r="B50" s="35"/>
      <c r="C50" s="36"/>
      <c r="D50" s="36"/>
      <c r="E50" s="36"/>
      <c r="F50" s="36"/>
      <c r="G50" s="36"/>
      <c r="H50" s="36"/>
      <c r="I50" s="36"/>
      <c r="J50" s="36"/>
      <c r="K50" s="39"/>
    </row>
    <row r="51" spans="2:47" s="1" customFormat="1" ht="45">
      <c r="B51" s="35"/>
      <c r="C51" s="33" t="s">
        <v>26</v>
      </c>
      <c r="D51" s="36"/>
      <c r="E51" s="36"/>
      <c r="F51" s="31" t="str">
        <f>E15</f>
        <v>Střední odborné učiliště elektrotechnické, Vejprnická 56, 318 00 Plzeň</v>
      </c>
      <c r="G51" s="36"/>
      <c r="H51" s="36"/>
      <c r="I51" s="33" t="s">
        <v>31</v>
      </c>
      <c r="J51" s="184" t="str">
        <f>E21</f>
        <v>Jaroslav Černý, Slovanská alej 1939/22, 326 00 Plzeň</v>
      </c>
      <c r="K51" s="39"/>
    </row>
    <row r="52" spans="2:47" s="1" customFormat="1" ht="14.45" customHeight="1">
      <c r="B52" s="35"/>
      <c r="C52" s="33" t="s">
        <v>29</v>
      </c>
      <c r="D52" s="36"/>
      <c r="E52" s="36"/>
      <c r="F52" s="31" t="str">
        <f>IF(E18="","",E18)</f>
        <v>výběrové řízení</v>
      </c>
      <c r="G52" s="36"/>
      <c r="H52" s="36"/>
      <c r="I52" s="36"/>
      <c r="J52" s="36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36"/>
      <c r="K53" s="39"/>
    </row>
    <row r="54" spans="2:47" s="1" customFormat="1" ht="29.25" customHeight="1">
      <c r="B54" s="35"/>
      <c r="C54" s="107" t="s">
        <v>86</v>
      </c>
      <c r="D54" s="101"/>
      <c r="E54" s="101"/>
      <c r="F54" s="101"/>
      <c r="G54" s="101"/>
      <c r="H54" s="101"/>
      <c r="I54" s="101"/>
      <c r="J54" s="108" t="s">
        <v>87</v>
      </c>
      <c r="K54" s="109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36"/>
      <c r="K55" s="39"/>
    </row>
    <row r="56" spans="2:47" s="1" customFormat="1" ht="29.25" customHeight="1">
      <c r="B56" s="35"/>
      <c r="C56" s="110" t="s">
        <v>88</v>
      </c>
      <c r="D56" s="36"/>
      <c r="E56" s="36"/>
      <c r="F56" s="36"/>
      <c r="G56" s="36"/>
      <c r="H56" s="36"/>
      <c r="I56" s="36"/>
      <c r="J56" s="98">
        <f>J57</f>
        <v>0</v>
      </c>
      <c r="K56" s="39"/>
      <c r="AU56" s="21" t="s">
        <v>89</v>
      </c>
    </row>
    <row r="57" spans="2:47" s="7" customFormat="1" ht="24.95" customHeight="1">
      <c r="B57" s="111"/>
      <c r="C57" s="112"/>
      <c r="D57" s="113" t="s">
        <v>90</v>
      </c>
      <c r="E57" s="114"/>
      <c r="F57" s="114"/>
      <c r="G57" s="114"/>
      <c r="H57" s="114"/>
      <c r="I57" s="114"/>
      <c r="J57" s="115">
        <f>SUM(J58:J69)</f>
        <v>0</v>
      </c>
      <c r="K57" s="116"/>
    </row>
    <row r="58" spans="2:47" s="8" customFormat="1" ht="19.899999999999999" customHeight="1">
      <c r="B58" s="117"/>
      <c r="C58" s="118"/>
      <c r="D58" s="197" t="s">
        <v>290</v>
      </c>
      <c r="E58" s="119"/>
      <c r="F58" s="119"/>
      <c r="G58" s="119"/>
      <c r="H58" s="119"/>
      <c r="I58" s="119"/>
      <c r="J58" s="120">
        <f>J91</f>
        <v>0</v>
      </c>
      <c r="K58" s="121"/>
    </row>
    <row r="59" spans="2:47" s="8" customFormat="1" ht="19.899999999999999" customHeight="1">
      <c r="B59" s="117"/>
      <c r="C59" s="118"/>
      <c r="D59" s="197" t="s">
        <v>282</v>
      </c>
      <c r="E59" s="119"/>
      <c r="F59" s="119"/>
      <c r="G59" s="119"/>
      <c r="H59" s="119"/>
      <c r="I59" s="119"/>
      <c r="J59" s="120">
        <f>J167</f>
        <v>0</v>
      </c>
      <c r="K59" s="121"/>
    </row>
    <row r="60" spans="2:47" s="8" customFormat="1" ht="19.899999999999999" customHeight="1">
      <c r="B60" s="117"/>
      <c r="C60" s="118"/>
      <c r="D60" s="197" t="s">
        <v>288</v>
      </c>
      <c r="E60" s="119"/>
      <c r="F60" s="119"/>
      <c r="G60" s="119"/>
      <c r="H60" s="119"/>
      <c r="I60" s="119"/>
      <c r="J60" s="120">
        <f>J262</f>
        <v>0</v>
      </c>
      <c r="K60" s="121"/>
    </row>
    <row r="61" spans="2:47" s="8" customFormat="1" ht="19.899999999999999" customHeight="1">
      <c r="B61" s="117"/>
      <c r="C61" s="118"/>
      <c r="D61" s="197" t="s">
        <v>289</v>
      </c>
      <c r="E61" s="119"/>
      <c r="F61" s="119"/>
      <c r="G61" s="119"/>
      <c r="H61" s="119"/>
      <c r="I61" s="119"/>
      <c r="J61" s="120">
        <f>J280</f>
        <v>0</v>
      </c>
      <c r="K61" s="121"/>
    </row>
    <row r="62" spans="2:47" s="8" customFormat="1" ht="19.899999999999999" customHeight="1">
      <c r="B62" s="117"/>
      <c r="C62" s="118"/>
      <c r="D62" s="197" t="s">
        <v>291</v>
      </c>
      <c r="E62" s="119"/>
      <c r="F62" s="119"/>
      <c r="G62" s="119"/>
      <c r="H62" s="119"/>
      <c r="I62" s="119"/>
      <c r="J62" s="120">
        <f>J312</f>
        <v>0</v>
      </c>
      <c r="K62" s="121"/>
    </row>
    <row r="63" spans="2:47" s="8" customFormat="1" ht="19.899999999999999" customHeight="1">
      <c r="B63" s="117"/>
      <c r="C63" s="118"/>
      <c r="D63" s="197" t="s">
        <v>292</v>
      </c>
      <c r="E63" s="119"/>
      <c r="F63" s="119"/>
      <c r="G63" s="119"/>
      <c r="H63" s="119"/>
      <c r="I63" s="119"/>
      <c r="J63" s="120">
        <f>J331</f>
        <v>0</v>
      </c>
      <c r="K63" s="121"/>
    </row>
    <row r="64" spans="2:47" s="8" customFormat="1" ht="19.899999999999999" customHeight="1">
      <c r="B64" s="117"/>
      <c r="C64" s="118"/>
      <c r="D64" s="197" t="s">
        <v>293</v>
      </c>
      <c r="E64" s="119"/>
      <c r="F64" s="119"/>
      <c r="G64" s="119"/>
      <c r="H64" s="119"/>
      <c r="I64" s="119"/>
      <c r="J64" s="120">
        <f>J361</f>
        <v>0</v>
      </c>
      <c r="K64" s="121"/>
    </row>
    <row r="65" spans="2:12" s="8" customFormat="1" ht="19.899999999999999" customHeight="1">
      <c r="B65" s="117"/>
      <c r="C65" s="118"/>
      <c r="D65" s="197" t="s">
        <v>294</v>
      </c>
      <c r="E65" s="119"/>
      <c r="F65" s="119"/>
      <c r="G65" s="119"/>
      <c r="H65" s="119"/>
      <c r="I65" s="119"/>
      <c r="J65" s="120">
        <f>J387</f>
        <v>0</v>
      </c>
      <c r="K65" s="121"/>
    </row>
    <row r="66" spans="2:12" s="8" customFormat="1" ht="19.899999999999999" customHeight="1">
      <c r="B66" s="117"/>
      <c r="C66" s="118"/>
      <c r="D66" s="197" t="s">
        <v>295</v>
      </c>
      <c r="E66" s="119"/>
      <c r="F66" s="119"/>
      <c r="G66" s="119"/>
      <c r="H66" s="119"/>
      <c r="I66" s="119"/>
      <c r="J66" s="120">
        <f>J431</f>
        <v>0</v>
      </c>
      <c r="K66" s="121"/>
    </row>
    <row r="67" spans="2:12" s="8" customFormat="1" ht="19.899999999999999" customHeight="1">
      <c r="B67" s="117"/>
      <c r="C67" s="118"/>
      <c r="D67" s="197" t="s">
        <v>296</v>
      </c>
      <c r="E67" s="119"/>
      <c r="F67" s="119"/>
      <c r="G67" s="119"/>
      <c r="H67" s="119"/>
      <c r="I67" s="119"/>
      <c r="J67" s="120">
        <f>J474</f>
        <v>0</v>
      </c>
      <c r="K67" s="121"/>
    </row>
    <row r="68" spans="2:12" s="8" customFormat="1" ht="19.899999999999999" customHeight="1">
      <c r="B68" s="117"/>
      <c r="C68" s="118"/>
      <c r="D68" s="197" t="s">
        <v>297</v>
      </c>
      <c r="E68" s="119"/>
      <c r="F68" s="119"/>
      <c r="G68" s="119"/>
      <c r="H68" s="119"/>
      <c r="I68" s="119"/>
      <c r="J68" s="120">
        <f>J530</f>
        <v>0</v>
      </c>
      <c r="K68" s="121"/>
    </row>
    <row r="69" spans="2:12" s="8" customFormat="1" ht="19.899999999999999" customHeight="1">
      <c r="B69" s="117"/>
      <c r="C69" s="118"/>
      <c r="D69" s="197" t="s">
        <v>298</v>
      </c>
      <c r="E69" s="119"/>
      <c r="F69" s="119"/>
      <c r="G69" s="119"/>
      <c r="H69" s="119"/>
      <c r="I69" s="119"/>
      <c r="J69" s="120">
        <f>J555</f>
        <v>0</v>
      </c>
      <c r="K69" s="121"/>
    </row>
    <row r="70" spans="2:12" s="1" customFormat="1" ht="21.75" customHeight="1">
      <c r="B70" s="35"/>
      <c r="C70" s="36"/>
      <c r="D70" s="36"/>
      <c r="E70" s="36"/>
      <c r="F70" s="36"/>
      <c r="G70" s="36"/>
      <c r="H70" s="36"/>
      <c r="I70" s="36"/>
      <c r="J70" s="36"/>
      <c r="K70" s="39"/>
    </row>
    <row r="71" spans="2:12" s="1" customFormat="1" ht="6.95" customHeight="1">
      <c r="B71" s="50"/>
      <c r="C71" s="51"/>
      <c r="D71" s="51"/>
      <c r="E71" s="51"/>
      <c r="F71" s="51"/>
      <c r="G71" s="51"/>
      <c r="H71" s="51"/>
      <c r="I71" s="51"/>
      <c r="J71" s="51"/>
      <c r="K71" s="52"/>
    </row>
    <row r="75" spans="2:12" s="1" customFormat="1" ht="6.95" customHeight="1"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35"/>
    </row>
    <row r="76" spans="2:12" s="1" customFormat="1" ht="36.950000000000003" customHeight="1">
      <c r="B76" s="35"/>
      <c r="C76" s="55" t="s">
        <v>91</v>
      </c>
      <c r="L76" s="35"/>
    </row>
    <row r="77" spans="2:12" s="1" customFormat="1" ht="6.95" customHeight="1">
      <c r="B77" s="35"/>
      <c r="L77" s="35"/>
    </row>
    <row r="78" spans="2:12" s="1" customFormat="1" ht="14.45" customHeight="1">
      <c r="B78" s="35"/>
      <c r="C78" s="57" t="s">
        <v>16</v>
      </c>
      <c r="L78" s="35"/>
    </row>
    <row r="79" spans="2:12" s="1" customFormat="1" ht="22.5" customHeight="1">
      <c r="B79" s="35"/>
      <c r="E79" s="255" t="str">
        <f>E7</f>
        <v>2.ETAPA ROZVOJE SPORTOVNÍHO GYMNÁZIA PLZEŇ - PŘÍSTAVBA PAVILONU "D"</v>
      </c>
      <c r="F79" s="256"/>
      <c r="G79" s="256"/>
      <c r="H79" s="256"/>
      <c r="L79" s="35"/>
    </row>
    <row r="80" spans="2:12" s="1" customFormat="1" ht="14.45" customHeight="1">
      <c r="B80" s="35"/>
      <c r="C80" s="57" t="s">
        <v>84</v>
      </c>
      <c r="L80" s="35"/>
    </row>
    <row r="81" spans="2:65" s="1" customFormat="1" ht="23.25" customHeight="1">
      <c r="B81" s="35"/>
      <c r="E81" s="247" t="str">
        <f>E9</f>
        <v>01 - Stavební objekt - D.1.4.3 - Slaboproudá elektrotechnika</v>
      </c>
      <c r="F81" s="257"/>
      <c r="G81" s="257"/>
      <c r="H81" s="257"/>
      <c r="L81" s="35"/>
    </row>
    <row r="82" spans="2:65" s="1" customFormat="1" ht="6.95" customHeight="1">
      <c r="B82" s="35"/>
      <c r="L82" s="35"/>
    </row>
    <row r="83" spans="2:65" s="1" customFormat="1" ht="18" customHeight="1">
      <c r="B83" s="35"/>
      <c r="C83" s="57" t="s">
        <v>21</v>
      </c>
      <c r="F83" s="122" t="str">
        <f>F12</f>
        <v xml:space="preserve"> </v>
      </c>
      <c r="I83" s="57" t="s">
        <v>23</v>
      </c>
      <c r="J83" s="61">
        <f>IF(J12="","",J12)</f>
        <v>42884</v>
      </c>
      <c r="L83" s="35"/>
    </row>
    <row r="84" spans="2:65" s="1" customFormat="1" ht="6.95" customHeight="1">
      <c r="B84" s="35"/>
      <c r="L84" s="35"/>
    </row>
    <row r="85" spans="2:65" s="1" customFormat="1" ht="15">
      <c r="B85" s="35"/>
      <c r="C85" s="57" t="s">
        <v>26</v>
      </c>
      <c r="F85" s="122" t="str">
        <f>E15</f>
        <v>Střední odborné učiliště elektrotechnické, Vejprnická 56, 318 00 Plzeň</v>
      </c>
      <c r="I85" s="57" t="s">
        <v>31</v>
      </c>
      <c r="J85" s="122" t="str">
        <f>E21</f>
        <v>Jaroslav Černý, Slovanská alej 1939/22, 326 00 Plzeň</v>
      </c>
      <c r="L85" s="35"/>
    </row>
    <row r="86" spans="2:65" s="1" customFormat="1" ht="14.45" customHeight="1">
      <c r="B86" s="35"/>
      <c r="C86" s="57" t="s">
        <v>29</v>
      </c>
      <c r="F86" s="122" t="str">
        <f>IF(E18="","",E18)</f>
        <v>výběrové řízení</v>
      </c>
      <c r="L86" s="35"/>
    </row>
    <row r="87" spans="2:65" s="1" customFormat="1" ht="10.35" customHeight="1">
      <c r="B87" s="35"/>
      <c r="L87" s="35"/>
    </row>
    <row r="88" spans="2:65" s="9" customFormat="1" ht="29.25" customHeight="1">
      <c r="B88" s="123"/>
      <c r="C88" s="124" t="s">
        <v>92</v>
      </c>
      <c r="D88" s="125" t="s">
        <v>54</v>
      </c>
      <c r="E88" s="125" t="s">
        <v>50</v>
      </c>
      <c r="F88" s="125" t="s">
        <v>93</v>
      </c>
      <c r="G88" s="125" t="s">
        <v>94</v>
      </c>
      <c r="H88" s="125" t="s">
        <v>95</v>
      </c>
      <c r="I88" s="126" t="s">
        <v>96</v>
      </c>
      <c r="J88" s="125" t="s">
        <v>87</v>
      </c>
      <c r="K88" s="127" t="s">
        <v>97</v>
      </c>
      <c r="L88" s="123"/>
      <c r="M88" s="67" t="s">
        <v>98</v>
      </c>
      <c r="N88" s="68" t="s">
        <v>39</v>
      </c>
      <c r="O88" s="68" t="s">
        <v>99</v>
      </c>
      <c r="P88" s="68" t="s">
        <v>100</v>
      </c>
      <c r="Q88" s="68" t="s">
        <v>101</v>
      </c>
      <c r="R88" s="68" t="s">
        <v>102</v>
      </c>
      <c r="S88" s="68" t="s">
        <v>103</v>
      </c>
      <c r="T88" s="69" t="s">
        <v>104</v>
      </c>
    </row>
    <row r="89" spans="2:65" s="1" customFormat="1" ht="29.25" customHeight="1">
      <c r="B89" s="35"/>
      <c r="C89" s="71" t="s">
        <v>88</v>
      </c>
      <c r="J89" s="128"/>
      <c r="L89" s="35"/>
      <c r="M89" s="70"/>
      <c r="N89" s="62"/>
      <c r="O89" s="62"/>
      <c r="P89" s="129" t="e">
        <f>#REF!+P90</f>
        <v>#REF!</v>
      </c>
      <c r="Q89" s="62"/>
      <c r="R89" s="129" t="e">
        <f>#REF!+R90</f>
        <v>#REF!</v>
      </c>
      <c r="S89" s="62"/>
      <c r="T89" s="130" t="e">
        <f>#REF!+T90</f>
        <v>#REF!</v>
      </c>
      <c r="AT89" s="21" t="s">
        <v>68</v>
      </c>
      <c r="AU89" s="21" t="s">
        <v>89</v>
      </c>
      <c r="BK89" s="131" t="e">
        <f>#REF!+BK90</f>
        <v>#REF!</v>
      </c>
    </row>
    <row r="90" spans="2:65" s="10" customFormat="1" ht="37.35" customHeight="1">
      <c r="B90" s="132"/>
      <c r="D90" s="133" t="s">
        <v>68</v>
      </c>
      <c r="E90" s="134" t="s">
        <v>116</v>
      </c>
      <c r="F90" s="134" t="s">
        <v>117</v>
      </c>
      <c r="J90" s="135"/>
      <c r="L90" s="132"/>
      <c r="M90" s="136"/>
      <c r="N90" s="137"/>
      <c r="O90" s="137"/>
      <c r="P90" s="138" t="e">
        <f>P91+#REF!+#REF!+#REF!+#REF!+#REF!+#REF!+#REF!+#REF!+#REF!+#REF!+#REF!+#REF!+#REF!+P337+P349+#REF!+#REF!+#REF!+#REF!+#REF!+#REF!+#REF!+#REF!+#REF!+#REF!</f>
        <v>#REF!</v>
      </c>
      <c r="Q90" s="137"/>
      <c r="R90" s="138" t="e">
        <f>R91+#REF!+#REF!+#REF!+#REF!+#REF!+#REF!+#REF!+#REF!+#REF!+#REF!+#REF!+#REF!+#REF!+R337+R349+#REF!+#REF!+#REF!+#REF!+#REF!+#REF!+#REF!+#REF!+#REF!+#REF!</f>
        <v>#REF!</v>
      </c>
      <c r="S90" s="137"/>
      <c r="T90" s="139" t="e">
        <f>T91+#REF!+#REF!+#REF!+#REF!+#REF!+#REF!+#REF!+#REF!+#REF!+#REF!+#REF!+#REF!+#REF!+T337+T349+#REF!+#REF!+#REF!+#REF!+#REF!+#REF!+#REF!+#REF!+#REF!+#REF!</f>
        <v>#REF!</v>
      </c>
      <c r="AR90" s="133" t="s">
        <v>77</v>
      </c>
      <c r="AT90" s="140" t="s">
        <v>68</v>
      </c>
      <c r="AU90" s="140" t="s">
        <v>69</v>
      </c>
      <c r="AY90" s="133" t="s">
        <v>105</v>
      </c>
      <c r="BK90" s="141" t="e">
        <f>BK91+#REF!+#REF!+#REF!+#REF!+#REF!+#REF!+#REF!+#REF!+#REF!+#REF!+#REF!+#REF!+#REF!+BK337+BK349+#REF!+#REF!+#REF!+#REF!+#REF!+#REF!+#REF!+#REF!+#REF!+#REF!</f>
        <v>#REF!</v>
      </c>
    </row>
    <row r="91" spans="2:65" s="10" customFormat="1" ht="19.899999999999999" customHeight="1">
      <c r="B91" s="132"/>
      <c r="D91" s="142" t="s">
        <v>68</v>
      </c>
      <c r="E91" s="195" t="s">
        <v>138</v>
      </c>
      <c r="F91" s="195" t="s">
        <v>247</v>
      </c>
      <c r="J91" s="143">
        <f>SUM(J92:J164)</f>
        <v>0</v>
      </c>
      <c r="L91" s="132"/>
      <c r="M91" s="136"/>
      <c r="N91" s="137"/>
      <c r="O91" s="137"/>
      <c r="P91" s="138">
        <f>SUM(P92:P319)</f>
        <v>62.114000000000004</v>
      </c>
      <c r="Q91" s="137"/>
      <c r="R91" s="138">
        <f>SUM(R92:R319)</f>
        <v>6100.0171</v>
      </c>
      <c r="S91" s="137"/>
      <c r="T91" s="139">
        <f>SUM(T92:T319)</f>
        <v>0</v>
      </c>
      <c r="AR91" s="133" t="s">
        <v>77</v>
      </c>
      <c r="AT91" s="140" t="s">
        <v>68</v>
      </c>
      <c r="AU91" s="140" t="s">
        <v>20</v>
      </c>
      <c r="AY91" s="133" t="s">
        <v>105</v>
      </c>
      <c r="BK91" s="141">
        <f>SUM(BK92:BK319)</f>
        <v>0</v>
      </c>
    </row>
    <row r="92" spans="2:65" s="1" customFormat="1" ht="31.5" customHeight="1">
      <c r="B92" s="144"/>
      <c r="C92" s="145">
        <v>1</v>
      </c>
      <c r="D92" s="145" t="s">
        <v>106</v>
      </c>
      <c r="E92" s="146" t="s">
        <v>138</v>
      </c>
      <c r="F92" s="176" t="s">
        <v>139</v>
      </c>
      <c r="G92" s="177" t="s">
        <v>140</v>
      </c>
      <c r="H92" s="178">
        <v>42</v>
      </c>
      <c r="I92" s="179"/>
      <c r="J92" s="179">
        <f>ROUND(I92*H92,2)</f>
        <v>0</v>
      </c>
      <c r="K92" s="179" t="s">
        <v>108</v>
      </c>
      <c r="L92" s="35"/>
      <c r="M92" s="151" t="s">
        <v>5</v>
      </c>
      <c r="N92" s="152" t="s">
        <v>40</v>
      </c>
      <c r="O92" s="153">
        <v>2.4E-2</v>
      </c>
      <c r="P92" s="153">
        <f>O92*H92</f>
        <v>1.008</v>
      </c>
      <c r="Q92" s="153">
        <v>0</v>
      </c>
      <c r="R92" s="153">
        <f>Q92*H92</f>
        <v>0</v>
      </c>
      <c r="S92" s="153">
        <v>0</v>
      </c>
      <c r="T92" s="154">
        <f>S92*H92</f>
        <v>0</v>
      </c>
      <c r="AR92" s="21" t="s">
        <v>111</v>
      </c>
      <c r="AT92" s="21" t="s">
        <v>106</v>
      </c>
      <c r="AU92" s="21" t="s">
        <v>77</v>
      </c>
      <c r="AY92" s="21" t="s">
        <v>105</v>
      </c>
      <c r="BE92" s="155">
        <f>IF(N92="základní",J92,0)</f>
        <v>0</v>
      </c>
      <c r="BF92" s="155">
        <f>IF(N92="snížená",J92,0)</f>
        <v>0</v>
      </c>
      <c r="BG92" s="155">
        <f>IF(N92="zákl. přenesená",J92,0)</f>
        <v>0</v>
      </c>
      <c r="BH92" s="155">
        <f>IF(N92="sníž. přenesená",J92,0)</f>
        <v>0</v>
      </c>
      <c r="BI92" s="155">
        <f>IF(N92="nulová",J92,0)</f>
        <v>0</v>
      </c>
      <c r="BJ92" s="21" t="s">
        <v>20</v>
      </c>
      <c r="BK92" s="155">
        <f>ROUND(I92*H92,2)</f>
        <v>0</v>
      </c>
      <c r="BL92" s="21" t="s">
        <v>111</v>
      </c>
      <c r="BM92" s="21" t="s">
        <v>118</v>
      </c>
    </row>
    <row r="93" spans="2:65" s="185" customFormat="1" ht="12.75" customHeight="1">
      <c r="B93" s="144"/>
      <c r="C93" s="145"/>
      <c r="D93" s="145"/>
      <c r="E93" s="146"/>
      <c r="F93" s="159" t="s">
        <v>141</v>
      </c>
      <c r="G93" s="148"/>
      <c r="H93" s="149"/>
      <c r="I93" s="150"/>
      <c r="J93" s="150"/>
      <c r="K93" s="147"/>
      <c r="L93" s="35"/>
      <c r="M93" s="151"/>
      <c r="N93" s="187"/>
      <c r="O93" s="188"/>
      <c r="P93" s="188"/>
      <c r="Q93" s="188"/>
      <c r="R93" s="188"/>
      <c r="S93" s="188"/>
      <c r="T93" s="154"/>
      <c r="AR93" s="21"/>
      <c r="AT93" s="21"/>
      <c r="AU93" s="21"/>
      <c r="AY93" s="21"/>
      <c r="BE93" s="155"/>
      <c r="BF93" s="155"/>
      <c r="BG93" s="155"/>
      <c r="BH93" s="155"/>
      <c r="BI93" s="155"/>
      <c r="BJ93" s="21"/>
      <c r="BK93" s="155"/>
      <c r="BL93" s="21"/>
      <c r="BM93" s="21"/>
    </row>
    <row r="94" spans="2:65" s="1" customFormat="1" ht="31.5" customHeight="1">
      <c r="B94" s="144"/>
      <c r="C94" s="145">
        <v>2</v>
      </c>
      <c r="D94" s="145" t="s">
        <v>106</v>
      </c>
      <c r="E94" s="146" t="s">
        <v>248</v>
      </c>
      <c r="F94" s="176" t="s">
        <v>142</v>
      </c>
      <c r="G94" s="177" t="s">
        <v>140</v>
      </c>
      <c r="H94" s="178">
        <v>15</v>
      </c>
      <c r="I94" s="179"/>
      <c r="J94" s="179">
        <f>ROUND(I94*H94,2)</f>
        <v>0</v>
      </c>
      <c r="K94" s="179" t="s">
        <v>108</v>
      </c>
      <c r="L94" s="35"/>
      <c r="M94" s="151" t="s">
        <v>5</v>
      </c>
      <c r="N94" s="152" t="s">
        <v>40</v>
      </c>
      <c r="O94" s="153">
        <v>5.3999999999999999E-2</v>
      </c>
      <c r="P94" s="153">
        <f>O94*H94</f>
        <v>0.80999999999999994</v>
      </c>
      <c r="Q94" s="153">
        <v>0</v>
      </c>
      <c r="R94" s="153">
        <f>Q94*H94</f>
        <v>0</v>
      </c>
      <c r="S94" s="153">
        <v>0</v>
      </c>
      <c r="T94" s="154">
        <f>S94*H94</f>
        <v>0</v>
      </c>
      <c r="AR94" s="21" t="s">
        <v>111</v>
      </c>
      <c r="AT94" s="21" t="s">
        <v>106</v>
      </c>
      <c r="AU94" s="21" t="s">
        <v>77</v>
      </c>
      <c r="AY94" s="21" t="s">
        <v>105</v>
      </c>
      <c r="BE94" s="155">
        <f>IF(N94="základní",J94,0)</f>
        <v>0</v>
      </c>
      <c r="BF94" s="155">
        <f>IF(N94="snížená",J94,0)</f>
        <v>0</v>
      </c>
      <c r="BG94" s="155">
        <f>IF(N94="zákl. přenesená",J94,0)</f>
        <v>0</v>
      </c>
      <c r="BH94" s="155">
        <f>IF(N94="sníž. přenesená",J94,0)</f>
        <v>0</v>
      </c>
      <c r="BI94" s="155">
        <f>IF(N94="nulová",J94,0)</f>
        <v>0</v>
      </c>
      <c r="BJ94" s="21" t="s">
        <v>20</v>
      </c>
      <c r="BK94" s="155">
        <f>ROUND(I94*H94,2)</f>
        <v>0</v>
      </c>
      <c r="BL94" s="21" t="s">
        <v>111</v>
      </c>
      <c r="BM94" s="21" t="s">
        <v>119</v>
      </c>
    </row>
    <row r="95" spans="2:65" s="12" customFormat="1">
      <c r="B95" s="164"/>
      <c r="D95" s="165" t="s">
        <v>109</v>
      </c>
      <c r="E95" s="166" t="s">
        <v>5</v>
      </c>
      <c r="F95" s="159" t="s">
        <v>143</v>
      </c>
      <c r="H95" s="167"/>
      <c r="L95" s="164"/>
      <c r="M95" s="168"/>
      <c r="N95" s="169"/>
      <c r="O95" s="169"/>
      <c r="P95" s="169"/>
      <c r="Q95" s="169"/>
      <c r="R95" s="169"/>
      <c r="S95" s="169"/>
      <c r="T95" s="170"/>
      <c r="AT95" s="171" t="s">
        <v>109</v>
      </c>
      <c r="AU95" s="171" t="s">
        <v>77</v>
      </c>
      <c r="AV95" s="12" t="s">
        <v>77</v>
      </c>
      <c r="AW95" s="12" t="s">
        <v>32</v>
      </c>
      <c r="AX95" s="12" t="s">
        <v>69</v>
      </c>
      <c r="AY95" s="171" t="s">
        <v>105</v>
      </c>
    </row>
    <row r="96" spans="2:65" s="1" customFormat="1" ht="44.25" customHeight="1">
      <c r="B96" s="144"/>
      <c r="C96" s="174">
        <v>3</v>
      </c>
      <c r="D96" s="174" t="s">
        <v>110</v>
      </c>
      <c r="E96" s="146" t="s">
        <v>249</v>
      </c>
      <c r="F96" s="176" t="s">
        <v>144</v>
      </c>
      <c r="G96" s="177" t="s">
        <v>114</v>
      </c>
      <c r="H96" s="178">
        <v>6100</v>
      </c>
      <c r="I96" s="179"/>
      <c r="J96" s="179">
        <f>ROUND(I96*H96,2)</f>
        <v>0</v>
      </c>
      <c r="K96" s="176" t="s">
        <v>108</v>
      </c>
      <c r="L96" s="180"/>
      <c r="M96" s="181" t="s">
        <v>5</v>
      </c>
      <c r="N96" s="182" t="s">
        <v>40</v>
      </c>
      <c r="O96" s="153">
        <v>0</v>
      </c>
      <c r="P96" s="153">
        <f>O96*H96</f>
        <v>0</v>
      </c>
      <c r="Q96" s="153">
        <v>1</v>
      </c>
      <c r="R96" s="153">
        <f>Q96*H96</f>
        <v>6100</v>
      </c>
      <c r="S96" s="153">
        <v>0</v>
      </c>
      <c r="T96" s="154">
        <f>S96*H96</f>
        <v>0</v>
      </c>
      <c r="AR96" s="21" t="s">
        <v>112</v>
      </c>
      <c r="AT96" s="21" t="s">
        <v>110</v>
      </c>
      <c r="AU96" s="21" t="s">
        <v>77</v>
      </c>
      <c r="AY96" s="21" t="s">
        <v>105</v>
      </c>
      <c r="BE96" s="155">
        <f>IF(N96="základní",J96,0)</f>
        <v>0</v>
      </c>
      <c r="BF96" s="155">
        <f>IF(N96="snížená",J96,0)</f>
        <v>0</v>
      </c>
      <c r="BG96" s="155">
        <f>IF(N96="zákl. přenesená",J96,0)</f>
        <v>0</v>
      </c>
      <c r="BH96" s="155">
        <f>IF(N96="sníž. přenesená",J96,0)</f>
        <v>0</v>
      </c>
      <c r="BI96" s="155">
        <f>IF(N96="nulová",J96,0)</f>
        <v>0</v>
      </c>
      <c r="BJ96" s="21" t="s">
        <v>20</v>
      </c>
      <c r="BK96" s="155">
        <f>ROUND(I96*H96,2)</f>
        <v>0</v>
      </c>
      <c r="BL96" s="21" t="s">
        <v>111</v>
      </c>
      <c r="BM96" s="21" t="s">
        <v>120</v>
      </c>
    </row>
    <row r="97" spans="2:65" s="1" customFormat="1" ht="27">
      <c r="B97" s="35"/>
      <c r="D97" s="157" t="s">
        <v>113</v>
      </c>
      <c r="F97" s="159" t="s">
        <v>145</v>
      </c>
      <c r="L97" s="35"/>
      <c r="M97" s="183"/>
      <c r="N97" s="36"/>
      <c r="O97" s="36"/>
      <c r="P97" s="36"/>
      <c r="Q97" s="36"/>
      <c r="R97" s="36"/>
      <c r="S97" s="36"/>
      <c r="T97" s="64"/>
      <c r="AT97" s="21" t="s">
        <v>113</v>
      </c>
      <c r="AU97" s="21" t="s">
        <v>77</v>
      </c>
    </row>
    <row r="98" spans="2:65" s="1" customFormat="1" ht="22.5" customHeight="1">
      <c r="B98" s="144"/>
      <c r="C98" s="145">
        <v>4</v>
      </c>
      <c r="D98" s="145" t="s">
        <v>106</v>
      </c>
      <c r="E98" s="146" t="s">
        <v>250</v>
      </c>
      <c r="F98" s="176" t="s">
        <v>146</v>
      </c>
      <c r="G98" s="177" t="s">
        <v>114</v>
      </c>
      <c r="H98" s="178">
        <v>200</v>
      </c>
      <c r="I98" s="179"/>
      <c r="J98" s="179">
        <f>ROUND(I98*H98,2)</f>
        <v>0</v>
      </c>
      <c r="K98" s="176" t="s">
        <v>108</v>
      </c>
      <c r="L98" s="35"/>
      <c r="M98" s="151" t="s">
        <v>5</v>
      </c>
      <c r="N98" s="152" t="s">
        <v>40</v>
      </c>
      <c r="O98" s="153">
        <v>6.0999999999999999E-2</v>
      </c>
      <c r="P98" s="153">
        <f>O98*H98</f>
        <v>12.2</v>
      </c>
      <c r="Q98" s="153">
        <v>0</v>
      </c>
      <c r="R98" s="153">
        <f>Q98*H98</f>
        <v>0</v>
      </c>
      <c r="S98" s="153">
        <v>0</v>
      </c>
      <c r="T98" s="154">
        <f>S98*H98</f>
        <v>0</v>
      </c>
      <c r="AR98" s="21" t="s">
        <v>111</v>
      </c>
      <c r="AT98" s="21" t="s">
        <v>106</v>
      </c>
      <c r="AU98" s="21" t="s">
        <v>77</v>
      </c>
      <c r="AY98" s="21" t="s">
        <v>105</v>
      </c>
      <c r="BE98" s="155">
        <f>IF(N98="základní",J98,0)</f>
        <v>0</v>
      </c>
      <c r="BF98" s="155">
        <f>IF(N98="snížená",J98,0)</f>
        <v>0</v>
      </c>
      <c r="BG98" s="155">
        <f>IF(N98="zákl. přenesená",J98,0)</f>
        <v>0</v>
      </c>
      <c r="BH98" s="155">
        <f>IF(N98="sníž. přenesená",J98,0)</f>
        <v>0</v>
      </c>
      <c r="BI98" s="155">
        <f>IF(N98="nulová",J98,0)</f>
        <v>0</v>
      </c>
      <c r="BJ98" s="21" t="s">
        <v>20</v>
      </c>
      <c r="BK98" s="155">
        <f>ROUND(I98*H98,2)</f>
        <v>0</v>
      </c>
      <c r="BL98" s="21" t="s">
        <v>111</v>
      </c>
      <c r="BM98" s="21" t="s">
        <v>121</v>
      </c>
    </row>
    <row r="99" spans="2:65" s="11" customFormat="1" ht="27">
      <c r="B99" s="156"/>
      <c r="D99" s="157" t="s">
        <v>109</v>
      </c>
      <c r="E99" s="158"/>
      <c r="F99" s="159" t="s">
        <v>147</v>
      </c>
      <c r="G99" s="177"/>
      <c r="H99" s="178" t="s">
        <v>5</v>
      </c>
      <c r="I99" s="179"/>
      <c r="L99" s="156"/>
      <c r="M99" s="161"/>
      <c r="N99" s="162"/>
      <c r="O99" s="162"/>
      <c r="P99" s="162"/>
      <c r="Q99" s="162"/>
      <c r="R99" s="162"/>
      <c r="S99" s="162"/>
      <c r="T99" s="163"/>
      <c r="AT99" s="160" t="s">
        <v>109</v>
      </c>
      <c r="AU99" s="160" t="s">
        <v>77</v>
      </c>
      <c r="AV99" s="11" t="s">
        <v>20</v>
      </c>
      <c r="AW99" s="11" t="s">
        <v>32</v>
      </c>
      <c r="AX99" s="11" t="s">
        <v>69</v>
      </c>
      <c r="AY99" s="160" t="s">
        <v>105</v>
      </c>
    </row>
    <row r="100" spans="2:65" s="1" customFormat="1" ht="22.5" customHeight="1">
      <c r="B100" s="144"/>
      <c r="C100" s="174">
        <v>5</v>
      </c>
      <c r="D100" s="174" t="s">
        <v>110</v>
      </c>
      <c r="E100" s="146" t="s">
        <v>251</v>
      </c>
      <c r="F100" s="176" t="s">
        <v>148</v>
      </c>
      <c r="G100" s="177" t="s">
        <v>140</v>
      </c>
      <c r="H100" s="178">
        <v>57</v>
      </c>
      <c r="I100" s="179"/>
      <c r="J100" s="179">
        <f>ROUND(I100*H100,2)</f>
        <v>0</v>
      </c>
      <c r="K100" s="176" t="s">
        <v>108</v>
      </c>
      <c r="L100" s="180"/>
      <c r="M100" s="181" t="s">
        <v>5</v>
      </c>
      <c r="N100" s="182" t="s">
        <v>40</v>
      </c>
      <c r="O100" s="153">
        <v>0</v>
      </c>
      <c r="P100" s="153">
        <f>O100*H100</f>
        <v>0</v>
      </c>
      <c r="Q100" s="153">
        <v>2.9999999999999997E-4</v>
      </c>
      <c r="R100" s="153">
        <f>Q100*H100</f>
        <v>1.7099999999999997E-2</v>
      </c>
      <c r="S100" s="153">
        <v>0</v>
      </c>
      <c r="T100" s="154">
        <f>S100*H100</f>
        <v>0</v>
      </c>
      <c r="AR100" s="21" t="s">
        <v>112</v>
      </c>
      <c r="AT100" s="21" t="s">
        <v>110</v>
      </c>
      <c r="AU100" s="21" t="s">
        <v>77</v>
      </c>
      <c r="AY100" s="21" t="s">
        <v>105</v>
      </c>
      <c r="BE100" s="155">
        <f>IF(N100="základní",J100,0)</f>
        <v>0</v>
      </c>
      <c r="BF100" s="155">
        <f>IF(N100="snížená",J100,0)</f>
        <v>0</v>
      </c>
      <c r="BG100" s="155">
        <f>IF(N100="zákl. přenesená",J100,0)</f>
        <v>0</v>
      </c>
      <c r="BH100" s="155">
        <f>IF(N100="sníž. přenesená",J100,0)</f>
        <v>0</v>
      </c>
      <c r="BI100" s="155">
        <f>IF(N100="nulová",J100,0)</f>
        <v>0</v>
      </c>
      <c r="BJ100" s="21" t="s">
        <v>20</v>
      </c>
      <c r="BK100" s="155">
        <f>ROUND(I100*H100,2)</f>
        <v>0</v>
      </c>
      <c r="BL100" s="21" t="s">
        <v>111</v>
      </c>
      <c r="BM100" s="21" t="s">
        <v>122</v>
      </c>
    </row>
    <row r="101" spans="2:65" s="12" customFormat="1">
      <c r="B101" s="164"/>
      <c r="D101" s="165" t="s">
        <v>109</v>
      </c>
      <c r="F101" s="159" t="s">
        <v>149</v>
      </c>
      <c r="H101" s="167"/>
      <c r="L101" s="164"/>
      <c r="M101" s="168"/>
      <c r="N101" s="169"/>
      <c r="O101" s="169"/>
      <c r="P101" s="169"/>
      <c r="Q101" s="169"/>
      <c r="R101" s="169"/>
      <c r="S101" s="169"/>
      <c r="T101" s="170"/>
      <c r="AT101" s="171" t="s">
        <v>109</v>
      </c>
      <c r="AU101" s="171" t="s">
        <v>77</v>
      </c>
      <c r="AV101" s="12" t="s">
        <v>77</v>
      </c>
      <c r="AW101" s="12" t="s">
        <v>6</v>
      </c>
      <c r="AX101" s="12" t="s">
        <v>20</v>
      </c>
      <c r="AY101" s="171" t="s">
        <v>105</v>
      </c>
    </row>
    <row r="102" spans="2:65" s="185" customFormat="1" ht="22.5" customHeight="1">
      <c r="B102" s="144"/>
      <c r="C102" s="174">
        <v>6</v>
      </c>
      <c r="D102" s="174"/>
      <c r="E102" s="146" t="s">
        <v>252</v>
      </c>
      <c r="F102" s="176" t="s">
        <v>150</v>
      </c>
      <c r="G102" s="177" t="s">
        <v>114</v>
      </c>
      <c r="H102" s="178">
        <v>210</v>
      </c>
      <c r="I102" s="179"/>
      <c r="J102" s="179">
        <f>ROUND(I102*H102,2)</f>
        <v>0</v>
      </c>
      <c r="K102" s="179" t="s">
        <v>108</v>
      </c>
      <c r="L102" s="180"/>
      <c r="M102" s="181"/>
      <c r="N102" s="182"/>
      <c r="O102" s="153"/>
      <c r="P102" s="153"/>
      <c r="Q102" s="153"/>
      <c r="R102" s="153"/>
      <c r="S102" s="153"/>
      <c r="T102" s="154"/>
      <c r="AR102" s="21"/>
      <c r="AT102" s="21"/>
      <c r="AU102" s="21"/>
      <c r="AY102" s="21"/>
      <c r="BE102" s="155"/>
      <c r="BF102" s="155"/>
      <c r="BG102" s="155"/>
      <c r="BH102" s="155"/>
      <c r="BI102" s="155"/>
      <c r="BJ102" s="21"/>
      <c r="BK102" s="155"/>
      <c r="BL102" s="21"/>
      <c r="BM102" s="21"/>
    </row>
    <row r="103" spans="2:65" s="12" customFormat="1">
      <c r="B103" s="164"/>
      <c r="D103" s="189"/>
      <c r="F103" s="159" t="s">
        <v>151</v>
      </c>
      <c r="H103" s="191"/>
      <c r="L103" s="164"/>
      <c r="M103" s="168"/>
      <c r="N103" s="192"/>
      <c r="O103" s="192"/>
      <c r="P103" s="192"/>
      <c r="Q103" s="192"/>
      <c r="R103" s="192"/>
      <c r="S103" s="192"/>
      <c r="T103" s="170"/>
      <c r="AT103" s="171"/>
      <c r="AU103" s="171"/>
      <c r="AY103" s="171"/>
    </row>
    <row r="104" spans="2:65" s="185" customFormat="1" ht="22.5" customHeight="1">
      <c r="B104" s="144"/>
      <c r="C104" s="174">
        <v>7</v>
      </c>
      <c r="D104" s="174"/>
      <c r="E104" s="146" t="s">
        <v>253</v>
      </c>
      <c r="F104" s="176" t="s">
        <v>152</v>
      </c>
      <c r="G104" s="177" t="s">
        <v>114</v>
      </c>
      <c r="H104" s="178">
        <v>80</v>
      </c>
      <c r="I104" s="179"/>
      <c r="J104" s="179">
        <f>ROUND(I104*H104,2)</f>
        <v>0</v>
      </c>
      <c r="K104" s="179" t="s">
        <v>108</v>
      </c>
      <c r="L104" s="180"/>
      <c r="M104" s="181"/>
      <c r="N104" s="182"/>
      <c r="O104" s="153"/>
      <c r="P104" s="153"/>
      <c r="Q104" s="153"/>
      <c r="R104" s="153"/>
      <c r="S104" s="153"/>
      <c r="T104" s="154"/>
      <c r="AR104" s="21"/>
      <c r="AT104" s="21"/>
      <c r="AU104" s="21"/>
      <c r="AY104" s="21"/>
      <c r="BE104" s="155"/>
      <c r="BF104" s="155"/>
      <c r="BG104" s="155"/>
      <c r="BH104" s="155"/>
      <c r="BI104" s="155"/>
      <c r="BJ104" s="21"/>
      <c r="BK104" s="155"/>
      <c r="BL104" s="21"/>
      <c r="BM104" s="21"/>
    </row>
    <row r="105" spans="2:65" s="12" customFormat="1">
      <c r="B105" s="164"/>
      <c r="D105" s="165"/>
      <c r="F105" s="159" t="s">
        <v>153</v>
      </c>
      <c r="H105" s="167"/>
      <c r="L105" s="164"/>
      <c r="M105" s="168"/>
      <c r="N105" s="169"/>
      <c r="O105" s="169"/>
      <c r="P105" s="169"/>
      <c r="Q105" s="169"/>
      <c r="R105" s="169"/>
      <c r="S105" s="169"/>
      <c r="T105" s="170"/>
      <c r="AT105" s="171"/>
      <c r="AU105" s="171"/>
      <c r="AY105" s="171"/>
    </row>
    <row r="106" spans="2:65" s="185" customFormat="1" ht="22.5" customHeight="1">
      <c r="B106" s="144"/>
      <c r="C106" s="174">
        <v>8</v>
      </c>
      <c r="D106" s="174"/>
      <c r="E106" s="146" t="s">
        <v>254</v>
      </c>
      <c r="F106" s="176" t="s">
        <v>154</v>
      </c>
      <c r="G106" s="177" t="s">
        <v>114</v>
      </c>
      <c r="H106" s="178">
        <v>310</v>
      </c>
      <c r="I106" s="179"/>
      <c r="J106" s="179">
        <f>ROUND(I106*H106,2)</f>
        <v>0</v>
      </c>
      <c r="K106" s="179" t="s">
        <v>108</v>
      </c>
      <c r="L106" s="180"/>
      <c r="M106" s="181"/>
      <c r="N106" s="182"/>
      <c r="O106" s="153"/>
      <c r="P106" s="153"/>
      <c r="Q106" s="153"/>
      <c r="R106" s="153"/>
      <c r="S106" s="153"/>
      <c r="T106" s="154"/>
      <c r="AR106" s="21"/>
      <c r="AT106" s="21"/>
      <c r="AU106" s="21"/>
      <c r="AY106" s="21"/>
      <c r="BE106" s="155"/>
      <c r="BF106" s="155"/>
      <c r="BG106" s="155"/>
      <c r="BH106" s="155"/>
      <c r="BI106" s="155"/>
      <c r="BJ106" s="21"/>
      <c r="BK106" s="155"/>
      <c r="BL106" s="21"/>
      <c r="BM106" s="21"/>
    </row>
    <row r="107" spans="2:65" s="12" customFormat="1" ht="40.5">
      <c r="B107" s="164"/>
      <c r="D107" s="165"/>
      <c r="F107" s="159" t="s">
        <v>155</v>
      </c>
      <c r="H107" s="167"/>
      <c r="L107" s="164"/>
      <c r="M107" s="168"/>
      <c r="N107" s="169"/>
      <c r="O107" s="169"/>
      <c r="P107" s="169"/>
      <c r="Q107" s="169"/>
      <c r="R107" s="169"/>
      <c r="S107" s="169"/>
      <c r="T107" s="170"/>
      <c r="AT107" s="171"/>
      <c r="AU107" s="171"/>
      <c r="AY107" s="171"/>
    </row>
    <row r="108" spans="2:65" s="185" customFormat="1" ht="22.5" customHeight="1">
      <c r="B108" s="144"/>
      <c r="C108" s="174">
        <v>9</v>
      </c>
      <c r="D108" s="174"/>
      <c r="E108" s="146" t="s">
        <v>255</v>
      </c>
      <c r="F108" s="176" t="s">
        <v>156</v>
      </c>
      <c r="G108" s="177" t="s">
        <v>114</v>
      </c>
      <c r="H108" s="178">
        <v>75</v>
      </c>
      <c r="I108" s="179"/>
      <c r="J108" s="179">
        <f>ROUND(I108*H108,2)</f>
        <v>0</v>
      </c>
      <c r="K108" s="179" t="s">
        <v>108</v>
      </c>
      <c r="L108" s="180"/>
      <c r="M108" s="181"/>
      <c r="N108" s="182"/>
      <c r="O108" s="153"/>
      <c r="P108" s="153"/>
      <c r="Q108" s="153"/>
      <c r="R108" s="153"/>
      <c r="S108" s="153"/>
      <c r="T108" s="154"/>
      <c r="AR108" s="21"/>
      <c r="AT108" s="21"/>
      <c r="AU108" s="21"/>
      <c r="AY108" s="21"/>
      <c r="BE108" s="155"/>
      <c r="BF108" s="155"/>
      <c r="BG108" s="155"/>
      <c r="BH108" s="155"/>
      <c r="BI108" s="155"/>
      <c r="BJ108" s="21"/>
      <c r="BK108" s="155"/>
      <c r="BL108" s="21"/>
      <c r="BM108" s="21"/>
    </row>
    <row r="109" spans="2:65" s="12" customFormat="1">
      <c r="B109" s="164"/>
      <c r="D109" s="165"/>
      <c r="F109" s="159" t="s">
        <v>157</v>
      </c>
      <c r="H109" s="167"/>
      <c r="L109" s="164"/>
      <c r="M109" s="168"/>
      <c r="N109" s="169"/>
      <c r="O109" s="169"/>
      <c r="P109" s="169"/>
      <c r="Q109" s="169"/>
      <c r="R109" s="169"/>
      <c r="S109" s="169"/>
      <c r="T109" s="170"/>
      <c r="AT109" s="171"/>
      <c r="AU109" s="171"/>
      <c r="AY109" s="171"/>
    </row>
    <row r="110" spans="2:65" s="185" customFormat="1" ht="22.5" customHeight="1">
      <c r="B110" s="144"/>
      <c r="C110" s="174">
        <v>10</v>
      </c>
      <c r="D110" s="174"/>
      <c r="E110" s="146" t="s">
        <v>256</v>
      </c>
      <c r="F110" s="176" t="s">
        <v>158</v>
      </c>
      <c r="G110" s="177" t="s">
        <v>140</v>
      </c>
      <c r="H110" s="178">
        <v>140</v>
      </c>
      <c r="I110" s="179"/>
      <c r="J110" s="179">
        <f>ROUND(I110*H110,2)</f>
        <v>0</v>
      </c>
      <c r="K110" s="179" t="s">
        <v>108</v>
      </c>
      <c r="L110" s="180"/>
      <c r="M110" s="181"/>
      <c r="N110" s="182"/>
      <c r="O110" s="153"/>
      <c r="P110" s="153"/>
      <c r="Q110" s="153"/>
      <c r="R110" s="153"/>
      <c r="S110" s="153"/>
      <c r="T110" s="154"/>
      <c r="AR110" s="21"/>
      <c r="AT110" s="21"/>
      <c r="AU110" s="21"/>
      <c r="AY110" s="21"/>
      <c r="BE110" s="155"/>
      <c r="BF110" s="155"/>
      <c r="BG110" s="155"/>
      <c r="BH110" s="155"/>
      <c r="BI110" s="155"/>
      <c r="BJ110" s="21"/>
      <c r="BK110" s="155"/>
      <c r="BL110" s="21"/>
      <c r="BM110" s="21"/>
    </row>
    <row r="111" spans="2:65" s="12" customFormat="1">
      <c r="B111" s="164"/>
      <c r="D111" s="165"/>
      <c r="F111" s="159" t="s">
        <v>159</v>
      </c>
      <c r="H111" s="167"/>
      <c r="L111" s="164"/>
      <c r="M111" s="168"/>
      <c r="N111" s="169"/>
      <c r="O111" s="169"/>
      <c r="P111" s="169"/>
      <c r="Q111" s="169"/>
      <c r="R111" s="169"/>
      <c r="S111" s="169"/>
      <c r="T111" s="170"/>
      <c r="AT111" s="171"/>
      <c r="AU111" s="171"/>
      <c r="AY111" s="171"/>
    </row>
    <row r="112" spans="2:65" s="185" customFormat="1" ht="22.5" customHeight="1">
      <c r="B112" s="144"/>
      <c r="C112" s="174">
        <v>11</v>
      </c>
      <c r="D112" s="174"/>
      <c r="E112" s="146" t="s">
        <v>257</v>
      </c>
      <c r="F112" s="176" t="s">
        <v>127</v>
      </c>
      <c r="G112" s="177" t="s">
        <v>115</v>
      </c>
      <c r="H112" s="178">
        <v>1</v>
      </c>
      <c r="I112" s="179"/>
      <c r="J112" s="179">
        <f>ROUND(I112*H112,2)</f>
        <v>0</v>
      </c>
      <c r="K112" s="179" t="s">
        <v>108</v>
      </c>
      <c r="L112" s="180"/>
      <c r="M112" s="181"/>
      <c r="N112" s="182"/>
      <c r="O112" s="153"/>
      <c r="P112" s="153"/>
      <c r="Q112" s="153"/>
      <c r="R112" s="153"/>
      <c r="S112" s="153"/>
      <c r="T112" s="154"/>
      <c r="AR112" s="21"/>
      <c r="AT112" s="21"/>
      <c r="AU112" s="21"/>
      <c r="AY112" s="21"/>
      <c r="BE112" s="155"/>
      <c r="BF112" s="155"/>
      <c r="BG112" s="155"/>
      <c r="BH112" s="155"/>
      <c r="BI112" s="155"/>
      <c r="BJ112" s="21"/>
      <c r="BK112" s="155"/>
      <c r="BL112" s="21"/>
      <c r="BM112" s="21"/>
    </row>
    <row r="113" spans="2:65" s="12" customFormat="1">
      <c r="B113" s="164"/>
      <c r="D113" s="165"/>
      <c r="F113" s="159" t="s">
        <v>128</v>
      </c>
      <c r="H113" s="167"/>
      <c r="L113" s="164"/>
      <c r="M113" s="168"/>
      <c r="N113" s="169"/>
      <c r="O113" s="169"/>
      <c r="P113" s="169"/>
      <c r="Q113" s="169"/>
      <c r="R113" s="169"/>
      <c r="S113" s="169"/>
      <c r="T113" s="170"/>
      <c r="AT113" s="171"/>
      <c r="AU113" s="171"/>
      <c r="AY113" s="171"/>
    </row>
    <row r="114" spans="2:65" s="185" customFormat="1" ht="22.5" customHeight="1">
      <c r="B114" s="144"/>
      <c r="C114" s="174">
        <v>12</v>
      </c>
      <c r="D114" s="174"/>
      <c r="E114" s="146" t="s">
        <v>258</v>
      </c>
      <c r="F114" s="176" t="s">
        <v>160</v>
      </c>
      <c r="G114" s="177" t="s">
        <v>115</v>
      </c>
      <c r="H114" s="178">
        <v>1</v>
      </c>
      <c r="I114" s="179"/>
      <c r="J114" s="179">
        <f>ROUND(I114*H114,2)</f>
        <v>0</v>
      </c>
      <c r="K114" s="179" t="s">
        <v>108</v>
      </c>
      <c r="L114" s="180"/>
      <c r="M114" s="181"/>
      <c r="N114" s="182"/>
      <c r="O114" s="153"/>
      <c r="P114" s="153"/>
      <c r="Q114" s="153"/>
      <c r="R114" s="153"/>
      <c r="S114" s="153"/>
      <c r="T114" s="154"/>
      <c r="AR114" s="21"/>
      <c r="AT114" s="21"/>
      <c r="AU114" s="21"/>
      <c r="AY114" s="21"/>
      <c r="BE114" s="155"/>
      <c r="BF114" s="155"/>
      <c r="BG114" s="155"/>
      <c r="BH114" s="155"/>
      <c r="BI114" s="155"/>
      <c r="BJ114" s="21"/>
      <c r="BK114" s="155"/>
      <c r="BL114" s="21"/>
      <c r="BM114" s="21"/>
    </row>
    <row r="115" spans="2:65" s="12" customFormat="1">
      <c r="B115" s="164"/>
      <c r="D115" s="165"/>
      <c r="F115" s="159" t="s">
        <v>161</v>
      </c>
      <c r="H115" s="167"/>
      <c r="L115" s="164"/>
      <c r="M115" s="168"/>
      <c r="N115" s="169"/>
      <c r="O115" s="169"/>
      <c r="P115" s="169"/>
      <c r="Q115" s="169"/>
      <c r="R115" s="169"/>
      <c r="S115" s="169"/>
      <c r="T115" s="170"/>
      <c r="AT115" s="171"/>
      <c r="AU115" s="171"/>
      <c r="AY115" s="171"/>
    </row>
    <row r="116" spans="2:65" s="185" customFormat="1" ht="22.5" customHeight="1">
      <c r="B116" s="144"/>
      <c r="C116" s="174"/>
      <c r="D116" s="174"/>
      <c r="E116" s="146"/>
      <c r="F116" s="193" t="s">
        <v>162</v>
      </c>
      <c r="G116" s="177"/>
      <c r="H116" s="178"/>
      <c r="I116" s="179"/>
      <c r="J116" s="179"/>
      <c r="K116" s="176"/>
      <c r="L116" s="180"/>
      <c r="M116" s="181"/>
      <c r="N116" s="182"/>
      <c r="O116" s="153"/>
      <c r="P116" s="153"/>
      <c r="Q116" s="153"/>
      <c r="R116" s="153"/>
      <c r="S116" s="153"/>
      <c r="T116" s="154"/>
      <c r="AR116" s="21"/>
      <c r="AT116" s="21"/>
      <c r="AU116" s="21"/>
      <c r="AY116" s="21"/>
      <c r="BE116" s="155"/>
      <c r="BF116" s="155"/>
      <c r="BG116" s="155"/>
      <c r="BH116" s="155"/>
      <c r="BI116" s="155"/>
      <c r="BJ116" s="21"/>
      <c r="BK116" s="155"/>
      <c r="BL116" s="21"/>
      <c r="BM116" s="21"/>
    </row>
    <row r="117" spans="2:65" s="185" customFormat="1" ht="22.5" customHeight="1">
      <c r="B117" s="144"/>
      <c r="C117" s="174">
        <v>13</v>
      </c>
      <c r="D117" s="174"/>
      <c r="E117" s="146" t="s">
        <v>281</v>
      </c>
      <c r="F117" s="176" t="s">
        <v>163</v>
      </c>
      <c r="G117" s="196" t="s">
        <v>140</v>
      </c>
      <c r="H117" s="178">
        <v>1</v>
      </c>
      <c r="I117" s="179"/>
      <c r="J117" s="179">
        <f>ROUND(I117*H117,2)</f>
        <v>0</v>
      </c>
      <c r="K117" s="179" t="s">
        <v>108</v>
      </c>
      <c r="L117" s="180"/>
      <c r="M117" s="181"/>
      <c r="N117" s="182"/>
      <c r="O117" s="153"/>
      <c r="P117" s="153"/>
      <c r="Q117" s="153"/>
      <c r="R117" s="153"/>
      <c r="S117" s="153"/>
      <c r="T117" s="154"/>
      <c r="AR117" s="21"/>
      <c r="AT117" s="21"/>
      <c r="AU117" s="21"/>
      <c r="AY117" s="21"/>
      <c r="BE117" s="155"/>
      <c r="BF117" s="155"/>
      <c r="BG117" s="155"/>
      <c r="BH117" s="155"/>
      <c r="BI117" s="155"/>
      <c r="BJ117" s="21"/>
      <c r="BK117" s="155"/>
      <c r="BL117" s="21"/>
      <c r="BM117" s="21"/>
    </row>
    <row r="118" spans="2:65" s="12" customFormat="1">
      <c r="B118" s="164"/>
      <c r="D118" s="165"/>
      <c r="F118" s="159" t="s">
        <v>164</v>
      </c>
      <c r="H118" s="167"/>
      <c r="L118" s="164"/>
      <c r="M118" s="168"/>
      <c r="N118" s="169"/>
      <c r="O118" s="169"/>
      <c r="P118" s="169"/>
      <c r="Q118" s="169"/>
      <c r="R118" s="169"/>
      <c r="S118" s="169"/>
      <c r="T118" s="170"/>
      <c r="AT118" s="171"/>
      <c r="AU118" s="171"/>
      <c r="AY118" s="171"/>
    </row>
    <row r="119" spans="2:65" s="185" customFormat="1" ht="22.5" customHeight="1">
      <c r="B119" s="144"/>
      <c r="C119" s="174">
        <v>14</v>
      </c>
      <c r="D119" s="174"/>
      <c r="E119" s="146" t="s">
        <v>259</v>
      </c>
      <c r="F119" s="176" t="s">
        <v>165</v>
      </c>
      <c r="G119" s="196" t="s">
        <v>140</v>
      </c>
      <c r="H119" s="178">
        <v>1</v>
      </c>
      <c r="I119" s="179"/>
      <c r="J119" s="179">
        <f>ROUND(I119*H119,2)</f>
        <v>0</v>
      </c>
      <c r="K119" s="179" t="s">
        <v>108</v>
      </c>
      <c r="L119" s="180"/>
      <c r="M119" s="181"/>
      <c r="N119" s="182"/>
      <c r="O119" s="153"/>
      <c r="P119" s="153"/>
      <c r="Q119" s="153"/>
      <c r="R119" s="153"/>
      <c r="S119" s="153"/>
      <c r="T119" s="154"/>
      <c r="AR119" s="21"/>
      <c r="AT119" s="21"/>
      <c r="AU119" s="21"/>
      <c r="AY119" s="21"/>
      <c r="BE119" s="155"/>
      <c r="BF119" s="155"/>
      <c r="BG119" s="155"/>
      <c r="BH119" s="155"/>
      <c r="BI119" s="155"/>
      <c r="BJ119" s="21"/>
      <c r="BK119" s="155"/>
      <c r="BL119" s="21"/>
      <c r="BM119" s="21"/>
    </row>
    <row r="120" spans="2:65" s="12" customFormat="1">
      <c r="B120" s="164"/>
      <c r="D120" s="165"/>
      <c r="F120" s="159" t="s">
        <v>166</v>
      </c>
      <c r="H120" s="167"/>
      <c r="L120" s="164"/>
      <c r="M120" s="168"/>
      <c r="N120" s="169"/>
      <c r="O120" s="169"/>
      <c r="P120" s="169"/>
      <c r="Q120" s="169"/>
      <c r="R120" s="169"/>
      <c r="S120" s="169"/>
      <c r="T120" s="170"/>
      <c r="AT120" s="171"/>
      <c r="AU120" s="171"/>
      <c r="AY120" s="171"/>
    </row>
    <row r="121" spans="2:65" s="185" customFormat="1" ht="22.5" customHeight="1">
      <c r="B121" s="144"/>
      <c r="C121" s="174">
        <v>15</v>
      </c>
      <c r="D121" s="174"/>
      <c r="E121" s="146" t="s">
        <v>260</v>
      </c>
      <c r="F121" s="176" t="s">
        <v>167</v>
      </c>
      <c r="G121" s="177" t="s">
        <v>140</v>
      </c>
      <c r="H121" s="178">
        <v>1</v>
      </c>
      <c r="I121" s="179"/>
      <c r="J121" s="179">
        <f>ROUND(I121*H121,2)</f>
        <v>0</v>
      </c>
      <c r="K121" s="179" t="s">
        <v>108</v>
      </c>
      <c r="L121" s="180"/>
      <c r="M121" s="181"/>
      <c r="N121" s="182"/>
      <c r="O121" s="153"/>
      <c r="P121" s="153"/>
      <c r="Q121" s="153"/>
      <c r="R121" s="153"/>
      <c r="S121" s="153"/>
      <c r="T121" s="154"/>
      <c r="AR121" s="21"/>
      <c r="AT121" s="21"/>
      <c r="AU121" s="21"/>
      <c r="AY121" s="21"/>
      <c r="BE121" s="155"/>
      <c r="BF121" s="155"/>
      <c r="BG121" s="155"/>
      <c r="BH121" s="155"/>
      <c r="BI121" s="155"/>
      <c r="BJ121" s="21"/>
      <c r="BK121" s="155"/>
      <c r="BL121" s="21"/>
      <c r="BM121" s="21"/>
    </row>
    <row r="122" spans="2:65" s="12" customFormat="1">
      <c r="B122" s="164"/>
      <c r="D122" s="165"/>
      <c r="F122" s="159" t="s">
        <v>168</v>
      </c>
      <c r="H122" s="167"/>
      <c r="L122" s="164"/>
      <c r="M122" s="168"/>
      <c r="N122" s="169"/>
      <c r="O122" s="169"/>
      <c r="P122" s="169"/>
      <c r="Q122" s="169"/>
      <c r="R122" s="169"/>
      <c r="S122" s="169"/>
      <c r="T122" s="170"/>
      <c r="AT122" s="171"/>
      <c r="AU122" s="171"/>
      <c r="AY122" s="171"/>
    </row>
    <row r="123" spans="2:65" s="185" customFormat="1" ht="22.5" customHeight="1">
      <c r="B123" s="144"/>
      <c r="C123" s="174">
        <v>16</v>
      </c>
      <c r="D123" s="174"/>
      <c r="E123" s="146" t="s">
        <v>261</v>
      </c>
      <c r="F123" s="176" t="s">
        <v>169</v>
      </c>
      <c r="G123" s="177" t="s">
        <v>140</v>
      </c>
      <c r="H123" s="178">
        <v>10</v>
      </c>
      <c r="I123" s="179"/>
      <c r="J123" s="179">
        <f>ROUND(I123*H123,2)</f>
        <v>0</v>
      </c>
      <c r="K123" s="179" t="s">
        <v>108</v>
      </c>
      <c r="L123" s="180"/>
      <c r="M123" s="181"/>
      <c r="N123" s="182"/>
      <c r="O123" s="153"/>
      <c r="P123" s="153"/>
      <c r="Q123" s="153"/>
      <c r="R123" s="153"/>
      <c r="S123" s="153"/>
      <c r="T123" s="154"/>
      <c r="AR123" s="21"/>
      <c r="AT123" s="21"/>
      <c r="AU123" s="21"/>
      <c r="AY123" s="21"/>
      <c r="BE123" s="155"/>
      <c r="BF123" s="155"/>
      <c r="BG123" s="155"/>
      <c r="BH123" s="155"/>
      <c r="BI123" s="155"/>
      <c r="BJ123" s="21"/>
      <c r="BK123" s="155"/>
      <c r="BL123" s="21"/>
      <c r="BM123" s="21"/>
    </row>
    <row r="124" spans="2:65" s="12" customFormat="1">
      <c r="B124" s="164"/>
      <c r="D124" s="165"/>
      <c r="F124" s="159" t="s">
        <v>170</v>
      </c>
      <c r="H124" s="167"/>
      <c r="L124" s="164"/>
      <c r="M124" s="168"/>
      <c r="N124" s="169"/>
      <c r="O124" s="169"/>
      <c r="P124" s="169"/>
      <c r="Q124" s="169"/>
      <c r="R124" s="169"/>
      <c r="S124" s="169"/>
      <c r="T124" s="170"/>
      <c r="AT124" s="171"/>
      <c r="AU124" s="171"/>
      <c r="AY124" s="171"/>
    </row>
    <row r="125" spans="2:65" s="185" customFormat="1" ht="22.5" customHeight="1">
      <c r="B125" s="144"/>
      <c r="C125" s="174">
        <v>17</v>
      </c>
      <c r="D125" s="174"/>
      <c r="E125" s="146" t="s">
        <v>262</v>
      </c>
      <c r="F125" s="176" t="s">
        <v>171</v>
      </c>
      <c r="G125" s="177" t="s">
        <v>140</v>
      </c>
      <c r="H125" s="178">
        <v>1</v>
      </c>
      <c r="I125" s="179"/>
      <c r="J125" s="179">
        <f>ROUND(I125*H125,2)</f>
        <v>0</v>
      </c>
      <c r="K125" s="179" t="s">
        <v>108</v>
      </c>
      <c r="L125" s="180"/>
      <c r="M125" s="181"/>
      <c r="N125" s="182"/>
      <c r="O125" s="153"/>
      <c r="P125" s="153"/>
      <c r="Q125" s="153"/>
      <c r="R125" s="153"/>
      <c r="S125" s="153"/>
      <c r="T125" s="154"/>
      <c r="AR125" s="21"/>
      <c r="AT125" s="21"/>
      <c r="AU125" s="21"/>
      <c r="AY125" s="21"/>
      <c r="BE125" s="155"/>
      <c r="BF125" s="155"/>
      <c r="BG125" s="155"/>
      <c r="BH125" s="155"/>
      <c r="BI125" s="155"/>
      <c r="BJ125" s="21"/>
      <c r="BK125" s="155"/>
      <c r="BL125" s="21"/>
      <c r="BM125" s="21"/>
    </row>
    <row r="126" spans="2:65" s="12" customFormat="1">
      <c r="B126" s="164"/>
      <c r="D126" s="165"/>
      <c r="F126" s="159" t="s">
        <v>172</v>
      </c>
      <c r="H126" s="167"/>
      <c r="L126" s="164"/>
      <c r="M126" s="168"/>
      <c r="N126" s="169"/>
      <c r="O126" s="169"/>
      <c r="P126" s="169"/>
      <c r="Q126" s="169"/>
      <c r="R126" s="169"/>
      <c r="S126" s="169"/>
      <c r="T126" s="170"/>
      <c r="AT126" s="171"/>
      <c r="AU126" s="171"/>
      <c r="AY126" s="171"/>
    </row>
    <row r="127" spans="2:65" s="185" customFormat="1" ht="22.5" customHeight="1">
      <c r="B127" s="144"/>
      <c r="C127" s="174">
        <v>18</v>
      </c>
      <c r="D127" s="174"/>
      <c r="E127" s="146" t="s">
        <v>263</v>
      </c>
      <c r="F127" s="176" t="s">
        <v>173</v>
      </c>
      <c r="G127" s="177"/>
      <c r="H127" s="178">
        <v>80</v>
      </c>
      <c r="I127" s="179"/>
      <c r="J127" s="179">
        <f>ROUND(I127*H127,2)</f>
        <v>0</v>
      </c>
      <c r="K127" s="179" t="s">
        <v>108</v>
      </c>
      <c r="L127" s="180"/>
      <c r="M127" s="181"/>
      <c r="N127" s="182"/>
      <c r="O127" s="153"/>
      <c r="P127" s="153"/>
      <c r="Q127" s="153"/>
      <c r="R127" s="153"/>
      <c r="S127" s="153"/>
      <c r="T127" s="154"/>
      <c r="AR127" s="21"/>
      <c r="AT127" s="21"/>
      <c r="AU127" s="21"/>
      <c r="AY127" s="21"/>
      <c r="BE127" s="155"/>
      <c r="BF127" s="155"/>
      <c r="BG127" s="155"/>
      <c r="BH127" s="155"/>
      <c r="BI127" s="155"/>
      <c r="BJ127" s="21"/>
      <c r="BK127" s="155"/>
      <c r="BL127" s="21"/>
      <c r="BM127" s="21"/>
    </row>
    <row r="128" spans="2:65" s="12" customFormat="1">
      <c r="B128" s="164"/>
      <c r="D128" s="165"/>
      <c r="F128" s="159" t="s">
        <v>174</v>
      </c>
      <c r="H128" s="167"/>
      <c r="L128" s="164"/>
      <c r="M128" s="168"/>
      <c r="N128" s="169"/>
      <c r="O128" s="169"/>
      <c r="P128" s="169"/>
      <c r="Q128" s="169"/>
      <c r="R128" s="169"/>
      <c r="S128" s="169"/>
      <c r="T128" s="170"/>
      <c r="AT128" s="171"/>
      <c r="AU128" s="171"/>
      <c r="AY128" s="171"/>
    </row>
    <row r="129" spans="2:65" s="185" customFormat="1" ht="22.5" customHeight="1">
      <c r="B129" s="144"/>
      <c r="C129" s="174">
        <v>19</v>
      </c>
      <c r="D129" s="174"/>
      <c r="E129" s="146" t="s">
        <v>264</v>
      </c>
      <c r="F129" s="176" t="s">
        <v>175</v>
      </c>
      <c r="G129" s="177" t="s">
        <v>140</v>
      </c>
      <c r="H129" s="178">
        <v>1</v>
      </c>
      <c r="I129" s="179"/>
      <c r="J129" s="179">
        <f>ROUND(I129*H129,2)</f>
        <v>0</v>
      </c>
      <c r="K129" s="179" t="s">
        <v>108</v>
      </c>
      <c r="L129" s="180"/>
      <c r="M129" s="181"/>
      <c r="N129" s="182"/>
      <c r="O129" s="153"/>
      <c r="P129" s="153"/>
      <c r="Q129" s="153"/>
      <c r="R129" s="153"/>
      <c r="S129" s="153"/>
      <c r="T129" s="154"/>
      <c r="AR129" s="21"/>
      <c r="AT129" s="21"/>
      <c r="AU129" s="21"/>
      <c r="AY129" s="21"/>
      <c r="BE129" s="155"/>
      <c r="BF129" s="155"/>
      <c r="BG129" s="155"/>
      <c r="BH129" s="155"/>
      <c r="BI129" s="155"/>
      <c r="BJ129" s="21"/>
      <c r="BK129" s="155"/>
      <c r="BL129" s="21"/>
      <c r="BM129" s="21"/>
    </row>
    <row r="130" spans="2:65" s="12" customFormat="1">
      <c r="B130" s="164"/>
      <c r="D130" s="165"/>
      <c r="F130" s="159" t="s">
        <v>176</v>
      </c>
      <c r="H130" s="167"/>
      <c r="L130" s="164"/>
      <c r="M130" s="168"/>
      <c r="N130" s="169"/>
      <c r="O130" s="169"/>
      <c r="P130" s="169"/>
      <c r="Q130" s="169"/>
      <c r="R130" s="169"/>
      <c r="S130" s="169"/>
      <c r="T130" s="170"/>
      <c r="AT130" s="171"/>
      <c r="AU130" s="171"/>
      <c r="AY130" s="171"/>
    </row>
    <row r="131" spans="2:65" s="185" customFormat="1" ht="22.5" customHeight="1">
      <c r="B131" s="144"/>
      <c r="C131" s="174">
        <v>20</v>
      </c>
      <c r="D131" s="174"/>
      <c r="E131" s="146" t="s">
        <v>265</v>
      </c>
      <c r="F131" s="176" t="s">
        <v>177</v>
      </c>
      <c r="G131" s="177" t="s">
        <v>140</v>
      </c>
      <c r="H131" s="178">
        <v>5</v>
      </c>
      <c r="I131" s="179"/>
      <c r="J131" s="179">
        <f>ROUND(I131*H131,2)</f>
        <v>0</v>
      </c>
      <c r="K131" s="179" t="s">
        <v>108</v>
      </c>
      <c r="L131" s="180"/>
      <c r="M131" s="181"/>
      <c r="N131" s="182"/>
      <c r="O131" s="153"/>
      <c r="P131" s="153"/>
      <c r="Q131" s="153"/>
      <c r="R131" s="153"/>
      <c r="S131" s="153"/>
      <c r="T131" s="154"/>
      <c r="AR131" s="21"/>
      <c r="AT131" s="21"/>
      <c r="AU131" s="21"/>
      <c r="AY131" s="21"/>
      <c r="BE131" s="155"/>
      <c r="BF131" s="155"/>
      <c r="BG131" s="155"/>
      <c r="BH131" s="155"/>
      <c r="BI131" s="155"/>
      <c r="BJ131" s="21"/>
      <c r="BK131" s="155"/>
      <c r="BL131" s="21"/>
      <c r="BM131" s="21"/>
    </row>
    <row r="132" spans="2:65" s="12" customFormat="1" ht="27">
      <c r="B132" s="164"/>
      <c r="D132" s="165"/>
      <c r="F132" s="159" t="s">
        <v>178</v>
      </c>
      <c r="H132" s="167"/>
      <c r="L132" s="164"/>
      <c r="M132" s="168"/>
      <c r="N132" s="169"/>
      <c r="O132" s="169"/>
      <c r="P132" s="169"/>
      <c r="Q132" s="169"/>
      <c r="R132" s="169"/>
      <c r="S132" s="169"/>
      <c r="T132" s="170"/>
      <c r="AT132" s="171"/>
      <c r="AU132" s="171"/>
      <c r="AY132" s="171"/>
    </row>
    <row r="133" spans="2:65" s="185" customFormat="1" ht="22.5" customHeight="1">
      <c r="B133" s="144"/>
      <c r="C133" s="174">
        <v>21</v>
      </c>
      <c r="D133" s="174"/>
      <c r="E133" s="146" t="s">
        <v>266</v>
      </c>
      <c r="F133" s="176" t="s">
        <v>179</v>
      </c>
      <c r="G133" s="177" t="s">
        <v>140</v>
      </c>
      <c r="H133" s="178">
        <v>2</v>
      </c>
      <c r="I133" s="179"/>
      <c r="J133" s="179">
        <f>ROUND(I133*H133,2)</f>
        <v>0</v>
      </c>
      <c r="K133" s="179" t="s">
        <v>108</v>
      </c>
      <c r="L133" s="180"/>
      <c r="M133" s="181"/>
      <c r="N133" s="182"/>
      <c r="O133" s="153"/>
      <c r="P133" s="153"/>
      <c r="Q133" s="153"/>
      <c r="R133" s="153"/>
      <c r="S133" s="153"/>
      <c r="T133" s="154"/>
      <c r="AR133" s="21"/>
      <c r="AT133" s="21"/>
      <c r="AU133" s="21"/>
      <c r="AY133" s="21"/>
      <c r="BE133" s="155"/>
      <c r="BF133" s="155"/>
      <c r="BG133" s="155"/>
      <c r="BH133" s="155"/>
      <c r="BI133" s="155"/>
      <c r="BJ133" s="21"/>
      <c r="BK133" s="155"/>
      <c r="BL133" s="21"/>
      <c r="BM133" s="21"/>
    </row>
    <row r="134" spans="2:65" s="12" customFormat="1">
      <c r="B134" s="164"/>
      <c r="D134" s="165"/>
      <c r="F134" s="159" t="s">
        <v>180</v>
      </c>
      <c r="H134" s="167"/>
      <c r="L134" s="164"/>
      <c r="M134" s="168"/>
      <c r="N134" s="169"/>
      <c r="O134" s="169"/>
      <c r="P134" s="169"/>
      <c r="Q134" s="169"/>
      <c r="R134" s="169"/>
      <c r="S134" s="169"/>
      <c r="T134" s="170"/>
      <c r="AT134" s="171"/>
      <c r="AU134" s="171"/>
      <c r="AY134" s="171"/>
    </row>
    <row r="135" spans="2:65" s="12" customFormat="1">
      <c r="B135" s="164"/>
      <c r="D135" s="189"/>
      <c r="F135" s="159"/>
      <c r="H135" s="191"/>
      <c r="L135" s="164"/>
      <c r="M135" s="168"/>
      <c r="N135" s="192"/>
      <c r="O135" s="192"/>
      <c r="P135" s="192"/>
      <c r="Q135" s="192"/>
      <c r="R135" s="192"/>
      <c r="S135" s="192"/>
      <c r="T135" s="170"/>
      <c r="AT135" s="171"/>
      <c r="AU135" s="171"/>
      <c r="AY135" s="171"/>
    </row>
    <row r="136" spans="2:65" s="12" customFormat="1">
      <c r="B136" s="164"/>
      <c r="D136" s="189"/>
      <c r="F136" s="193" t="s">
        <v>181</v>
      </c>
      <c r="H136" s="191"/>
      <c r="L136" s="164"/>
      <c r="M136" s="168"/>
      <c r="N136" s="192"/>
      <c r="O136" s="192"/>
      <c r="P136" s="192"/>
      <c r="Q136" s="192"/>
      <c r="R136" s="192"/>
      <c r="S136" s="192"/>
      <c r="T136" s="170"/>
      <c r="AT136" s="171"/>
      <c r="AU136" s="171"/>
      <c r="AY136" s="171"/>
    </row>
    <row r="137" spans="2:65" s="185" customFormat="1" ht="152.25" customHeight="1">
      <c r="B137" s="144"/>
      <c r="C137" s="174">
        <v>22</v>
      </c>
      <c r="D137" s="174"/>
      <c r="E137" s="146" t="s">
        <v>267</v>
      </c>
      <c r="F137" s="176" t="s">
        <v>244</v>
      </c>
      <c r="G137" s="177" t="s">
        <v>140</v>
      </c>
      <c r="H137" s="178">
        <v>6</v>
      </c>
      <c r="I137" s="179"/>
      <c r="J137" s="179">
        <f>ROUND(I137*H137,2)</f>
        <v>0</v>
      </c>
      <c r="K137" s="179" t="s">
        <v>108</v>
      </c>
      <c r="L137" s="180"/>
      <c r="M137" s="181"/>
      <c r="N137" s="182"/>
      <c r="O137" s="153"/>
      <c r="P137" s="153"/>
      <c r="Q137" s="153"/>
      <c r="R137" s="153"/>
      <c r="S137" s="153"/>
      <c r="T137" s="154"/>
      <c r="AR137" s="21"/>
      <c r="AT137" s="21"/>
      <c r="AU137" s="21"/>
      <c r="AY137" s="21"/>
      <c r="BE137" s="155"/>
      <c r="BF137" s="155"/>
      <c r="BG137" s="155"/>
      <c r="BH137" s="155"/>
      <c r="BI137" s="155"/>
      <c r="BJ137" s="21"/>
      <c r="BK137" s="155"/>
      <c r="BL137" s="21"/>
      <c r="BM137" s="21"/>
    </row>
    <row r="138" spans="2:65" s="12" customFormat="1">
      <c r="B138" s="164"/>
      <c r="D138" s="165"/>
      <c r="F138" s="159" t="s">
        <v>182</v>
      </c>
      <c r="H138" s="167"/>
      <c r="L138" s="164"/>
      <c r="M138" s="168"/>
      <c r="N138" s="169"/>
      <c r="O138" s="169"/>
      <c r="P138" s="169"/>
      <c r="Q138" s="169"/>
      <c r="R138" s="169"/>
      <c r="S138" s="169"/>
      <c r="T138" s="170"/>
      <c r="AT138" s="171"/>
      <c r="AU138" s="171"/>
      <c r="AY138" s="171"/>
    </row>
    <row r="139" spans="2:65" s="185" customFormat="1" ht="132.75" customHeight="1">
      <c r="B139" s="144"/>
      <c r="C139" s="174">
        <v>23</v>
      </c>
      <c r="D139" s="174"/>
      <c r="E139" s="146" t="s">
        <v>268</v>
      </c>
      <c r="F139" s="176" t="s">
        <v>245</v>
      </c>
      <c r="G139" s="177" t="s">
        <v>140</v>
      </c>
      <c r="H139" s="178">
        <v>1</v>
      </c>
      <c r="I139" s="179"/>
      <c r="J139" s="179">
        <f>ROUND(I139*H139,2)</f>
        <v>0</v>
      </c>
      <c r="K139" s="179" t="s">
        <v>108</v>
      </c>
      <c r="L139" s="180"/>
      <c r="M139" s="181"/>
      <c r="N139" s="182"/>
      <c r="O139" s="153"/>
      <c r="P139" s="153"/>
      <c r="Q139" s="153"/>
      <c r="R139" s="153"/>
      <c r="S139" s="153"/>
      <c r="T139" s="154"/>
      <c r="AR139" s="21"/>
      <c r="AT139" s="21"/>
      <c r="AU139" s="21"/>
      <c r="AY139" s="21"/>
      <c r="BE139" s="155"/>
      <c r="BF139" s="155"/>
      <c r="BG139" s="155"/>
      <c r="BH139" s="155"/>
      <c r="BI139" s="155"/>
      <c r="BJ139" s="21"/>
      <c r="BK139" s="155"/>
      <c r="BL139" s="21"/>
      <c r="BM139" s="21"/>
    </row>
    <row r="140" spans="2:65" s="12" customFormat="1">
      <c r="B140" s="164"/>
      <c r="D140" s="165"/>
      <c r="F140" s="159" t="s">
        <v>183</v>
      </c>
      <c r="H140" s="167"/>
      <c r="L140" s="164"/>
      <c r="M140" s="168"/>
      <c r="N140" s="169"/>
      <c r="O140" s="169"/>
      <c r="P140" s="169"/>
      <c r="Q140" s="169"/>
      <c r="R140" s="169"/>
      <c r="S140" s="169"/>
      <c r="T140" s="170"/>
      <c r="AT140" s="171"/>
      <c r="AU140" s="171"/>
      <c r="AY140" s="171"/>
    </row>
    <row r="141" spans="2:65" s="185" customFormat="1" ht="22.5" customHeight="1">
      <c r="B141" s="144"/>
      <c r="C141" s="174">
        <v>24</v>
      </c>
      <c r="D141" s="174"/>
      <c r="E141" s="146" t="s">
        <v>269</v>
      </c>
      <c r="F141" s="176" t="s">
        <v>184</v>
      </c>
      <c r="G141" s="177" t="s">
        <v>140</v>
      </c>
      <c r="H141" s="178">
        <v>7</v>
      </c>
      <c r="I141" s="179"/>
      <c r="J141" s="179">
        <f>ROUND(I141*H141,2)</f>
        <v>0</v>
      </c>
      <c r="K141" s="179" t="s">
        <v>108</v>
      </c>
      <c r="L141" s="180"/>
      <c r="M141" s="181"/>
      <c r="N141" s="182"/>
      <c r="O141" s="153"/>
      <c r="P141" s="153"/>
      <c r="Q141" s="153"/>
      <c r="R141" s="153"/>
      <c r="S141" s="153"/>
      <c r="T141" s="154"/>
      <c r="AR141" s="21"/>
      <c r="AT141" s="21"/>
      <c r="AU141" s="21"/>
      <c r="AY141" s="21"/>
      <c r="BE141" s="155"/>
      <c r="BF141" s="155"/>
      <c r="BG141" s="155"/>
      <c r="BH141" s="155"/>
      <c r="BI141" s="155"/>
      <c r="BJ141" s="21"/>
      <c r="BK141" s="155"/>
      <c r="BL141" s="21"/>
      <c r="BM141" s="21"/>
    </row>
    <row r="142" spans="2:65" s="12" customFormat="1">
      <c r="B142" s="164"/>
      <c r="D142" s="165"/>
      <c r="F142" s="159" t="s">
        <v>185</v>
      </c>
      <c r="H142" s="167"/>
      <c r="L142" s="164"/>
      <c r="M142" s="168"/>
      <c r="N142" s="169"/>
      <c r="O142" s="169"/>
      <c r="P142" s="169"/>
      <c r="Q142" s="169"/>
      <c r="R142" s="169"/>
      <c r="S142" s="169"/>
      <c r="T142" s="170"/>
      <c r="AT142" s="171"/>
      <c r="AU142" s="171"/>
      <c r="AY142" s="171"/>
    </row>
    <row r="143" spans="2:65" s="185" customFormat="1" ht="22.5" customHeight="1">
      <c r="B143" s="144"/>
      <c r="C143" s="174">
        <v>25</v>
      </c>
      <c r="D143" s="174"/>
      <c r="E143" s="146" t="s">
        <v>270</v>
      </c>
      <c r="F143" s="176" t="s">
        <v>246</v>
      </c>
      <c r="G143" s="177" t="s">
        <v>140</v>
      </c>
      <c r="H143" s="178">
        <v>1</v>
      </c>
      <c r="I143" s="179"/>
      <c r="J143" s="179">
        <f>ROUND(I143*H143,2)</f>
        <v>0</v>
      </c>
      <c r="K143" s="179" t="s">
        <v>108</v>
      </c>
      <c r="L143" s="180"/>
      <c r="M143" s="181"/>
      <c r="N143" s="182"/>
      <c r="O143" s="153"/>
      <c r="P143" s="153"/>
      <c r="Q143" s="153"/>
      <c r="R143" s="153"/>
      <c r="S143" s="153"/>
      <c r="T143" s="154"/>
      <c r="AR143" s="21"/>
      <c r="AT143" s="21"/>
      <c r="AU143" s="21"/>
      <c r="AY143" s="21"/>
      <c r="BE143" s="155"/>
      <c r="BF143" s="155"/>
      <c r="BG143" s="155"/>
      <c r="BH143" s="155"/>
      <c r="BI143" s="155"/>
      <c r="BJ143" s="21"/>
      <c r="BK143" s="155"/>
      <c r="BL143" s="21"/>
      <c r="BM143" s="21"/>
    </row>
    <row r="144" spans="2:65" s="12" customFormat="1">
      <c r="B144" s="164"/>
      <c r="D144" s="165"/>
      <c r="F144" s="159" t="s">
        <v>186</v>
      </c>
      <c r="H144" s="167"/>
      <c r="L144" s="164"/>
      <c r="M144" s="168"/>
      <c r="N144" s="169"/>
      <c r="O144" s="169"/>
      <c r="P144" s="169"/>
      <c r="Q144" s="169"/>
      <c r="R144" s="169"/>
      <c r="S144" s="169"/>
      <c r="T144" s="170"/>
      <c r="AT144" s="171"/>
      <c r="AU144" s="171"/>
      <c r="AY144" s="171"/>
    </row>
    <row r="145" spans="2:65" s="185" customFormat="1" ht="22.5" customHeight="1">
      <c r="B145" s="144"/>
      <c r="C145" s="174">
        <v>26</v>
      </c>
      <c r="D145" s="174"/>
      <c r="E145" s="146" t="s">
        <v>271</v>
      </c>
      <c r="F145" s="176" t="s">
        <v>187</v>
      </c>
      <c r="G145" s="177" t="s">
        <v>140</v>
      </c>
      <c r="H145" s="178">
        <v>1</v>
      </c>
      <c r="I145" s="179"/>
      <c r="J145" s="179">
        <f>ROUND(I145*H145,2)</f>
        <v>0</v>
      </c>
      <c r="K145" s="179" t="s">
        <v>108</v>
      </c>
      <c r="L145" s="180"/>
      <c r="M145" s="181"/>
      <c r="N145" s="182"/>
      <c r="O145" s="153"/>
      <c r="P145" s="153"/>
      <c r="Q145" s="153"/>
      <c r="R145" s="153"/>
      <c r="S145" s="153"/>
      <c r="T145" s="154"/>
      <c r="AR145" s="21"/>
      <c r="AT145" s="21"/>
      <c r="AU145" s="21"/>
      <c r="AY145" s="21"/>
      <c r="BE145" s="155"/>
      <c r="BF145" s="155"/>
      <c r="BG145" s="155"/>
      <c r="BH145" s="155"/>
      <c r="BI145" s="155"/>
      <c r="BJ145" s="21"/>
      <c r="BK145" s="155"/>
      <c r="BL145" s="21"/>
      <c r="BM145" s="21"/>
    </row>
    <row r="146" spans="2:65" s="12" customFormat="1">
      <c r="B146" s="164"/>
      <c r="D146" s="165"/>
      <c r="F146" s="159" t="s">
        <v>188</v>
      </c>
      <c r="H146" s="167"/>
      <c r="L146" s="164"/>
      <c r="M146" s="168"/>
      <c r="N146" s="169"/>
      <c r="O146" s="169"/>
      <c r="P146" s="169"/>
      <c r="Q146" s="169"/>
      <c r="R146" s="169"/>
      <c r="S146" s="169"/>
      <c r="T146" s="170"/>
      <c r="AT146" s="171"/>
      <c r="AU146" s="171"/>
      <c r="AY146" s="171"/>
    </row>
    <row r="147" spans="2:65" s="185" customFormat="1" ht="22.5" customHeight="1">
      <c r="B147" s="144"/>
      <c r="C147" s="174">
        <v>27</v>
      </c>
      <c r="D147" s="174"/>
      <c r="E147" s="146" t="s">
        <v>272</v>
      </c>
      <c r="F147" s="176" t="s">
        <v>189</v>
      </c>
      <c r="G147" s="177" t="s">
        <v>140</v>
      </c>
      <c r="H147" s="178">
        <v>1</v>
      </c>
      <c r="I147" s="179"/>
      <c r="J147" s="179">
        <f>ROUND(I147*H147,2)</f>
        <v>0</v>
      </c>
      <c r="K147" s="179" t="s">
        <v>108</v>
      </c>
      <c r="L147" s="180"/>
      <c r="M147" s="181"/>
      <c r="N147" s="182"/>
      <c r="O147" s="153"/>
      <c r="P147" s="153"/>
      <c r="Q147" s="153"/>
      <c r="R147" s="153"/>
      <c r="S147" s="153"/>
      <c r="T147" s="154"/>
      <c r="AR147" s="21"/>
      <c r="AT147" s="21"/>
      <c r="AU147" s="21"/>
      <c r="AY147" s="21"/>
      <c r="BE147" s="155"/>
      <c r="BF147" s="155"/>
      <c r="BG147" s="155"/>
      <c r="BH147" s="155"/>
      <c r="BI147" s="155"/>
      <c r="BJ147" s="21"/>
      <c r="BK147" s="155"/>
      <c r="BL147" s="21"/>
      <c r="BM147" s="21"/>
    </row>
    <row r="148" spans="2:65" s="12" customFormat="1">
      <c r="B148" s="164"/>
      <c r="D148" s="165"/>
      <c r="F148" s="159" t="s">
        <v>190</v>
      </c>
      <c r="H148" s="167"/>
      <c r="L148" s="164"/>
      <c r="M148" s="168"/>
      <c r="N148" s="169"/>
      <c r="O148" s="169"/>
      <c r="P148" s="169"/>
      <c r="Q148" s="169"/>
      <c r="R148" s="169"/>
      <c r="S148" s="169"/>
      <c r="T148" s="170"/>
      <c r="AT148" s="171"/>
      <c r="AU148" s="171"/>
      <c r="AY148" s="171"/>
    </row>
    <row r="149" spans="2:65" s="185" customFormat="1" ht="22.5" customHeight="1">
      <c r="B149" s="144"/>
      <c r="C149" s="174"/>
      <c r="D149" s="174"/>
      <c r="E149" s="175"/>
      <c r="F149" s="194" t="s">
        <v>191</v>
      </c>
      <c r="G149" s="177"/>
      <c r="H149" s="178"/>
      <c r="I149" s="179"/>
      <c r="J149" s="179"/>
      <c r="K149" s="176"/>
      <c r="L149" s="180"/>
      <c r="M149" s="181"/>
      <c r="N149" s="182"/>
      <c r="O149" s="153"/>
      <c r="P149" s="153"/>
      <c r="Q149" s="153"/>
      <c r="R149" s="153"/>
      <c r="S149" s="153"/>
      <c r="T149" s="154"/>
      <c r="AR149" s="21"/>
      <c r="AT149" s="21"/>
      <c r="AU149" s="21"/>
      <c r="AY149" s="21"/>
      <c r="BE149" s="155"/>
      <c r="BF149" s="155"/>
      <c r="BG149" s="155"/>
      <c r="BH149" s="155"/>
      <c r="BI149" s="155"/>
      <c r="BJ149" s="21"/>
      <c r="BK149" s="155"/>
      <c r="BL149" s="21"/>
      <c r="BM149" s="21"/>
    </row>
    <row r="150" spans="2:65" s="185" customFormat="1" ht="22.5" customHeight="1">
      <c r="B150" s="144"/>
      <c r="C150" s="174">
        <v>28</v>
      </c>
      <c r="D150" s="174"/>
      <c r="E150" s="146" t="s">
        <v>273</v>
      </c>
      <c r="F150" s="176" t="s">
        <v>192</v>
      </c>
      <c r="G150" s="177" t="s">
        <v>140</v>
      </c>
      <c r="H150" s="178">
        <v>3</v>
      </c>
      <c r="I150" s="179"/>
      <c r="J150" s="179">
        <f>ROUND(I150*H150,2)</f>
        <v>0</v>
      </c>
      <c r="K150" s="179" t="s">
        <v>108</v>
      </c>
      <c r="L150" s="180"/>
      <c r="M150" s="181"/>
      <c r="N150" s="182"/>
      <c r="O150" s="153"/>
      <c r="P150" s="153"/>
      <c r="Q150" s="153"/>
      <c r="R150" s="153"/>
      <c r="S150" s="153"/>
      <c r="T150" s="154"/>
      <c r="AR150" s="21"/>
      <c r="AT150" s="21"/>
      <c r="AU150" s="21"/>
      <c r="AY150" s="21"/>
      <c r="BE150" s="155"/>
      <c r="BF150" s="155"/>
      <c r="BG150" s="155"/>
      <c r="BH150" s="155"/>
      <c r="BI150" s="155"/>
      <c r="BJ150" s="21"/>
      <c r="BK150" s="155"/>
      <c r="BL150" s="21"/>
      <c r="BM150" s="21"/>
    </row>
    <row r="151" spans="2:65" s="12" customFormat="1">
      <c r="B151" s="164"/>
      <c r="D151" s="165"/>
      <c r="F151" s="159" t="s">
        <v>193</v>
      </c>
      <c r="H151" s="167"/>
      <c r="L151" s="164"/>
      <c r="M151" s="168"/>
      <c r="N151" s="169"/>
      <c r="O151" s="169"/>
      <c r="P151" s="169"/>
      <c r="Q151" s="169"/>
      <c r="R151" s="169"/>
      <c r="S151" s="169"/>
      <c r="T151" s="170"/>
      <c r="AT151" s="171"/>
      <c r="AU151" s="171"/>
      <c r="AY151" s="171"/>
    </row>
    <row r="152" spans="2:65" s="185" customFormat="1" ht="22.5" customHeight="1">
      <c r="B152" s="144"/>
      <c r="C152" s="174">
        <v>29</v>
      </c>
      <c r="D152" s="174"/>
      <c r="E152" s="146" t="s">
        <v>274</v>
      </c>
      <c r="F152" s="176" t="s">
        <v>194</v>
      </c>
      <c r="G152" s="177" t="s">
        <v>140</v>
      </c>
      <c r="H152" s="178">
        <v>5</v>
      </c>
      <c r="I152" s="179"/>
      <c r="J152" s="179">
        <f>ROUND(I152*H152,2)</f>
        <v>0</v>
      </c>
      <c r="K152" s="179" t="s">
        <v>108</v>
      </c>
      <c r="L152" s="180"/>
      <c r="M152" s="181"/>
      <c r="N152" s="182"/>
      <c r="O152" s="153"/>
      <c r="P152" s="153"/>
      <c r="Q152" s="153"/>
      <c r="R152" s="153"/>
      <c r="S152" s="153"/>
      <c r="T152" s="154"/>
      <c r="AR152" s="21"/>
      <c r="AT152" s="21"/>
      <c r="AU152" s="21"/>
      <c r="AY152" s="21"/>
      <c r="BE152" s="155"/>
      <c r="BF152" s="155"/>
      <c r="BG152" s="155"/>
      <c r="BH152" s="155"/>
      <c r="BI152" s="155"/>
      <c r="BJ152" s="21"/>
      <c r="BK152" s="155"/>
      <c r="BL152" s="21"/>
      <c r="BM152" s="21"/>
    </row>
    <row r="153" spans="2:65" s="12" customFormat="1" ht="14.25" customHeight="1">
      <c r="B153" s="164"/>
      <c r="D153" s="165"/>
      <c r="F153" s="159" t="s">
        <v>178</v>
      </c>
      <c r="H153" s="167"/>
      <c r="L153" s="164"/>
      <c r="M153" s="168"/>
      <c r="N153" s="169"/>
      <c r="O153" s="169"/>
      <c r="P153" s="169"/>
      <c r="Q153" s="169"/>
      <c r="R153" s="169"/>
      <c r="S153" s="169"/>
      <c r="T153" s="170"/>
      <c r="AT153" s="171"/>
      <c r="AU153" s="171"/>
      <c r="AY153" s="171"/>
    </row>
    <row r="154" spans="2:65" s="185" customFormat="1" ht="22.5" customHeight="1">
      <c r="B154" s="144"/>
      <c r="C154" s="174">
        <v>30</v>
      </c>
      <c r="D154" s="174"/>
      <c r="E154" s="146" t="s">
        <v>275</v>
      </c>
      <c r="F154" s="176" t="s">
        <v>195</v>
      </c>
      <c r="G154" s="177" t="s">
        <v>140</v>
      </c>
      <c r="H154" s="178">
        <v>2</v>
      </c>
      <c r="I154" s="179"/>
      <c r="J154" s="179">
        <f>ROUND(I154*H154,2)</f>
        <v>0</v>
      </c>
      <c r="K154" s="179" t="s">
        <v>108</v>
      </c>
      <c r="L154" s="180"/>
      <c r="M154" s="181"/>
      <c r="N154" s="182"/>
      <c r="O154" s="153"/>
      <c r="P154" s="153"/>
      <c r="Q154" s="153"/>
      <c r="R154" s="153"/>
      <c r="S154" s="153"/>
      <c r="T154" s="154"/>
      <c r="AR154" s="21"/>
      <c r="AT154" s="21"/>
      <c r="AU154" s="21"/>
      <c r="AY154" s="21"/>
      <c r="BE154" s="155"/>
      <c r="BF154" s="155"/>
      <c r="BG154" s="155"/>
      <c r="BH154" s="155"/>
      <c r="BI154" s="155"/>
      <c r="BJ154" s="21"/>
      <c r="BK154" s="155"/>
      <c r="BL154" s="21"/>
      <c r="BM154" s="21"/>
    </row>
    <row r="155" spans="2:65" s="12" customFormat="1">
      <c r="B155" s="164"/>
      <c r="D155" s="165"/>
      <c r="F155" s="159" t="s">
        <v>196</v>
      </c>
      <c r="H155" s="167"/>
      <c r="L155" s="164"/>
      <c r="M155" s="168"/>
      <c r="N155" s="169"/>
      <c r="O155" s="169"/>
      <c r="P155" s="169"/>
      <c r="Q155" s="169"/>
      <c r="R155" s="169"/>
      <c r="S155" s="169"/>
      <c r="T155" s="170"/>
      <c r="AT155" s="171"/>
      <c r="AU155" s="171"/>
      <c r="AY155" s="171"/>
    </row>
    <row r="156" spans="2:65" s="185" customFormat="1" ht="22.5" customHeight="1">
      <c r="B156" s="144"/>
      <c r="C156" s="174">
        <v>31</v>
      </c>
      <c r="D156" s="174"/>
      <c r="E156" s="146" t="s">
        <v>276</v>
      </c>
      <c r="F156" s="176" t="s">
        <v>197</v>
      </c>
      <c r="G156" s="177" t="s">
        <v>140</v>
      </c>
      <c r="H156" s="178">
        <v>2</v>
      </c>
      <c r="I156" s="179"/>
      <c r="J156" s="179">
        <f>ROUND(I156*H156,2)</f>
        <v>0</v>
      </c>
      <c r="K156" s="179" t="s">
        <v>108</v>
      </c>
      <c r="L156" s="180"/>
      <c r="M156" s="181"/>
      <c r="N156" s="182"/>
      <c r="O156" s="153"/>
      <c r="P156" s="153"/>
      <c r="Q156" s="153"/>
      <c r="R156" s="153"/>
      <c r="S156" s="153"/>
      <c r="T156" s="154"/>
      <c r="AR156" s="21"/>
      <c r="AT156" s="21"/>
      <c r="AU156" s="21"/>
      <c r="AY156" s="21"/>
      <c r="BE156" s="155"/>
      <c r="BF156" s="155"/>
      <c r="BG156" s="155"/>
      <c r="BH156" s="155"/>
      <c r="BI156" s="155"/>
      <c r="BJ156" s="21"/>
      <c r="BK156" s="155"/>
      <c r="BL156" s="21"/>
      <c r="BM156" s="21"/>
    </row>
    <row r="157" spans="2:65" s="12" customFormat="1">
      <c r="B157" s="164"/>
      <c r="D157" s="165"/>
      <c r="F157" s="159" t="s">
        <v>198</v>
      </c>
      <c r="H157" s="167"/>
      <c r="L157" s="164"/>
      <c r="M157" s="168"/>
      <c r="N157" s="169"/>
      <c r="O157" s="169"/>
      <c r="P157" s="169"/>
      <c r="Q157" s="169"/>
      <c r="R157" s="169"/>
      <c r="S157" s="169"/>
      <c r="T157" s="170"/>
      <c r="AT157" s="171"/>
      <c r="AU157" s="171"/>
      <c r="AY157" s="171"/>
    </row>
    <row r="158" spans="2:65" s="185" customFormat="1" ht="22.5" customHeight="1">
      <c r="B158" s="144"/>
      <c r="C158" s="174">
        <v>32</v>
      </c>
      <c r="D158" s="174"/>
      <c r="E158" s="146" t="s">
        <v>277</v>
      </c>
      <c r="F158" s="176" t="s">
        <v>199</v>
      </c>
      <c r="G158" s="177" t="s">
        <v>140</v>
      </c>
      <c r="H158" s="178">
        <v>101</v>
      </c>
      <c r="I158" s="179"/>
      <c r="J158" s="179">
        <f>ROUND(I158*H158,2)</f>
        <v>0</v>
      </c>
      <c r="K158" s="179" t="s">
        <v>108</v>
      </c>
      <c r="L158" s="180"/>
      <c r="M158" s="181"/>
      <c r="N158" s="182"/>
      <c r="O158" s="153"/>
      <c r="P158" s="153"/>
      <c r="Q158" s="153"/>
      <c r="R158" s="153"/>
      <c r="S158" s="153"/>
      <c r="T158" s="154"/>
      <c r="AR158" s="21"/>
      <c r="AT158" s="21"/>
      <c r="AU158" s="21"/>
      <c r="AY158" s="21"/>
      <c r="BE158" s="155"/>
      <c r="BF158" s="155"/>
      <c r="BG158" s="155"/>
      <c r="BH158" s="155"/>
      <c r="BI158" s="155"/>
      <c r="BJ158" s="21"/>
      <c r="BK158" s="155"/>
      <c r="BL158" s="21"/>
      <c r="BM158" s="21"/>
    </row>
    <row r="159" spans="2:65" s="12" customFormat="1">
      <c r="B159" s="164"/>
      <c r="D159" s="165"/>
      <c r="F159" s="159" t="s">
        <v>200</v>
      </c>
      <c r="H159" s="167"/>
      <c r="L159" s="164"/>
      <c r="M159" s="168"/>
      <c r="N159" s="169"/>
      <c r="O159" s="169"/>
      <c r="P159" s="169"/>
      <c r="Q159" s="169"/>
      <c r="R159" s="169"/>
      <c r="S159" s="169"/>
      <c r="T159" s="170"/>
      <c r="AT159" s="171"/>
      <c r="AU159" s="171"/>
      <c r="AY159" s="171"/>
    </row>
    <row r="160" spans="2:65" s="185" customFormat="1" ht="22.5" customHeight="1">
      <c r="B160" s="144"/>
      <c r="C160" s="174">
        <v>33</v>
      </c>
      <c r="D160" s="174"/>
      <c r="E160" s="146" t="s">
        <v>278</v>
      </c>
      <c r="F160" s="176" t="s">
        <v>201</v>
      </c>
      <c r="G160" s="177" t="s">
        <v>140</v>
      </c>
      <c r="H160" s="178">
        <v>1</v>
      </c>
      <c r="I160" s="179"/>
      <c r="J160" s="179">
        <f>ROUND(I160*H160,2)</f>
        <v>0</v>
      </c>
      <c r="K160" s="179" t="s">
        <v>108</v>
      </c>
      <c r="L160" s="180"/>
      <c r="M160" s="181"/>
      <c r="N160" s="182"/>
      <c r="O160" s="153"/>
      <c r="P160" s="153"/>
      <c r="Q160" s="153"/>
      <c r="R160" s="153"/>
      <c r="S160" s="153"/>
      <c r="T160" s="154"/>
      <c r="AR160" s="21"/>
      <c r="AT160" s="21"/>
      <c r="AU160" s="21"/>
      <c r="AY160" s="21"/>
      <c r="BE160" s="155"/>
      <c r="BF160" s="155"/>
      <c r="BG160" s="155"/>
      <c r="BH160" s="155"/>
      <c r="BI160" s="155"/>
      <c r="BJ160" s="21"/>
      <c r="BK160" s="155"/>
      <c r="BL160" s="21"/>
      <c r="BM160" s="21"/>
    </row>
    <row r="161" spans="2:65" s="12" customFormat="1">
      <c r="B161" s="164"/>
      <c r="D161" s="165"/>
      <c r="F161" s="159" t="s">
        <v>202</v>
      </c>
      <c r="H161" s="167"/>
      <c r="L161" s="164"/>
      <c r="M161" s="168"/>
      <c r="N161" s="169"/>
      <c r="O161" s="169"/>
      <c r="P161" s="169"/>
      <c r="Q161" s="169"/>
      <c r="R161" s="169"/>
      <c r="S161" s="169"/>
      <c r="T161" s="170"/>
      <c r="AT161" s="171"/>
      <c r="AU161" s="171"/>
      <c r="AY161" s="171"/>
    </row>
    <row r="162" spans="2:65" s="185" customFormat="1" ht="22.5" customHeight="1">
      <c r="B162" s="144"/>
      <c r="C162" s="174">
        <v>34</v>
      </c>
      <c r="D162" s="174"/>
      <c r="E162" s="146" t="s">
        <v>279</v>
      </c>
      <c r="F162" s="176" t="s">
        <v>203</v>
      </c>
      <c r="G162" s="177" t="s">
        <v>140</v>
      </c>
      <c r="H162" s="178">
        <v>5</v>
      </c>
      <c r="I162" s="179"/>
      <c r="J162" s="179">
        <f>ROUND(I162*H162,2)</f>
        <v>0</v>
      </c>
      <c r="K162" s="179" t="s">
        <v>108</v>
      </c>
      <c r="L162" s="180"/>
      <c r="M162" s="181"/>
      <c r="N162" s="182"/>
      <c r="O162" s="153"/>
      <c r="P162" s="153"/>
      <c r="Q162" s="153"/>
      <c r="R162" s="153"/>
      <c r="S162" s="153"/>
      <c r="T162" s="154"/>
      <c r="AR162" s="21"/>
      <c r="AT162" s="21"/>
      <c r="AU162" s="21"/>
      <c r="AY162" s="21"/>
      <c r="BE162" s="155"/>
      <c r="BF162" s="155"/>
      <c r="BG162" s="155"/>
      <c r="BH162" s="155"/>
      <c r="BI162" s="155"/>
      <c r="BJ162" s="21"/>
      <c r="BK162" s="155"/>
      <c r="BL162" s="21"/>
      <c r="BM162" s="21"/>
    </row>
    <row r="163" spans="2:65" s="12" customFormat="1">
      <c r="B163" s="164"/>
      <c r="D163" s="165"/>
      <c r="F163" s="159" t="s">
        <v>204</v>
      </c>
      <c r="H163" s="167"/>
      <c r="L163" s="164"/>
      <c r="M163" s="168"/>
      <c r="N163" s="169"/>
      <c r="O163" s="169"/>
      <c r="P163" s="169"/>
      <c r="Q163" s="169"/>
      <c r="R163" s="169"/>
      <c r="S163" s="169"/>
      <c r="T163" s="170"/>
      <c r="AT163" s="171"/>
      <c r="AU163" s="171"/>
      <c r="AY163" s="171"/>
    </row>
    <row r="164" spans="2:65" s="185" customFormat="1" ht="22.5" customHeight="1">
      <c r="B164" s="144"/>
      <c r="C164" s="174">
        <v>35</v>
      </c>
      <c r="D164" s="174"/>
      <c r="E164" s="146" t="s">
        <v>280</v>
      </c>
      <c r="F164" s="176" t="s">
        <v>205</v>
      </c>
      <c r="G164" s="177" t="s">
        <v>140</v>
      </c>
      <c r="H164" s="178">
        <v>5</v>
      </c>
      <c r="I164" s="179"/>
      <c r="J164" s="179">
        <f>ROUND(I164*H164,2)</f>
        <v>0</v>
      </c>
      <c r="K164" s="179" t="s">
        <v>108</v>
      </c>
      <c r="L164" s="180"/>
      <c r="M164" s="181"/>
      <c r="N164" s="182"/>
      <c r="O164" s="153"/>
      <c r="P164" s="153"/>
      <c r="Q164" s="153"/>
      <c r="R164" s="153"/>
      <c r="S164" s="153"/>
      <c r="T164" s="154"/>
      <c r="AR164" s="21"/>
      <c r="AT164" s="21"/>
      <c r="AU164" s="21"/>
      <c r="AY164" s="21"/>
      <c r="BE164" s="155"/>
      <c r="BF164" s="155"/>
      <c r="BG164" s="155"/>
      <c r="BH164" s="155"/>
      <c r="BI164" s="155"/>
      <c r="BJ164" s="21"/>
      <c r="BK164" s="155"/>
      <c r="BL164" s="21"/>
      <c r="BM164" s="21"/>
    </row>
    <row r="165" spans="2:65" s="12" customFormat="1">
      <c r="B165" s="164"/>
      <c r="D165" s="165"/>
      <c r="F165" s="159" t="s">
        <v>206</v>
      </c>
      <c r="H165" s="167"/>
      <c r="L165" s="164"/>
      <c r="M165" s="168"/>
      <c r="N165" s="169"/>
      <c r="O165" s="169"/>
      <c r="P165" s="169"/>
      <c r="Q165" s="169"/>
      <c r="R165" s="169"/>
      <c r="S165" s="169"/>
      <c r="T165" s="170"/>
      <c r="AT165" s="171"/>
      <c r="AU165" s="171"/>
      <c r="AY165" s="171"/>
    </row>
    <row r="166" spans="2:65" s="12" customFormat="1">
      <c r="B166" s="164"/>
      <c r="D166" s="189"/>
      <c r="F166" s="159"/>
      <c r="H166" s="191"/>
      <c r="L166" s="164"/>
      <c r="M166" s="168"/>
      <c r="N166" s="192"/>
      <c r="O166" s="192"/>
      <c r="P166" s="192"/>
      <c r="Q166" s="192"/>
      <c r="R166" s="192"/>
      <c r="S166" s="192"/>
      <c r="T166" s="170"/>
      <c r="AT166" s="171"/>
      <c r="AU166" s="171"/>
      <c r="AY166" s="171"/>
    </row>
    <row r="167" spans="2:65" s="10" customFormat="1" ht="19.899999999999999" customHeight="1">
      <c r="B167" s="132"/>
      <c r="C167" s="218" t="s">
        <v>110</v>
      </c>
      <c r="D167" s="142"/>
      <c r="E167" s="195" t="s">
        <v>287</v>
      </c>
      <c r="F167" s="195" t="s">
        <v>286</v>
      </c>
      <c r="J167" s="143">
        <f>SUM(J168:J259)</f>
        <v>0</v>
      </c>
      <c r="L167" s="132"/>
      <c r="M167" s="136"/>
      <c r="N167" s="137"/>
      <c r="O167" s="137"/>
      <c r="P167" s="138">
        <f>SUM(P168:P319)</f>
        <v>24.048000000000002</v>
      </c>
      <c r="Q167" s="137"/>
      <c r="R167" s="138">
        <f>SUM(R168:R319)</f>
        <v>0</v>
      </c>
      <c r="S167" s="137"/>
      <c r="T167" s="139">
        <f>SUM(T168:T319)</f>
        <v>0</v>
      </c>
      <c r="AR167" s="133" t="s">
        <v>77</v>
      </c>
      <c r="AT167" s="140" t="s">
        <v>68</v>
      </c>
      <c r="AU167" s="140" t="s">
        <v>20</v>
      </c>
      <c r="AY167" s="133" t="s">
        <v>105</v>
      </c>
      <c r="BK167" s="141">
        <f>SUM(BK168:BK319)</f>
        <v>0</v>
      </c>
    </row>
    <row r="168" spans="2:65" s="185" customFormat="1" ht="22.5" customHeight="1">
      <c r="B168" s="144"/>
      <c r="C168" s="206">
        <v>36</v>
      </c>
      <c r="D168" s="174"/>
      <c r="E168" s="146">
        <v>220290002</v>
      </c>
      <c r="F168" s="198" t="s">
        <v>139</v>
      </c>
      <c r="G168" s="199" t="s">
        <v>140</v>
      </c>
      <c r="H168" s="200">
        <v>42</v>
      </c>
      <c r="I168" s="201"/>
      <c r="J168" s="201">
        <f>ROUND(I168*H168,2)</f>
        <v>0</v>
      </c>
      <c r="K168" s="205" t="s">
        <v>108</v>
      </c>
      <c r="L168" s="180"/>
      <c r="M168" s="181"/>
      <c r="N168" s="182"/>
      <c r="O168" s="153"/>
      <c r="P168" s="153"/>
      <c r="Q168" s="153"/>
      <c r="R168" s="153"/>
      <c r="S168" s="153"/>
      <c r="T168" s="154"/>
      <c r="AR168" s="21"/>
      <c r="AT168" s="21"/>
      <c r="AU168" s="21"/>
      <c r="AY168" s="21"/>
      <c r="BE168" s="155"/>
      <c r="BF168" s="155"/>
      <c r="BG168" s="155"/>
      <c r="BH168" s="155"/>
      <c r="BI168" s="155"/>
      <c r="BJ168" s="21"/>
      <c r="BK168" s="155"/>
      <c r="BL168" s="21"/>
      <c r="BM168" s="21"/>
    </row>
    <row r="169" spans="2:65" s="12" customFormat="1">
      <c r="B169" s="164"/>
      <c r="C169" s="203"/>
      <c r="D169" s="165"/>
      <c r="F169" s="202" t="s">
        <v>141</v>
      </c>
      <c r="G169" s="203"/>
      <c r="H169" s="204"/>
      <c r="I169" s="203"/>
      <c r="J169" s="203"/>
      <c r="K169" s="203"/>
      <c r="L169" s="164"/>
      <c r="M169" s="168"/>
      <c r="N169" s="169"/>
      <c r="O169" s="169"/>
      <c r="P169" s="169"/>
      <c r="Q169" s="169"/>
      <c r="R169" s="169"/>
      <c r="S169" s="169"/>
      <c r="T169" s="170"/>
      <c r="AT169" s="171"/>
      <c r="AU169" s="171"/>
      <c r="AY169" s="171"/>
    </row>
    <row r="170" spans="2:65" s="185" customFormat="1" ht="22.5" customHeight="1">
      <c r="B170" s="144"/>
      <c r="C170" s="206">
        <v>37</v>
      </c>
      <c r="D170" s="174"/>
      <c r="E170" s="146">
        <v>220290001</v>
      </c>
      <c r="F170" s="198" t="s">
        <v>142</v>
      </c>
      <c r="G170" s="199" t="s">
        <v>140</v>
      </c>
      <c r="H170" s="200">
        <v>15</v>
      </c>
      <c r="I170" s="201"/>
      <c r="J170" s="201">
        <f>ROUND(I170*H170,2)</f>
        <v>0</v>
      </c>
      <c r="K170" s="205" t="s">
        <v>108</v>
      </c>
      <c r="L170" s="180"/>
      <c r="M170" s="181"/>
      <c r="N170" s="182"/>
      <c r="O170" s="153"/>
      <c r="P170" s="153"/>
      <c r="Q170" s="153"/>
      <c r="R170" s="153"/>
      <c r="S170" s="153"/>
      <c r="T170" s="154"/>
      <c r="AR170" s="21"/>
      <c r="AT170" s="21"/>
      <c r="AU170" s="21"/>
      <c r="AY170" s="21"/>
      <c r="BE170" s="155"/>
      <c r="BF170" s="155"/>
      <c r="BG170" s="155"/>
      <c r="BH170" s="155"/>
      <c r="BI170" s="155"/>
      <c r="BJ170" s="21"/>
      <c r="BK170" s="155"/>
      <c r="BL170" s="21"/>
      <c r="BM170" s="21"/>
    </row>
    <row r="171" spans="2:65" s="12" customFormat="1">
      <c r="B171" s="164"/>
      <c r="C171" s="203"/>
      <c r="D171" s="165"/>
      <c r="F171" s="202" t="s">
        <v>143</v>
      </c>
      <c r="G171" s="203"/>
      <c r="H171" s="204"/>
      <c r="I171" s="203"/>
      <c r="J171" s="203"/>
      <c r="K171" s="203"/>
      <c r="L171" s="164"/>
      <c r="M171" s="168"/>
      <c r="N171" s="169"/>
      <c r="O171" s="169"/>
      <c r="P171" s="169"/>
      <c r="Q171" s="169"/>
      <c r="R171" s="169"/>
      <c r="S171" s="169"/>
      <c r="T171" s="170"/>
      <c r="AT171" s="171"/>
      <c r="AU171" s="171"/>
      <c r="AY171" s="171"/>
    </row>
    <row r="172" spans="2:65" s="185" customFormat="1" ht="22.5" customHeight="1">
      <c r="B172" s="144"/>
      <c r="C172" s="206">
        <v>38</v>
      </c>
      <c r="D172" s="174"/>
      <c r="E172" s="146">
        <v>220280201</v>
      </c>
      <c r="F172" s="198" t="s">
        <v>144</v>
      </c>
      <c r="G172" s="199" t="s">
        <v>114</v>
      </c>
      <c r="H172" s="200">
        <v>6100</v>
      </c>
      <c r="I172" s="201"/>
      <c r="J172" s="201">
        <f>ROUND(I172*H172,2)</f>
        <v>0</v>
      </c>
      <c r="K172" s="205" t="s">
        <v>108</v>
      </c>
      <c r="L172" s="180"/>
      <c r="M172" s="181"/>
      <c r="N172" s="182"/>
      <c r="O172" s="153"/>
      <c r="P172" s="153"/>
      <c r="Q172" s="153"/>
      <c r="R172" s="153"/>
      <c r="S172" s="153"/>
      <c r="T172" s="154"/>
      <c r="AR172" s="21"/>
      <c r="AT172" s="21"/>
      <c r="AU172" s="21"/>
      <c r="AY172" s="21"/>
      <c r="BE172" s="155"/>
      <c r="BF172" s="155"/>
      <c r="BG172" s="155"/>
      <c r="BH172" s="155"/>
      <c r="BI172" s="155"/>
      <c r="BJ172" s="21"/>
      <c r="BK172" s="155"/>
      <c r="BL172" s="21"/>
      <c r="BM172" s="21"/>
    </row>
    <row r="173" spans="2:65" s="12" customFormat="1" ht="27">
      <c r="B173" s="164"/>
      <c r="C173" s="203"/>
      <c r="D173" s="165"/>
      <c r="F173" s="202" t="s">
        <v>145</v>
      </c>
      <c r="G173" s="203"/>
      <c r="H173" s="204"/>
      <c r="I173" s="203"/>
      <c r="J173" s="203"/>
      <c r="K173" s="203"/>
      <c r="L173" s="164"/>
      <c r="M173" s="168"/>
      <c r="N173" s="169"/>
      <c r="O173" s="169"/>
      <c r="P173" s="169"/>
      <c r="Q173" s="169"/>
      <c r="R173" s="169"/>
      <c r="S173" s="169"/>
      <c r="T173" s="170"/>
      <c r="AT173" s="171"/>
      <c r="AU173" s="171"/>
      <c r="AY173" s="171"/>
    </row>
    <row r="174" spans="2:65" s="185" customFormat="1" ht="22.5" customHeight="1">
      <c r="B174" s="144"/>
      <c r="C174" s="206">
        <v>39</v>
      </c>
      <c r="D174" s="174"/>
      <c r="E174" s="146">
        <v>220280201</v>
      </c>
      <c r="F174" s="198" t="s">
        <v>146</v>
      </c>
      <c r="G174" s="199" t="s">
        <v>114</v>
      </c>
      <c r="H174" s="200">
        <v>200</v>
      </c>
      <c r="I174" s="201"/>
      <c r="J174" s="201">
        <f>ROUND(I174*H174,2)</f>
        <v>0</v>
      </c>
      <c r="K174" s="205" t="s">
        <v>108</v>
      </c>
      <c r="L174" s="180"/>
      <c r="M174" s="181"/>
      <c r="N174" s="182"/>
      <c r="O174" s="153"/>
      <c r="P174" s="153"/>
      <c r="Q174" s="153"/>
      <c r="R174" s="153"/>
      <c r="S174" s="153"/>
      <c r="T174" s="154"/>
      <c r="AR174" s="21"/>
      <c r="AT174" s="21"/>
      <c r="AU174" s="21"/>
      <c r="AY174" s="21"/>
      <c r="BE174" s="155"/>
      <c r="BF174" s="155"/>
      <c r="BG174" s="155"/>
      <c r="BH174" s="155"/>
      <c r="BI174" s="155"/>
      <c r="BJ174" s="21"/>
      <c r="BK174" s="155"/>
      <c r="BL174" s="21"/>
      <c r="BM174" s="21"/>
    </row>
    <row r="175" spans="2:65" s="12" customFormat="1" ht="27">
      <c r="B175" s="164"/>
      <c r="C175" s="203"/>
      <c r="D175" s="165"/>
      <c r="F175" s="202" t="s">
        <v>147</v>
      </c>
      <c r="G175" s="203"/>
      <c r="H175" s="204"/>
      <c r="I175" s="203"/>
      <c r="J175" s="203"/>
      <c r="K175" s="203"/>
      <c r="L175" s="164"/>
      <c r="M175" s="168"/>
      <c r="N175" s="169"/>
      <c r="O175" s="169"/>
      <c r="P175" s="169"/>
      <c r="Q175" s="169"/>
      <c r="R175" s="169"/>
      <c r="S175" s="169"/>
      <c r="T175" s="170"/>
      <c r="AT175" s="171"/>
      <c r="AU175" s="171"/>
      <c r="AY175" s="171"/>
    </row>
    <row r="176" spans="2:65" s="185" customFormat="1" ht="22.5" customHeight="1">
      <c r="B176" s="144"/>
      <c r="C176" s="206">
        <v>40</v>
      </c>
      <c r="D176" s="174"/>
      <c r="E176" s="146" t="s">
        <v>207</v>
      </c>
      <c r="F176" s="198" t="s">
        <v>148</v>
      </c>
      <c r="G176" s="199" t="s">
        <v>140</v>
      </c>
      <c r="H176" s="200">
        <v>57</v>
      </c>
      <c r="I176" s="201"/>
      <c r="J176" s="201">
        <f>ROUND(I176*H176,2)</f>
        <v>0</v>
      </c>
      <c r="K176" s="205" t="s">
        <v>108</v>
      </c>
      <c r="L176" s="180"/>
      <c r="M176" s="181"/>
      <c r="N176" s="182"/>
      <c r="O176" s="153"/>
      <c r="P176" s="153"/>
      <c r="Q176" s="153"/>
      <c r="R176" s="153"/>
      <c r="S176" s="153"/>
      <c r="T176" s="154"/>
      <c r="AR176" s="21"/>
      <c r="AT176" s="21"/>
      <c r="AU176" s="21"/>
      <c r="AY176" s="21"/>
      <c r="BE176" s="155"/>
      <c r="BF176" s="155"/>
      <c r="BG176" s="155"/>
      <c r="BH176" s="155"/>
      <c r="BI176" s="155"/>
      <c r="BJ176" s="21"/>
      <c r="BK176" s="155"/>
      <c r="BL176" s="21"/>
      <c r="BM176" s="21"/>
    </row>
    <row r="177" spans="2:65" s="12" customFormat="1">
      <c r="B177" s="164"/>
      <c r="C177" s="203"/>
      <c r="D177" s="165"/>
      <c r="F177" s="202" t="s">
        <v>149</v>
      </c>
      <c r="G177" s="203"/>
      <c r="H177" s="204"/>
      <c r="I177" s="203"/>
      <c r="J177" s="203"/>
      <c r="K177" s="203"/>
      <c r="L177" s="164"/>
      <c r="M177" s="168"/>
      <c r="N177" s="169"/>
      <c r="O177" s="169"/>
      <c r="P177" s="169"/>
      <c r="Q177" s="169"/>
      <c r="R177" s="169"/>
      <c r="S177" s="169"/>
      <c r="T177" s="170"/>
      <c r="AT177" s="171"/>
      <c r="AU177" s="171"/>
      <c r="AY177" s="171"/>
    </row>
    <row r="178" spans="2:65" s="185" customFormat="1" ht="22.5" customHeight="1">
      <c r="B178" s="144"/>
      <c r="C178" s="206">
        <v>41</v>
      </c>
      <c r="D178" s="174"/>
      <c r="E178" s="146" t="s">
        <v>208</v>
      </c>
      <c r="F178" s="198" t="s">
        <v>150</v>
      </c>
      <c r="G178" s="199" t="s">
        <v>114</v>
      </c>
      <c r="H178" s="200">
        <v>210</v>
      </c>
      <c r="I178" s="201"/>
      <c r="J178" s="201">
        <f>ROUND(I178*H178,2)</f>
        <v>0</v>
      </c>
      <c r="K178" s="205" t="s">
        <v>108</v>
      </c>
      <c r="L178" s="180"/>
      <c r="M178" s="181"/>
      <c r="N178" s="182"/>
      <c r="O178" s="153"/>
      <c r="P178" s="153"/>
      <c r="Q178" s="153"/>
      <c r="R178" s="153"/>
      <c r="S178" s="153"/>
      <c r="T178" s="154"/>
      <c r="AR178" s="21"/>
      <c r="AT178" s="21"/>
      <c r="AU178" s="21"/>
      <c r="AY178" s="21"/>
      <c r="BE178" s="155"/>
      <c r="BF178" s="155"/>
      <c r="BG178" s="155"/>
      <c r="BH178" s="155"/>
      <c r="BI178" s="155"/>
      <c r="BJ178" s="21"/>
      <c r="BK178" s="155"/>
      <c r="BL178" s="21"/>
      <c r="BM178" s="21"/>
    </row>
    <row r="179" spans="2:65" s="12" customFormat="1">
      <c r="B179" s="164"/>
      <c r="C179" s="203"/>
      <c r="D179" s="165"/>
      <c r="F179" s="202" t="s">
        <v>151</v>
      </c>
      <c r="G179" s="203"/>
      <c r="H179" s="204"/>
      <c r="I179" s="203"/>
      <c r="J179" s="203"/>
      <c r="K179" s="203"/>
      <c r="L179" s="164"/>
      <c r="M179" s="168"/>
      <c r="N179" s="169"/>
      <c r="O179" s="169"/>
      <c r="P179" s="169"/>
      <c r="Q179" s="169"/>
      <c r="R179" s="169"/>
      <c r="S179" s="169"/>
      <c r="T179" s="170"/>
      <c r="AT179" s="171"/>
      <c r="AU179" s="171"/>
      <c r="AY179" s="171"/>
    </row>
    <row r="180" spans="2:65" s="185" customFormat="1" ht="22.5" customHeight="1">
      <c r="B180" s="144"/>
      <c r="C180" s="206">
        <v>42</v>
      </c>
      <c r="D180" s="174"/>
      <c r="E180" s="146" t="s">
        <v>209</v>
      </c>
      <c r="F180" s="198" t="s">
        <v>152</v>
      </c>
      <c r="G180" s="199" t="s">
        <v>114</v>
      </c>
      <c r="H180" s="200">
        <v>80</v>
      </c>
      <c r="I180" s="201"/>
      <c r="J180" s="201">
        <f>ROUND(I180*H180,2)</f>
        <v>0</v>
      </c>
      <c r="K180" s="205" t="s">
        <v>108</v>
      </c>
      <c r="L180" s="180"/>
      <c r="M180" s="181"/>
      <c r="N180" s="182"/>
      <c r="O180" s="153"/>
      <c r="P180" s="153"/>
      <c r="Q180" s="153"/>
      <c r="R180" s="153"/>
      <c r="S180" s="153"/>
      <c r="T180" s="154"/>
      <c r="AR180" s="21"/>
      <c r="AT180" s="21"/>
      <c r="AU180" s="21"/>
      <c r="AY180" s="21"/>
      <c r="BE180" s="155"/>
      <c r="BF180" s="155"/>
      <c r="BG180" s="155"/>
      <c r="BH180" s="155"/>
      <c r="BI180" s="155"/>
      <c r="BJ180" s="21"/>
      <c r="BK180" s="155"/>
      <c r="BL180" s="21"/>
      <c r="BM180" s="21"/>
    </row>
    <row r="181" spans="2:65" s="12" customFormat="1">
      <c r="B181" s="164"/>
      <c r="C181" s="203"/>
      <c r="D181" s="165"/>
      <c r="F181" s="202" t="s">
        <v>153</v>
      </c>
      <c r="G181" s="203"/>
      <c r="H181" s="204"/>
      <c r="I181" s="203"/>
      <c r="J181" s="203"/>
      <c r="K181" s="203"/>
      <c r="L181" s="164"/>
      <c r="M181" s="168"/>
      <c r="N181" s="169"/>
      <c r="O181" s="169"/>
      <c r="P181" s="169"/>
      <c r="Q181" s="169"/>
      <c r="R181" s="169"/>
      <c r="S181" s="169"/>
      <c r="T181" s="170"/>
      <c r="AT181" s="171"/>
      <c r="AU181" s="171"/>
      <c r="AY181" s="171"/>
    </row>
    <row r="182" spans="2:65" s="185" customFormat="1" ht="22.5" customHeight="1">
      <c r="B182" s="144"/>
      <c r="C182" s="206">
        <v>43</v>
      </c>
      <c r="D182" s="174"/>
      <c r="E182" s="146" t="s">
        <v>210</v>
      </c>
      <c r="F182" s="198" t="s">
        <v>154</v>
      </c>
      <c r="G182" s="199" t="s">
        <v>114</v>
      </c>
      <c r="H182" s="200">
        <v>310</v>
      </c>
      <c r="I182" s="201"/>
      <c r="J182" s="201">
        <f>ROUND(I182*H182,2)</f>
        <v>0</v>
      </c>
      <c r="K182" s="205" t="s">
        <v>108</v>
      </c>
      <c r="L182" s="180"/>
      <c r="M182" s="181"/>
      <c r="N182" s="182"/>
      <c r="O182" s="153"/>
      <c r="P182" s="153"/>
      <c r="Q182" s="153"/>
      <c r="R182" s="153"/>
      <c r="S182" s="153"/>
      <c r="T182" s="154"/>
      <c r="AR182" s="21"/>
      <c r="AT182" s="21"/>
      <c r="AU182" s="21"/>
      <c r="AY182" s="21"/>
      <c r="BE182" s="155"/>
      <c r="BF182" s="155"/>
      <c r="BG182" s="155"/>
      <c r="BH182" s="155"/>
      <c r="BI182" s="155"/>
      <c r="BJ182" s="21"/>
      <c r="BK182" s="155"/>
      <c r="BL182" s="21"/>
      <c r="BM182" s="21"/>
    </row>
    <row r="183" spans="2:65" s="12" customFormat="1" ht="40.5">
      <c r="B183" s="164"/>
      <c r="C183" s="203"/>
      <c r="D183" s="165"/>
      <c r="F183" s="202" t="s">
        <v>155</v>
      </c>
      <c r="G183" s="203"/>
      <c r="H183" s="204"/>
      <c r="I183" s="203"/>
      <c r="J183" s="203"/>
      <c r="K183" s="203"/>
      <c r="L183" s="164"/>
      <c r="M183" s="168"/>
      <c r="N183" s="169"/>
      <c r="O183" s="169"/>
      <c r="P183" s="169"/>
      <c r="Q183" s="169"/>
      <c r="R183" s="169"/>
      <c r="S183" s="169"/>
      <c r="T183" s="170"/>
      <c r="AT183" s="171"/>
      <c r="AU183" s="171"/>
      <c r="AY183" s="171"/>
    </row>
    <row r="184" spans="2:65" s="185" customFormat="1" ht="22.5" customHeight="1">
      <c r="B184" s="144"/>
      <c r="C184" s="206">
        <v>44</v>
      </c>
      <c r="D184" s="174"/>
      <c r="E184" s="146" t="s">
        <v>283</v>
      </c>
      <c r="F184" s="198" t="s">
        <v>211</v>
      </c>
      <c r="G184" s="199" t="s">
        <v>140</v>
      </c>
      <c r="H184" s="200">
        <v>202</v>
      </c>
      <c r="I184" s="201"/>
      <c r="J184" s="201">
        <f>ROUND(I184*H184,2)</f>
        <v>0</v>
      </c>
      <c r="K184" s="205" t="s">
        <v>108</v>
      </c>
      <c r="L184" s="180"/>
      <c r="M184" s="181"/>
      <c r="N184" s="182"/>
      <c r="O184" s="153"/>
      <c r="P184" s="153"/>
      <c r="Q184" s="153"/>
      <c r="R184" s="153"/>
      <c r="S184" s="153"/>
      <c r="T184" s="154"/>
      <c r="AR184" s="21"/>
      <c r="AT184" s="21"/>
      <c r="AU184" s="21"/>
      <c r="AY184" s="21"/>
      <c r="BE184" s="155"/>
      <c r="BF184" s="155"/>
      <c r="BG184" s="155"/>
      <c r="BH184" s="155"/>
      <c r="BI184" s="155"/>
      <c r="BJ184" s="21"/>
      <c r="BK184" s="155"/>
      <c r="BL184" s="21"/>
      <c r="BM184" s="21"/>
    </row>
    <row r="185" spans="2:65" s="12" customFormat="1">
      <c r="B185" s="164"/>
      <c r="C185" s="203"/>
      <c r="D185" s="165"/>
      <c r="F185" s="202" t="s">
        <v>212</v>
      </c>
      <c r="G185" s="203"/>
      <c r="H185" s="204"/>
      <c r="I185" s="203"/>
      <c r="J185" s="203"/>
      <c r="K185" s="203"/>
      <c r="L185" s="164"/>
      <c r="M185" s="168"/>
      <c r="N185" s="169"/>
      <c r="O185" s="169"/>
      <c r="P185" s="169"/>
      <c r="Q185" s="169"/>
      <c r="R185" s="169"/>
      <c r="S185" s="169"/>
      <c r="T185" s="170"/>
      <c r="AT185" s="171"/>
      <c r="AU185" s="171"/>
      <c r="AY185" s="171"/>
    </row>
    <row r="186" spans="2:65" s="185" customFormat="1" ht="22.5" customHeight="1">
      <c r="B186" s="144"/>
      <c r="C186" s="206">
        <v>45</v>
      </c>
      <c r="D186" s="174"/>
      <c r="E186" s="146" t="s">
        <v>213</v>
      </c>
      <c r="F186" s="198" t="s">
        <v>214</v>
      </c>
      <c r="G186" s="199" t="s">
        <v>215</v>
      </c>
      <c r="H186" s="200">
        <v>101</v>
      </c>
      <c r="I186" s="201"/>
      <c r="J186" s="201">
        <f>ROUND(I186*H186,2)</f>
        <v>0</v>
      </c>
      <c r="K186" s="205" t="s">
        <v>108</v>
      </c>
      <c r="L186" s="180"/>
      <c r="M186" s="181"/>
      <c r="N186" s="182"/>
      <c r="O186" s="153"/>
      <c r="P186" s="153"/>
      <c r="Q186" s="153"/>
      <c r="R186" s="153"/>
      <c r="S186" s="153"/>
      <c r="T186" s="154"/>
      <c r="AR186" s="21"/>
      <c r="AT186" s="21"/>
      <c r="AU186" s="21"/>
      <c r="AY186" s="21"/>
      <c r="BE186" s="155"/>
      <c r="BF186" s="155"/>
      <c r="BG186" s="155"/>
      <c r="BH186" s="155"/>
      <c r="BI186" s="155"/>
      <c r="BJ186" s="21"/>
      <c r="BK186" s="155"/>
      <c r="BL186" s="21"/>
      <c r="BM186" s="21"/>
    </row>
    <row r="187" spans="2:65" s="12" customFormat="1">
      <c r="B187" s="164"/>
      <c r="C187" s="203"/>
      <c r="D187" s="165"/>
      <c r="F187" s="202" t="s">
        <v>216</v>
      </c>
      <c r="G187" s="203"/>
      <c r="H187" s="204"/>
      <c r="I187" s="203"/>
      <c r="J187" s="203"/>
      <c r="K187" s="203"/>
      <c r="L187" s="164"/>
      <c r="M187" s="168"/>
      <c r="N187" s="169"/>
      <c r="O187" s="169"/>
      <c r="P187" s="169"/>
      <c r="Q187" s="169"/>
      <c r="R187" s="169"/>
      <c r="S187" s="169"/>
      <c r="T187" s="170"/>
      <c r="AT187" s="171"/>
      <c r="AU187" s="171"/>
      <c r="AY187" s="171"/>
    </row>
    <row r="188" spans="2:65" s="185" customFormat="1" ht="22.5" customHeight="1">
      <c r="B188" s="144"/>
      <c r="C188" s="206">
        <v>46</v>
      </c>
      <c r="D188" s="174"/>
      <c r="E188" s="146" t="s">
        <v>217</v>
      </c>
      <c r="F188" s="198" t="s">
        <v>156</v>
      </c>
      <c r="G188" s="199" t="s">
        <v>114</v>
      </c>
      <c r="H188" s="200">
        <v>75</v>
      </c>
      <c r="I188" s="201"/>
      <c r="J188" s="201">
        <f>ROUND(I188*H188,2)</f>
        <v>0</v>
      </c>
      <c r="K188" s="205" t="s">
        <v>108</v>
      </c>
      <c r="L188" s="180"/>
      <c r="M188" s="181"/>
      <c r="N188" s="182"/>
      <c r="O188" s="153"/>
      <c r="P188" s="153"/>
      <c r="Q188" s="153"/>
      <c r="R188" s="153"/>
      <c r="S188" s="153"/>
      <c r="T188" s="154"/>
      <c r="AR188" s="21"/>
      <c r="AT188" s="21"/>
      <c r="AU188" s="21"/>
      <c r="AY188" s="21"/>
      <c r="BE188" s="155"/>
      <c r="BF188" s="155"/>
      <c r="BG188" s="155"/>
      <c r="BH188" s="155"/>
      <c r="BI188" s="155"/>
      <c r="BJ188" s="21"/>
      <c r="BK188" s="155"/>
      <c r="BL188" s="21"/>
      <c r="BM188" s="21"/>
    </row>
    <row r="189" spans="2:65" s="12" customFormat="1">
      <c r="B189" s="164"/>
      <c r="C189" s="203"/>
      <c r="D189" s="165"/>
      <c r="F189" s="202" t="s">
        <v>157</v>
      </c>
      <c r="G189" s="203"/>
      <c r="H189" s="204"/>
      <c r="I189" s="203"/>
      <c r="J189" s="203"/>
      <c r="K189" s="203"/>
      <c r="L189" s="164"/>
      <c r="M189" s="168"/>
      <c r="N189" s="169"/>
      <c r="O189" s="169"/>
      <c r="P189" s="169"/>
      <c r="Q189" s="169"/>
      <c r="R189" s="169"/>
      <c r="S189" s="169"/>
      <c r="T189" s="170"/>
      <c r="AT189" s="171"/>
      <c r="AU189" s="171"/>
      <c r="AY189" s="171"/>
    </row>
    <row r="190" spans="2:65" s="185" customFormat="1" ht="22.5" customHeight="1">
      <c r="B190" s="144"/>
      <c r="C190" s="206">
        <v>47</v>
      </c>
      <c r="D190" s="174"/>
      <c r="E190" s="146" t="s">
        <v>218</v>
      </c>
      <c r="F190" s="198" t="s">
        <v>219</v>
      </c>
      <c r="G190" s="199" t="s">
        <v>220</v>
      </c>
      <c r="H190" s="200">
        <v>8</v>
      </c>
      <c r="I190" s="201"/>
      <c r="J190" s="201">
        <f>ROUND(I190*H190,2)</f>
        <v>0</v>
      </c>
      <c r="K190" s="205" t="s">
        <v>108</v>
      </c>
      <c r="L190" s="180"/>
      <c r="M190" s="181"/>
      <c r="N190" s="182"/>
      <c r="O190" s="153"/>
      <c r="P190" s="153"/>
      <c r="Q190" s="153"/>
      <c r="R190" s="153"/>
      <c r="S190" s="153"/>
      <c r="T190" s="154"/>
      <c r="AR190" s="21"/>
      <c r="AT190" s="21"/>
      <c r="AU190" s="21"/>
      <c r="AY190" s="21"/>
      <c r="BE190" s="155"/>
      <c r="BF190" s="155"/>
      <c r="BG190" s="155"/>
      <c r="BH190" s="155"/>
      <c r="BI190" s="155"/>
      <c r="BJ190" s="21"/>
      <c r="BK190" s="155"/>
      <c r="BL190" s="21"/>
      <c r="BM190" s="21"/>
    </row>
    <row r="191" spans="2:65" s="12" customFormat="1">
      <c r="B191" s="164"/>
      <c r="C191" s="203"/>
      <c r="D191" s="165"/>
      <c r="F191" s="202" t="s">
        <v>221</v>
      </c>
      <c r="G191" s="203"/>
      <c r="H191" s="204"/>
      <c r="I191" s="203"/>
      <c r="J191" s="203"/>
      <c r="K191" s="203"/>
      <c r="L191" s="164"/>
      <c r="M191" s="168"/>
      <c r="N191" s="169"/>
      <c r="O191" s="169"/>
      <c r="P191" s="169"/>
      <c r="Q191" s="169"/>
      <c r="R191" s="169"/>
      <c r="S191" s="169"/>
      <c r="T191" s="170"/>
      <c r="AT191" s="171"/>
      <c r="AU191" s="171"/>
      <c r="AY191" s="171"/>
    </row>
    <row r="192" spans="2:65" s="185" customFormat="1" ht="22.5" customHeight="1">
      <c r="B192" s="144"/>
      <c r="C192" s="206">
        <v>48</v>
      </c>
      <c r="D192" s="174"/>
      <c r="E192" s="146" t="s">
        <v>222</v>
      </c>
      <c r="F192" s="198" t="s">
        <v>158</v>
      </c>
      <c r="G192" s="199" t="s">
        <v>140</v>
      </c>
      <c r="H192" s="200">
        <v>140</v>
      </c>
      <c r="I192" s="201"/>
      <c r="J192" s="201">
        <f>ROUND(I192*H192,2)</f>
        <v>0</v>
      </c>
      <c r="K192" s="205" t="s">
        <v>108</v>
      </c>
      <c r="L192" s="180"/>
      <c r="M192" s="181"/>
      <c r="N192" s="182"/>
      <c r="O192" s="153"/>
      <c r="P192" s="153"/>
      <c r="Q192" s="153"/>
      <c r="R192" s="153"/>
      <c r="S192" s="153"/>
      <c r="T192" s="154"/>
      <c r="AR192" s="21"/>
      <c r="AT192" s="21"/>
      <c r="AU192" s="21"/>
      <c r="AY192" s="21"/>
      <c r="BE192" s="155"/>
      <c r="BF192" s="155"/>
      <c r="BG192" s="155"/>
      <c r="BH192" s="155"/>
      <c r="BI192" s="155"/>
      <c r="BJ192" s="21"/>
      <c r="BK192" s="155"/>
      <c r="BL192" s="21"/>
      <c r="BM192" s="21"/>
    </row>
    <row r="193" spans="2:65" s="12" customFormat="1">
      <c r="B193" s="164"/>
      <c r="C193" s="203"/>
      <c r="D193" s="165"/>
      <c r="F193" s="202" t="s">
        <v>159</v>
      </c>
      <c r="G193" s="203"/>
      <c r="H193" s="204"/>
      <c r="I193" s="203"/>
      <c r="J193" s="203"/>
      <c r="K193" s="203"/>
      <c r="L193" s="164"/>
      <c r="M193" s="168"/>
      <c r="N193" s="169"/>
      <c r="O193" s="169"/>
      <c r="P193" s="169"/>
      <c r="Q193" s="169"/>
      <c r="R193" s="169"/>
      <c r="S193" s="169"/>
      <c r="T193" s="170"/>
      <c r="AT193" s="171"/>
      <c r="AU193" s="171"/>
      <c r="AY193" s="171"/>
    </row>
    <row r="194" spans="2:65" s="185" customFormat="1" ht="22.5" customHeight="1">
      <c r="B194" s="144"/>
      <c r="C194" s="206">
        <v>49</v>
      </c>
      <c r="D194" s="174"/>
      <c r="E194" s="146" t="s">
        <v>223</v>
      </c>
      <c r="F194" s="198" t="s">
        <v>224</v>
      </c>
      <c r="G194" s="199" t="s">
        <v>114</v>
      </c>
      <c r="H194" s="200">
        <v>210</v>
      </c>
      <c r="I194" s="201"/>
      <c r="J194" s="201">
        <f>ROUND(I194*H194,2)</f>
        <v>0</v>
      </c>
      <c r="K194" s="205" t="s">
        <v>108</v>
      </c>
      <c r="L194" s="180"/>
      <c r="M194" s="181"/>
      <c r="N194" s="182"/>
      <c r="O194" s="153"/>
      <c r="P194" s="153"/>
      <c r="Q194" s="153"/>
      <c r="R194" s="153"/>
      <c r="S194" s="153"/>
      <c r="T194" s="154"/>
      <c r="AR194" s="21"/>
      <c r="AT194" s="21"/>
      <c r="AU194" s="21"/>
      <c r="AY194" s="21"/>
      <c r="BE194" s="155"/>
      <c r="BF194" s="155"/>
      <c r="BG194" s="155"/>
      <c r="BH194" s="155"/>
      <c r="BI194" s="155"/>
      <c r="BJ194" s="21"/>
      <c r="BK194" s="155"/>
      <c r="BL194" s="21"/>
      <c r="BM194" s="21"/>
    </row>
    <row r="195" spans="2:65" s="12" customFormat="1">
      <c r="B195" s="164"/>
      <c r="C195" s="203"/>
      <c r="D195" s="165"/>
      <c r="F195" s="202" t="s">
        <v>225</v>
      </c>
      <c r="G195" s="203"/>
      <c r="H195" s="204"/>
      <c r="I195" s="203"/>
      <c r="J195" s="203"/>
      <c r="K195" s="203"/>
      <c r="L195" s="164"/>
      <c r="M195" s="168"/>
      <c r="N195" s="169"/>
      <c r="O195" s="169"/>
      <c r="P195" s="169"/>
      <c r="Q195" s="169"/>
      <c r="R195" s="169"/>
      <c r="S195" s="169"/>
      <c r="T195" s="170"/>
      <c r="AT195" s="171"/>
      <c r="AU195" s="171"/>
      <c r="AY195" s="171"/>
    </row>
    <row r="196" spans="2:65" s="185" customFormat="1" ht="22.5" customHeight="1">
      <c r="B196" s="144"/>
      <c r="C196" s="206">
        <v>50</v>
      </c>
      <c r="D196" s="174"/>
      <c r="E196" s="146" t="s">
        <v>226</v>
      </c>
      <c r="F196" s="198" t="s">
        <v>227</v>
      </c>
      <c r="G196" s="199" t="s">
        <v>114</v>
      </c>
      <c r="H196" s="200">
        <v>80</v>
      </c>
      <c r="I196" s="201"/>
      <c r="J196" s="201">
        <f>ROUND(I196*H196,2)</f>
        <v>0</v>
      </c>
      <c r="K196" s="205" t="s">
        <v>108</v>
      </c>
      <c r="L196" s="180"/>
      <c r="M196" s="181"/>
      <c r="N196" s="182"/>
      <c r="O196" s="153"/>
      <c r="P196" s="153"/>
      <c r="Q196" s="153"/>
      <c r="R196" s="153"/>
      <c r="S196" s="153"/>
      <c r="T196" s="154"/>
      <c r="AR196" s="21"/>
      <c r="AT196" s="21"/>
      <c r="AU196" s="21"/>
      <c r="AY196" s="21"/>
      <c r="BE196" s="155"/>
      <c r="BF196" s="155"/>
      <c r="BG196" s="155"/>
      <c r="BH196" s="155"/>
      <c r="BI196" s="155"/>
      <c r="BJ196" s="21"/>
      <c r="BK196" s="155"/>
      <c r="BL196" s="21"/>
      <c r="BM196" s="21"/>
    </row>
    <row r="197" spans="2:65" s="12" customFormat="1" ht="27">
      <c r="B197" s="164"/>
      <c r="C197" s="203"/>
      <c r="D197" s="165"/>
      <c r="F197" s="202" t="s">
        <v>228</v>
      </c>
      <c r="G197" s="203"/>
      <c r="H197" s="204"/>
      <c r="I197" s="203"/>
      <c r="J197" s="203"/>
      <c r="K197" s="203"/>
      <c r="L197" s="164"/>
      <c r="M197" s="168"/>
      <c r="N197" s="169"/>
      <c r="O197" s="169"/>
      <c r="P197" s="169"/>
      <c r="Q197" s="169"/>
      <c r="R197" s="169"/>
      <c r="S197" s="169"/>
      <c r="T197" s="170"/>
      <c r="AT197" s="171"/>
      <c r="AU197" s="171"/>
      <c r="AY197" s="171"/>
    </row>
    <row r="198" spans="2:65" s="185" customFormat="1" ht="22.5" customHeight="1">
      <c r="B198" s="144"/>
      <c r="C198" s="206">
        <v>51</v>
      </c>
      <c r="D198" s="174"/>
      <c r="E198" s="146">
        <v>460680041</v>
      </c>
      <c r="F198" s="198" t="s">
        <v>229</v>
      </c>
      <c r="G198" s="199" t="s">
        <v>140</v>
      </c>
      <c r="H198" s="200">
        <v>18</v>
      </c>
      <c r="I198" s="201"/>
      <c r="J198" s="201">
        <f>ROUND(I198*H198,2)</f>
        <v>0</v>
      </c>
      <c r="K198" s="205" t="s">
        <v>108</v>
      </c>
      <c r="L198" s="180"/>
      <c r="M198" s="181"/>
      <c r="N198" s="182"/>
      <c r="O198" s="153"/>
      <c r="P198" s="153"/>
      <c r="Q198" s="153"/>
      <c r="R198" s="153"/>
      <c r="S198" s="153"/>
      <c r="T198" s="154"/>
      <c r="AR198" s="21"/>
      <c r="AT198" s="21"/>
      <c r="AU198" s="21"/>
      <c r="AY198" s="21"/>
      <c r="BE198" s="155"/>
      <c r="BF198" s="155"/>
      <c r="BG198" s="155"/>
      <c r="BH198" s="155"/>
      <c r="BI198" s="155"/>
      <c r="BJ198" s="21"/>
      <c r="BK198" s="155"/>
      <c r="BL198" s="21"/>
      <c r="BM198" s="21"/>
    </row>
    <row r="199" spans="2:65" s="12" customFormat="1">
      <c r="B199" s="164"/>
      <c r="C199" s="203"/>
      <c r="D199" s="165"/>
      <c r="F199" s="202" t="s">
        <v>230</v>
      </c>
      <c r="G199" s="203"/>
      <c r="H199" s="204"/>
      <c r="I199" s="203"/>
      <c r="J199" s="203"/>
      <c r="K199" s="203"/>
      <c r="L199" s="164"/>
      <c r="M199" s="168"/>
      <c r="N199" s="169"/>
      <c r="O199" s="169"/>
      <c r="P199" s="169"/>
      <c r="Q199" s="169"/>
      <c r="R199" s="169"/>
      <c r="S199" s="169"/>
      <c r="T199" s="170"/>
      <c r="AT199" s="171"/>
      <c r="AU199" s="171"/>
      <c r="AY199" s="171"/>
    </row>
    <row r="200" spans="2:65" s="185" customFormat="1" ht="22.5" customHeight="1">
      <c r="B200" s="144"/>
      <c r="C200" s="206">
        <v>52</v>
      </c>
      <c r="D200" s="174"/>
      <c r="E200" s="146">
        <v>460680042</v>
      </c>
      <c r="F200" s="198" t="s">
        <v>231</v>
      </c>
      <c r="G200" s="199" t="s">
        <v>140</v>
      </c>
      <c r="H200" s="200">
        <v>12</v>
      </c>
      <c r="I200" s="201"/>
      <c r="J200" s="201">
        <f>ROUND(I200*H200,2)</f>
        <v>0</v>
      </c>
      <c r="K200" s="205" t="s">
        <v>108</v>
      </c>
      <c r="L200" s="180"/>
      <c r="M200" s="181"/>
      <c r="N200" s="182"/>
      <c r="O200" s="153"/>
      <c r="P200" s="153"/>
      <c r="Q200" s="153"/>
      <c r="R200" s="153"/>
      <c r="S200" s="153"/>
      <c r="T200" s="154"/>
      <c r="AR200" s="21"/>
      <c r="AT200" s="21"/>
      <c r="AU200" s="21"/>
      <c r="AY200" s="21"/>
      <c r="BE200" s="155"/>
      <c r="BF200" s="155"/>
      <c r="BG200" s="155"/>
      <c r="BH200" s="155"/>
      <c r="BI200" s="155"/>
      <c r="BJ200" s="21"/>
      <c r="BK200" s="155"/>
      <c r="BL200" s="21"/>
      <c r="BM200" s="21"/>
    </row>
    <row r="201" spans="2:65" s="12" customFormat="1" ht="27">
      <c r="B201" s="164"/>
      <c r="C201" s="203"/>
      <c r="D201" s="165"/>
      <c r="F201" s="202" t="s">
        <v>232</v>
      </c>
      <c r="G201" s="203"/>
      <c r="H201" s="204"/>
      <c r="I201" s="203"/>
      <c r="J201" s="203"/>
      <c r="K201" s="203"/>
      <c r="L201" s="164"/>
      <c r="M201" s="168"/>
      <c r="N201" s="169"/>
      <c r="O201" s="169"/>
      <c r="P201" s="169"/>
      <c r="Q201" s="169"/>
      <c r="R201" s="169"/>
      <c r="S201" s="169"/>
      <c r="T201" s="170"/>
      <c r="AT201" s="171"/>
      <c r="AU201" s="171"/>
      <c r="AY201" s="171"/>
    </row>
    <row r="202" spans="2:65" s="185" customFormat="1" ht="22.5" customHeight="1">
      <c r="B202" s="144"/>
      <c r="C202" s="206">
        <v>53</v>
      </c>
      <c r="D202" s="174"/>
      <c r="E202" s="146" t="s">
        <v>300</v>
      </c>
      <c r="F202" s="198" t="s">
        <v>127</v>
      </c>
      <c r="G202" s="199" t="s">
        <v>115</v>
      </c>
      <c r="H202" s="200">
        <v>1</v>
      </c>
      <c r="I202" s="201"/>
      <c r="J202" s="201">
        <f>ROUND(I202*H202,2)</f>
        <v>0</v>
      </c>
      <c r="K202" s="205" t="s">
        <v>108</v>
      </c>
      <c r="L202" s="180"/>
      <c r="M202" s="181"/>
      <c r="N202" s="182"/>
      <c r="O202" s="153"/>
      <c r="P202" s="153"/>
      <c r="Q202" s="153"/>
      <c r="R202" s="153"/>
      <c r="S202" s="153"/>
      <c r="T202" s="154"/>
      <c r="AR202" s="21"/>
      <c r="AT202" s="21"/>
      <c r="AU202" s="21"/>
      <c r="AY202" s="21"/>
      <c r="BE202" s="155"/>
      <c r="BF202" s="155"/>
      <c r="BG202" s="155"/>
      <c r="BH202" s="155"/>
      <c r="BI202" s="155"/>
      <c r="BJ202" s="21"/>
      <c r="BK202" s="155"/>
      <c r="BL202" s="21"/>
      <c r="BM202" s="21"/>
    </row>
    <row r="203" spans="2:65" s="12" customFormat="1">
      <c r="B203" s="164"/>
      <c r="C203" s="203"/>
      <c r="D203" s="165"/>
      <c r="F203" s="202" t="s">
        <v>128</v>
      </c>
      <c r="G203" s="203"/>
      <c r="H203" s="204"/>
      <c r="I203" s="203"/>
      <c r="J203" s="203"/>
      <c r="K203" s="203"/>
      <c r="L203" s="164"/>
      <c r="M203" s="168"/>
      <c r="N203" s="169"/>
      <c r="O203" s="169"/>
      <c r="P203" s="169"/>
      <c r="Q203" s="169"/>
      <c r="R203" s="169"/>
      <c r="S203" s="169"/>
      <c r="T203" s="170"/>
      <c r="AT203" s="171"/>
      <c r="AU203" s="171"/>
      <c r="AY203" s="171"/>
    </row>
    <row r="204" spans="2:65" s="185" customFormat="1" ht="22.5" customHeight="1">
      <c r="B204" s="144"/>
      <c r="C204" s="206">
        <v>54</v>
      </c>
      <c r="D204" s="174"/>
      <c r="E204" s="146" t="s">
        <v>301</v>
      </c>
      <c r="F204" s="198" t="s">
        <v>160</v>
      </c>
      <c r="G204" s="199" t="s">
        <v>115</v>
      </c>
      <c r="H204" s="200">
        <v>1</v>
      </c>
      <c r="I204" s="201"/>
      <c r="J204" s="201">
        <f>ROUND(I204*H204,2)</f>
        <v>0</v>
      </c>
      <c r="K204" s="205" t="s">
        <v>108</v>
      </c>
      <c r="L204" s="180"/>
      <c r="M204" s="181"/>
      <c r="N204" s="182"/>
      <c r="O204" s="153"/>
      <c r="P204" s="153"/>
      <c r="Q204" s="153"/>
      <c r="R204" s="153"/>
      <c r="S204" s="153"/>
      <c r="T204" s="154"/>
      <c r="AR204" s="21"/>
      <c r="AT204" s="21"/>
      <c r="AU204" s="21"/>
      <c r="AY204" s="21"/>
      <c r="BE204" s="155"/>
      <c r="BF204" s="155"/>
      <c r="BG204" s="155"/>
      <c r="BH204" s="155"/>
      <c r="BI204" s="155"/>
      <c r="BJ204" s="21"/>
      <c r="BK204" s="155"/>
      <c r="BL204" s="21"/>
      <c r="BM204" s="21"/>
    </row>
    <row r="205" spans="2:65" s="12" customFormat="1">
      <c r="B205" s="164"/>
      <c r="C205" s="203"/>
      <c r="D205" s="165"/>
      <c r="F205" s="202" t="s">
        <v>161</v>
      </c>
      <c r="G205" s="203"/>
      <c r="H205" s="204"/>
      <c r="I205" s="203"/>
      <c r="J205" s="203"/>
      <c r="K205" s="203"/>
      <c r="L205" s="164"/>
      <c r="M205" s="168"/>
      <c r="N205" s="169"/>
      <c r="O205" s="169"/>
      <c r="P205" s="169"/>
      <c r="Q205" s="169"/>
      <c r="R205" s="169"/>
      <c r="S205" s="169"/>
      <c r="T205" s="170"/>
      <c r="AT205" s="171"/>
      <c r="AU205" s="171"/>
      <c r="AY205" s="171"/>
    </row>
    <row r="206" spans="2:65" s="185" customFormat="1" ht="22.5" customHeight="1">
      <c r="B206" s="144"/>
      <c r="C206" s="206">
        <v>55</v>
      </c>
      <c r="D206" s="174"/>
      <c r="E206" s="146" t="s">
        <v>302</v>
      </c>
      <c r="F206" s="198" t="s">
        <v>233</v>
      </c>
      <c r="G206" s="199" t="s">
        <v>107</v>
      </c>
      <c r="H206" s="200">
        <v>150</v>
      </c>
      <c r="I206" s="201"/>
      <c r="J206" s="201">
        <f>ROUND(I206*H206,2)</f>
        <v>0</v>
      </c>
      <c r="K206" s="205" t="s">
        <v>108</v>
      </c>
      <c r="L206" s="180"/>
      <c r="M206" s="181"/>
      <c r="N206" s="182"/>
      <c r="O206" s="153"/>
      <c r="P206" s="153"/>
      <c r="Q206" s="153"/>
      <c r="R206" s="153"/>
      <c r="S206" s="153"/>
      <c r="T206" s="154"/>
      <c r="AR206" s="21"/>
      <c r="AT206" s="21"/>
      <c r="AU206" s="21"/>
      <c r="AY206" s="21"/>
      <c r="BE206" s="155"/>
      <c r="BF206" s="155"/>
      <c r="BG206" s="155"/>
      <c r="BH206" s="155"/>
      <c r="BI206" s="155"/>
      <c r="BJ206" s="21"/>
      <c r="BK206" s="155"/>
      <c r="BL206" s="21"/>
      <c r="BM206" s="21"/>
    </row>
    <row r="207" spans="2:65" s="12" customFormat="1">
      <c r="B207" s="164"/>
      <c r="C207" s="203"/>
      <c r="D207" s="165"/>
      <c r="F207" s="202" t="s">
        <v>234</v>
      </c>
      <c r="G207" s="203"/>
      <c r="H207" s="204"/>
      <c r="I207" s="203"/>
      <c r="J207" s="203"/>
      <c r="K207" s="203"/>
      <c r="L207" s="164"/>
      <c r="M207" s="168"/>
      <c r="N207" s="169"/>
      <c r="O207" s="169"/>
      <c r="P207" s="169"/>
      <c r="Q207" s="169"/>
      <c r="R207" s="169"/>
      <c r="S207" s="169"/>
      <c r="T207" s="170"/>
      <c r="AT207" s="171"/>
      <c r="AU207" s="171"/>
      <c r="AY207" s="171"/>
    </row>
    <row r="208" spans="2:65" s="12" customFormat="1">
      <c r="B208" s="164"/>
      <c r="C208" s="203"/>
      <c r="D208" s="189"/>
      <c r="F208" s="193" t="s">
        <v>162</v>
      </c>
      <c r="H208" s="191"/>
      <c r="L208" s="164"/>
      <c r="M208" s="168"/>
      <c r="N208" s="192"/>
      <c r="O208" s="192"/>
      <c r="P208" s="192"/>
      <c r="Q208" s="192"/>
      <c r="R208" s="192"/>
      <c r="S208" s="192"/>
      <c r="T208" s="170"/>
      <c r="AT208" s="171"/>
      <c r="AU208" s="171"/>
      <c r="AY208" s="171"/>
    </row>
    <row r="209" spans="2:65" s="185" customFormat="1" ht="22.5" customHeight="1">
      <c r="B209" s="144"/>
      <c r="C209" s="206">
        <v>56</v>
      </c>
      <c r="D209" s="174"/>
      <c r="E209" s="146" t="s">
        <v>303</v>
      </c>
      <c r="F209" s="198" t="s">
        <v>163</v>
      </c>
      <c r="G209" s="199" t="s">
        <v>140</v>
      </c>
      <c r="H209" s="200">
        <v>1</v>
      </c>
      <c r="I209" s="201"/>
      <c r="J209" s="201">
        <f>ROUND(I209*H209,2)</f>
        <v>0</v>
      </c>
      <c r="K209" s="205" t="s">
        <v>108</v>
      </c>
      <c r="L209" s="180"/>
      <c r="M209" s="181"/>
      <c r="N209" s="182"/>
      <c r="O209" s="153"/>
      <c r="P209" s="153"/>
      <c r="Q209" s="153"/>
      <c r="R209" s="153"/>
      <c r="S209" s="153"/>
      <c r="T209" s="154"/>
      <c r="AR209" s="21"/>
      <c r="AT209" s="21"/>
      <c r="AU209" s="21"/>
      <c r="AY209" s="21"/>
      <c r="BE209" s="155"/>
      <c r="BF209" s="155"/>
      <c r="BG209" s="155"/>
      <c r="BH209" s="155"/>
      <c r="BI209" s="155"/>
      <c r="BJ209" s="21"/>
      <c r="BK209" s="155"/>
      <c r="BL209" s="21"/>
      <c r="BM209" s="21"/>
    </row>
    <row r="210" spans="2:65" s="12" customFormat="1">
      <c r="B210" s="164"/>
      <c r="C210" s="203"/>
      <c r="D210" s="165"/>
      <c r="F210" s="202" t="s">
        <v>164</v>
      </c>
      <c r="G210" s="203"/>
      <c r="H210" s="204"/>
      <c r="I210" s="203"/>
      <c r="J210" s="203"/>
      <c r="K210" s="203"/>
      <c r="L210" s="164"/>
      <c r="M210" s="168"/>
      <c r="N210" s="169"/>
      <c r="O210" s="169"/>
      <c r="P210" s="169"/>
      <c r="Q210" s="169"/>
      <c r="R210" s="169"/>
      <c r="S210" s="169"/>
      <c r="T210" s="170"/>
      <c r="AT210" s="171"/>
      <c r="AU210" s="171"/>
      <c r="AY210" s="171"/>
    </row>
    <row r="211" spans="2:65" s="185" customFormat="1" ht="22.5" customHeight="1">
      <c r="B211" s="144"/>
      <c r="C211" s="206">
        <v>57</v>
      </c>
      <c r="D211" s="174"/>
      <c r="E211" s="146" t="s">
        <v>304</v>
      </c>
      <c r="F211" s="198" t="s">
        <v>165</v>
      </c>
      <c r="G211" s="199" t="s">
        <v>140</v>
      </c>
      <c r="H211" s="200">
        <v>1</v>
      </c>
      <c r="I211" s="201"/>
      <c r="J211" s="201">
        <f>ROUND(I211*H211,2)</f>
        <v>0</v>
      </c>
      <c r="K211" s="205" t="s">
        <v>108</v>
      </c>
      <c r="L211" s="180"/>
      <c r="M211" s="181"/>
      <c r="N211" s="182"/>
      <c r="O211" s="153"/>
      <c r="P211" s="153"/>
      <c r="Q211" s="153"/>
      <c r="R211" s="153"/>
      <c r="S211" s="153"/>
      <c r="T211" s="154"/>
      <c r="AR211" s="21"/>
      <c r="AT211" s="21"/>
      <c r="AU211" s="21"/>
      <c r="AY211" s="21"/>
      <c r="BE211" s="155"/>
      <c r="BF211" s="155"/>
      <c r="BG211" s="155"/>
      <c r="BH211" s="155"/>
      <c r="BI211" s="155"/>
      <c r="BJ211" s="21"/>
      <c r="BK211" s="155"/>
      <c r="BL211" s="21"/>
      <c r="BM211" s="21"/>
    </row>
    <row r="212" spans="2:65" s="12" customFormat="1">
      <c r="B212" s="164"/>
      <c r="C212" s="203"/>
      <c r="D212" s="165"/>
      <c r="F212" s="202" t="s">
        <v>166</v>
      </c>
      <c r="G212" s="203"/>
      <c r="H212" s="204"/>
      <c r="I212" s="203"/>
      <c r="J212" s="203"/>
      <c r="K212" s="203"/>
      <c r="L212" s="164"/>
      <c r="M212" s="168"/>
      <c r="N212" s="169"/>
      <c r="O212" s="169"/>
      <c r="P212" s="169"/>
      <c r="Q212" s="169"/>
      <c r="R212" s="169"/>
      <c r="S212" s="169"/>
      <c r="T212" s="170"/>
      <c r="AT212" s="171"/>
      <c r="AU212" s="171"/>
      <c r="AY212" s="171"/>
    </row>
    <row r="213" spans="2:65" s="185" customFormat="1" ht="22.5" customHeight="1">
      <c r="B213" s="144"/>
      <c r="C213" s="206">
        <v>58</v>
      </c>
      <c r="D213" s="174"/>
      <c r="E213" s="146" t="s">
        <v>305</v>
      </c>
      <c r="F213" s="198" t="s">
        <v>167</v>
      </c>
      <c r="G213" s="199" t="s">
        <v>140</v>
      </c>
      <c r="H213" s="200">
        <v>1</v>
      </c>
      <c r="I213" s="201"/>
      <c r="J213" s="201">
        <f>ROUND(I213*H213,2)</f>
        <v>0</v>
      </c>
      <c r="K213" s="205" t="s">
        <v>108</v>
      </c>
      <c r="L213" s="180"/>
      <c r="M213" s="181"/>
      <c r="N213" s="182"/>
      <c r="O213" s="153"/>
      <c r="P213" s="153"/>
      <c r="Q213" s="153"/>
      <c r="R213" s="153"/>
      <c r="S213" s="153"/>
      <c r="T213" s="154"/>
      <c r="AR213" s="21"/>
      <c r="AT213" s="21"/>
      <c r="AU213" s="21"/>
      <c r="AY213" s="21"/>
      <c r="BE213" s="155"/>
      <c r="BF213" s="155"/>
      <c r="BG213" s="155"/>
      <c r="BH213" s="155"/>
      <c r="BI213" s="155"/>
      <c r="BJ213" s="21"/>
      <c r="BK213" s="155"/>
      <c r="BL213" s="21"/>
      <c r="BM213" s="21"/>
    </row>
    <row r="214" spans="2:65" s="12" customFormat="1">
      <c r="B214" s="164"/>
      <c r="C214" s="203"/>
      <c r="D214" s="165"/>
      <c r="F214" s="202" t="s">
        <v>168</v>
      </c>
      <c r="G214" s="203"/>
      <c r="H214" s="204"/>
      <c r="I214" s="203"/>
      <c r="J214" s="203"/>
      <c r="K214" s="203"/>
      <c r="L214" s="164"/>
      <c r="M214" s="168"/>
      <c r="N214" s="169"/>
      <c r="O214" s="169"/>
      <c r="P214" s="169"/>
      <c r="Q214" s="169"/>
      <c r="R214" s="169"/>
      <c r="S214" s="169"/>
      <c r="T214" s="170"/>
      <c r="AT214" s="171"/>
      <c r="AU214" s="171"/>
      <c r="AY214" s="171"/>
    </row>
    <row r="215" spans="2:65" s="185" customFormat="1" ht="22.5" customHeight="1">
      <c r="B215" s="144"/>
      <c r="C215" s="206">
        <v>59</v>
      </c>
      <c r="D215" s="174"/>
      <c r="E215" s="146" t="s">
        <v>306</v>
      </c>
      <c r="F215" s="198" t="s">
        <v>169</v>
      </c>
      <c r="G215" s="199" t="s">
        <v>140</v>
      </c>
      <c r="H215" s="200">
        <v>10</v>
      </c>
      <c r="I215" s="201"/>
      <c r="J215" s="201">
        <f>ROUND(I215*H215,2)</f>
        <v>0</v>
      </c>
      <c r="K215" s="205" t="s">
        <v>108</v>
      </c>
      <c r="L215" s="180"/>
      <c r="M215" s="181"/>
      <c r="N215" s="182"/>
      <c r="O215" s="153"/>
      <c r="P215" s="153"/>
      <c r="Q215" s="153"/>
      <c r="R215" s="153"/>
      <c r="S215" s="153"/>
      <c r="T215" s="154"/>
      <c r="AR215" s="21"/>
      <c r="AT215" s="21"/>
      <c r="AU215" s="21"/>
      <c r="AY215" s="21"/>
      <c r="BE215" s="155"/>
      <c r="BF215" s="155"/>
      <c r="BG215" s="155"/>
      <c r="BH215" s="155"/>
      <c r="BI215" s="155"/>
      <c r="BJ215" s="21"/>
      <c r="BK215" s="155"/>
      <c r="BL215" s="21"/>
      <c r="BM215" s="21"/>
    </row>
    <row r="216" spans="2:65" s="12" customFormat="1">
      <c r="B216" s="164"/>
      <c r="C216" s="203"/>
      <c r="D216" s="165"/>
      <c r="F216" s="202" t="s">
        <v>170</v>
      </c>
      <c r="G216" s="203"/>
      <c r="H216" s="204"/>
      <c r="I216" s="203"/>
      <c r="J216" s="203"/>
      <c r="K216" s="203"/>
      <c r="L216" s="164"/>
      <c r="M216" s="168"/>
      <c r="N216" s="169"/>
      <c r="O216" s="169"/>
      <c r="P216" s="169"/>
      <c r="Q216" s="169"/>
      <c r="R216" s="169"/>
      <c r="S216" s="169"/>
      <c r="T216" s="170"/>
      <c r="AT216" s="171"/>
      <c r="AU216" s="171"/>
      <c r="AY216" s="171"/>
    </row>
    <row r="217" spans="2:65" s="185" customFormat="1" ht="22.5" customHeight="1">
      <c r="B217" s="144"/>
      <c r="C217" s="206">
        <v>60</v>
      </c>
      <c r="D217" s="174"/>
      <c r="E217" s="146" t="s">
        <v>307</v>
      </c>
      <c r="F217" s="198" t="s">
        <v>171</v>
      </c>
      <c r="G217" s="199" t="s">
        <v>140</v>
      </c>
      <c r="H217" s="200">
        <v>1</v>
      </c>
      <c r="I217" s="201"/>
      <c r="J217" s="201">
        <f>ROUND(I217*H217,2)</f>
        <v>0</v>
      </c>
      <c r="K217" s="205" t="s">
        <v>108</v>
      </c>
      <c r="L217" s="180"/>
      <c r="M217" s="181"/>
      <c r="N217" s="182"/>
      <c r="O217" s="153"/>
      <c r="P217" s="153"/>
      <c r="Q217" s="153"/>
      <c r="R217" s="153"/>
      <c r="S217" s="153"/>
      <c r="T217" s="154"/>
      <c r="AR217" s="21"/>
      <c r="AT217" s="21"/>
      <c r="AU217" s="21"/>
      <c r="AY217" s="21"/>
      <c r="BE217" s="155"/>
      <c r="BF217" s="155"/>
      <c r="BG217" s="155"/>
      <c r="BH217" s="155"/>
      <c r="BI217" s="155"/>
      <c r="BJ217" s="21"/>
      <c r="BK217" s="155"/>
      <c r="BL217" s="21"/>
      <c r="BM217" s="21"/>
    </row>
    <row r="218" spans="2:65" s="12" customFormat="1">
      <c r="B218" s="164"/>
      <c r="C218" s="203"/>
      <c r="D218" s="165"/>
      <c r="F218" s="202" t="s">
        <v>172</v>
      </c>
      <c r="G218" s="203"/>
      <c r="H218" s="204"/>
      <c r="I218" s="203"/>
      <c r="J218" s="203"/>
      <c r="K218" s="203"/>
      <c r="L218" s="164"/>
      <c r="M218" s="168"/>
      <c r="N218" s="169"/>
      <c r="O218" s="169"/>
      <c r="P218" s="169"/>
      <c r="Q218" s="169"/>
      <c r="R218" s="169"/>
      <c r="S218" s="169"/>
      <c r="T218" s="170"/>
      <c r="AT218" s="171"/>
      <c r="AU218" s="171"/>
      <c r="AY218" s="171"/>
    </row>
    <row r="219" spans="2:65" s="185" customFormat="1" ht="22.5" customHeight="1">
      <c r="B219" s="144"/>
      <c r="C219" s="206">
        <v>61</v>
      </c>
      <c r="D219" s="174"/>
      <c r="E219" s="146" t="s">
        <v>308</v>
      </c>
      <c r="F219" s="198" t="s">
        <v>173</v>
      </c>
      <c r="G219" s="199" t="s">
        <v>140</v>
      </c>
      <c r="H219" s="200">
        <v>80</v>
      </c>
      <c r="I219" s="201"/>
      <c r="J219" s="201">
        <f>ROUND(I219*H219,2)</f>
        <v>0</v>
      </c>
      <c r="K219" s="205" t="s">
        <v>108</v>
      </c>
      <c r="L219" s="180"/>
      <c r="M219" s="181"/>
      <c r="N219" s="182"/>
      <c r="O219" s="153"/>
      <c r="P219" s="153"/>
      <c r="Q219" s="153"/>
      <c r="R219" s="153"/>
      <c r="S219" s="153"/>
      <c r="T219" s="154"/>
      <c r="AR219" s="21"/>
      <c r="AT219" s="21"/>
      <c r="AU219" s="21"/>
      <c r="AY219" s="21"/>
      <c r="BE219" s="155"/>
      <c r="BF219" s="155"/>
      <c r="BG219" s="155"/>
      <c r="BH219" s="155"/>
      <c r="BI219" s="155"/>
      <c r="BJ219" s="21"/>
      <c r="BK219" s="155"/>
      <c r="BL219" s="21"/>
      <c r="BM219" s="21"/>
    </row>
    <row r="220" spans="2:65" s="12" customFormat="1">
      <c r="B220" s="164"/>
      <c r="C220" s="203"/>
      <c r="D220" s="165"/>
      <c r="F220" s="202" t="s">
        <v>174</v>
      </c>
      <c r="G220" s="203"/>
      <c r="H220" s="204"/>
      <c r="I220" s="203"/>
      <c r="J220" s="203"/>
      <c r="K220" s="203"/>
      <c r="L220" s="164"/>
      <c r="M220" s="168"/>
      <c r="N220" s="169"/>
      <c r="O220" s="169"/>
      <c r="P220" s="169"/>
      <c r="Q220" s="169"/>
      <c r="R220" s="169"/>
      <c r="S220" s="169"/>
      <c r="T220" s="170"/>
      <c r="AT220" s="171"/>
      <c r="AU220" s="171"/>
      <c r="AY220" s="171"/>
    </row>
    <row r="221" spans="2:65" s="185" customFormat="1" ht="22.5" customHeight="1">
      <c r="B221" s="144"/>
      <c r="C221" s="206">
        <v>62</v>
      </c>
      <c r="D221" s="174"/>
      <c r="E221" s="146" t="s">
        <v>235</v>
      </c>
      <c r="F221" s="198" t="s">
        <v>175</v>
      </c>
      <c r="G221" s="199" t="s">
        <v>140</v>
      </c>
      <c r="H221" s="200">
        <v>1</v>
      </c>
      <c r="I221" s="201"/>
      <c r="J221" s="201">
        <f>ROUND(I221*H221,2)</f>
        <v>0</v>
      </c>
      <c r="K221" s="205" t="s">
        <v>108</v>
      </c>
      <c r="L221" s="180"/>
      <c r="M221" s="181"/>
      <c r="N221" s="182"/>
      <c r="O221" s="153"/>
      <c r="P221" s="153"/>
      <c r="Q221" s="153"/>
      <c r="R221" s="153"/>
      <c r="S221" s="153"/>
      <c r="T221" s="154"/>
      <c r="AR221" s="21"/>
      <c r="AT221" s="21"/>
      <c r="AU221" s="21"/>
      <c r="AY221" s="21"/>
      <c r="BE221" s="155"/>
      <c r="BF221" s="155"/>
      <c r="BG221" s="155"/>
      <c r="BH221" s="155"/>
      <c r="BI221" s="155"/>
      <c r="BJ221" s="21"/>
      <c r="BK221" s="155"/>
      <c r="BL221" s="21"/>
      <c r="BM221" s="21"/>
    </row>
    <row r="222" spans="2:65" s="12" customFormat="1">
      <c r="B222" s="164"/>
      <c r="C222" s="203"/>
      <c r="D222" s="165"/>
      <c r="F222" s="202" t="s">
        <v>236</v>
      </c>
      <c r="G222" s="203"/>
      <c r="H222" s="204"/>
      <c r="I222" s="203"/>
      <c r="J222" s="203"/>
      <c r="K222" s="203"/>
      <c r="L222" s="164"/>
      <c r="M222" s="168"/>
      <c r="N222" s="169"/>
      <c r="O222" s="169"/>
      <c r="P222" s="169"/>
      <c r="Q222" s="169"/>
      <c r="R222" s="169"/>
      <c r="S222" s="169"/>
      <c r="T222" s="170"/>
      <c r="AT222" s="171"/>
      <c r="AU222" s="171"/>
      <c r="AY222" s="171"/>
    </row>
    <row r="223" spans="2:65" s="185" customFormat="1" ht="22.5" customHeight="1">
      <c r="B223" s="144"/>
      <c r="C223" s="206">
        <v>63</v>
      </c>
      <c r="D223" s="174"/>
      <c r="E223" s="146" t="s">
        <v>284</v>
      </c>
      <c r="F223" s="198" t="s">
        <v>237</v>
      </c>
      <c r="G223" s="199" t="s">
        <v>140</v>
      </c>
      <c r="H223" s="200">
        <v>5</v>
      </c>
      <c r="I223" s="201"/>
      <c r="J223" s="201">
        <f>ROUND(I223*H223,2)</f>
        <v>0</v>
      </c>
      <c r="K223" s="205" t="s">
        <v>108</v>
      </c>
      <c r="L223" s="180"/>
      <c r="M223" s="181"/>
      <c r="N223" s="182"/>
      <c r="O223" s="153"/>
      <c r="P223" s="153"/>
      <c r="Q223" s="153"/>
      <c r="R223" s="153"/>
      <c r="S223" s="153"/>
      <c r="T223" s="154"/>
      <c r="AR223" s="21"/>
      <c r="AT223" s="21"/>
      <c r="AU223" s="21"/>
      <c r="AY223" s="21"/>
      <c r="BE223" s="155"/>
      <c r="BF223" s="155"/>
      <c r="BG223" s="155"/>
      <c r="BH223" s="155"/>
      <c r="BI223" s="155"/>
      <c r="BJ223" s="21"/>
      <c r="BK223" s="155"/>
      <c r="BL223" s="21"/>
      <c r="BM223" s="21"/>
    </row>
    <row r="224" spans="2:65" s="12" customFormat="1" ht="27">
      <c r="B224" s="164"/>
      <c r="C224" s="203"/>
      <c r="D224" s="165"/>
      <c r="F224" s="202" t="s">
        <v>178</v>
      </c>
      <c r="G224" s="203"/>
      <c r="H224" s="204"/>
      <c r="I224" s="203"/>
      <c r="J224" s="203"/>
      <c r="K224" s="203"/>
      <c r="L224" s="164"/>
      <c r="M224" s="168"/>
      <c r="N224" s="169"/>
      <c r="O224" s="169"/>
      <c r="P224" s="169"/>
      <c r="Q224" s="169"/>
      <c r="R224" s="169"/>
      <c r="S224" s="169"/>
      <c r="T224" s="170"/>
      <c r="AT224" s="171"/>
      <c r="AU224" s="171"/>
      <c r="AY224" s="171"/>
    </row>
    <row r="225" spans="2:65" s="185" customFormat="1" ht="22.5" customHeight="1">
      <c r="B225" s="144"/>
      <c r="C225" s="206">
        <v>64</v>
      </c>
      <c r="D225" s="174"/>
      <c r="E225" s="146" t="s">
        <v>309</v>
      </c>
      <c r="F225" s="198" t="s">
        <v>179</v>
      </c>
      <c r="G225" s="199" t="s">
        <v>140</v>
      </c>
      <c r="H225" s="200">
        <v>2</v>
      </c>
      <c r="I225" s="201"/>
      <c r="J225" s="201">
        <f>ROUND(I225*H225,2)</f>
        <v>0</v>
      </c>
      <c r="K225" s="205" t="s">
        <v>108</v>
      </c>
      <c r="L225" s="180"/>
      <c r="M225" s="181"/>
      <c r="N225" s="182"/>
      <c r="O225" s="153"/>
      <c r="P225" s="153"/>
      <c r="Q225" s="153"/>
      <c r="R225" s="153"/>
      <c r="S225" s="153"/>
      <c r="T225" s="154"/>
      <c r="AR225" s="21"/>
      <c r="AT225" s="21"/>
      <c r="AU225" s="21"/>
      <c r="AY225" s="21"/>
      <c r="BE225" s="155"/>
      <c r="BF225" s="155"/>
      <c r="BG225" s="155"/>
      <c r="BH225" s="155"/>
      <c r="BI225" s="155"/>
      <c r="BJ225" s="21"/>
      <c r="BK225" s="155"/>
      <c r="BL225" s="21"/>
      <c r="BM225" s="21"/>
    </row>
    <row r="226" spans="2:65" s="12" customFormat="1">
      <c r="B226" s="164"/>
      <c r="C226" s="203"/>
      <c r="D226" s="165"/>
      <c r="F226" s="202" t="s">
        <v>180</v>
      </c>
      <c r="G226" s="203"/>
      <c r="H226" s="204"/>
      <c r="I226" s="203"/>
      <c r="J226" s="203"/>
      <c r="K226" s="203"/>
      <c r="L226" s="164"/>
      <c r="M226" s="168"/>
      <c r="N226" s="169"/>
      <c r="O226" s="169"/>
      <c r="P226" s="169"/>
      <c r="Q226" s="169"/>
      <c r="R226" s="169"/>
      <c r="S226" s="169"/>
      <c r="T226" s="170"/>
      <c r="AT226" s="171"/>
      <c r="AU226" s="171"/>
      <c r="AY226" s="171"/>
    </row>
    <row r="227" spans="2:65" s="12" customFormat="1">
      <c r="B227" s="164"/>
      <c r="C227" s="203"/>
      <c r="D227" s="189"/>
      <c r="F227" s="193" t="s">
        <v>181</v>
      </c>
      <c r="H227" s="191"/>
      <c r="L227" s="164"/>
      <c r="M227" s="168"/>
      <c r="N227" s="192"/>
      <c r="O227" s="192"/>
      <c r="P227" s="192"/>
      <c r="Q227" s="192"/>
      <c r="R227" s="192"/>
      <c r="S227" s="192"/>
      <c r="T227" s="170"/>
      <c r="AT227" s="171"/>
      <c r="AU227" s="171"/>
      <c r="AY227" s="171"/>
    </row>
    <row r="228" spans="2:65" s="185" customFormat="1" ht="144" customHeight="1">
      <c r="B228" s="144"/>
      <c r="C228" s="206">
        <v>65</v>
      </c>
      <c r="D228" s="174"/>
      <c r="E228" s="146" t="s">
        <v>310</v>
      </c>
      <c r="F228" s="198" t="s">
        <v>244</v>
      </c>
      <c r="G228" s="199" t="s">
        <v>140</v>
      </c>
      <c r="H228" s="200">
        <v>6</v>
      </c>
      <c r="I228" s="201"/>
      <c r="J228" s="201">
        <f>ROUND(I228*H228,2)</f>
        <v>0</v>
      </c>
      <c r="K228" s="205" t="s">
        <v>108</v>
      </c>
      <c r="L228" s="180"/>
      <c r="M228" s="181"/>
      <c r="N228" s="182"/>
      <c r="O228" s="153"/>
      <c r="P228" s="153"/>
      <c r="Q228" s="153"/>
      <c r="R228" s="153"/>
      <c r="S228" s="153"/>
      <c r="T228" s="154"/>
      <c r="AR228" s="21"/>
      <c r="AT228" s="21"/>
      <c r="AU228" s="21"/>
      <c r="AY228" s="21"/>
      <c r="BE228" s="155"/>
      <c r="BF228" s="155"/>
      <c r="BG228" s="155"/>
      <c r="BH228" s="155"/>
      <c r="BI228" s="155"/>
      <c r="BJ228" s="21"/>
      <c r="BK228" s="155"/>
      <c r="BL228" s="21"/>
      <c r="BM228" s="21"/>
    </row>
    <row r="229" spans="2:65" s="12" customFormat="1">
      <c r="B229" s="164"/>
      <c r="C229" s="203"/>
      <c r="D229" s="165"/>
      <c r="F229" s="202" t="s">
        <v>182</v>
      </c>
      <c r="G229" s="203"/>
      <c r="H229" s="204"/>
      <c r="I229" s="203"/>
      <c r="J229" s="203"/>
      <c r="K229" s="203"/>
      <c r="L229" s="164"/>
      <c r="M229" s="168"/>
      <c r="N229" s="169"/>
      <c r="O229" s="169"/>
      <c r="P229" s="169"/>
      <c r="Q229" s="169"/>
      <c r="R229" s="169"/>
      <c r="S229" s="169"/>
      <c r="T229" s="170"/>
      <c r="AT229" s="171"/>
      <c r="AU229" s="171"/>
      <c r="AY229" s="171"/>
    </row>
    <row r="230" spans="2:65" s="185" customFormat="1" ht="132.75" customHeight="1">
      <c r="B230" s="144"/>
      <c r="C230" s="206">
        <v>66</v>
      </c>
      <c r="D230" s="174"/>
      <c r="E230" s="146" t="s">
        <v>311</v>
      </c>
      <c r="F230" s="198" t="s">
        <v>245</v>
      </c>
      <c r="G230" s="199" t="s">
        <v>140</v>
      </c>
      <c r="H230" s="200">
        <v>1</v>
      </c>
      <c r="I230" s="201"/>
      <c r="J230" s="201">
        <f>ROUND(I230*H230,2)</f>
        <v>0</v>
      </c>
      <c r="K230" s="205" t="s">
        <v>108</v>
      </c>
      <c r="L230" s="180"/>
      <c r="M230" s="181"/>
      <c r="N230" s="182"/>
      <c r="O230" s="153"/>
      <c r="P230" s="153"/>
      <c r="Q230" s="153"/>
      <c r="R230" s="153"/>
      <c r="S230" s="153"/>
      <c r="T230" s="154"/>
      <c r="AR230" s="21"/>
      <c r="AT230" s="21"/>
      <c r="AU230" s="21"/>
      <c r="AY230" s="21"/>
      <c r="BE230" s="155"/>
      <c r="BF230" s="155"/>
      <c r="BG230" s="155"/>
      <c r="BH230" s="155"/>
      <c r="BI230" s="155"/>
      <c r="BJ230" s="21"/>
      <c r="BK230" s="155"/>
      <c r="BL230" s="21"/>
      <c r="BM230" s="21"/>
    </row>
    <row r="231" spans="2:65" s="12" customFormat="1">
      <c r="B231" s="164"/>
      <c r="C231" s="203"/>
      <c r="D231" s="165"/>
      <c r="F231" s="202" t="s">
        <v>183</v>
      </c>
      <c r="G231" s="203"/>
      <c r="H231" s="204"/>
      <c r="I231" s="203"/>
      <c r="J231" s="203"/>
      <c r="K231" s="203"/>
      <c r="L231" s="164"/>
      <c r="M231" s="168"/>
      <c r="N231" s="169"/>
      <c r="O231" s="169"/>
      <c r="P231" s="169"/>
      <c r="Q231" s="169"/>
      <c r="R231" s="169"/>
      <c r="S231" s="169"/>
      <c r="T231" s="170"/>
      <c r="AT231" s="171"/>
      <c r="AU231" s="171"/>
      <c r="AY231" s="171"/>
    </row>
    <row r="232" spans="2:65" s="185" customFormat="1" ht="22.5" customHeight="1">
      <c r="B232" s="144"/>
      <c r="C232" s="206">
        <v>67</v>
      </c>
      <c r="D232" s="174"/>
      <c r="E232" s="146" t="s">
        <v>285</v>
      </c>
      <c r="F232" s="198" t="s">
        <v>184</v>
      </c>
      <c r="G232" s="199" t="s">
        <v>140</v>
      </c>
      <c r="H232" s="200">
        <v>7</v>
      </c>
      <c r="I232" s="201"/>
      <c r="J232" s="201">
        <f>ROUND(I232*H232,2)</f>
        <v>0</v>
      </c>
      <c r="K232" s="205" t="s">
        <v>108</v>
      </c>
      <c r="L232" s="180"/>
      <c r="M232" s="181"/>
      <c r="N232" s="182"/>
      <c r="O232" s="153"/>
      <c r="P232" s="153"/>
      <c r="Q232" s="153"/>
      <c r="R232" s="153"/>
      <c r="S232" s="153"/>
      <c r="T232" s="154"/>
      <c r="AR232" s="21"/>
      <c r="AT232" s="21"/>
      <c r="AU232" s="21"/>
      <c r="AY232" s="21"/>
      <c r="BE232" s="155"/>
      <c r="BF232" s="155"/>
      <c r="BG232" s="155"/>
      <c r="BH232" s="155"/>
      <c r="BI232" s="155"/>
      <c r="BJ232" s="21"/>
      <c r="BK232" s="155"/>
      <c r="BL232" s="21"/>
      <c r="BM232" s="21"/>
    </row>
    <row r="233" spans="2:65" s="12" customFormat="1">
      <c r="B233" s="164"/>
      <c r="C233" s="203"/>
      <c r="D233" s="165"/>
      <c r="F233" s="202" t="s">
        <v>238</v>
      </c>
      <c r="G233" s="203"/>
      <c r="H233" s="204"/>
      <c r="I233" s="203"/>
      <c r="J233" s="203"/>
      <c r="K233" s="203"/>
      <c r="L233" s="164"/>
      <c r="M233" s="168"/>
      <c r="N233" s="169"/>
      <c r="O233" s="169"/>
      <c r="P233" s="169"/>
      <c r="Q233" s="169"/>
      <c r="R233" s="169"/>
      <c r="S233" s="169"/>
      <c r="T233" s="170"/>
      <c r="AT233" s="171"/>
      <c r="AU233" s="171"/>
      <c r="AY233" s="171"/>
    </row>
    <row r="234" spans="2:65" s="185" customFormat="1" ht="22.5" customHeight="1">
      <c r="B234" s="144"/>
      <c r="C234" s="206">
        <v>68</v>
      </c>
      <c r="D234" s="174"/>
      <c r="E234" s="146" t="s">
        <v>312</v>
      </c>
      <c r="F234" s="198" t="s">
        <v>246</v>
      </c>
      <c r="G234" s="199" t="s">
        <v>140</v>
      </c>
      <c r="H234" s="200">
        <v>1</v>
      </c>
      <c r="I234" s="201"/>
      <c r="J234" s="201">
        <f>ROUND(I234*H234,2)</f>
        <v>0</v>
      </c>
      <c r="K234" s="205" t="s">
        <v>108</v>
      </c>
      <c r="L234" s="180"/>
      <c r="M234" s="181"/>
      <c r="N234" s="182"/>
      <c r="O234" s="153"/>
      <c r="P234" s="153"/>
      <c r="Q234" s="153"/>
      <c r="R234" s="153"/>
      <c r="S234" s="153"/>
      <c r="T234" s="154"/>
      <c r="AR234" s="21"/>
      <c r="AT234" s="21"/>
      <c r="AU234" s="21"/>
      <c r="AY234" s="21"/>
      <c r="BE234" s="155"/>
      <c r="BF234" s="155"/>
      <c r="BG234" s="155"/>
      <c r="BH234" s="155"/>
      <c r="BI234" s="155"/>
      <c r="BJ234" s="21"/>
      <c r="BK234" s="155"/>
      <c r="BL234" s="21"/>
      <c r="BM234" s="21"/>
    </row>
    <row r="235" spans="2:65" s="12" customFormat="1">
      <c r="B235" s="164"/>
      <c r="C235" s="203"/>
      <c r="D235" s="165"/>
      <c r="F235" s="202" t="s">
        <v>186</v>
      </c>
      <c r="G235" s="203"/>
      <c r="H235" s="204"/>
      <c r="I235" s="203"/>
      <c r="J235" s="203"/>
      <c r="K235" s="203"/>
      <c r="L235" s="164"/>
      <c r="M235" s="168"/>
      <c r="N235" s="169"/>
      <c r="O235" s="169"/>
      <c r="P235" s="169"/>
      <c r="Q235" s="169"/>
      <c r="R235" s="169"/>
      <c r="S235" s="169"/>
      <c r="T235" s="170"/>
      <c r="AT235" s="171"/>
      <c r="AU235" s="171"/>
      <c r="AY235" s="171"/>
    </row>
    <row r="236" spans="2:65" s="185" customFormat="1" ht="22.5" customHeight="1">
      <c r="B236" s="144"/>
      <c r="C236" s="206">
        <v>69</v>
      </c>
      <c r="D236" s="174"/>
      <c r="E236" s="146" t="s">
        <v>313</v>
      </c>
      <c r="F236" s="198" t="s">
        <v>187</v>
      </c>
      <c r="G236" s="199" t="s">
        <v>140</v>
      </c>
      <c r="H236" s="200">
        <v>1</v>
      </c>
      <c r="I236" s="201"/>
      <c r="J236" s="201">
        <f>ROUND(I236*H236,2)</f>
        <v>0</v>
      </c>
      <c r="K236" s="205" t="s">
        <v>108</v>
      </c>
      <c r="L236" s="180"/>
      <c r="M236" s="181"/>
      <c r="N236" s="182"/>
      <c r="O236" s="153"/>
      <c r="P236" s="153"/>
      <c r="Q236" s="153"/>
      <c r="R236" s="153"/>
      <c r="S236" s="153"/>
      <c r="T236" s="154"/>
      <c r="AR236" s="21"/>
      <c r="AT236" s="21"/>
      <c r="AU236" s="21"/>
      <c r="AY236" s="21"/>
      <c r="BE236" s="155"/>
      <c r="BF236" s="155"/>
      <c r="BG236" s="155"/>
      <c r="BH236" s="155"/>
      <c r="BI236" s="155"/>
      <c r="BJ236" s="21"/>
      <c r="BK236" s="155"/>
      <c r="BL236" s="21"/>
      <c r="BM236" s="21"/>
    </row>
    <row r="237" spans="2:65" s="12" customFormat="1">
      <c r="B237" s="164"/>
      <c r="C237" s="203"/>
      <c r="D237" s="165"/>
      <c r="F237" s="202" t="s">
        <v>188</v>
      </c>
      <c r="G237" s="203"/>
      <c r="H237" s="204"/>
      <c r="I237" s="203"/>
      <c r="J237" s="203"/>
      <c r="K237" s="203"/>
      <c r="L237" s="164"/>
      <c r="M237" s="168"/>
      <c r="N237" s="169"/>
      <c r="O237" s="169"/>
      <c r="P237" s="169"/>
      <c r="Q237" s="169"/>
      <c r="R237" s="169"/>
      <c r="S237" s="169"/>
      <c r="T237" s="170"/>
      <c r="AT237" s="171"/>
      <c r="AU237" s="171"/>
      <c r="AY237" s="171"/>
    </row>
    <row r="238" spans="2:65" s="185" customFormat="1" ht="22.5" customHeight="1">
      <c r="B238" s="144"/>
      <c r="C238" s="206">
        <v>70</v>
      </c>
      <c r="D238" s="174"/>
      <c r="E238" s="146" t="s">
        <v>314</v>
      </c>
      <c r="F238" s="198" t="s">
        <v>239</v>
      </c>
      <c r="G238" s="199" t="s">
        <v>140</v>
      </c>
      <c r="H238" s="200">
        <v>1</v>
      </c>
      <c r="I238" s="201"/>
      <c r="J238" s="201">
        <f>ROUND(I238*H238,2)</f>
        <v>0</v>
      </c>
      <c r="K238" s="205" t="s">
        <v>108</v>
      </c>
      <c r="L238" s="180"/>
      <c r="M238" s="181"/>
      <c r="N238" s="182"/>
      <c r="O238" s="153"/>
      <c r="P238" s="153"/>
      <c r="Q238" s="153"/>
      <c r="R238" s="153"/>
      <c r="S238" s="153"/>
      <c r="T238" s="154"/>
      <c r="AR238" s="21"/>
      <c r="AT238" s="21"/>
      <c r="AU238" s="21"/>
      <c r="AY238" s="21"/>
      <c r="BE238" s="155"/>
      <c r="BF238" s="155"/>
      <c r="BG238" s="155"/>
      <c r="BH238" s="155"/>
      <c r="BI238" s="155"/>
      <c r="BJ238" s="21"/>
      <c r="BK238" s="155"/>
      <c r="BL238" s="21"/>
      <c r="BM238" s="21"/>
    </row>
    <row r="239" spans="2:65" s="12" customFormat="1">
      <c r="B239" s="164"/>
      <c r="C239" s="203"/>
      <c r="D239" s="165"/>
      <c r="F239" s="202" t="s">
        <v>240</v>
      </c>
      <c r="G239" s="203"/>
      <c r="H239" s="204"/>
      <c r="I239" s="203"/>
      <c r="J239" s="203"/>
      <c r="K239" s="203"/>
      <c r="L239" s="164"/>
      <c r="M239" s="168"/>
      <c r="N239" s="169"/>
      <c r="O239" s="169"/>
      <c r="P239" s="169"/>
      <c r="Q239" s="169"/>
      <c r="R239" s="169"/>
      <c r="S239" s="169"/>
      <c r="T239" s="170"/>
      <c r="AT239" s="171"/>
      <c r="AU239" s="171"/>
      <c r="AY239" s="171"/>
    </row>
    <row r="240" spans="2:65" s="185" customFormat="1" ht="22.5" customHeight="1">
      <c r="B240" s="144"/>
      <c r="C240" s="206">
        <v>71</v>
      </c>
      <c r="D240" s="174"/>
      <c r="E240" s="146" t="s">
        <v>315</v>
      </c>
      <c r="F240" s="198" t="s">
        <v>189</v>
      </c>
      <c r="G240" s="199" t="s">
        <v>140</v>
      </c>
      <c r="H240" s="200">
        <v>1</v>
      </c>
      <c r="I240" s="201"/>
      <c r="J240" s="201">
        <f>ROUND(I240*H240,2)</f>
        <v>0</v>
      </c>
      <c r="K240" s="205" t="s">
        <v>108</v>
      </c>
      <c r="L240" s="180"/>
      <c r="M240" s="181"/>
      <c r="N240" s="182"/>
      <c r="O240" s="153"/>
      <c r="P240" s="153"/>
      <c r="Q240" s="153"/>
      <c r="R240" s="153"/>
      <c r="S240" s="153"/>
      <c r="T240" s="154"/>
      <c r="AR240" s="21"/>
      <c r="AT240" s="21"/>
      <c r="AU240" s="21"/>
      <c r="AY240" s="21"/>
      <c r="BE240" s="155"/>
      <c r="BF240" s="155"/>
      <c r="BG240" s="155"/>
      <c r="BH240" s="155"/>
      <c r="BI240" s="155"/>
      <c r="BJ240" s="21"/>
      <c r="BK240" s="155"/>
      <c r="BL240" s="21"/>
      <c r="BM240" s="21"/>
    </row>
    <row r="241" spans="2:65" s="12" customFormat="1">
      <c r="B241" s="164"/>
      <c r="C241" s="203"/>
      <c r="D241" s="165"/>
      <c r="F241" s="202" t="s">
        <v>190</v>
      </c>
      <c r="G241" s="203"/>
      <c r="H241" s="204"/>
      <c r="I241" s="203"/>
      <c r="J241" s="203"/>
      <c r="K241" s="203"/>
      <c r="L241" s="164"/>
      <c r="M241" s="168"/>
      <c r="N241" s="169"/>
      <c r="O241" s="169"/>
      <c r="P241" s="169"/>
      <c r="Q241" s="169"/>
      <c r="R241" s="169"/>
      <c r="S241" s="169"/>
      <c r="T241" s="170"/>
      <c r="AT241" s="171"/>
      <c r="AU241" s="171"/>
      <c r="AY241" s="171"/>
    </row>
    <row r="242" spans="2:65" s="12" customFormat="1">
      <c r="B242" s="164"/>
      <c r="C242" s="203"/>
      <c r="D242" s="189"/>
      <c r="F242" s="193" t="s">
        <v>191</v>
      </c>
      <c r="H242" s="191"/>
      <c r="L242" s="164"/>
      <c r="M242" s="168"/>
      <c r="N242" s="192"/>
      <c r="O242" s="192"/>
      <c r="P242" s="192"/>
      <c r="Q242" s="192"/>
      <c r="R242" s="192"/>
      <c r="S242" s="192"/>
      <c r="T242" s="170"/>
      <c r="AT242" s="171"/>
      <c r="AU242" s="171"/>
      <c r="AY242" s="171"/>
    </row>
    <row r="243" spans="2:65" s="185" customFormat="1" ht="22.5" customHeight="1">
      <c r="B243" s="144"/>
      <c r="C243" s="206">
        <v>72</v>
      </c>
      <c r="D243" s="174"/>
      <c r="E243" s="146" t="s">
        <v>316</v>
      </c>
      <c r="F243" s="198" t="s">
        <v>192</v>
      </c>
      <c r="G243" s="199" t="s">
        <v>140</v>
      </c>
      <c r="H243" s="200">
        <v>3</v>
      </c>
      <c r="I243" s="201"/>
      <c r="J243" s="201">
        <f>ROUND(I243*H243,2)</f>
        <v>0</v>
      </c>
      <c r="K243" s="205" t="s">
        <v>108</v>
      </c>
      <c r="L243" s="180"/>
      <c r="M243" s="181"/>
      <c r="N243" s="182"/>
      <c r="O243" s="153"/>
      <c r="P243" s="153"/>
      <c r="Q243" s="153"/>
      <c r="R243" s="153"/>
      <c r="S243" s="153"/>
      <c r="T243" s="154"/>
      <c r="AR243" s="21"/>
      <c r="AT243" s="21"/>
      <c r="AU243" s="21"/>
      <c r="AY243" s="21"/>
      <c r="BE243" s="155"/>
      <c r="BF243" s="155"/>
      <c r="BG243" s="155"/>
      <c r="BH243" s="155"/>
      <c r="BI243" s="155"/>
      <c r="BJ243" s="21"/>
      <c r="BK243" s="155"/>
      <c r="BL243" s="21"/>
      <c r="BM243" s="21"/>
    </row>
    <row r="244" spans="2:65" s="12" customFormat="1">
      <c r="B244" s="164"/>
      <c r="C244" s="203"/>
      <c r="D244" s="165"/>
      <c r="F244" s="202" t="s">
        <v>193</v>
      </c>
      <c r="G244" s="203"/>
      <c r="H244" s="204"/>
      <c r="I244" s="203"/>
      <c r="J244" s="203"/>
      <c r="K244" s="203"/>
      <c r="L244" s="164"/>
      <c r="M244" s="168"/>
      <c r="N244" s="169"/>
      <c r="O244" s="169"/>
      <c r="P244" s="169"/>
      <c r="Q244" s="169"/>
      <c r="R244" s="169"/>
      <c r="S244" s="169"/>
      <c r="T244" s="170"/>
      <c r="AT244" s="171"/>
      <c r="AU244" s="171"/>
      <c r="AY244" s="171"/>
    </row>
    <row r="245" spans="2:65" s="185" customFormat="1" ht="22.5" customHeight="1">
      <c r="B245" s="144"/>
      <c r="C245" s="206">
        <v>73</v>
      </c>
      <c r="D245" s="174"/>
      <c r="E245" s="146" t="s">
        <v>317</v>
      </c>
      <c r="F245" s="198" t="s">
        <v>134</v>
      </c>
      <c r="G245" s="199" t="s">
        <v>115</v>
      </c>
      <c r="H245" s="200">
        <v>1</v>
      </c>
      <c r="I245" s="201"/>
      <c r="J245" s="201">
        <f>ROUND(I245*H245,2)</f>
        <v>0</v>
      </c>
      <c r="K245" s="205" t="s">
        <v>108</v>
      </c>
      <c r="L245" s="180"/>
      <c r="M245" s="181"/>
      <c r="N245" s="182"/>
      <c r="O245" s="153"/>
      <c r="P245" s="153"/>
      <c r="Q245" s="153"/>
      <c r="R245" s="153"/>
      <c r="S245" s="153"/>
      <c r="T245" s="154"/>
      <c r="AR245" s="21"/>
      <c r="AT245" s="21"/>
      <c r="AU245" s="21"/>
      <c r="AY245" s="21"/>
      <c r="BE245" s="155"/>
      <c r="BF245" s="155"/>
      <c r="BG245" s="155"/>
      <c r="BH245" s="155"/>
      <c r="BI245" s="155"/>
      <c r="BJ245" s="21"/>
      <c r="BK245" s="155"/>
      <c r="BL245" s="21"/>
      <c r="BM245" s="21"/>
    </row>
    <row r="246" spans="2:65" s="12" customFormat="1" ht="27">
      <c r="B246" s="164"/>
      <c r="C246" s="203"/>
      <c r="D246" s="165"/>
      <c r="F246" s="202" t="s">
        <v>241</v>
      </c>
      <c r="G246" s="203"/>
      <c r="H246" s="204"/>
      <c r="I246" s="203"/>
      <c r="J246" s="203"/>
      <c r="K246" s="203"/>
      <c r="L246" s="164"/>
      <c r="M246" s="168"/>
      <c r="N246" s="169"/>
      <c r="O246" s="169"/>
      <c r="P246" s="169"/>
      <c r="Q246" s="169"/>
      <c r="R246" s="169"/>
      <c r="S246" s="169"/>
      <c r="T246" s="170"/>
      <c r="AT246" s="171"/>
      <c r="AU246" s="171"/>
      <c r="AY246" s="171"/>
    </row>
    <row r="247" spans="2:65" s="185" customFormat="1" ht="22.5" customHeight="1">
      <c r="B247" s="144"/>
      <c r="C247" s="206">
        <v>74</v>
      </c>
      <c r="D247" s="174"/>
      <c r="E247" s="146" t="s">
        <v>318</v>
      </c>
      <c r="F247" s="198" t="s">
        <v>194</v>
      </c>
      <c r="G247" s="199" t="s">
        <v>140</v>
      </c>
      <c r="H247" s="200">
        <v>5</v>
      </c>
      <c r="I247" s="201"/>
      <c r="J247" s="201">
        <f>ROUND(I247*H247,2)</f>
        <v>0</v>
      </c>
      <c r="K247" s="205" t="s">
        <v>108</v>
      </c>
      <c r="L247" s="180"/>
      <c r="M247" s="181"/>
      <c r="N247" s="182"/>
      <c r="O247" s="153"/>
      <c r="P247" s="153"/>
      <c r="Q247" s="153"/>
      <c r="R247" s="153"/>
      <c r="S247" s="153"/>
      <c r="T247" s="154"/>
      <c r="AR247" s="21"/>
      <c r="AT247" s="21"/>
      <c r="AU247" s="21"/>
      <c r="AY247" s="21"/>
      <c r="BE247" s="155"/>
      <c r="BF247" s="155"/>
      <c r="BG247" s="155"/>
      <c r="BH247" s="155"/>
      <c r="BI247" s="155"/>
      <c r="BJ247" s="21"/>
      <c r="BK247" s="155"/>
      <c r="BL247" s="21"/>
      <c r="BM247" s="21"/>
    </row>
    <row r="248" spans="2:65" s="12" customFormat="1" ht="27">
      <c r="B248" s="164"/>
      <c r="C248" s="203"/>
      <c r="D248" s="165"/>
      <c r="F248" s="202" t="s">
        <v>178</v>
      </c>
      <c r="G248" s="203"/>
      <c r="H248" s="204"/>
      <c r="I248" s="203"/>
      <c r="J248" s="203"/>
      <c r="K248" s="203"/>
      <c r="L248" s="164"/>
      <c r="M248" s="168"/>
      <c r="N248" s="169"/>
      <c r="O248" s="169"/>
      <c r="P248" s="169"/>
      <c r="Q248" s="169"/>
      <c r="R248" s="169"/>
      <c r="S248" s="169"/>
      <c r="T248" s="170"/>
      <c r="AT248" s="171"/>
      <c r="AU248" s="171"/>
      <c r="AY248" s="171"/>
    </row>
    <row r="249" spans="2:65" s="185" customFormat="1" ht="22.5" customHeight="1">
      <c r="B249" s="144"/>
      <c r="C249" s="206">
        <v>75</v>
      </c>
      <c r="D249" s="174"/>
      <c r="E249" s="146" t="s">
        <v>319</v>
      </c>
      <c r="F249" s="198" t="s">
        <v>195</v>
      </c>
      <c r="G249" s="199" t="s">
        <v>140</v>
      </c>
      <c r="H249" s="200">
        <v>2</v>
      </c>
      <c r="I249" s="201"/>
      <c r="J249" s="201">
        <f>ROUND(I249*H249,2)</f>
        <v>0</v>
      </c>
      <c r="K249" s="205" t="s">
        <v>108</v>
      </c>
      <c r="L249" s="180"/>
      <c r="M249" s="181"/>
      <c r="N249" s="182"/>
      <c r="O249" s="153"/>
      <c r="P249" s="153"/>
      <c r="Q249" s="153"/>
      <c r="R249" s="153"/>
      <c r="S249" s="153"/>
      <c r="T249" s="154"/>
      <c r="AR249" s="21"/>
      <c r="AT249" s="21"/>
      <c r="AU249" s="21"/>
      <c r="AY249" s="21"/>
      <c r="BE249" s="155"/>
      <c r="BF249" s="155"/>
      <c r="BG249" s="155"/>
      <c r="BH249" s="155"/>
      <c r="BI249" s="155"/>
      <c r="BJ249" s="21"/>
      <c r="BK249" s="155"/>
      <c r="BL249" s="21"/>
      <c r="BM249" s="21"/>
    </row>
    <row r="250" spans="2:65" s="12" customFormat="1">
      <c r="B250" s="164"/>
      <c r="C250" s="203"/>
      <c r="D250" s="165"/>
      <c r="F250" s="202" t="s">
        <v>242</v>
      </c>
      <c r="G250" s="203"/>
      <c r="H250" s="204"/>
      <c r="I250" s="203"/>
      <c r="J250" s="203"/>
      <c r="K250" s="203"/>
      <c r="L250" s="164"/>
      <c r="M250" s="168"/>
      <c r="N250" s="169"/>
      <c r="O250" s="169"/>
      <c r="P250" s="169"/>
      <c r="Q250" s="169"/>
      <c r="R250" s="169"/>
      <c r="S250" s="169"/>
      <c r="T250" s="170"/>
      <c r="AT250" s="171"/>
      <c r="AU250" s="171"/>
      <c r="AY250" s="171"/>
    </row>
    <row r="251" spans="2:65" s="185" customFormat="1" ht="22.5" customHeight="1">
      <c r="B251" s="144"/>
      <c r="C251" s="206">
        <v>76</v>
      </c>
      <c r="D251" s="174"/>
      <c r="E251" s="146" t="s">
        <v>320</v>
      </c>
      <c r="F251" s="198" t="s">
        <v>197</v>
      </c>
      <c r="G251" s="199" t="s">
        <v>140</v>
      </c>
      <c r="H251" s="200">
        <v>2</v>
      </c>
      <c r="I251" s="201"/>
      <c r="J251" s="201">
        <f>ROUND(I251*H251,2)</f>
        <v>0</v>
      </c>
      <c r="K251" s="205" t="s">
        <v>108</v>
      </c>
      <c r="L251" s="180"/>
      <c r="M251" s="181"/>
      <c r="N251" s="182"/>
      <c r="O251" s="153"/>
      <c r="P251" s="153"/>
      <c r="Q251" s="153"/>
      <c r="R251" s="153"/>
      <c r="S251" s="153"/>
      <c r="T251" s="154"/>
      <c r="AR251" s="21"/>
      <c r="AT251" s="21"/>
      <c r="AU251" s="21"/>
      <c r="AY251" s="21"/>
      <c r="BE251" s="155"/>
      <c r="BF251" s="155"/>
      <c r="BG251" s="155"/>
      <c r="BH251" s="155"/>
      <c r="BI251" s="155"/>
      <c r="BJ251" s="21"/>
      <c r="BK251" s="155"/>
      <c r="BL251" s="21"/>
      <c r="BM251" s="21"/>
    </row>
    <row r="252" spans="2:65" s="12" customFormat="1">
      <c r="B252" s="164"/>
      <c r="C252" s="203"/>
      <c r="D252" s="165"/>
      <c r="F252" s="202" t="s">
        <v>198</v>
      </c>
      <c r="G252" s="203"/>
      <c r="H252" s="204"/>
      <c r="I252" s="203"/>
      <c r="J252" s="203"/>
      <c r="K252" s="203"/>
      <c r="L252" s="164"/>
      <c r="M252" s="168"/>
      <c r="N252" s="169"/>
      <c r="O252" s="169"/>
      <c r="P252" s="169"/>
      <c r="Q252" s="169"/>
      <c r="R252" s="169"/>
      <c r="S252" s="169"/>
      <c r="T252" s="170"/>
      <c r="AT252" s="171"/>
      <c r="AU252" s="171"/>
      <c r="AY252" s="171"/>
    </row>
    <row r="253" spans="2:65" s="185" customFormat="1" ht="22.5" customHeight="1">
      <c r="B253" s="144"/>
      <c r="C253" s="206">
        <v>77</v>
      </c>
      <c r="D253" s="174"/>
      <c r="E253" s="146" t="s">
        <v>321</v>
      </c>
      <c r="F253" s="198" t="s">
        <v>203</v>
      </c>
      <c r="G253" s="199" t="s">
        <v>140</v>
      </c>
      <c r="H253" s="200">
        <v>5</v>
      </c>
      <c r="I253" s="201"/>
      <c r="J253" s="201">
        <f>ROUND(I253*H253,2)</f>
        <v>0</v>
      </c>
      <c r="K253" s="205" t="s">
        <v>108</v>
      </c>
      <c r="L253" s="180"/>
      <c r="M253" s="181"/>
      <c r="N253" s="182"/>
      <c r="O253" s="153"/>
      <c r="P253" s="153"/>
      <c r="Q253" s="153"/>
      <c r="R253" s="153"/>
      <c r="S253" s="153"/>
      <c r="T253" s="154"/>
      <c r="AR253" s="21"/>
      <c r="AT253" s="21"/>
      <c r="AU253" s="21"/>
      <c r="AY253" s="21"/>
      <c r="BE253" s="155"/>
      <c r="BF253" s="155"/>
      <c r="BG253" s="155"/>
      <c r="BH253" s="155"/>
      <c r="BI253" s="155"/>
      <c r="BJ253" s="21"/>
      <c r="BK253" s="155"/>
      <c r="BL253" s="21"/>
      <c r="BM253" s="21"/>
    </row>
    <row r="254" spans="2:65" s="12" customFormat="1">
      <c r="B254" s="164"/>
      <c r="C254" s="203"/>
      <c r="D254" s="165"/>
      <c r="F254" s="202" t="s">
        <v>204</v>
      </c>
      <c r="G254" s="203"/>
      <c r="H254" s="204"/>
      <c r="I254" s="203"/>
      <c r="J254" s="203"/>
      <c r="K254" s="203"/>
      <c r="L254" s="164"/>
      <c r="M254" s="168"/>
      <c r="N254" s="169"/>
      <c r="O254" s="169"/>
      <c r="P254" s="169"/>
      <c r="Q254" s="169"/>
      <c r="R254" s="169"/>
      <c r="S254" s="169"/>
      <c r="T254" s="170"/>
      <c r="AT254" s="171"/>
      <c r="AU254" s="171"/>
      <c r="AY254" s="171"/>
    </row>
    <row r="255" spans="2:65" s="185" customFormat="1" ht="22.5" customHeight="1">
      <c r="B255" s="144"/>
      <c r="C255" s="206">
        <v>78</v>
      </c>
      <c r="D255" s="174"/>
      <c r="E255" s="146" t="s">
        <v>322</v>
      </c>
      <c r="F255" s="198" t="s">
        <v>205</v>
      </c>
      <c r="G255" s="199" t="s">
        <v>140</v>
      </c>
      <c r="H255" s="200">
        <v>5</v>
      </c>
      <c r="I255" s="201"/>
      <c r="J255" s="201">
        <f>ROUND(I255*H255,2)</f>
        <v>0</v>
      </c>
      <c r="K255" s="205" t="s">
        <v>108</v>
      </c>
      <c r="L255" s="180"/>
      <c r="M255" s="181"/>
      <c r="N255" s="182"/>
      <c r="O255" s="153"/>
      <c r="P255" s="153"/>
      <c r="Q255" s="153"/>
      <c r="R255" s="153"/>
      <c r="S255" s="153"/>
      <c r="T255" s="154"/>
      <c r="AR255" s="21"/>
      <c r="AT255" s="21"/>
      <c r="AU255" s="21"/>
      <c r="AY255" s="21"/>
      <c r="BE255" s="155"/>
      <c r="BF255" s="155"/>
      <c r="BG255" s="155"/>
      <c r="BH255" s="155"/>
      <c r="BI255" s="155"/>
      <c r="BJ255" s="21"/>
      <c r="BK255" s="155"/>
      <c r="BL255" s="21"/>
      <c r="BM255" s="21"/>
    </row>
    <row r="256" spans="2:65" s="12" customFormat="1">
      <c r="B256" s="164"/>
      <c r="C256" s="203"/>
      <c r="D256" s="165"/>
      <c r="F256" s="202" t="s">
        <v>204</v>
      </c>
      <c r="G256" s="203"/>
      <c r="H256" s="204"/>
      <c r="I256" s="203"/>
      <c r="J256" s="203"/>
      <c r="K256" s="203"/>
      <c r="L256" s="164"/>
      <c r="M256" s="168"/>
      <c r="N256" s="169"/>
      <c r="O256" s="169"/>
      <c r="P256" s="169"/>
      <c r="Q256" s="169"/>
      <c r="R256" s="169"/>
      <c r="S256" s="169"/>
      <c r="T256" s="170"/>
      <c r="AT256" s="171"/>
      <c r="AU256" s="171"/>
      <c r="AY256" s="171"/>
    </row>
    <row r="257" spans="2:65" s="185" customFormat="1" ht="22.5" customHeight="1">
      <c r="B257" s="144"/>
      <c r="C257" s="206">
        <v>79</v>
      </c>
      <c r="D257" s="174"/>
      <c r="E257" s="146" t="s">
        <v>323</v>
      </c>
      <c r="F257" s="198" t="s">
        <v>199</v>
      </c>
      <c r="G257" s="199" t="s">
        <v>140</v>
      </c>
      <c r="H257" s="200">
        <v>101</v>
      </c>
      <c r="I257" s="201"/>
      <c r="J257" s="201">
        <f>ROUND(I257*H257,2)</f>
        <v>0</v>
      </c>
      <c r="K257" s="205" t="s">
        <v>108</v>
      </c>
      <c r="L257" s="180"/>
      <c r="M257" s="181"/>
      <c r="N257" s="182"/>
      <c r="O257" s="153"/>
      <c r="P257" s="153"/>
      <c r="Q257" s="153"/>
      <c r="R257" s="153"/>
      <c r="S257" s="153"/>
      <c r="T257" s="154"/>
      <c r="AR257" s="21"/>
      <c r="AT257" s="21"/>
      <c r="AU257" s="21"/>
      <c r="AY257" s="21"/>
      <c r="BE257" s="155"/>
      <c r="BF257" s="155"/>
      <c r="BG257" s="155"/>
      <c r="BH257" s="155"/>
      <c r="BI257" s="155"/>
      <c r="BJ257" s="21"/>
      <c r="BK257" s="155"/>
      <c r="BL257" s="21"/>
      <c r="BM257" s="21"/>
    </row>
    <row r="258" spans="2:65" s="12" customFormat="1">
      <c r="B258" s="164"/>
      <c r="C258" s="203"/>
      <c r="D258" s="165"/>
      <c r="F258" s="202" t="s">
        <v>243</v>
      </c>
      <c r="G258" s="203"/>
      <c r="H258" s="204"/>
      <c r="I258" s="203"/>
      <c r="J258" s="203"/>
      <c r="K258" s="203"/>
      <c r="L258" s="164"/>
      <c r="M258" s="168"/>
      <c r="N258" s="169"/>
      <c r="O258" s="169"/>
      <c r="P258" s="169"/>
      <c r="Q258" s="169"/>
      <c r="R258" s="169"/>
      <c r="S258" s="169"/>
      <c r="T258" s="170"/>
      <c r="AT258" s="171"/>
      <c r="AU258" s="171"/>
      <c r="AY258" s="171"/>
    </row>
    <row r="259" spans="2:65" s="185" customFormat="1" ht="22.5" customHeight="1">
      <c r="B259" s="144"/>
      <c r="C259" s="206">
        <v>80</v>
      </c>
      <c r="D259" s="174"/>
      <c r="E259" s="146" t="s">
        <v>324</v>
      </c>
      <c r="F259" s="198" t="s">
        <v>201</v>
      </c>
      <c r="G259" s="199" t="s">
        <v>140</v>
      </c>
      <c r="H259" s="200">
        <v>1</v>
      </c>
      <c r="I259" s="201"/>
      <c r="J259" s="201">
        <f>ROUND(I259*H259,2)</f>
        <v>0</v>
      </c>
      <c r="K259" s="205" t="s">
        <v>108</v>
      </c>
      <c r="L259" s="180"/>
      <c r="M259" s="181"/>
      <c r="N259" s="182"/>
      <c r="O259" s="153"/>
      <c r="P259" s="153"/>
      <c r="Q259" s="153"/>
      <c r="R259" s="153"/>
      <c r="S259" s="153"/>
      <c r="T259" s="154"/>
      <c r="AR259" s="21"/>
      <c r="AT259" s="21"/>
      <c r="AU259" s="21"/>
      <c r="AY259" s="21"/>
      <c r="BE259" s="155"/>
      <c r="BF259" s="155"/>
      <c r="BG259" s="155"/>
      <c r="BH259" s="155"/>
      <c r="BI259" s="155"/>
      <c r="BJ259" s="21"/>
      <c r="BK259" s="155"/>
      <c r="BL259" s="21"/>
      <c r="BM259" s="21"/>
    </row>
    <row r="260" spans="2:65" s="12" customFormat="1">
      <c r="B260" s="164"/>
      <c r="D260" s="165"/>
      <c r="F260" s="202" t="s">
        <v>202</v>
      </c>
      <c r="G260" s="203"/>
      <c r="H260" s="204"/>
      <c r="I260" s="203"/>
      <c r="J260" s="203"/>
      <c r="K260" s="203"/>
      <c r="L260" s="164"/>
      <c r="M260" s="168"/>
      <c r="N260" s="169"/>
      <c r="O260" s="169"/>
      <c r="P260" s="169"/>
      <c r="Q260" s="169"/>
      <c r="R260" s="169"/>
      <c r="S260" s="169"/>
      <c r="T260" s="170"/>
      <c r="AT260" s="171"/>
      <c r="AU260" s="171"/>
      <c r="AY260" s="171"/>
    </row>
    <row r="261" spans="2:65" s="12" customFormat="1">
      <c r="B261" s="164"/>
      <c r="D261" s="189"/>
      <c r="F261" s="190"/>
      <c r="H261" s="191"/>
      <c r="L261" s="164"/>
      <c r="M261" s="168"/>
      <c r="N261" s="192"/>
      <c r="O261" s="192"/>
      <c r="P261" s="192"/>
      <c r="Q261" s="192"/>
      <c r="R261" s="192"/>
      <c r="S261" s="192"/>
      <c r="T261" s="170"/>
      <c r="AT261" s="171"/>
      <c r="AU261" s="171"/>
      <c r="AY261" s="171"/>
    </row>
    <row r="262" spans="2:65" s="10" customFormat="1" ht="19.899999999999999" customHeight="1">
      <c r="B262" s="132"/>
      <c r="D262" s="142" t="s">
        <v>68</v>
      </c>
      <c r="E262" s="195" t="s">
        <v>325</v>
      </c>
      <c r="F262" s="195" t="s">
        <v>299</v>
      </c>
      <c r="J262" s="143">
        <f>SUM(J263:J277)</f>
        <v>0</v>
      </c>
      <c r="L262" s="132"/>
      <c r="M262" s="136"/>
      <c r="N262" s="137"/>
      <c r="O262" s="137"/>
      <c r="P262" s="138">
        <f>SUM(P263:P320)</f>
        <v>12.024000000000001</v>
      </c>
      <c r="Q262" s="137"/>
      <c r="R262" s="138">
        <f>SUM(R263:R320)</f>
        <v>0</v>
      </c>
      <c r="S262" s="137"/>
      <c r="T262" s="139">
        <f>SUM(T263:T320)</f>
        <v>0</v>
      </c>
      <c r="AR262" s="133" t="s">
        <v>77</v>
      </c>
      <c r="AT262" s="140" t="s">
        <v>68</v>
      </c>
      <c r="AU262" s="140" t="s">
        <v>20</v>
      </c>
      <c r="AY262" s="133" t="s">
        <v>105</v>
      </c>
      <c r="BK262" s="141">
        <f>SUM(BK263:BK320)</f>
        <v>0</v>
      </c>
    </row>
    <row r="263" spans="2:65" s="185" customFormat="1" ht="31.5" customHeight="1">
      <c r="B263" s="144"/>
      <c r="C263" s="145">
        <v>81</v>
      </c>
      <c r="D263" s="145" t="s">
        <v>106</v>
      </c>
      <c r="E263" s="146" t="s">
        <v>325</v>
      </c>
      <c r="F263" s="176" t="s">
        <v>367</v>
      </c>
      <c r="G263" s="177" t="s">
        <v>115</v>
      </c>
      <c r="H263" s="178">
        <v>1</v>
      </c>
      <c r="I263" s="179"/>
      <c r="J263" s="179">
        <f>ROUND(I263*H263,2)</f>
        <v>0</v>
      </c>
      <c r="K263" s="179" t="s">
        <v>108</v>
      </c>
      <c r="L263" s="35"/>
      <c r="M263" s="151" t="s">
        <v>5</v>
      </c>
      <c r="N263" s="152" t="s">
        <v>40</v>
      </c>
      <c r="O263" s="153">
        <v>2.4E-2</v>
      </c>
      <c r="P263" s="153">
        <f>O263*H263</f>
        <v>2.4E-2</v>
      </c>
      <c r="Q263" s="153">
        <v>0</v>
      </c>
      <c r="R263" s="153">
        <f>Q263*H263</f>
        <v>0</v>
      </c>
      <c r="S263" s="153">
        <v>0</v>
      </c>
      <c r="T263" s="154">
        <f>S263*H263</f>
        <v>0</v>
      </c>
      <c r="AR263" s="21" t="s">
        <v>111</v>
      </c>
      <c r="AT263" s="21" t="s">
        <v>106</v>
      </c>
      <c r="AU263" s="21" t="s">
        <v>77</v>
      </c>
      <c r="AY263" s="21" t="s">
        <v>105</v>
      </c>
      <c r="BE263" s="155">
        <f>IF(N263="základní",J263,0)</f>
        <v>0</v>
      </c>
      <c r="BF263" s="155">
        <f>IF(N263="snížená",J263,0)</f>
        <v>0</v>
      </c>
      <c r="BG263" s="155">
        <f>IF(N263="zákl. přenesená",J263,0)</f>
        <v>0</v>
      </c>
      <c r="BH263" s="155">
        <f>IF(N263="sníž. přenesená",J263,0)</f>
        <v>0</v>
      </c>
      <c r="BI263" s="155">
        <f>IF(N263="nulová",J263,0)</f>
        <v>0</v>
      </c>
      <c r="BJ263" s="21" t="s">
        <v>20</v>
      </c>
      <c r="BK263" s="155">
        <f>ROUND(I263*H263,2)</f>
        <v>0</v>
      </c>
      <c r="BL263" s="21" t="s">
        <v>111</v>
      </c>
      <c r="BM263" s="21" t="s">
        <v>118</v>
      </c>
    </row>
    <row r="264" spans="2:65" s="185" customFormat="1" ht="12.75" customHeight="1">
      <c r="B264" s="144"/>
      <c r="C264" s="145"/>
      <c r="D264" s="145"/>
      <c r="E264" s="146"/>
      <c r="F264" s="159" t="s">
        <v>368</v>
      </c>
      <c r="G264" s="148"/>
      <c r="H264" s="149"/>
      <c r="I264" s="150"/>
      <c r="J264" s="150"/>
      <c r="K264" s="147"/>
      <c r="L264" s="35"/>
      <c r="M264" s="151"/>
      <c r="N264" s="187"/>
      <c r="O264" s="188"/>
      <c r="P264" s="188"/>
      <c r="Q264" s="188"/>
      <c r="R264" s="188"/>
      <c r="S264" s="188"/>
      <c r="T264" s="154"/>
      <c r="AR264" s="21"/>
      <c r="AT264" s="21"/>
      <c r="AU264" s="21"/>
      <c r="AY264" s="21"/>
      <c r="BE264" s="155"/>
      <c r="BF264" s="155"/>
      <c r="BG264" s="155"/>
      <c r="BH264" s="155"/>
      <c r="BI264" s="155"/>
      <c r="BJ264" s="21"/>
      <c r="BK264" s="155"/>
      <c r="BL264" s="21"/>
      <c r="BM264" s="21"/>
    </row>
    <row r="265" spans="2:65" s="185" customFormat="1" ht="31.5" customHeight="1">
      <c r="B265" s="144"/>
      <c r="C265" s="145">
        <v>82</v>
      </c>
      <c r="D265" s="145"/>
      <c r="E265" s="146" t="s">
        <v>388</v>
      </c>
      <c r="F265" s="176" t="s">
        <v>369</v>
      </c>
      <c r="G265" s="177" t="s">
        <v>140</v>
      </c>
      <c r="H265" s="178">
        <v>11</v>
      </c>
      <c r="I265" s="179"/>
      <c r="J265" s="179">
        <f>ROUND(I265*H265,2)</f>
        <v>0</v>
      </c>
      <c r="K265" s="179" t="s">
        <v>108</v>
      </c>
      <c r="L265" s="35"/>
      <c r="M265" s="151"/>
      <c r="N265" s="152"/>
      <c r="O265" s="153"/>
      <c r="P265" s="153"/>
      <c r="Q265" s="153"/>
      <c r="R265" s="153"/>
      <c r="S265" s="153"/>
      <c r="T265" s="154"/>
      <c r="AR265" s="21"/>
      <c r="AT265" s="21"/>
      <c r="AU265" s="21"/>
      <c r="AY265" s="21"/>
      <c r="BE265" s="155"/>
      <c r="BF265" s="155"/>
      <c r="BG265" s="155"/>
      <c r="BH265" s="155"/>
      <c r="BI265" s="155"/>
      <c r="BJ265" s="21"/>
      <c r="BK265" s="155"/>
      <c r="BL265" s="21"/>
      <c r="BM265" s="21"/>
    </row>
    <row r="266" spans="2:65" s="185" customFormat="1" ht="12.75" customHeight="1">
      <c r="B266" s="144"/>
      <c r="C266" s="145"/>
      <c r="D266" s="145"/>
      <c r="E266" s="146"/>
      <c r="F266" s="159" t="s">
        <v>370</v>
      </c>
      <c r="G266" s="148"/>
      <c r="H266" s="149"/>
      <c r="I266" s="150"/>
      <c r="J266" s="150"/>
      <c r="K266" s="147"/>
      <c r="L266" s="35"/>
      <c r="M266" s="151"/>
      <c r="N266" s="187"/>
      <c r="O266" s="188"/>
      <c r="P266" s="188"/>
      <c r="Q266" s="188"/>
      <c r="R266" s="188"/>
      <c r="S266" s="188"/>
      <c r="T266" s="154"/>
      <c r="AR266" s="21"/>
      <c r="AT266" s="21"/>
      <c r="AU266" s="21"/>
      <c r="AY266" s="21"/>
      <c r="BE266" s="155"/>
      <c r="BF266" s="155"/>
      <c r="BG266" s="155"/>
      <c r="BH266" s="155"/>
      <c r="BI266" s="155"/>
      <c r="BJ266" s="21"/>
      <c r="BK266" s="155"/>
      <c r="BL266" s="21"/>
      <c r="BM266" s="21"/>
    </row>
    <row r="267" spans="2:65" s="185" customFormat="1" ht="31.5" customHeight="1">
      <c r="B267" s="144"/>
      <c r="C267" s="145">
        <v>83</v>
      </c>
      <c r="D267" s="145"/>
      <c r="E267" s="146" t="s">
        <v>389</v>
      </c>
      <c r="F267" s="176" t="s">
        <v>371</v>
      </c>
      <c r="G267" s="177" t="s">
        <v>114</v>
      </c>
      <c r="H267" s="178">
        <v>420</v>
      </c>
      <c r="I267" s="179"/>
      <c r="J267" s="179">
        <f>ROUND(I267*H267,2)</f>
        <v>0</v>
      </c>
      <c r="K267" s="179" t="s">
        <v>108</v>
      </c>
      <c r="L267" s="35"/>
      <c r="M267" s="151"/>
      <c r="N267" s="152"/>
      <c r="O267" s="153"/>
      <c r="P267" s="153"/>
      <c r="Q267" s="153"/>
      <c r="R267" s="153"/>
      <c r="S267" s="153"/>
      <c r="T267" s="154"/>
      <c r="AR267" s="21"/>
      <c r="AT267" s="21"/>
      <c r="AU267" s="21"/>
      <c r="AY267" s="21"/>
      <c r="BE267" s="155"/>
      <c r="BF267" s="155"/>
      <c r="BG267" s="155"/>
      <c r="BH267" s="155"/>
      <c r="BI267" s="155"/>
      <c r="BJ267" s="21"/>
      <c r="BK267" s="155"/>
      <c r="BL267" s="21"/>
      <c r="BM267" s="21"/>
    </row>
    <row r="268" spans="2:65" s="185" customFormat="1" ht="12.75" customHeight="1">
      <c r="B268" s="144"/>
      <c r="C268" s="145"/>
      <c r="D268" s="145"/>
      <c r="E268" s="146"/>
      <c r="F268" s="159" t="s">
        <v>372</v>
      </c>
      <c r="G268" s="148"/>
      <c r="H268" s="149"/>
      <c r="I268" s="150"/>
      <c r="J268" s="150"/>
      <c r="K268" s="147"/>
      <c r="L268" s="35"/>
      <c r="M268" s="151"/>
      <c r="N268" s="187"/>
      <c r="O268" s="188"/>
      <c r="P268" s="188"/>
      <c r="Q268" s="188"/>
      <c r="R268" s="188"/>
      <c r="S268" s="188"/>
      <c r="T268" s="154"/>
      <c r="AR268" s="21"/>
      <c r="AT268" s="21"/>
      <c r="AU268" s="21"/>
      <c r="AY268" s="21"/>
      <c r="BE268" s="155"/>
      <c r="BF268" s="155"/>
      <c r="BG268" s="155"/>
      <c r="BH268" s="155"/>
      <c r="BI268" s="155"/>
      <c r="BJ268" s="21"/>
      <c r="BK268" s="155"/>
      <c r="BL268" s="21"/>
      <c r="BM268" s="21"/>
    </row>
    <row r="269" spans="2:65" s="185" customFormat="1" ht="31.5" customHeight="1">
      <c r="B269" s="144"/>
      <c r="C269" s="145">
        <v>84</v>
      </c>
      <c r="D269" s="145"/>
      <c r="E269" s="146" t="s">
        <v>390</v>
      </c>
      <c r="F269" s="176" t="s">
        <v>373</v>
      </c>
      <c r="G269" s="177" t="s">
        <v>114</v>
      </c>
      <c r="H269" s="178">
        <v>120</v>
      </c>
      <c r="I269" s="179"/>
      <c r="J269" s="179">
        <f>ROUND(I269*H269,2)</f>
        <v>0</v>
      </c>
      <c r="K269" s="179" t="s">
        <v>108</v>
      </c>
      <c r="L269" s="35"/>
      <c r="M269" s="151"/>
      <c r="N269" s="152"/>
      <c r="O269" s="153"/>
      <c r="P269" s="153"/>
      <c r="Q269" s="153"/>
      <c r="R269" s="153"/>
      <c r="S269" s="153"/>
      <c r="T269" s="154"/>
      <c r="AR269" s="21"/>
      <c r="AT269" s="21"/>
      <c r="AU269" s="21"/>
      <c r="AY269" s="21"/>
      <c r="BE269" s="155"/>
      <c r="BF269" s="155"/>
      <c r="BG269" s="155"/>
      <c r="BH269" s="155"/>
      <c r="BI269" s="155"/>
      <c r="BJ269" s="21"/>
      <c r="BK269" s="155"/>
      <c r="BL269" s="21"/>
      <c r="BM269" s="21"/>
    </row>
    <row r="270" spans="2:65" s="185" customFormat="1" ht="12.75" customHeight="1">
      <c r="B270" s="144"/>
      <c r="C270" s="145"/>
      <c r="D270" s="145"/>
      <c r="E270" s="146"/>
      <c r="F270" s="159" t="s">
        <v>374</v>
      </c>
      <c r="G270" s="148"/>
      <c r="H270" s="149"/>
      <c r="I270" s="150"/>
      <c r="J270" s="150"/>
      <c r="K270" s="147"/>
      <c r="L270" s="35"/>
      <c r="M270" s="151"/>
      <c r="N270" s="187"/>
      <c r="O270" s="188"/>
      <c r="P270" s="188"/>
      <c r="Q270" s="188"/>
      <c r="R270" s="188"/>
      <c r="S270" s="188"/>
      <c r="T270" s="154"/>
      <c r="AR270" s="21"/>
      <c r="AT270" s="21"/>
      <c r="AU270" s="21"/>
      <c r="AY270" s="21"/>
      <c r="BE270" s="155"/>
      <c r="BF270" s="155"/>
      <c r="BG270" s="155"/>
      <c r="BH270" s="155"/>
      <c r="BI270" s="155"/>
      <c r="BJ270" s="21"/>
      <c r="BK270" s="155"/>
      <c r="BL270" s="21"/>
      <c r="BM270" s="21"/>
    </row>
    <row r="271" spans="2:65" s="185" customFormat="1" ht="31.5" customHeight="1">
      <c r="B271" s="144"/>
      <c r="C271" s="145">
        <v>85</v>
      </c>
      <c r="D271" s="145"/>
      <c r="E271" s="146" t="s">
        <v>391</v>
      </c>
      <c r="F271" s="176" t="s">
        <v>154</v>
      </c>
      <c r="G271" s="177" t="s">
        <v>114</v>
      </c>
      <c r="H271" s="178">
        <v>140</v>
      </c>
      <c r="I271" s="179"/>
      <c r="J271" s="179">
        <f>ROUND(I271*H271,2)</f>
        <v>0</v>
      </c>
      <c r="K271" s="179" t="s">
        <v>108</v>
      </c>
      <c r="L271" s="35"/>
      <c r="M271" s="151"/>
      <c r="N271" s="152"/>
      <c r="O271" s="153"/>
      <c r="P271" s="153"/>
      <c r="Q271" s="153"/>
      <c r="R271" s="153"/>
      <c r="S271" s="153"/>
      <c r="T271" s="154"/>
      <c r="AR271" s="21"/>
      <c r="AT271" s="21"/>
      <c r="AU271" s="21"/>
      <c r="AY271" s="21"/>
      <c r="BE271" s="155"/>
      <c r="BF271" s="155"/>
      <c r="BG271" s="155"/>
      <c r="BH271" s="155"/>
      <c r="BI271" s="155"/>
      <c r="BJ271" s="21"/>
      <c r="BK271" s="155"/>
      <c r="BL271" s="21"/>
      <c r="BM271" s="21"/>
    </row>
    <row r="272" spans="2:65" s="185" customFormat="1" ht="12.75" customHeight="1">
      <c r="B272" s="144"/>
      <c r="C272" s="145"/>
      <c r="D272" s="145"/>
      <c r="E272" s="146"/>
      <c r="F272" s="159" t="s">
        <v>375</v>
      </c>
      <c r="G272" s="148"/>
      <c r="H272" s="149"/>
      <c r="I272" s="150"/>
      <c r="J272" s="150"/>
      <c r="K272" s="147"/>
      <c r="L272" s="35"/>
      <c r="M272" s="151"/>
      <c r="N272" s="187"/>
      <c r="O272" s="188"/>
      <c r="P272" s="188"/>
      <c r="Q272" s="188"/>
      <c r="R272" s="188"/>
      <c r="S272" s="188"/>
      <c r="T272" s="154"/>
      <c r="AR272" s="21"/>
      <c r="AT272" s="21"/>
      <c r="AU272" s="21"/>
      <c r="AY272" s="21"/>
      <c r="BE272" s="155"/>
      <c r="BF272" s="155"/>
      <c r="BG272" s="155"/>
      <c r="BH272" s="155"/>
      <c r="BI272" s="155"/>
      <c r="BJ272" s="21"/>
      <c r="BK272" s="155"/>
      <c r="BL272" s="21"/>
      <c r="BM272" s="21"/>
    </row>
    <row r="273" spans="2:65" s="185" customFormat="1" ht="31.5" customHeight="1">
      <c r="B273" s="144"/>
      <c r="C273" s="145">
        <v>86</v>
      </c>
      <c r="D273" s="145"/>
      <c r="E273" s="146" t="s">
        <v>392</v>
      </c>
      <c r="F273" s="176" t="s">
        <v>352</v>
      </c>
      <c r="G273" s="177" t="s">
        <v>140</v>
      </c>
      <c r="H273" s="178">
        <v>24</v>
      </c>
      <c r="I273" s="179"/>
      <c r="J273" s="179">
        <f>ROUND(I273*H273,2)</f>
        <v>0</v>
      </c>
      <c r="K273" s="179" t="s">
        <v>108</v>
      </c>
      <c r="L273" s="35"/>
      <c r="M273" s="151"/>
      <c r="N273" s="152"/>
      <c r="O273" s="153"/>
      <c r="P273" s="153"/>
      <c r="Q273" s="153"/>
      <c r="R273" s="153"/>
      <c r="S273" s="153"/>
      <c r="T273" s="154"/>
      <c r="AR273" s="21"/>
      <c r="AT273" s="21"/>
      <c r="AU273" s="21"/>
      <c r="AY273" s="21"/>
      <c r="BE273" s="155"/>
      <c r="BF273" s="155"/>
      <c r="BG273" s="155"/>
      <c r="BH273" s="155"/>
      <c r="BI273" s="155"/>
      <c r="BJ273" s="21"/>
      <c r="BK273" s="155"/>
      <c r="BL273" s="21"/>
      <c r="BM273" s="21"/>
    </row>
    <row r="274" spans="2:65" s="185" customFormat="1" ht="12.75" customHeight="1">
      <c r="B274" s="144"/>
      <c r="C274" s="145"/>
      <c r="D274" s="145"/>
      <c r="E274" s="146"/>
      <c r="F274" s="159" t="s">
        <v>376</v>
      </c>
      <c r="G274" s="148"/>
      <c r="H274" s="149"/>
      <c r="I274" s="150"/>
      <c r="J274" s="150"/>
      <c r="K274" s="147"/>
      <c r="L274" s="35"/>
      <c r="M274" s="151"/>
      <c r="N274" s="187"/>
      <c r="O274" s="188"/>
      <c r="P274" s="188"/>
      <c r="Q274" s="188"/>
      <c r="R274" s="188"/>
      <c r="S274" s="188"/>
      <c r="T274" s="154"/>
      <c r="AR274" s="21"/>
      <c r="AT274" s="21"/>
      <c r="AU274" s="21"/>
      <c r="AY274" s="21"/>
      <c r="BE274" s="155"/>
      <c r="BF274" s="155"/>
      <c r="BG274" s="155"/>
      <c r="BH274" s="155"/>
      <c r="BI274" s="155"/>
      <c r="BJ274" s="21"/>
      <c r="BK274" s="155"/>
      <c r="BL274" s="21"/>
      <c r="BM274" s="21"/>
    </row>
    <row r="275" spans="2:65" s="185" customFormat="1" ht="31.5" customHeight="1">
      <c r="B275" s="144"/>
      <c r="C275" s="145">
        <v>87</v>
      </c>
      <c r="D275" s="145"/>
      <c r="E275" s="146" t="s">
        <v>393</v>
      </c>
      <c r="F275" s="176" t="s">
        <v>127</v>
      </c>
      <c r="G275" s="177" t="s">
        <v>115</v>
      </c>
      <c r="H275" s="178">
        <v>1</v>
      </c>
      <c r="I275" s="179"/>
      <c r="J275" s="179">
        <f>ROUND(I275*H275,2)</f>
        <v>0</v>
      </c>
      <c r="K275" s="179" t="s">
        <v>108</v>
      </c>
      <c r="L275" s="35"/>
      <c r="M275" s="151"/>
      <c r="N275" s="152"/>
      <c r="O275" s="153"/>
      <c r="P275" s="153"/>
      <c r="Q275" s="153"/>
      <c r="R275" s="153"/>
      <c r="S275" s="153"/>
      <c r="T275" s="154"/>
      <c r="AR275" s="21"/>
      <c r="AT275" s="21"/>
      <c r="AU275" s="21"/>
      <c r="AY275" s="21"/>
      <c r="BE275" s="155"/>
      <c r="BF275" s="155"/>
      <c r="BG275" s="155"/>
      <c r="BH275" s="155"/>
      <c r="BI275" s="155"/>
      <c r="BJ275" s="21"/>
      <c r="BK275" s="155"/>
      <c r="BL275" s="21"/>
      <c r="BM275" s="21"/>
    </row>
    <row r="276" spans="2:65" s="185" customFormat="1" ht="12.75" customHeight="1">
      <c r="B276" s="144"/>
      <c r="C276" s="145"/>
      <c r="D276" s="145"/>
      <c r="E276" s="146"/>
      <c r="F276" s="159" t="s">
        <v>128</v>
      </c>
      <c r="G276" s="148"/>
      <c r="H276" s="149"/>
      <c r="I276" s="150"/>
      <c r="J276" s="150"/>
      <c r="K276" s="147"/>
      <c r="L276" s="35"/>
      <c r="M276" s="151"/>
      <c r="N276" s="187"/>
      <c r="O276" s="188"/>
      <c r="P276" s="188"/>
      <c r="Q276" s="188"/>
      <c r="R276" s="188"/>
      <c r="S276" s="188"/>
      <c r="T276" s="154"/>
      <c r="AR276" s="21"/>
      <c r="AT276" s="21"/>
      <c r="AU276" s="21"/>
      <c r="AY276" s="21"/>
      <c r="BE276" s="155"/>
      <c r="BF276" s="155"/>
      <c r="BG276" s="155"/>
      <c r="BH276" s="155"/>
      <c r="BI276" s="155"/>
      <c r="BJ276" s="21"/>
      <c r="BK276" s="155"/>
      <c r="BL276" s="21"/>
      <c r="BM276" s="21"/>
    </row>
    <row r="277" spans="2:65" s="185" customFormat="1" ht="31.5" customHeight="1">
      <c r="B277" s="144"/>
      <c r="C277" s="145">
        <v>88</v>
      </c>
      <c r="D277" s="145"/>
      <c r="E277" s="146" t="s">
        <v>394</v>
      </c>
      <c r="F277" s="176" t="s">
        <v>160</v>
      </c>
      <c r="G277" s="177" t="s">
        <v>115</v>
      </c>
      <c r="H277" s="178">
        <v>1</v>
      </c>
      <c r="I277" s="179"/>
      <c r="J277" s="179">
        <f>ROUND(I277*H277,2)</f>
        <v>0</v>
      </c>
      <c r="K277" s="179" t="s">
        <v>108</v>
      </c>
      <c r="L277" s="35"/>
      <c r="M277" s="151"/>
      <c r="N277" s="152"/>
      <c r="O277" s="153"/>
      <c r="P277" s="153"/>
      <c r="Q277" s="153"/>
      <c r="R277" s="153"/>
      <c r="S277" s="153"/>
      <c r="T277" s="154"/>
      <c r="AR277" s="21"/>
      <c r="AT277" s="21"/>
      <c r="AU277" s="21"/>
      <c r="AY277" s="21"/>
      <c r="BE277" s="155"/>
      <c r="BF277" s="155"/>
      <c r="BG277" s="155"/>
      <c r="BH277" s="155"/>
      <c r="BI277" s="155"/>
      <c r="BJ277" s="21"/>
      <c r="BK277" s="155"/>
      <c r="BL277" s="21"/>
      <c r="BM277" s="21"/>
    </row>
    <row r="278" spans="2:65" s="185" customFormat="1" ht="12.75" customHeight="1">
      <c r="B278" s="144"/>
      <c r="C278" s="145"/>
      <c r="D278" s="145"/>
      <c r="E278" s="146"/>
      <c r="F278" s="159" t="s">
        <v>161</v>
      </c>
      <c r="G278" s="148"/>
      <c r="H278" s="149"/>
      <c r="I278" s="150"/>
      <c r="J278" s="150"/>
      <c r="K278" s="147"/>
      <c r="L278" s="35"/>
      <c r="M278" s="151"/>
      <c r="N278" s="187"/>
      <c r="O278" s="188"/>
      <c r="P278" s="188"/>
      <c r="Q278" s="188"/>
      <c r="R278" s="188"/>
      <c r="S278" s="188"/>
      <c r="T278" s="154"/>
      <c r="AR278" s="21"/>
      <c r="AT278" s="21"/>
      <c r="AU278" s="21"/>
      <c r="AY278" s="21"/>
      <c r="BE278" s="155"/>
      <c r="BF278" s="155"/>
      <c r="BG278" s="155"/>
      <c r="BH278" s="155"/>
      <c r="BI278" s="155"/>
      <c r="BJ278" s="21"/>
      <c r="BK278" s="155"/>
      <c r="BL278" s="21"/>
      <c r="BM278" s="21"/>
    </row>
    <row r="279" spans="2:65" s="12" customFormat="1">
      <c r="B279" s="164"/>
      <c r="D279" s="189"/>
      <c r="F279" s="190"/>
      <c r="H279" s="191"/>
      <c r="L279" s="164"/>
      <c r="M279" s="168"/>
      <c r="N279" s="192"/>
      <c r="O279" s="192"/>
      <c r="P279" s="192"/>
      <c r="Q279" s="192"/>
      <c r="R279" s="192"/>
      <c r="S279" s="192"/>
      <c r="T279" s="170"/>
      <c r="AT279" s="171"/>
      <c r="AU279" s="171"/>
      <c r="AY279" s="171"/>
    </row>
    <row r="280" spans="2:65" s="12" customFormat="1" ht="15">
      <c r="B280" s="164"/>
      <c r="D280" s="189"/>
      <c r="E280" s="195" t="s">
        <v>325</v>
      </c>
      <c r="F280" s="195" t="s">
        <v>407</v>
      </c>
      <c r="H280" s="191"/>
      <c r="J280" s="143">
        <f>SUM(J281:J309)</f>
        <v>0</v>
      </c>
      <c r="L280" s="164"/>
      <c r="M280" s="168"/>
      <c r="N280" s="192"/>
      <c r="O280" s="192"/>
      <c r="P280" s="192"/>
      <c r="Q280" s="192"/>
      <c r="R280" s="192"/>
      <c r="S280" s="192"/>
      <c r="T280" s="170"/>
      <c r="AT280" s="171"/>
      <c r="AU280" s="171"/>
      <c r="AY280" s="171"/>
    </row>
    <row r="281" spans="2:65" s="185" customFormat="1" ht="22.5" customHeight="1">
      <c r="B281" s="144"/>
      <c r="C281" s="206">
        <v>89</v>
      </c>
      <c r="D281" s="174"/>
      <c r="E281" s="146" t="s">
        <v>398</v>
      </c>
      <c r="F281" s="198" t="s">
        <v>367</v>
      </c>
      <c r="G281" s="199" t="s">
        <v>115</v>
      </c>
      <c r="H281" s="200">
        <v>1</v>
      </c>
      <c r="I281" s="201"/>
      <c r="J281" s="201">
        <f>ROUND(I281*H281,2)</f>
        <v>0</v>
      </c>
      <c r="K281" s="205" t="s">
        <v>108</v>
      </c>
      <c r="L281" s="180"/>
      <c r="M281" s="181"/>
      <c r="N281" s="182"/>
      <c r="O281" s="153"/>
      <c r="P281" s="153"/>
      <c r="Q281" s="153"/>
      <c r="R281" s="153"/>
      <c r="S281" s="153"/>
      <c r="T281" s="154"/>
      <c r="AR281" s="21"/>
      <c r="AT281" s="21"/>
      <c r="AU281" s="21"/>
      <c r="AY281" s="21"/>
      <c r="BE281" s="155"/>
      <c r="BF281" s="155"/>
      <c r="BG281" s="155"/>
      <c r="BH281" s="155"/>
      <c r="BI281" s="155"/>
      <c r="BJ281" s="21"/>
      <c r="BK281" s="155"/>
      <c r="BL281" s="21"/>
      <c r="BM281" s="21"/>
    </row>
    <row r="282" spans="2:65" s="12" customFormat="1">
      <c r="B282" s="164"/>
      <c r="C282" s="203"/>
      <c r="D282" s="165"/>
      <c r="F282" s="202" t="s">
        <v>368</v>
      </c>
      <c r="G282" s="203"/>
      <c r="H282" s="204"/>
      <c r="I282" s="203"/>
      <c r="J282" s="203"/>
      <c r="K282" s="203"/>
      <c r="L282" s="164"/>
      <c r="M282" s="168"/>
      <c r="N282" s="169"/>
      <c r="O282" s="169"/>
      <c r="P282" s="169"/>
      <c r="Q282" s="169"/>
      <c r="R282" s="169"/>
      <c r="S282" s="169"/>
      <c r="T282" s="170"/>
      <c r="AT282" s="171"/>
      <c r="AU282" s="171"/>
      <c r="AY282" s="171"/>
    </row>
    <row r="283" spans="2:65" s="185" customFormat="1" ht="22.5" customHeight="1">
      <c r="B283" s="144"/>
      <c r="C283" s="206">
        <v>90</v>
      </c>
      <c r="D283" s="174"/>
      <c r="E283" s="146" t="s">
        <v>395</v>
      </c>
      <c r="F283" s="198" t="s">
        <v>369</v>
      </c>
      <c r="G283" s="199" t="s">
        <v>140</v>
      </c>
      <c r="H283" s="200">
        <v>11</v>
      </c>
      <c r="I283" s="201"/>
      <c r="J283" s="201">
        <f>ROUND(I283*H283,2)</f>
        <v>0</v>
      </c>
      <c r="K283" s="205" t="s">
        <v>108</v>
      </c>
      <c r="L283" s="180"/>
      <c r="M283" s="181"/>
      <c r="N283" s="182"/>
      <c r="O283" s="153"/>
      <c r="P283" s="153"/>
      <c r="Q283" s="153"/>
      <c r="R283" s="153"/>
      <c r="S283" s="153"/>
      <c r="T283" s="154"/>
      <c r="AR283" s="21"/>
      <c r="AT283" s="21"/>
      <c r="AU283" s="21"/>
      <c r="AY283" s="21"/>
      <c r="BE283" s="155"/>
      <c r="BF283" s="155"/>
      <c r="BG283" s="155"/>
      <c r="BH283" s="155"/>
      <c r="BI283" s="155"/>
      <c r="BJ283" s="21"/>
      <c r="BK283" s="155"/>
      <c r="BL283" s="21"/>
      <c r="BM283" s="21"/>
    </row>
    <row r="284" spans="2:65" s="12" customFormat="1">
      <c r="B284" s="164"/>
      <c r="C284" s="203"/>
      <c r="D284" s="165"/>
      <c r="F284" s="202" t="s">
        <v>370</v>
      </c>
      <c r="G284" s="203"/>
      <c r="H284" s="204"/>
      <c r="I284" s="203"/>
      <c r="J284" s="203"/>
      <c r="K284" s="203"/>
      <c r="L284" s="164"/>
      <c r="M284" s="168"/>
      <c r="N284" s="169"/>
      <c r="O284" s="169"/>
      <c r="P284" s="169"/>
      <c r="Q284" s="169"/>
      <c r="R284" s="169"/>
      <c r="S284" s="169"/>
      <c r="T284" s="170"/>
      <c r="AT284" s="171"/>
      <c r="AU284" s="171"/>
      <c r="AY284" s="171"/>
    </row>
    <row r="285" spans="2:65" s="185" customFormat="1" ht="22.5" customHeight="1">
      <c r="B285" s="144"/>
      <c r="C285" s="206">
        <v>91</v>
      </c>
      <c r="D285" s="174"/>
      <c r="E285" s="146" t="s">
        <v>396</v>
      </c>
      <c r="F285" s="198" t="s">
        <v>371</v>
      </c>
      <c r="G285" s="199" t="s">
        <v>114</v>
      </c>
      <c r="H285" s="200">
        <v>420</v>
      </c>
      <c r="I285" s="201"/>
      <c r="J285" s="201">
        <f>ROUND(I285*H285,2)</f>
        <v>0</v>
      </c>
      <c r="K285" s="205" t="s">
        <v>108</v>
      </c>
      <c r="L285" s="180"/>
      <c r="M285" s="181"/>
      <c r="N285" s="182"/>
      <c r="O285" s="153"/>
      <c r="P285" s="153"/>
      <c r="Q285" s="153"/>
      <c r="R285" s="153"/>
      <c r="S285" s="153"/>
      <c r="T285" s="154"/>
      <c r="AR285" s="21"/>
      <c r="AT285" s="21"/>
      <c r="AU285" s="21"/>
      <c r="AY285" s="21"/>
      <c r="BE285" s="155"/>
      <c r="BF285" s="155"/>
      <c r="BG285" s="155"/>
      <c r="BH285" s="155"/>
      <c r="BI285" s="155"/>
      <c r="BJ285" s="21"/>
      <c r="BK285" s="155"/>
      <c r="BL285" s="21"/>
      <c r="BM285" s="21"/>
    </row>
    <row r="286" spans="2:65" s="12" customFormat="1">
      <c r="B286" s="164"/>
      <c r="C286" s="203"/>
      <c r="D286" s="165"/>
      <c r="F286" s="202" t="s">
        <v>372</v>
      </c>
      <c r="G286" s="203"/>
      <c r="H286" s="204"/>
      <c r="I286" s="203"/>
      <c r="J286" s="203"/>
      <c r="K286" s="203"/>
      <c r="L286" s="164"/>
      <c r="M286" s="168"/>
      <c r="N286" s="169"/>
      <c r="O286" s="169"/>
      <c r="P286" s="169"/>
      <c r="Q286" s="169"/>
      <c r="R286" s="169"/>
      <c r="S286" s="169"/>
      <c r="T286" s="170"/>
      <c r="AT286" s="171"/>
      <c r="AU286" s="171"/>
      <c r="AY286" s="171"/>
    </row>
    <row r="287" spans="2:65" s="185" customFormat="1" ht="22.5" customHeight="1">
      <c r="B287" s="144"/>
      <c r="C287" s="206">
        <v>92</v>
      </c>
      <c r="D287" s="174"/>
      <c r="E287" s="146" t="s">
        <v>399</v>
      </c>
      <c r="F287" s="198" t="s">
        <v>377</v>
      </c>
      <c r="G287" s="199" t="s">
        <v>140</v>
      </c>
      <c r="H287" s="200">
        <v>11</v>
      </c>
      <c r="I287" s="201"/>
      <c r="J287" s="201">
        <f>ROUND(I287*H287,2)</f>
        <v>0</v>
      </c>
      <c r="K287" s="205" t="s">
        <v>108</v>
      </c>
      <c r="L287" s="180"/>
      <c r="M287" s="181"/>
      <c r="N287" s="182"/>
      <c r="O287" s="153"/>
      <c r="P287" s="153"/>
      <c r="Q287" s="153"/>
      <c r="R287" s="153"/>
      <c r="S287" s="153"/>
      <c r="T287" s="154"/>
      <c r="AR287" s="21"/>
      <c r="AT287" s="21"/>
      <c r="AU287" s="21"/>
      <c r="AY287" s="21"/>
      <c r="BE287" s="155"/>
      <c r="BF287" s="155"/>
      <c r="BG287" s="155"/>
      <c r="BH287" s="155"/>
      <c r="BI287" s="155"/>
      <c r="BJ287" s="21"/>
      <c r="BK287" s="155"/>
      <c r="BL287" s="21"/>
      <c r="BM287" s="21"/>
    </row>
    <row r="288" spans="2:65" s="12" customFormat="1">
      <c r="B288" s="164"/>
      <c r="C288" s="203"/>
      <c r="D288" s="165"/>
      <c r="F288" s="202" t="s">
        <v>378</v>
      </c>
      <c r="G288" s="203"/>
      <c r="H288" s="204"/>
      <c r="I288" s="203"/>
      <c r="J288" s="203"/>
      <c r="K288" s="203"/>
      <c r="L288" s="164"/>
      <c r="M288" s="168"/>
      <c r="N288" s="169"/>
      <c r="O288" s="169"/>
      <c r="P288" s="169"/>
      <c r="Q288" s="169"/>
      <c r="R288" s="169"/>
      <c r="S288" s="169"/>
      <c r="T288" s="170"/>
      <c r="AT288" s="171"/>
      <c r="AU288" s="171"/>
      <c r="AY288" s="171"/>
    </row>
    <row r="289" spans="2:65" s="185" customFormat="1" ht="22.5" customHeight="1">
      <c r="B289" s="144"/>
      <c r="C289" s="206">
        <v>93</v>
      </c>
      <c r="D289" s="174"/>
      <c r="E289" s="146" t="s">
        <v>397</v>
      </c>
      <c r="F289" s="198" t="s">
        <v>373</v>
      </c>
      <c r="G289" s="199" t="s">
        <v>114</v>
      </c>
      <c r="H289" s="200">
        <v>120</v>
      </c>
      <c r="I289" s="201"/>
      <c r="J289" s="201">
        <f>ROUND(I289*H289,2)</f>
        <v>0</v>
      </c>
      <c r="K289" s="205" t="s">
        <v>108</v>
      </c>
      <c r="L289" s="180"/>
      <c r="M289" s="181"/>
      <c r="N289" s="182"/>
      <c r="O289" s="153"/>
      <c r="P289" s="153"/>
      <c r="Q289" s="153"/>
      <c r="R289" s="153"/>
      <c r="S289" s="153"/>
      <c r="T289" s="154"/>
      <c r="AR289" s="21"/>
      <c r="AT289" s="21"/>
      <c r="AU289" s="21"/>
      <c r="AY289" s="21"/>
      <c r="BE289" s="155"/>
      <c r="BF289" s="155"/>
      <c r="BG289" s="155"/>
      <c r="BH289" s="155"/>
      <c r="BI289" s="155"/>
      <c r="BJ289" s="21"/>
      <c r="BK289" s="155"/>
      <c r="BL289" s="21"/>
      <c r="BM289" s="21"/>
    </row>
    <row r="290" spans="2:65" s="12" customFormat="1">
      <c r="B290" s="164"/>
      <c r="C290" s="203"/>
      <c r="D290" s="165"/>
      <c r="F290" s="202" t="s">
        <v>374</v>
      </c>
      <c r="G290" s="203"/>
      <c r="H290" s="204"/>
      <c r="I290" s="203"/>
      <c r="J290" s="203"/>
      <c r="K290" s="203"/>
      <c r="L290" s="164"/>
      <c r="M290" s="168"/>
      <c r="N290" s="169"/>
      <c r="O290" s="169"/>
      <c r="P290" s="169"/>
      <c r="Q290" s="169"/>
      <c r="R290" s="169"/>
      <c r="S290" s="169"/>
      <c r="T290" s="170"/>
      <c r="AT290" s="171"/>
      <c r="AU290" s="171"/>
      <c r="AY290" s="171"/>
    </row>
    <row r="291" spans="2:65" s="185" customFormat="1" ht="22.5" customHeight="1">
      <c r="B291" s="144"/>
      <c r="C291" s="206">
        <v>94</v>
      </c>
      <c r="D291" s="174"/>
      <c r="E291" s="146" t="s">
        <v>223</v>
      </c>
      <c r="F291" s="198" t="s">
        <v>358</v>
      </c>
      <c r="G291" s="199" t="s">
        <v>114</v>
      </c>
      <c r="H291" s="200">
        <v>120</v>
      </c>
      <c r="I291" s="201"/>
      <c r="J291" s="201">
        <f>ROUND(I291*H291,2)</f>
        <v>0</v>
      </c>
      <c r="K291" s="205" t="s">
        <v>108</v>
      </c>
      <c r="L291" s="180"/>
      <c r="M291" s="181"/>
      <c r="N291" s="182"/>
      <c r="O291" s="153"/>
      <c r="P291" s="153"/>
      <c r="Q291" s="153"/>
      <c r="R291" s="153"/>
      <c r="S291" s="153"/>
      <c r="T291" s="154"/>
      <c r="AR291" s="21"/>
      <c r="AT291" s="21"/>
      <c r="AU291" s="21"/>
      <c r="AY291" s="21"/>
      <c r="BE291" s="155"/>
      <c r="BF291" s="155"/>
      <c r="BG291" s="155"/>
      <c r="BH291" s="155"/>
      <c r="BI291" s="155"/>
      <c r="BJ291" s="21"/>
      <c r="BK291" s="155"/>
      <c r="BL291" s="21"/>
      <c r="BM291" s="21"/>
    </row>
    <row r="292" spans="2:65" s="12" customFormat="1" ht="27">
      <c r="B292" s="164"/>
      <c r="C292" s="203"/>
      <c r="D292" s="165"/>
      <c r="F292" s="202" t="s">
        <v>379</v>
      </c>
      <c r="G292" s="203"/>
      <c r="H292" s="204"/>
      <c r="I292" s="203"/>
      <c r="J292" s="203"/>
      <c r="K292" s="203"/>
      <c r="L292" s="164"/>
      <c r="M292" s="168"/>
      <c r="N292" s="169"/>
      <c r="O292" s="169"/>
      <c r="P292" s="169"/>
      <c r="Q292" s="169"/>
      <c r="R292" s="169"/>
      <c r="S292" s="169"/>
      <c r="T292" s="170"/>
      <c r="AT292" s="171"/>
      <c r="AU292" s="171"/>
      <c r="AY292" s="171"/>
    </row>
    <row r="293" spans="2:65" s="185" customFormat="1" ht="22.5" customHeight="1">
      <c r="B293" s="144"/>
      <c r="C293" s="206">
        <v>95</v>
      </c>
      <c r="D293" s="174"/>
      <c r="E293" s="146" t="s">
        <v>210</v>
      </c>
      <c r="F293" s="198" t="s">
        <v>154</v>
      </c>
      <c r="G293" s="199" t="s">
        <v>114</v>
      </c>
      <c r="H293" s="200">
        <v>140</v>
      </c>
      <c r="I293" s="201"/>
      <c r="J293" s="201">
        <f>ROUND(I293*H293,2)</f>
        <v>0</v>
      </c>
      <c r="K293" s="205" t="s">
        <v>108</v>
      </c>
      <c r="L293" s="180"/>
      <c r="M293" s="181"/>
      <c r="N293" s="182"/>
      <c r="O293" s="153"/>
      <c r="P293" s="153"/>
      <c r="Q293" s="153"/>
      <c r="R293" s="153"/>
      <c r="S293" s="153"/>
      <c r="T293" s="154"/>
      <c r="AR293" s="21"/>
      <c r="AT293" s="21"/>
      <c r="AU293" s="21"/>
      <c r="AY293" s="21"/>
      <c r="BE293" s="155"/>
      <c r="BF293" s="155"/>
      <c r="BG293" s="155"/>
      <c r="BH293" s="155"/>
      <c r="BI293" s="155"/>
      <c r="BJ293" s="21"/>
      <c r="BK293" s="155"/>
      <c r="BL293" s="21"/>
      <c r="BM293" s="21"/>
    </row>
    <row r="294" spans="2:65" s="12" customFormat="1" ht="40.5">
      <c r="B294" s="164"/>
      <c r="C294" s="203"/>
      <c r="D294" s="165"/>
      <c r="F294" s="202" t="s">
        <v>375</v>
      </c>
      <c r="G294" s="203"/>
      <c r="H294" s="204"/>
      <c r="I294" s="203"/>
      <c r="J294" s="203"/>
      <c r="K294" s="203"/>
      <c r="L294" s="164"/>
      <c r="M294" s="168"/>
      <c r="N294" s="169"/>
      <c r="O294" s="169"/>
      <c r="P294" s="169"/>
      <c r="Q294" s="169"/>
      <c r="R294" s="169"/>
      <c r="S294" s="169"/>
      <c r="T294" s="170"/>
      <c r="AT294" s="171"/>
      <c r="AU294" s="171"/>
      <c r="AY294" s="171"/>
    </row>
    <row r="295" spans="2:65" s="185" customFormat="1" ht="22.5" customHeight="1">
      <c r="B295" s="144"/>
      <c r="C295" s="206">
        <v>96</v>
      </c>
      <c r="D295" s="174"/>
      <c r="E295" s="146" t="s">
        <v>207</v>
      </c>
      <c r="F295" s="198" t="s">
        <v>352</v>
      </c>
      <c r="G295" s="199" t="s">
        <v>140</v>
      </c>
      <c r="H295" s="200">
        <v>24</v>
      </c>
      <c r="I295" s="201"/>
      <c r="J295" s="201">
        <f>ROUND(I295*H295,2)</f>
        <v>0</v>
      </c>
      <c r="K295" s="205" t="s">
        <v>108</v>
      </c>
      <c r="L295" s="180"/>
      <c r="M295" s="181"/>
      <c r="N295" s="182"/>
      <c r="O295" s="153"/>
      <c r="P295" s="153"/>
      <c r="Q295" s="153"/>
      <c r="R295" s="153"/>
      <c r="S295" s="153"/>
      <c r="T295" s="154"/>
      <c r="AR295" s="21"/>
      <c r="AT295" s="21"/>
      <c r="AU295" s="21"/>
      <c r="AY295" s="21"/>
      <c r="BE295" s="155"/>
      <c r="BF295" s="155"/>
      <c r="BG295" s="155"/>
      <c r="BH295" s="155"/>
      <c r="BI295" s="155"/>
      <c r="BJ295" s="21"/>
      <c r="BK295" s="155"/>
      <c r="BL295" s="21"/>
      <c r="BM295" s="21"/>
    </row>
    <row r="296" spans="2:65" s="12" customFormat="1" ht="27">
      <c r="B296" s="164"/>
      <c r="C296" s="203"/>
      <c r="D296" s="165"/>
      <c r="F296" s="202" t="s">
        <v>376</v>
      </c>
      <c r="G296" s="203"/>
      <c r="H296" s="204"/>
      <c r="I296" s="203"/>
      <c r="J296" s="203"/>
      <c r="K296" s="203"/>
      <c r="L296" s="164"/>
      <c r="M296" s="168"/>
      <c r="N296" s="169"/>
      <c r="O296" s="169"/>
      <c r="P296" s="169"/>
      <c r="Q296" s="169"/>
      <c r="R296" s="169"/>
      <c r="S296" s="169"/>
      <c r="T296" s="170"/>
      <c r="AT296" s="171"/>
      <c r="AU296" s="171"/>
      <c r="AY296" s="171"/>
    </row>
    <row r="297" spans="2:65" s="185" customFormat="1" ht="22.5" customHeight="1">
      <c r="B297" s="144"/>
      <c r="C297" s="206">
        <v>97</v>
      </c>
      <c r="D297" s="174"/>
      <c r="E297" s="146" t="s">
        <v>400</v>
      </c>
      <c r="F297" s="198" t="s">
        <v>380</v>
      </c>
      <c r="G297" s="199" t="s">
        <v>115</v>
      </c>
      <c r="H297" s="200">
        <v>1</v>
      </c>
      <c r="I297" s="201"/>
      <c r="J297" s="201">
        <f>ROUND(I297*H297,2)</f>
        <v>0</v>
      </c>
      <c r="K297" s="205" t="s">
        <v>108</v>
      </c>
      <c r="L297" s="180"/>
      <c r="M297" s="181"/>
      <c r="N297" s="182"/>
      <c r="O297" s="153"/>
      <c r="P297" s="153"/>
      <c r="Q297" s="153"/>
      <c r="R297" s="153"/>
      <c r="S297" s="153"/>
      <c r="T297" s="154"/>
      <c r="AR297" s="21"/>
      <c r="AT297" s="21"/>
      <c r="AU297" s="21"/>
      <c r="AY297" s="21"/>
      <c r="BE297" s="155"/>
      <c r="BF297" s="155"/>
      <c r="BG297" s="155"/>
      <c r="BH297" s="155"/>
      <c r="BI297" s="155"/>
      <c r="BJ297" s="21"/>
      <c r="BK297" s="155"/>
      <c r="BL297" s="21"/>
      <c r="BM297" s="21"/>
    </row>
    <row r="298" spans="2:65" s="12" customFormat="1" ht="27">
      <c r="B298" s="164"/>
      <c r="C298" s="203"/>
      <c r="D298" s="165"/>
      <c r="F298" s="202" t="s">
        <v>381</v>
      </c>
      <c r="G298" s="203"/>
      <c r="H298" s="204"/>
      <c r="I298" s="203"/>
      <c r="J298" s="203"/>
      <c r="K298" s="203"/>
      <c r="L298" s="164"/>
      <c r="M298" s="168"/>
      <c r="N298" s="169"/>
      <c r="O298" s="169"/>
      <c r="P298" s="169"/>
      <c r="Q298" s="169"/>
      <c r="R298" s="169"/>
      <c r="S298" s="169"/>
      <c r="T298" s="170"/>
      <c r="AT298" s="171"/>
      <c r="AU298" s="171"/>
      <c r="AY298" s="171"/>
    </row>
    <row r="299" spans="2:65" s="185" customFormat="1" ht="22.5" customHeight="1">
      <c r="B299" s="144"/>
      <c r="C299" s="206">
        <v>98</v>
      </c>
      <c r="D299" s="174"/>
      <c r="E299" s="146" t="s">
        <v>401</v>
      </c>
      <c r="F299" s="198" t="s">
        <v>382</v>
      </c>
      <c r="G299" s="199" t="s">
        <v>115</v>
      </c>
      <c r="H299" s="200">
        <v>1</v>
      </c>
      <c r="I299" s="201"/>
      <c r="J299" s="201">
        <f>ROUND(I299*H299,2)</f>
        <v>0</v>
      </c>
      <c r="K299" s="205" t="s">
        <v>108</v>
      </c>
      <c r="L299" s="180"/>
      <c r="M299" s="181"/>
      <c r="N299" s="182"/>
      <c r="O299" s="153"/>
      <c r="P299" s="153"/>
      <c r="Q299" s="153"/>
      <c r="R299" s="153"/>
      <c r="S299" s="153"/>
      <c r="T299" s="154"/>
      <c r="AR299" s="21"/>
      <c r="AT299" s="21"/>
      <c r="AU299" s="21"/>
      <c r="AY299" s="21"/>
      <c r="BE299" s="155"/>
      <c r="BF299" s="155"/>
      <c r="BG299" s="155"/>
      <c r="BH299" s="155"/>
      <c r="BI299" s="155"/>
      <c r="BJ299" s="21"/>
      <c r="BK299" s="155"/>
      <c r="BL299" s="21"/>
      <c r="BM299" s="21"/>
    </row>
    <row r="300" spans="2:65" s="12" customFormat="1" ht="27">
      <c r="B300" s="164"/>
      <c r="C300" s="203"/>
      <c r="D300" s="165"/>
      <c r="F300" s="202" t="s">
        <v>383</v>
      </c>
      <c r="G300" s="203"/>
      <c r="H300" s="200"/>
      <c r="I300" s="203"/>
      <c r="J300" s="203"/>
      <c r="K300" s="203"/>
      <c r="L300" s="164"/>
      <c r="M300" s="168"/>
      <c r="N300" s="169"/>
      <c r="O300" s="169"/>
      <c r="P300" s="169"/>
      <c r="Q300" s="169"/>
      <c r="R300" s="169"/>
      <c r="S300" s="169"/>
      <c r="T300" s="170"/>
      <c r="AT300" s="171"/>
      <c r="AU300" s="171"/>
      <c r="AY300" s="171"/>
    </row>
    <row r="301" spans="2:65" s="185" customFormat="1" ht="22.5" customHeight="1">
      <c r="B301" s="144"/>
      <c r="C301" s="206">
        <v>99</v>
      </c>
      <c r="D301" s="174"/>
      <c r="E301" s="146" t="s">
        <v>402</v>
      </c>
      <c r="F301" s="198" t="s">
        <v>384</v>
      </c>
      <c r="G301" s="199" t="s">
        <v>115</v>
      </c>
      <c r="H301" s="200">
        <v>1</v>
      </c>
      <c r="I301" s="201"/>
      <c r="J301" s="201">
        <f>ROUND(I301*H301,2)</f>
        <v>0</v>
      </c>
      <c r="K301" s="205" t="s">
        <v>108</v>
      </c>
      <c r="L301" s="180"/>
      <c r="M301" s="181"/>
      <c r="N301" s="182"/>
      <c r="O301" s="153"/>
      <c r="P301" s="153"/>
      <c r="Q301" s="153"/>
      <c r="R301" s="153"/>
      <c r="S301" s="153"/>
      <c r="T301" s="154"/>
      <c r="AR301" s="21"/>
      <c r="AT301" s="21"/>
      <c r="AU301" s="21"/>
      <c r="AY301" s="21"/>
      <c r="BE301" s="155"/>
      <c r="BF301" s="155"/>
      <c r="BG301" s="155"/>
      <c r="BH301" s="155"/>
      <c r="BI301" s="155"/>
      <c r="BJ301" s="21"/>
      <c r="BK301" s="155"/>
      <c r="BL301" s="21"/>
      <c r="BM301" s="21"/>
    </row>
    <row r="302" spans="2:65" s="12" customFormat="1">
      <c r="B302" s="164"/>
      <c r="C302" s="203"/>
      <c r="D302" s="165"/>
      <c r="F302" s="202" t="s">
        <v>385</v>
      </c>
      <c r="G302" s="203"/>
      <c r="H302" s="204"/>
      <c r="I302" s="203"/>
      <c r="J302" s="203"/>
      <c r="K302" s="203"/>
      <c r="L302" s="164"/>
      <c r="M302" s="168"/>
      <c r="N302" s="169"/>
      <c r="O302" s="169"/>
      <c r="P302" s="169"/>
      <c r="Q302" s="169"/>
      <c r="R302" s="169"/>
      <c r="S302" s="169"/>
      <c r="T302" s="170"/>
      <c r="AT302" s="171"/>
      <c r="AU302" s="171"/>
      <c r="AY302" s="171"/>
    </row>
    <row r="303" spans="2:65" s="185" customFormat="1" ht="22.5" customHeight="1">
      <c r="B303" s="144"/>
      <c r="C303" s="206">
        <v>100</v>
      </c>
      <c r="D303" s="174"/>
      <c r="E303" s="146" t="s">
        <v>403</v>
      </c>
      <c r="F303" s="198" t="s">
        <v>386</v>
      </c>
      <c r="G303" s="199" t="s">
        <v>140</v>
      </c>
      <c r="H303" s="200">
        <v>5</v>
      </c>
      <c r="I303" s="201"/>
      <c r="J303" s="201">
        <f>ROUND(I303*H303,2)</f>
        <v>0</v>
      </c>
      <c r="K303" s="205" t="s">
        <v>108</v>
      </c>
      <c r="L303" s="180"/>
      <c r="M303" s="181"/>
      <c r="N303" s="182"/>
      <c r="O303" s="153"/>
      <c r="P303" s="153"/>
      <c r="Q303" s="153"/>
      <c r="R303" s="153"/>
      <c r="S303" s="153"/>
      <c r="T303" s="154"/>
      <c r="AR303" s="21"/>
      <c r="AT303" s="21"/>
      <c r="AU303" s="21"/>
      <c r="AY303" s="21"/>
      <c r="BE303" s="155"/>
      <c r="BF303" s="155"/>
      <c r="BG303" s="155"/>
      <c r="BH303" s="155"/>
      <c r="BI303" s="155"/>
      <c r="BJ303" s="21"/>
      <c r="BK303" s="155"/>
      <c r="BL303" s="21"/>
      <c r="BM303" s="21"/>
    </row>
    <row r="304" spans="2:65" s="12" customFormat="1">
      <c r="B304" s="164"/>
      <c r="C304" s="203"/>
      <c r="D304" s="165"/>
      <c r="F304" s="202" t="s">
        <v>387</v>
      </c>
      <c r="G304" s="203"/>
      <c r="H304" s="204"/>
      <c r="I304" s="203"/>
      <c r="J304" s="203"/>
      <c r="K304" s="203"/>
      <c r="L304" s="164"/>
      <c r="M304" s="168"/>
      <c r="N304" s="169"/>
      <c r="O304" s="169"/>
      <c r="P304" s="169"/>
      <c r="Q304" s="169"/>
      <c r="R304" s="169"/>
      <c r="S304" s="169"/>
      <c r="T304" s="170"/>
      <c r="AT304" s="171"/>
      <c r="AU304" s="171"/>
      <c r="AY304" s="171"/>
    </row>
    <row r="305" spans="2:65" s="185" customFormat="1" ht="22.5" customHeight="1">
      <c r="B305" s="144"/>
      <c r="C305" s="206">
        <v>101</v>
      </c>
      <c r="D305" s="174"/>
      <c r="E305" s="146" t="s">
        <v>404</v>
      </c>
      <c r="F305" s="198" t="s">
        <v>127</v>
      </c>
      <c r="G305" s="199" t="s">
        <v>115</v>
      </c>
      <c r="H305" s="200">
        <v>1</v>
      </c>
      <c r="I305" s="201"/>
      <c r="J305" s="201">
        <f>ROUND(I305*H305,2)</f>
        <v>0</v>
      </c>
      <c r="K305" s="205" t="s">
        <v>108</v>
      </c>
      <c r="L305" s="180"/>
      <c r="M305" s="181"/>
      <c r="N305" s="182"/>
      <c r="O305" s="153"/>
      <c r="P305" s="153"/>
      <c r="Q305" s="153"/>
      <c r="R305" s="153"/>
      <c r="S305" s="153"/>
      <c r="T305" s="154"/>
      <c r="AR305" s="21"/>
      <c r="AT305" s="21"/>
      <c r="AU305" s="21"/>
      <c r="AY305" s="21"/>
      <c r="BE305" s="155"/>
      <c r="BF305" s="155"/>
      <c r="BG305" s="155"/>
      <c r="BH305" s="155"/>
      <c r="BI305" s="155"/>
      <c r="BJ305" s="21"/>
      <c r="BK305" s="155"/>
      <c r="BL305" s="21"/>
      <c r="BM305" s="21"/>
    </row>
    <row r="306" spans="2:65" s="12" customFormat="1">
      <c r="B306" s="164"/>
      <c r="C306" s="203"/>
      <c r="D306" s="165"/>
      <c r="F306" s="202" t="s">
        <v>128</v>
      </c>
      <c r="G306" s="203"/>
      <c r="H306" s="204"/>
      <c r="I306" s="203"/>
      <c r="J306" s="203"/>
      <c r="K306" s="203"/>
      <c r="L306" s="164"/>
      <c r="M306" s="168"/>
      <c r="N306" s="169"/>
      <c r="O306" s="169"/>
      <c r="P306" s="169"/>
      <c r="Q306" s="169"/>
      <c r="R306" s="169"/>
      <c r="S306" s="169"/>
      <c r="T306" s="170"/>
      <c r="AT306" s="171"/>
      <c r="AU306" s="171"/>
      <c r="AY306" s="171"/>
    </row>
    <row r="307" spans="2:65" s="185" customFormat="1" ht="22.5" customHeight="1">
      <c r="B307" s="144"/>
      <c r="C307" s="206">
        <v>102</v>
      </c>
      <c r="D307" s="174"/>
      <c r="E307" s="146" t="s">
        <v>405</v>
      </c>
      <c r="F307" s="198" t="s">
        <v>160</v>
      </c>
      <c r="G307" s="199" t="s">
        <v>115</v>
      </c>
      <c r="H307" s="200">
        <v>1</v>
      </c>
      <c r="I307" s="201"/>
      <c r="J307" s="201">
        <f>ROUND(I307*H307,2)</f>
        <v>0</v>
      </c>
      <c r="K307" s="205" t="s">
        <v>108</v>
      </c>
      <c r="L307" s="180"/>
      <c r="M307" s="181"/>
      <c r="N307" s="182"/>
      <c r="O307" s="153"/>
      <c r="P307" s="153"/>
      <c r="Q307" s="153"/>
      <c r="R307" s="153"/>
      <c r="S307" s="153"/>
      <c r="T307" s="154"/>
      <c r="AR307" s="21"/>
      <c r="AT307" s="21"/>
      <c r="AU307" s="21"/>
      <c r="AY307" s="21"/>
      <c r="BE307" s="155"/>
      <c r="BF307" s="155"/>
      <c r="BG307" s="155"/>
      <c r="BH307" s="155"/>
      <c r="BI307" s="155"/>
      <c r="BJ307" s="21"/>
      <c r="BK307" s="155"/>
      <c r="BL307" s="21"/>
      <c r="BM307" s="21"/>
    </row>
    <row r="308" spans="2:65" s="12" customFormat="1">
      <c r="B308" s="164"/>
      <c r="C308" s="203"/>
      <c r="D308" s="165"/>
      <c r="F308" s="202" t="s">
        <v>161</v>
      </c>
      <c r="G308" s="203"/>
      <c r="H308" s="204"/>
      <c r="I308" s="203"/>
      <c r="J308" s="203"/>
      <c r="K308" s="203"/>
      <c r="L308" s="164"/>
      <c r="M308" s="168"/>
      <c r="N308" s="169"/>
      <c r="O308" s="169"/>
      <c r="P308" s="169"/>
      <c r="Q308" s="169"/>
      <c r="R308" s="169"/>
      <c r="S308" s="169"/>
      <c r="T308" s="170"/>
      <c r="AT308" s="171"/>
      <c r="AU308" s="171"/>
      <c r="AY308" s="171"/>
    </row>
    <row r="309" spans="2:65" s="185" customFormat="1" ht="22.5" customHeight="1">
      <c r="B309" s="144"/>
      <c r="C309" s="206">
        <v>103</v>
      </c>
      <c r="D309" s="174"/>
      <c r="E309" s="146" t="s">
        <v>406</v>
      </c>
      <c r="F309" s="198" t="s">
        <v>134</v>
      </c>
      <c r="G309" s="199" t="s">
        <v>115</v>
      </c>
      <c r="H309" s="200">
        <v>1</v>
      </c>
      <c r="I309" s="201"/>
      <c r="J309" s="201">
        <f>ROUND(I309*H309,2)</f>
        <v>0</v>
      </c>
      <c r="K309" s="205" t="s">
        <v>108</v>
      </c>
      <c r="L309" s="180"/>
      <c r="M309" s="181"/>
      <c r="N309" s="182"/>
      <c r="O309" s="153"/>
      <c r="P309" s="153"/>
      <c r="Q309" s="153"/>
      <c r="R309" s="153"/>
      <c r="S309" s="153"/>
      <c r="T309" s="154"/>
      <c r="AR309" s="21"/>
      <c r="AT309" s="21"/>
      <c r="AU309" s="21"/>
      <c r="AY309" s="21"/>
      <c r="BE309" s="155"/>
      <c r="BF309" s="155"/>
      <c r="BG309" s="155"/>
      <c r="BH309" s="155"/>
      <c r="BI309" s="155"/>
      <c r="BJ309" s="21"/>
      <c r="BK309" s="155"/>
      <c r="BL309" s="21"/>
      <c r="BM309" s="21"/>
    </row>
    <row r="310" spans="2:65" s="12" customFormat="1" ht="27">
      <c r="B310" s="164"/>
      <c r="C310" s="203"/>
      <c r="D310" s="165"/>
      <c r="F310" s="202" t="s">
        <v>241</v>
      </c>
      <c r="G310" s="203"/>
      <c r="H310" s="204"/>
      <c r="I310" s="203"/>
      <c r="J310" s="203"/>
      <c r="K310" s="203"/>
      <c r="L310" s="164"/>
      <c r="M310" s="168"/>
      <c r="N310" s="169"/>
      <c r="O310" s="169"/>
      <c r="P310" s="169"/>
      <c r="Q310" s="169"/>
      <c r="R310" s="169"/>
      <c r="S310" s="169"/>
      <c r="T310" s="170"/>
      <c r="AT310" s="171"/>
      <c r="AU310" s="171"/>
      <c r="AY310" s="171"/>
    </row>
    <row r="311" spans="2:65" s="12" customFormat="1">
      <c r="B311" s="164"/>
      <c r="D311" s="189"/>
      <c r="F311" s="190"/>
      <c r="H311" s="191"/>
      <c r="L311" s="164"/>
      <c r="M311" s="168"/>
      <c r="N311" s="192"/>
      <c r="O311" s="192"/>
      <c r="P311" s="192"/>
      <c r="Q311" s="192"/>
      <c r="R311" s="192"/>
      <c r="S311" s="192"/>
      <c r="T311" s="170"/>
      <c r="AT311" s="171"/>
      <c r="AU311" s="171"/>
      <c r="AY311" s="171"/>
    </row>
    <row r="312" spans="2:65" s="10" customFormat="1" ht="19.899999999999999" customHeight="1">
      <c r="B312" s="132"/>
      <c r="D312" s="142" t="s">
        <v>68</v>
      </c>
      <c r="E312" s="195" t="s">
        <v>409</v>
      </c>
      <c r="F312" s="195" t="s">
        <v>408</v>
      </c>
      <c r="J312" s="143">
        <f>SUM(J313:J329)</f>
        <v>0</v>
      </c>
      <c r="L312" s="132"/>
      <c r="M312" s="136"/>
      <c r="N312" s="137"/>
      <c r="O312" s="137"/>
      <c r="P312" s="138">
        <f>SUM(P313:P590)</f>
        <v>6</v>
      </c>
      <c r="Q312" s="137"/>
      <c r="R312" s="138">
        <f>SUM(R313:R590)</f>
        <v>0</v>
      </c>
      <c r="S312" s="137"/>
      <c r="T312" s="139">
        <f>SUM(T313:T590)</f>
        <v>0</v>
      </c>
      <c r="AR312" s="133" t="s">
        <v>77</v>
      </c>
      <c r="AT312" s="140" t="s">
        <v>68</v>
      </c>
      <c r="AU312" s="140" t="s">
        <v>20</v>
      </c>
      <c r="AY312" s="133" t="s">
        <v>105</v>
      </c>
      <c r="BK312" s="141">
        <f>SUM(BK313:BK590)</f>
        <v>0</v>
      </c>
    </row>
    <row r="313" spans="2:65" s="185" customFormat="1" ht="31.5" customHeight="1">
      <c r="B313" s="144"/>
      <c r="C313" s="145">
        <v>104</v>
      </c>
      <c r="D313" s="145" t="s">
        <v>106</v>
      </c>
      <c r="E313" s="146" t="s">
        <v>409</v>
      </c>
      <c r="F313" s="176" t="s">
        <v>371</v>
      </c>
      <c r="G313" s="177" t="s">
        <v>140</v>
      </c>
      <c r="H313" s="178">
        <v>250</v>
      </c>
      <c r="I313" s="179"/>
      <c r="J313" s="179">
        <f>ROUND(I313*H313,2)</f>
        <v>0</v>
      </c>
      <c r="K313" s="179" t="s">
        <v>108</v>
      </c>
      <c r="L313" s="35"/>
      <c r="M313" s="151" t="s">
        <v>5</v>
      </c>
      <c r="N313" s="152" t="s">
        <v>40</v>
      </c>
      <c r="O313" s="153">
        <v>2.4E-2</v>
      </c>
      <c r="P313" s="153">
        <f>O313*H313</f>
        <v>6</v>
      </c>
      <c r="Q313" s="153">
        <v>0</v>
      </c>
      <c r="R313" s="153">
        <f>Q313*H313</f>
        <v>0</v>
      </c>
      <c r="S313" s="153">
        <v>0</v>
      </c>
      <c r="T313" s="154">
        <f>S313*H313</f>
        <v>0</v>
      </c>
      <c r="AR313" s="21" t="s">
        <v>111</v>
      </c>
      <c r="AT313" s="21" t="s">
        <v>106</v>
      </c>
      <c r="AU313" s="21" t="s">
        <v>77</v>
      </c>
      <c r="AY313" s="21" t="s">
        <v>105</v>
      </c>
      <c r="BE313" s="155">
        <f>IF(N313="základní",J313,0)</f>
        <v>0</v>
      </c>
      <c r="BF313" s="155">
        <f>IF(N313="snížená",J313,0)</f>
        <v>0</v>
      </c>
      <c r="BG313" s="155">
        <f>IF(N313="zákl. přenesená",J313,0)</f>
        <v>0</v>
      </c>
      <c r="BH313" s="155">
        <f>IF(N313="sníž. přenesená",J313,0)</f>
        <v>0</v>
      </c>
      <c r="BI313" s="155">
        <f>IF(N313="nulová",J313,0)</f>
        <v>0</v>
      </c>
      <c r="BJ313" s="21" t="s">
        <v>20</v>
      </c>
      <c r="BK313" s="155">
        <f>ROUND(I313*H313,2)</f>
        <v>0</v>
      </c>
      <c r="BL313" s="21" t="s">
        <v>111</v>
      </c>
      <c r="BM313" s="21" t="s">
        <v>118</v>
      </c>
    </row>
    <row r="314" spans="2:65" s="185" customFormat="1" ht="12.75" customHeight="1">
      <c r="B314" s="144"/>
      <c r="C314" s="145"/>
      <c r="D314" s="145"/>
      <c r="E314" s="146"/>
      <c r="F314" s="159" t="s">
        <v>410</v>
      </c>
      <c r="G314" s="148"/>
      <c r="H314" s="149"/>
      <c r="I314" s="150"/>
      <c r="J314" s="150"/>
      <c r="K314" s="147"/>
      <c r="L314" s="35"/>
      <c r="M314" s="151"/>
      <c r="N314" s="187"/>
      <c r="O314" s="188"/>
      <c r="P314" s="188"/>
      <c r="Q314" s="188"/>
      <c r="R314" s="188"/>
      <c r="S314" s="188"/>
      <c r="T314" s="154"/>
      <c r="AR314" s="21"/>
      <c r="AT314" s="21"/>
      <c r="AU314" s="21"/>
      <c r="AY314" s="21"/>
      <c r="BE314" s="155"/>
      <c r="BF314" s="155"/>
      <c r="BG314" s="155"/>
      <c r="BH314" s="155"/>
      <c r="BI314" s="155"/>
      <c r="BJ314" s="21"/>
      <c r="BK314" s="155"/>
      <c r="BL314" s="21"/>
      <c r="BM314" s="21"/>
    </row>
    <row r="315" spans="2:65" s="185" customFormat="1" ht="31.5" customHeight="1">
      <c r="B315" s="144"/>
      <c r="C315" s="145">
        <v>105</v>
      </c>
      <c r="D315" s="145"/>
      <c r="E315" s="146" t="s">
        <v>424</v>
      </c>
      <c r="F315" s="176" t="s">
        <v>411</v>
      </c>
      <c r="G315" s="177" t="s">
        <v>114</v>
      </c>
      <c r="H315" s="178">
        <v>300</v>
      </c>
      <c r="I315" s="179"/>
      <c r="J315" s="179">
        <f>ROUND(I315*H315,2)</f>
        <v>0</v>
      </c>
      <c r="K315" s="179" t="s">
        <v>108</v>
      </c>
      <c r="L315" s="35"/>
      <c r="M315" s="151"/>
      <c r="N315" s="152"/>
      <c r="O315" s="153"/>
      <c r="P315" s="153"/>
      <c r="Q315" s="153"/>
      <c r="R315" s="153"/>
      <c r="S315" s="153"/>
      <c r="T315" s="154"/>
      <c r="AR315" s="21"/>
      <c r="AT315" s="21"/>
      <c r="AU315" s="21"/>
      <c r="AY315" s="21"/>
      <c r="BE315" s="155"/>
      <c r="BF315" s="155"/>
      <c r="BG315" s="155"/>
      <c r="BH315" s="155"/>
      <c r="BI315" s="155"/>
      <c r="BJ315" s="21"/>
      <c r="BK315" s="155"/>
      <c r="BL315" s="21"/>
      <c r="BM315" s="21"/>
    </row>
    <row r="316" spans="2:65" s="185" customFormat="1" ht="12.75" customHeight="1">
      <c r="B316" s="144"/>
      <c r="C316" s="145"/>
      <c r="D316" s="145"/>
      <c r="E316" s="146"/>
      <c r="F316" s="159" t="s">
        <v>412</v>
      </c>
      <c r="G316" s="148"/>
      <c r="H316" s="149"/>
      <c r="I316" s="150"/>
      <c r="J316" s="150"/>
      <c r="K316" s="147"/>
      <c r="L316" s="35"/>
      <c r="M316" s="151"/>
      <c r="N316" s="187"/>
      <c r="O316" s="188"/>
      <c r="P316" s="188"/>
      <c r="Q316" s="188"/>
      <c r="R316" s="188"/>
      <c r="S316" s="188"/>
      <c r="T316" s="154"/>
      <c r="AR316" s="21"/>
      <c r="AT316" s="21"/>
      <c r="AU316" s="21"/>
      <c r="AY316" s="21"/>
      <c r="BE316" s="155"/>
      <c r="BF316" s="155"/>
      <c r="BG316" s="155"/>
      <c r="BH316" s="155"/>
      <c r="BI316" s="155"/>
      <c r="BJ316" s="21"/>
      <c r="BK316" s="155"/>
      <c r="BL316" s="21"/>
      <c r="BM316" s="21"/>
    </row>
    <row r="317" spans="2:65" s="185" customFormat="1" ht="31.5" customHeight="1">
      <c r="B317" s="144"/>
      <c r="C317" s="145">
        <v>106</v>
      </c>
      <c r="D317" s="145"/>
      <c r="E317" s="146" t="s">
        <v>425</v>
      </c>
      <c r="F317" s="176" t="s">
        <v>413</v>
      </c>
      <c r="G317" s="177" t="s">
        <v>140</v>
      </c>
      <c r="H317" s="178">
        <v>3</v>
      </c>
      <c r="I317" s="179"/>
      <c r="J317" s="179">
        <f>ROUND(I317*H317,2)</f>
        <v>0</v>
      </c>
      <c r="K317" s="179" t="s">
        <v>108</v>
      </c>
      <c r="L317" s="35"/>
      <c r="M317" s="151"/>
      <c r="N317" s="152"/>
      <c r="O317" s="153"/>
      <c r="P317" s="153"/>
      <c r="Q317" s="153"/>
      <c r="R317" s="153"/>
      <c r="S317" s="153"/>
      <c r="T317" s="154"/>
      <c r="AR317" s="21"/>
      <c r="AT317" s="21"/>
      <c r="AU317" s="21"/>
      <c r="AY317" s="21"/>
      <c r="BE317" s="155"/>
      <c r="BF317" s="155"/>
      <c r="BG317" s="155"/>
      <c r="BH317" s="155"/>
      <c r="BI317" s="155"/>
      <c r="BJ317" s="21"/>
      <c r="BK317" s="155"/>
      <c r="BL317" s="21"/>
      <c r="BM317" s="21"/>
    </row>
    <row r="318" spans="2:65" s="185" customFormat="1" ht="12.75" customHeight="1">
      <c r="B318" s="144"/>
      <c r="C318" s="145"/>
      <c r="D318" s="145"/>
      <c r="E318" s="146"/>
      <c r="F318" s="159" t="s">
        <v>414</v>
      </c>
      <c r="G318" s="148"/>
      <c r="H318" s="149"/>
      <c r="I318" s="150"/>
      <c r="J318" s="150"/>
      <c r="K318" s="147"/>
      <c r="L318" s="35"/>
      <c r="M318" s="151"/>
      <c r="N318" s="187"/>
      <c r="O318" s="188"/>
      <c r="P318" s="188"/>
      <c r="Q318" s="188"/>
      <c r="R318" s="188"/>
      <c r="S318" s="188"/>
      <c r="T318" s="154"/>
      <c r="AR318" s="21"/>
      <c r="AT318" s="21"/>
      <c r="AU318" s="21"/>
      <c r="AY318" s="21"/>
      <c r="BE318" s="155"/>
      <c r="BF318" s="155"/>
      <c r="BG318" s="155"/>
      <c r="BH318" s="155"/>
      <c r="BI318" s="155"/>
      <c r="BJ318" s="21"/>
      <c r="BK318" s="155"/>
      <c r="BL318" s="21"/>
      <c r="BM318" s="21"/>
    </row>
    <row r="319" spans="2:65" s="185" customFormat="1" ht="31.5" customHeight="1">
      <c r="B319" s="144"/>
      <c r="C319" s="145">
        <v>107</v>
      </c>
      <c r="D319" s="145"/>
      <c r="E319" s="146" t="s">
        <v>426</v>
      </c>
      <c r="F319" s="176" t="s">
        <v>415</v>
      </c>
      <c r="G319" s="177" t="s">
        <v>140</v>
      </c>
      <c r="H319" s="178">
        <v>6</v>
      </c>
      <c r="I319" s="179"/>
      <c r="J319" s="179">
        <f>ROUND(I319*H319,2)</f>
        <v>0</v>
      </c>
      <c r="K319" s="179" t="s">
        <v>108</v>
      </c>
      <c r="L319" s="35"/>
      <c r="M319" s="151"/>
      <c r="N319" s="152"/>
      <c r="O319" s="153"/>
      <c r="P319" s="153"/>
      <c r="Q319" s="153"/>
      <c r="R319" s="153"/>
      <c r="S319" s="153"/>
      <c r="T319" s="154"/>
      <c r="AR319" s="21"/>
      <c r="AT319" s="21"/>
      <c r="AU319" s="21"/>
      <c r="AY319" s="21"/>
      <c r="BE319" s="155"/>
      <c r="BF319" s="155"/>
      <c r="BG319" s="155"/>
      <c r="BH319" s="155"/>
      <c r="BI319" s="155"/>
      <c r="BJ319" s="21"/>
      <c r="BK319" s="155"/>
      <c r="BL319" s="21"/>
      <c r="BM319" s="21"/>
    </row>
    <row r="320" spans="2:65" s="185" customFormat="1" ht="12.75" customHeight="1">
      <c r="B320" s="144"/>
      <c r="C320" s="145"/>
      <c r="D320" s="145"/>
      <c r="E320" s="146"/>
      <c r="F320" s="159" t="s">
        <v>416</v>
      </c>
      <c r="G320" s="148"/>
      <c r="H320" s="149"/>
      <c r="I320" s="150"/>
      <c r="J320" s="150"/>
      <c r="K320" s="147"/>
      <c r="L320" s="35"/>
      <c r="M320" s="151"/>
      <c r="N320" s="187"/>
      <c r="O320" s="188"/>
      <c r="P320" s="188"/>
      <c r="Q320" s="188"/>
      <c r="R320" s="188"/>
      <c r="S320" s="188"/>
      <c r="T320" s="154"/>
      <c r="AR320" s="21"/>
      <c r="AT320" s="21"/>
      <c r="AU320" s="21"/>
      <c r="AY320" s="21"/>
      <c r="BE320" s="155"/>
      <c r="BF320" s="155"/>
      <c r="BG320" s="155"/>
      <c r="BH320" s="155"/>
      <c r="BI320" s="155"/>
      <c r="BJ320" s="21"/>
      <c r="BK320" s="155"/>
      <c r="BL320" s="21"/>
      <c r="BM320" s="21"/>
    </row>
    <row r="321" spans="2:65" s="185" customFormat="1" ht="31.5" customHeight="1">
      <c r="B321" s="144"/>
      <c r="C321" s="145">
        <v>108</v>
      </c>
      <c r="D321" s="145"/>
      <c r="E321" s="146" t="s">
        <v>427</v>
      </c>
      <c r="F321" s="176" t="s">
        <v>373</v>
      </c>
      <c r="G321" s="177" t="s">
        <v>114</v>
      </c>
      <c r="H321" s="178">
        <v>80</v>
      </c>
      <c r="I321" s="179"/>
      <c r="J321" s="179">
        <f>ROUND(I321*H321,2)</f>
        <v>0</v>
      </c>
      <c r="K321" s="179" t="s">
        <v>108</v>
      </c>
      <c r="L321" s="35"/>
      <c r="M321" s="151"/>
      <c r="N321" s="152"/>
      <c r="O321" s="153"/>
      <c r="P321" s="153"/>
      <c r="Q321" s="153"/>
      <c r="R321" s="153"/>
      <c r="S321" s="153"/>
      <c r="T321" s="154"/>
      <c r="AR321" s="21"/>
      <c r="AT321" s="21"/>
      <c r="AU321" s="21"/>
      <c r="AY321" s="21"/>
      <c r="BE321" s="155"/>
      <c r="BF321" s="155"/>
      <c r="BG321" s="155"/>
      <c r="BH321" s="155"/>
      <c r="BI321" s="155"/>
      <c r="BJ321" s="21"/>
      <c r="BK321" s="155"/>
      <c r="BL321" s="21"/>
      <c r="BM321" s="21"/>
    </row>
    <row r="322" spans="2:65" s="185" customFormat="1" ht="12.75" customHeight="1">
      <c r="B322" s="144"/>
      <c r="C322" s="145"/>
      <c r="D322" s="145"/>
      <c r="E322" s="146"/>
      <c r="F322" s="159" t="s">
        <v>417</v>
      </c>
      <c r="G322" s="148"/>
      <c r="H322" s="149"/>
      <c r="I322" s="150"/>
      <c r="J322" s="150"/>
      <c r="K322" s="147"/>
      <c r="L322" s="35"/>
      <c r="M322" s="151"/>
      <c r="N322" s="187"/>
      <c r="O322" s="188"/>
      <c r="P322" s="188"/>
      <c r="Q322" s="188"/>
      <c r="R322" s="188"/>
      <c r="S322" s="188"/>
      <c r="T322" s="154"/>
      <c r="AR322" s="21"/>
      <c r="AT322" s="21"/>
      <c r="AU322" s="21"/>
      <c r="AY322" s="21"/>
      <c r="BE322" s="155"/>
      <c r="BF322" s="155"/>
      <c r="BG322" s="155"/>
      <c r="BH322" s="155"/>
      <c r="BI322" s="155"/>
      <c r="BJ322" s="21"/>
      <c r="BK322" s="155"/>
      <c r="BL322" s="21"/>
      <c r="BM322" s="21"/>
    </row>
    <row r="323" spans="2:65" s="185" customFormat="1" ht="31.5" customHeight="1">
      <c r="B323" s="144"/>
      <c r="C323" s="145">
        <v>109</v>
      </c>
      <c r="D323" s="145"/>
      <c r="E323" s="146" t="s">
        <v>428</v>
      </c>
      <c r="F323" s="176" t="s">
        <v>154</v>
      </c>
      <c r="G323" s="177" t="s">
        <v>114</v>
      </c>
      <c r="H323" s="178">
        <v>90</v>
      </c>
      <c r="I323" s="179"/>
      <c r="J323" s="179">
        <f>ROUND(I323*H323,2)</f>
        <v>0</v>
      </c>
      <c r="K323" s="179" t="s">
        <v>108</v>
      </c>
      <c r="L323" s="35"/>
      <c r="M323" s="151"/>
      <c r="N323" s="152"/>
      <c r="O323" s="153"/>
      <c r="P323" s="153"/>
      <c r="Q323" s="153"/>
      <c r="R323" s="153"/>
      <c r="S323" s="153"/>
      <c r="T323" s="154"/>
      <c r="AR323" s="21"/>
      <c r="AT323" s="21"/>
      <c r="AU323" s="21"/>
      <c r="AY323" s="21"/>
      <c r="BE323" s="155"/>
      <c r="BF323" s="155"/>
      <c r="BG323" s="155"/>
      <c r="BH323" s="155"/>
      <c r="BI323" s="155"/>
      <c r="BJ323" s="21"/>
      <c r="BK323" s="155"/>
      <c r="BL323" s="21"/>
      <c r="BM323" s="21"/>
    </row>
    <row r="324" spans="2:65" s="185" customFormat="1" ht="12.75" customHeight="1">
      <c r="B324" s="144"/>
      <c r="C324" s="145"/>
      <c r="D324" s="145"/>
      <c r="E324" s="146"/>
      <c r="F324" s="159" t="s">
        <v>418</v>
      </c>
      <c r="G324" s="148"/>
      <c r="H324" s="149"/>
      <c r="I324" s="150"/>
      <c r="J324" s="150"/>
      <c r="K324" s="147"/>
      <c r="L324" s="35"/>
      <c r="M324" s="151"/>
      <c r="N324" s="187"/>
      <c r="O324" s="188"/>
      <c r="P324" s="188"/>
      <c r="Q324" s="188"/>
      <c r="R324" s="188"/>
      <c r="S324" s="188"/>
      <c r="T324" s="154"/>
      <c r="AR324" s="21"/>
      <c r="AT324" s="21"/>
      <c r="AU324" s="21"/>
      <c r="AY324" s="21"/>
      <c r="BE324" s="155"/>
      <c r="BF324" s="155"/>
      <c r="BG324" s="155"/>
      <c r="BH324" s="155"/>
      <c r="BI324" s="155"/>
      <c r="BJ324" s="21"/>
      <c r="BK324" s="155"/>
      <c r="BL324" s="21"/>
      <c r="BM324" s="21"/>
    </row>
    <row r="325" spans="2:65" s="185" customFormat="1" ht="31.5" customHeight="1">
      <c r="B325" s="144"/>
      <c r="C325" s="145">
        <v>110</v>
      </c>
      <c r="D325" s="145"/>
      <c r="E325" s="146" t="s">
        <v>429</v>
      </c>
      <c r="F325" s="176" t="s">
        <v>352</v>
      </c>
      <c r="G325" s="177" t="s">
        <v>140</v>
      </c>
      <c r="H325" s="178">
        <v>15</v>
      </c>
      <c r="I325" s="179"/>
      <c r="J325" s="179">
        <f>ROUND(I325*H325,2)</f>
        <v>0</v>
      </c>
      <c r="K325" s="179" t="s">
        <v>108</v>
      </c>
      <c r="L325" s="35"/>
      <c r="M325" s="151"/>
      <c r="N325" s="152"/>
      <c r="O325" s="153"/>
      <c r="P325" s="153"/>
      <c r="Q325" s="153"/>
      <c r="R325" s="153"/>
      <c r="S325" s="153"/>
      <c r="T325" s="154"/>
      <c r="AR325" s="21"/>
      <c r="AT325" s="21"/>
      <c r="AU325" s="21"/>
      <c r="AY325" s="21"/>
      <c r="BE325" s="155"/>
      <c r="BF325" s="155"/>
      <c r="BG325" s="155"/>
      <c r="BH325" s="155"/>
      <c r="BI325" s="155"/>
      <c r="BJ325" s="21"/>
      <c r="BK325" s="155"/>
      <c r="BL325" s="21"/>
      <c r="BM325" s="21"/>
    </row>
    <row r="326" spans="2:65" s="185" customFormat="1" ht="12.75" customHeight="1">
      <c r="B326" s="144"/>
      <c r="C326" s="145"/>
      <c r="D326" s="145"/>
      <c r="E326" s="146"/>
      <c r="F326" s="159" t="s">
        <v>419</v>
      </c>
      <c r="G326" s="148"/>
      <c r="H326" s="149"/>
      <c r="I326" s="150"/>
      <c r="J326" s="150"/>
      <c r="K326" s="147"/>
      <c r="L326" s="35"/>
      <c r="M326" s="151"/>
      <c r="N326" s="187"/>
      <c r="O326" s="188"/>
      <c r="P326" s="188"/>
      <c r="Q326" s="188"/>
      <c r="R326" s="188"/>
      <c r="S326" s="188"/>
      <c r="T326" s="154"/>
      <c r="AR326" s="21"/>
      <c r="AT326" s="21"/>
      <c r="AU326" s="21"/>
      <c r="AY326" s="21"/>
      <c r="BE326" s="155"/>
      <c r="BF326" s="155"/>
      <c r="BG326" s="155"/>
      <c r="BH326" s="155"/>
      <c r="BI326" s="155"/>
      <c r="BJ326" s="21"/>
      <c r="BK326" s="155"/>
      <c r="BL326" s="21"/>
      <c r="BM326" s="21"/>
    </row>
    <row r="327" spans="2:65" s="185" customFormat="1" ht="31.5" customHeight="1">
      <c r="B327" s="144"/>
      <c r="C327" s="145">
        <v>111</v>
      </c>
      <c r="D327" s="145"/>
      <c r="E327" s="146" t="s">
        <v>430</v>
      </c>
      <c r="F327" s="176" t="s">
        <v>127</v>
      </c>
      <c r="G327" s="177" t="s">
        <v>115</v>
      </c>
      <c r="H327" s="178">
        <v>1</v>
      </c>
      <c r="I327" s="179"/>
      <c r="J327" s="179">
        <f>ROUND(I327*H327,2)</f>
        <v>0</v>
      </c>
      <c r="K327" s="179" t="s">
        <v>108</v>
      </c>
      <c r="L327" s="35"/>
      <c r="M327" s="151"/>
      <c r="N327" s="152"/>
      <c r="O327" s="153"/>
      <c r="P327" s="153"/>
      <c r="Q327" s="153"/>
      <c r="R327" s="153"/>
      <c r="S327" s="153"/>
      <c r="T327" s="154"/>
      <c r="AR327" s="21"/>
      <c r="AT327" s="21"/>
      <c r="AU327" s="21"/>
      <c r="AY327" s="21"/>
      <c r="BE327" s="155"/>
      <c r="BF327" s="155"/>
      <c r="BG327" s="155"/>
      <c r="BH327" s="155"/>
      <c r="BI327" s="155"/>
      <c r="BJ327" s="21"/>
      <c r="BK327" s="155"/>
      <c r="BL327" s="21"/>
      <c r="BM327" s="21"/>
    </row>
    <row r="328" spans="2:65" s="185" customFormat="1" ht="12.75" customHeight="1">
      <c r="B328" s="144"/>
      <c r="C328" s="145"/>
      <c r="D328" s="145"/>
      <c r="E328" s="146"/>
      <c r="F328" s="159" t="s">
        <v>128</v>
      </c>
      <c r="G328" s="148"/>
      <c r="H328" s="149"/>
      <c r="I328" s="150"/>
      <c r="J328" s="150"/>
      <c r="K328" s="147"/>
      <c r="L328" s="35"/>
      <c r="M328" s="151"/>
      <c r="N328" s="187"/>
      <c r="O328" s="188"/>
      <c r="P328" s="188"/>
      <c r="Q328" s="188"/>
      <c r="R328" s="188"/>
      <c r="S328" s="188"/>
      <c r="T328" s="154"/>
      <c r="AR328" s="21"/>
      <c r="AT328" s="21"/>
      <c r="AU328" s="21"/>
      <c r="AY328" s="21"/>
      <c r="BE328" s="155"/>
      <c r="BF328" s="155"/>
      <c r="BG328" s="155"/>
      <c r="BH328" s="155"/>
      <c r="BI328" s="155"/>
      <c r="BJ328" s="21"/>
      <c r="BK328" s="155"/>
      <c r="BL328" s="21"/>
      <c r="BM328" s="21"/>
    </row>
    <row r="329" spans="2:65" s="185" customFormat="1" ht="31.5" customHeight="1">
      <c r="B329" s="144"/>
      <c r="C329" s="145">
        <v>112</v>
      </c>
      <c r="D329" s="145"/>
      <c r="E329" s="146" t="s">
        <v>431</v>
      </c>
      <c r="F329" s="176" t="s">
        <v>160</v>
      </c>
      <c r="G329" s="177" t="s">
        <v>115</v>
      </c>
      <c r="H329" s="178">
        <v>1</v>
      </c>
      <c r="I329" s="179"/>
      <c r="J329" s="179">
        <f>ROUND(I329*H329,2)</f>
        <v>0</v>
      </c>
      <c r="K329" s="179" t="s">
        <v>108</v>
      </c>
      <c r="L329" s="35"/>
      <c r="M329" s="151"/>
      <c r="N329" s="152"/>
      <c r="O329" s="153"/>
      <c r="P329" s="153"/>
      <c r="Q329" s="153"/>
      <c r="R329" s="153"/>
      <c r="S329" s="153"/>
      <c r="T329" s="154"/>
      <c r="AR329" s="21"/>
      <c r="AT329" s="21"/>
      <c r="AU329" s="21"/>
      <c r="AY329" s="21"/>
      <c r="BE329" s="155"/>
      <c r="BF329" s="155"/>
      <c r="BG329" s="155"/>
      <c r="BH329" s="155"/>
      <c r="BI329" s="155"/>
      <c r="BJ329" s="21"/>
      <c r="BK329" s="155"/>
      <c r="BL329" s="21"/>
      <c r="BM329" s="21"/>
    </row>
    <row r="330" spans="2:65" s="185" customFormat="1" ht="12.75" customHeight="1">
      <c r="B330" s="144"/>
      <c r="C330" s="145"/>
      <c r="D330" s="145"/>
      <c r="E330" s="146"/>
      <c r="F330" s="159" t="s">
        <v>161</v>
      </c>
      <c r="G330" s="148"/>
      <c r="H330" s="149"/>
      <c r="I330" s="150"/>
      <c r="J330" s="150"/>
      <c r="K330" s="147"/>
      <c r="L330" s="35"/>
      <c r="M330" s="151"/>
      <c r="N330" s="187"/>
      <c r="O330" s="188"/>
      <c r="P330" s="188"/>
      <c r="Q330" s="188"/>
      <c r="R330" s="188"/>
      <c r="S330" s="188"/>
      <c r="T330" s="154"/>
      <c r="AR330" s="21"/>
      <c r="AT330" s="21"/>
      <c r="AU330" s="21"/>
      <c r="AY330" s="21"/>
      <c r="BE330" s="155"/>
      <c r="BF330" s="155"/>
      <c r="BG330" s="155"/>
      <c r="BH330" s="155"/>
      <c r="BI330" s="155"/>
      <c r="BJ330" s="21"/>
      <c r="BK330" s="155"/>
      <c r="BL330" s="21"/>
      <c r="BM330" s="21"/>
    </row>
    <row r="331" spans="2:65" s="10" customFormat="1" ht="19.899999999999999" customHeight="1">
      <c r="B331" s="132"/>
      <c r="D331" s="207" t="s">
        <v>110</v>
      </c>
      <c r="E331" s="195" t="s">
        <v>409</v>
      </c>
      <c r="F331" s="195" t="s">
        <v>423</v>
      </c>
      <c r="J331" s="143">
        <f>SUM(J332:J358)</f>
        <v>0</v>
      </c>
      <c r="L331" s="132"/>
      <c r="M331" s="136"/>
      <c r="N331" s="137"/>
      <c r="O331" s="137"/>
      <c r="P331" s="138">
        <f>SUM(P332:P590)</f>
        <v>0</v>
      </c>
      <c r="Q331" s="137"/>
      <c r="R331" s="138">
        <f>SUM(R332:R590)</f>
        <v>0</v>
      </c>
      <c r="S331" s="137"/>
      <c r="T331" s="139">
        <f>SUM(T332:T590)</f>
        <v>0</v>
      </c>
      <c r="AR331" s="133" t="s">
        <v>77</v>
      </c>
      <c r="AT331" s="140" t="s">
        <v>68</v>
      </c>
      <c r="AU331" s="140" t="s">
        <v>20</v>
      </c>
      <c r="AY331" s="133" t="s">
        <v>105</v>
      </c>
      <c r="BK331" s="141">
        <f>SUM(BK332:BK590)</f>
        <v>0</v>
      </c>
    </row>
    <row r="332" spans="2:65" s="185" customFormat="1" ht="22.5" customHeight="1">
      <c r="B332" s="144"/>
      <c r="C332" s="206">
        <v>113</v>
      </c>
      <c r="D332" s="174"/>
      <c r="E332" s="146" t="s">
        <v>396</v>
      </c>
      <c r="F332" s="198" t="s">
        <v>371</v>
      </c>
      <c r="G332" s="199" t="s">
        <v>140</v>
      </c>
      <c r="H332" s="200">
        <v>250</v>
      </c>
      <c r="I332" s="201"/>
      <c r="J332" s="201">
        <f>ROUND(I332*H332,2)</f>
        <v>0</v>
      </c>
      <c r="K332" s="205" t="s">
        <v>108</v>
      </c>
      <c r="L332" s="180"/>
      <c r="M332" s="181"/>
      <c r="N332" s="182"/>
      <c r="O332" s="153"/>
      <c r="P332" s="153"/>
      <c r="Q332" s="153"/>
      <c r="R332" s="153"/>
      <c r="S332" s="153"/>
      <c r="T332" s="154"/>
      <c r="AR332" s="21"/>
      <c r="AT332" s="21"/>
      <c r="AU332" s="21"/>
      <c r="AY332" s="21"/>
      <c r="BE332" s="155"/>
      <c r="BF332" s="155"/>
      <c r="BG332" s="155"/>
      <c r="BH332" s="155"/>
      <c r="BI332" s="155"/>
      <c r="BJ332" s="21"/>
      <c r="BK332" s="155"/>
      <c r="BL332" s="21"/>
      <c r="BM332" s="21"/>
    </row>
    <row r="333" spans="2:65" s="12" customFormat="1">
      <c r="B333" s="164"/>
      <c r="C333" s="203"/>
      <c r="D333" s="165"/>
      <c r="F333" s="202" t="s">
        <v>410</v>
      </c>
      <c r="G333" s="203"/>
      <c r="H333" s="204"/>
      <c r="I333" s="203"/>
      <c r="J333" s="203"/>
      <c r="K333" s="203"/>
      <c r="L333" s="164"/>
      <c r="M333" s="168"/>
      <c r="N333" s="169"/>
      <c r="O333" s="169"/>
      <c r="P333" s="169"/>
      <c r="Q333" s="169"/>
      <c r="R333" s="169"/>
      <c r="S333" s="169"/>
      <c r="T333" s="170"/>
      <c r="AT333" s="171"/>
      <c r="AU333" s="171"/>
      <c r="AY333" s="171"/>
    </row>
    <row r="334" spans="2:65" s="185" customFormat="1" ht="22.5" customHeight="1">
      <c r="B334" s="144"/>
      <c r="C334" s="206">
        <v>114</v>
      </c>
      <c r="D334" s="174"/>
      <c r="E334" s="146" t="s">
        <v>396</v>
      </c>
      <c r="F334" s="198" t="s">
        <v>411</v>
      </c>
      <c r="G334" s="199" t="s">
        <v>114</v>
      </c>
      <c r="H334" s="200">
        <v>300</v>
      </c>
      <c r="I334" s="201"/>
      <c r="J334" s="201">
        <f>ROUND(I334*H334,2)</f>
        <v>0</v>
      </c>
      <c r="K334" s="205" t="s">
        <v>108</v>
      </c>
      <c r="L334" s="180"/>
      <c r="M334" s="181"/>
      <c r="N334" s="182"/>
      <c r="O334" s="153"/>
      <c r="P334" s="153"/>
      <c r="Q334" s="153"/>
      <c r="R334" s="153"/>
      <c r="S334" s="153"/>
      <c r="T334" s="154"/>
      <c r="AR334" s="21"/>
      <c r="AT334" s="21"/>
      <c r="AU334" s="21"/>
      <c r="AY334" s="21"/>
      <c r="BE334" s="155"/>
      <c r="BF334" s="155"/>
      <c r="BG334" s="155"/>
      <c r="BH334" s="155"/>
      <c r="BI334" s="155"/>
      <c r="BJ334" s="21"/>
      <c r="BK334" s="155"/>
      <c r="BL334" s="21"/>
      <c r="BM334" s="21"/>
    </row>
    <row r="335" spans="2:65" s="12" customFormat="1">
      <c r="B335" s="164"/>
      <c r="C335" s="203"/>
      <c r="D335" s="165"/>
      <c r="F335" s="202" t="s">
        <v>412</v>
      </c>
      <c r="G335" s="203"/>
      <c r="H335" s="204"/>
      <c r="I335" s="203"/>
      <c r="J335" s="203"/>
      <c r="K335" s="203"/>
      <c r="L335" s="164"/>
      <c r="M335" s="168"/>
      <c r="N335" s="169"/>
      <c r="O335" s="169"/>
      <c r="P335" s="169"/>
      <c r="Q335" s="169"/>
      <c r="R335" s="169"/>
      <c r="S335" s="169"/>
      <c r="T335" s="170"/>
      <c r="AT335" s="171"/>
      <c r="AU335" s="171"/>
      <c r="AY335" s="171"/>
    </row>
    <row r="336" spans="2:65" s="185" customFormat="1" ht="22.5" customHeight="1">
      <c r="B336" s="144"/>
      <c r="C336" s="206">
        <v>115</v>
      </c>
      <c r="D336" s="174"/>
      <c r="E336" s="146" t="s">
        <v>432</v>
      </c>
      <c r="F336" s="198" t="s">
        <v>413</v>
      </c>
      <c r="G336" s="199" t="s">
        <v>140</v>
      </c>
      <c r="H336" s="200">
        <v>3</v>
      </c>
      <c r="I336" s="201"/>
      <c r="J336" s="201">
        <f>ROUND(I336*H336,2)</f>
        <v>0</v>
      </c>
      <c r="K336" s="205" t="s">
        <v>108</v>
      </c>
      <c r="L336" s="180"/>
      <c r="M336" s="181"/>
      <c r="N336" s="182"/>
      <c r="O336" s="153"/>
      <c r="P336" s="153"/>
      <c r="Q336" s="153"/>
      <c r="R336" s="153"/>
      <c r="S336" s="153"/>
      <c r="T336" s="154"/>
      <c r="AR336" s="21"/>
      <c r="AT336" s="21"/>
      <c r="AU336" s="21"/>
      <c r="AY336" s="21"/>
      <c r="BE336" s="155"/>
      <c r="BF336" s="155"/>
      <c r="BG336" s="155"/>
      <c r="BH336" s="155"/>
      <c r="BI336" s="155"/>
      <c r="BJ336" s="21"/>
      <c r="BK336" s="155"/>
      <c r="BL336" s="21"/>
      <c r="BM336" s="21"/>
    </row>
    <row r="337" spans="2:65" s="12" customFormat="1">
      <c r="B337" s="164"/>
      <c r="C337" s="203"/>
      <c r="D337" s="165"/>
      <c r="F337" s="202" t="s">
        <v>414</v>
      </c>
      <c r="G337" s="203"/>
      <c r="H337" s="204"/>
      <c r="I337" s="203"/>
      <c r="J337" s="203"/>
      <c r="K337" s="203"/>
      <c r="L337" s="164"/>
      <c r="M337" s="168"/>
      <c r="N337" s="169"/>
      <c r="O337" s="169"/>
      <c r="P337" s="169"/>
      <c r="Q337" s="169"/>
      <c r="R337" s="169"/>
      <c r="S337" s="169"/>
      <c r="T337" s="170"/>
      <c r="AT337" s="171"/>
      <c r="AU337" s="171"/>
      <c r="AY337" s="171"/>
    </row>
    <row r="338" spans="2:65" s="185" customFormat="1" ht="22.5" customHeight="1">
      <c r="B338" s="144"/>
      <c r="C338" s="206">
        <v>116</v>
      </c>
      <c r="D338" s="174"/>
      <c r="E338" s="146" t="s">
        <v>433</v>
      </c>
      <c r="F338" s="198" t="s">
        <v>415</v>
      </c>
      <c r="G338" s="199" t="s">
        <v>140</v>
      </c>
      <c r="H338" s="200">
        <v>6</v>
      </c>
      <c r="I338" s="201"/>
      <c r="J338" s="201">
        <f>ROUND(I338*H338,2)</f>
        <v>0</v>
      </c>
      <c r="K338" s="205" t="s">
        <v>108</v>
      </c>
      <c r="L338" s="180"/>
      <c r="M338" s="181"/>
      <c r="N338" s="182"/>
      <c r="O338" s="153"/>
      <c r="P338" s="153"/>
      <c r="Q338" s="153"/>
      <c r="R338" s="153"/>
      <c r="S338" s="153"/>
      <c r="T338" s="154"/>
      <c r="AR338" s="21"/>
      <c r="AT338" s="21"/>
      <c r="AU338" s="21"/>
      <c r="AY338" s="21"/>
      <c r="BE338" s="155"/>
      <c r="BF338" s="155"/>
      <c r="BG338" s="155"/>
      <c r="BH338" s="155"/>
      <c r="BI338" s="155"/>
      <c r="BJ338" s="21"/>
      <c r="BK338" s="155"/>
      <c r="BL338" s="21"/>
      <c r="BM338" s="21"/>
    </row>
    <row r="339" spans="2:65" s="12" customFormat="1">
      <c r="B339" s="164"/>
      <c r="C339" s="203"/>
      <c r="D339" s="165"/>
      <c r="F339" s="202" t="s">
        <v>416</v>
      </c>
      <c r="G339" s="203"/>
      <c r="H339" s="204"/>
      <c r="I339" s="203"/>
      <c r="J339" s="203"/>
      <c r="K339" s="203"/>
      <c r="L339" s="164"/>
      <c r="M339" s="168"/>
      <c r="N339" s="169"/>
      <c r="O339" s="169"/>
      <c r="P339" s="169"/>
      <c r="Q339" s="169"/>
      <c r="R339" s="169"/>
      <c r="S339" s="169"/>
      <c r="T339" s="170"/>
      <c r="AT339" s="171"/>
      <c r="AU339" s="171"/>
      <c r="AY339" s="171"/>
    </row>
    <row r="340" spans="2:65" s="185" customFormat="1" ht="22.5" customHeight="1">
      <c r="B340" s="144"/>
      <c r="C340" s="206">
        <v>117</v>
      </c>
      <c r="D340" s="174"/>
      <c r="E340" s="146" t="s">
        <v>434</v>
      </c>
      <c r="F340" s="198" t="s">
        <v>380</v>
      </c>
      <c r="G340" s="199" t="s">
        <v>115</v>
      </c>
      <c r="H340" s="200">
        <v>1</v>
      </c>
      <c r="I340" s="201"/>
      <c r="J340" s="201">
        <f>ROUND(I340*H340,2)</f>
        <v>0</v>
      </c>
      <c r="K340" s="205" t="s">
        <v>108</v>
      </c>
      <c r="L340" s="180"/>
      <c r="M340" s="181"/>
      <c r="N340" s="182"/>
      <c r="O340" s="153"/>
      <c r="P340" s="153"/>
      <c r="Q340" s="153"/>
      <c r="R340" s="153"/>
      <c r="S340" s="153"/>
      <c r="T340" s="154"/>
      <c r="AR340" s="21"/>
      <c r="AT340" s="21"/>
      <c r="AU340" s="21"/>
      <c r="AY340" s="21"/>
      <c r="BE340" s="155"/>
      <c r="BF340" s="155"/>
      <c r="BG340" s="155"/>
      <c r="BH340" s="155"/>
      <c r="BI340" s="155"/>
      <c r="BJ340" s="21"/>
      <c r="BK340" s="155"/>
      <c r="BL340" s="21"/>
      <c r="BM340" s="21"/>
    </row>
    <row r="341" spans="2:65" s="12" customFormat="1" ht="27">
      <c r="B341" s="164"/>
      <c r="C341" s="203"/>
      <c r="D341" s="165"/>
      <c r="F341" s="202" t="s">
        <v>381</v>
      </c>
      <c r="G341" s="203"/>
      <c r="H341" s="204"/>
      <c r="I341" s="203"/>
      <c r="J341" s="203"/>
      <c r="K341" s="203"/>
      <c r="L341" s="164"/>
      <c r="M341" s="168"/>
      <c r="N341" s="169"/>
      <c r="O341" s="169"/>
      <c r="P341" s="169"/>
      <c r="Q341" s="169"/>
      <c r="R341" s="169"/>
      <c r="S341" s="169"/>
      <c r="T341" s="170"/>
      <c r="AT341" s="171"/>
      <c r="AU341" s="171"/>
      <c r="AY341" s="171"/>
    </row>
    <row r="342" spans="2:65" s="185" customFormat="1" ht="22.5" customHeight="1">
      <c r="B342" s="144"/>
      <c r="C342" s="206">
        <v>118</v>
      </c>
      <c r="D342" s="174"/>
      <c r="E342" s="146" t="s">
        <v>435</v>
      </c>
      <c r="F342" s="198" t="s">
        <v>420</v>
      </c>
      <c r="G342" s="199" t="s">
        <v>115</v>
      </c>
      <c r="H342" s="200">
        <v>1</v>
      </c>
      <c r="I342" s="201"/>
      <c r="J342" s="201">
        <f>ROUND(I342*H342,2)</f>
        <v>0</v>
      </c>
      <c r="K342" s="205" t="s">
        <v>108</v>
      </c>
      <c r="L342" s="180"/>
      <c r="M342" s="181"/>
      <c r="N342" s="182"/>
      <c r="O342" s="153"/>
      <c r="P342" s="153"/>
      <c r="Q342" s="153"/>
      <c r="R342" s="153"/>
      <c r="S342" s="153"/>
      <c r="T342" s="154"/>
      <c r="AR342" s="21"/>
      <c r="AT342" s="21"/>
      <c r="AU342" s="21"/>
      <c r="AY342" s="21"/>
      <c r="BE342" s="155"/>
      <c r="BF342" s="155"/>
      <c r="BG342" s="155"/>
      <c r="BH342" s="155"/>
      <c r="BI342" s="155"/>
      <c r="BJ342" s="21"/>
      <c r="BK342" s="155"/>
      <c r="BL342" s="21"/>
      <c r="BM342" s="21"/>
    </row>
    <row r="343" spans="2:65" s="12" customFormat="1" ht="27">
      <c r="B343" s="164"/>
      <c r="C343" s="203"/>
      <c r="D343" s="165"/>
      <c r="F343" s="202" t="s">
        <v>383</v>
      </c>
      <c r="G343" s="203"/>
      <c r="H343" s="204"/>
      <c r="I343" s="203"/>
      <c r="J343" s="203"/>
      <c r="K343" s="203"/>
      <c r="L343" s="164"/>
      <c r="M343" s="168"/>
      <c r="N343" s="169"/>
      <c r="O343" s="169"/>
      <c r="P343" s="169"/>
      <c r="Q343" s="169"/>
      <c r="R343" s="169"/>
      <c r="S343" s="169"/>
      <c r="T343" s="170"/>
      <c r="AT343" s="171"/>
      <c r="AU343" s="171"/>
      <c r="AY343" s="171"/>
    </row>
    <row r="344" spans="2:65" s="185" customFormat="1" ht="22.5" customHeight="1">
      <c r="B344" s="144"/>
      <c r="C344" s="206">
        <v>119</v>
      </c>
      <c r="D344" s="174"/>
      <c r="E344" s="146" t="s">
        <v>397</v>
      </c>
      <c r="F344" s="198" t="s">
        <v>373</v>
      </c>
      <c r="G344" s="199" t="s">
        <v>114</v>
      </c>
      <c r="H344" s="200">
        <v>80</v>
      </c>
      <c r="I344" s="201"/>
      <c r="J344" s="201">
        <f>ROUND(I344*H344,2)</f>
        <v>0</v>
      </c>
      <c r="K344" s="205" t="s">
        <v>108</v>
      </c>
      <c r="L344" s="180"/>
      <c r="M344" s="181"/>
      <c r="N344" s="182"/>
      <c r="O344" s="153"/>
      <c r="P344" s="153"/>
      <c r="Q344" s="153"/>
      <c r="R344" s="153"/>
      <c r="S344" s="153"/>
      <c r="T344" s="154"/>
      <c r="AR344" s="21"/>
      <c r="AT344" s="21"/>
      <c r="AU344" s="21"/>
      <c r="AY344" s="21"/>
      <c r="BE344" s="155"/>
      <c r="BF344" s="155"/>
      <c r="BG344" s="155"/>
      <c r="BH344" s="155"/>
      <c r="BI344" s="155"/>
      <c r="BJ344" s="21"/>
      <c r="BK344" s="155"/>
      <c r="BL344" s="21"/>
      <c r="BM344" s="21"/>
    </row>
    <row r="345" spans="2:65" s="12" customFormat="1">
      <c r="B345" s="164"/>
      <c r="C345" s="203"/>
      <c r="D345" s="165"/>
      <c r="F345" s="202" t="s">
        <v>417</v>
      </c>
      <c r="G345" s="203"/>
      <c r="H345" s="204"/>
      <c r="I345" s="203"/>
      <c r="J345" s="203"/>
      <c r="K345" s="203"/>
      <c r="L345" s="164"/>
      <c r="M345" s="168"/>
      <c r="N345" s="169"/>
      <c r="O345" s="169"/>
      <c r="P345" s="169"/>
      <c r="Q345" s="169"/>
      <c r="R345" s="169"/>
      <c r="S345" s="169"/>
      <c r="T345" s="170"/>
      <c r="AT345" s="171"/>
      <c r="AU345" s="171"/>
      <c r="AY345" s="171"/>
    </row>
    <row r="346" spans="2:65" s="185" customFormat="1" ht="22.5" customHeight="1">
      <c r="B346" s="144"/>
      <c r="C346" s="206">
        <v>120</v>
      </c>
      <c r="D346" s="174"/>
      <c r="E346" s="146" t="s">
        <v>223</v>
      </c>
      <c r="F346" s="198" t="s">
        <v>358</v>
      </c>
      <c r="G346" s="199" t="s">
        <v>114</v>
      </c>
      <c r="H346" s="200">
        <v>80</v>
      </c>
      <c r="I346" s="201"/>
      <c r="J346" s="201">
        <f>ROUND(I346*H346,2)</f>
        <v>0</v>
      </c>
      <c r="K346" s="205" t="s">
        <v>108</v>
      </c>
      <c r="L346" s="180"/>
      <c r="M346" s="181"/>
      <c r="N346" s="182"/>
      <c r="O346" s="153"/>
      <c r="P346" s="153"/>
      <c r="Q346" s="153"/>
      <c r="R346" s="153"/>
      <c r="S346" s="153"/>
      <c r="T346" s="154"/>
      <c r="AR346" s="21"/>
      <c r="AT346" s="21"/>
      <c r="AU346" s="21"/>
      <c r="AY346" s="21"/>
      <c r="BE346" s="155"/>
      <c r="BF346" s="155"/>
      <c r="BG346" s="155"/>
      <c r="BH346" s="155"/>
      <c r="BI346" s="155"/>
      <c r="BJ346" s="21"/>
      <c r="BK346" s="155"/>
      <c r="BL346" s="21"/>
      <c r="BM346" s="21"/>
    </row>
    <row r="347" spans="2:65" s="12" customFormat="1" ht="27">
      <c r="B347" s="164"/>
      <c r="C347" s="203"/>
      <c r="D347" s="165"/>
      <c r="F347" s="202" t="s">
        <v>228</v>
      </c>
      <c r="G347" s="203"/>
      <c r="H347" s="204"/>
      <c r="I347" s="203"/>
      <c r="J347" s="203"/>
      <c r="K347" s="203"/>
      <c r="L347" s="164"/>
      <c r="M347" s="168"/>
      <c r="N347" s="169"/>
      <c r="O347" s="169"/>
      <c r="P347" s="169"/>
      <c r="Q347" s="169"/>
      <c r="R347" s="169"/>
      <c r="S347" s="169"/>
      <c r="T347" s="170"/>
      <c r="AT347" s="171"/>
      <c r="AU347" s="171"/>
      <c r="AY347" s="171"/>
    </row>
    <row r="348" spans="2:65" s="185" customFormat="1" ht="22.5" customHeight="1">
      <c r="B348" s="144"/>
      <c r="C348" s="206">
        <v>121</v>
      </c>
      <c r="D348" s="174"/>
      <c r="E348" s="146" t="s">
        <v>210</v>
      </c>
      <c r="F348" s="198" t="s">
        <v>154</v>
      </c>
      <c r="G348" s="199" t="s">
        <v>114</v>
      </c>
      <c r="H348" s="200">
        <v>90</v>
      </c>
      <c r="I348" s="201"/>
      <c r="J348" s="201">
        <f>ROUND(I348*H348,2)</f>
        <v>0</v>
      </c>
      <c r="K348" s="205" t="s">
        <v>108</v>
      </c>
      <c r="L348" s="180"/>
      <c r="M348" s="181"/>
      <c r="N348" s="182"/>
      <c r="O348" s="153"/>
      <c r="P348" s="153"/>
      <c r="Q348" s="153"/>
      <c r="R348" s="153"/>
      <c r="S348" s="153"/>
      <c r="T348" s="154"/>
      <c r="AR348" s="21"/>
      <c r="AT348" s="21"/>
      <c r="AU348" s="21"/>
      <c r="AY348" s="21"/>
      <c r="BE348" s="155"/>
      <c r="BF348" s="155"/>
      <c r="BG348" s="155"/>
      <c r="BH348" s="155"/>
      <c r="BI348" s="155"/>
      <c r="BJ348" s="21"/>
      <c r="BK348" s="155"/>
      <c r="BL348" s="21"/>
      <c r="BM348" s="21"/>
    </row>
    <row r="349" spans="2:65" s="12" customFormat="1" ht="40.5">
      <c r="B349" s="164"/>
      <c r="C349" s="203"/>
      <c r="D349" s="165"/>
      <c r="F349" s="202" t="s">
        <v>418</v>
      </c>
      <c r="G349" s="203"/>
      <c r="H349" s="204"/>
      <c r="I349" s="203"/>
      <c r="J349" s="203"/>
      <c r="K349" s="203"/>
      <c r="L349" s="164"/>
      <c r="M349" s="168"/>
      <c r="N349" s="169"/>
      <c r="O349" s="169"/>
      <c r="P349" s="169"/>
      <c r="Q349" s="169"/>
      <c r="R349" s="169"/>
      <c r="S349" s="169"/>
      <c r="T349" s="170"/>
      <c r="AT349" s="171"/>
      <c r="AU349" s="171"/>
      <c r="AY349" s="171"/>
    </row>
    <row r="350" spans="2:65" s="185" customFormat="1" ht="22.5" customHeight="1">
      <c r="B350" s="144"/>
      <c r="C350" s="206">
        <v>122</v>
      </c>
      <c r="D350" s="174"/>
      <c r="E350" s="146" t="s">
        <v>207</v>
      </c>
      <c r="F350" s="198" t="s">
        <v>352</v>
      </c>
      <c r="G350" s="199" t="s">
        <v>140</v>
      </c>
      <c r="H350" s="200">
        <v>15</v>
      </c>
      <c r="I350" s="201"/>
      <c r="J350" s="201">
        <f>ROUND(I350*H350,2)</f>
        <v>0</v>
      </c>
      <c r="K350" s="205" t="s">
        <v>108</v>
      </c>
      <c r="L350" s="180"/>
      <c r="M350" s="181"/>
      <c r="N350" s="182"/>
      <c r="O350" s="153"/>
      <c r="P350" s="153"/>
      <c r="Q350" s="153"/>
      <c r="R350" s="153"/>
      <c r="S350" s="153"/>
      <c r="T350" s="154"/>
      <c r="AR350" s="21"/>
      <c r="AT350" s="21"/>
      <c r="AU350" s="21"/>
      <c r="AY350" s="21"/>
      <c r="BE350" s="155"/>
      <c r="BF350" s="155"/>
      <c r="BG350" s="155"/>
      <c r="BH350" s="155"/>
      <c r="BI350" s="155"/>
      <c r="BJ350" s="21"/>
      <c r="BK350" s="155"/>
      <c r="BL350" s="21"/>
      <c r="BM350" s="21"/>
    </row>
    <row r="351" spans="2:65" s="12" customFormat="1" ht="27">
      <c r="B351" s="164"/>
      <c r="C351" s="203"/>
      <c r="D351" s="165"/>
      <c r="F351" s="202" t="s">
        <v>419</v>
      </c>
      <c r="G351" s="203"/>
      <c r="H351" s="204"/>
      <c r="I351" s="203"/>
      <c r="J351" s="203"/>
      <c r="K351" s="203"/>
      <c r="L351" s="164"/>
      <c r="M351" s="168"/>
      <c r="N351" s="169"/>
      <c r="O351" s="169"/>
      <c r="P351" s="169"/>
      <c r="Q351" s="169"/>
      <c r="R351" s="169"/>
      <c r="S351" s="169"/>
      <c r="T351" s="170"/>
      <c r="AT351" s="171"/>
      <c r="AU351" s="171"/>
      <c r="AY351" s="171"/>
    </row>
    <row r="352" spans="2:65" s="185" customFormat="1" ht="22.5" customHeight="1">
      <c r="B352" s="144"/>
      <c r="C352" s="206">
        <v>123</v>
      </c>
      <c r="D352" s="174"/>
      <c r="E352" s="146">
        <v>460680042</v>
      </c>
      <c r="F352" s="198" t="s">
        <v>421</v>
      </c>
      <c r="G352" s="199" t="s">
        <v>140</v>
      </c>
      <c r="H352" s="200">
        <v>2</v>
      </c>
      <c r="I352" s="201"/>
      <c r="J352" s="201">
        <f>ROUND(I352*H352,2)</f>
        <v>0</v>
      </c>
      <c r="K352" s="205" t="s">
        <v>108</v>
      </c>
      <c r="L352" s="180"/>
      <c r="M352" s="181"/>
      <c r="N352" s="182"/>
      <c r="O352" s="153"/>
      <c r="P352" s="153"/>
      <c r="Q352" s="153"/>
      <c r="R352" s="153"/>
      <c r="S352" s="153"/>
      <c r="T352" s="154"/>
      <c r="AR352" s="21"/>
      <c r="AT352" s="21"/>
      <c r="AU352" s="21"/>
      <c r="AY352" s="21"/>
      <c r="BE352" s="155"/>
      <c r="BF352" s="155"/>
      <c r="BG352" s="155"/>
      <c r="BH352" s="155"/>
      <c r="BI352" s="155"/>
      <c r="BJ352" s="21"/>
      <c r="BK352" s="155"/>
      <c r="BL352" s="21"/>
      <c r="BM352" s="21"/>
    </row>
    <row r="353" spans="2:65" s="12" customFormat="1">
      <c r="B353" s="164"/>
      <c r="C353" s="203"/>
      <c r="D353" s="165"/>
      <c r="F353" s="202" t="s">
        <v>422</v>
      </c>
      <c r="G353" s="203"/>
      <c r="H353" s="204"/>
      <c r="I353" s="203"/>
      <c r="J353" s="203"/>
      <c r="K353" s="203"/>
      <c r="L353" s="164"/>
      <c r="M353" s="168"/>
      <c r="N353" s="169"/>
      <c r="O353" s="169"/>
      <c r="P353" s="169"/>
      <c r="Q353" s="169"/>
      <c r="R353" s="169"/>
      <c r="S353" s="169"/>
      <c r="T353" s="170"/>
      <c r="AT353" s="171"/>
      <c r="AU353" s="171"/>
      <c r="AY353" s="171"/>
    </row>
    <row r="354" spans="2:65" s="185" customFormat="1" ht="22.5" customHeight="1">
      <c r="B354" s="144"/>
      <c r="C354" s="206">
        <v>124</v>
      </c>
      <c r="D354" s="174"/>
      <c r="E354" s="146" t="s">
        <v>436</v>
      </c>
      <c r="F354" s="198" t="s">
        <v>127</v>
      </c>
      <c r="G354" s="199" t="s">
        <v>115</v>
      </c>
      <c r="H354" s="200">
        <v>1</v>
      </c>
      <c r="I354" s="201"/>
      <c r="J354" s="201">
        <f>ROUND(I354*H354,2)</f>
        <v>0</v>
      </c>
      <c r="K354" s="205" t="s">
        <v>108</v>
      </c>
      <c r="L354" s="180"/>
      <c r="M354" s="181"/>
      <c r="N354" s="182"/>
      <c r="O354" s="153"/>
      <c r="P354" s="153"/>
      <c r="Q354" s="153"/>
      <c r="R354" s="153"/>
      <c r="S354" s="153"/>
      <c r="T354" s="154"/>
      <c r="AR354" s="21"/>
      <c r="AT354" s="21"/>
      <c r="AU354" s="21"/>
      <c r="AY354" s="21"/>
      <c r="BE354" s="155"/>
      <c r="BF354" s="155"/>
      <c r="BG354" s="155"/>
      <c r="BH354" s="155"/>
      <c r="BI354" s="155"/>
      <c r="BJ354" s="21"/>
      <c r="BK354" s="155"/>
      <c r="BL354" s="21"/>
      <c r="BM354" s="21"/>
    </row>
    <row r="355" spans="2:65" s="12" customFormat="1">
      <c r="B355" s="164"/>
      <c r="C355" s="203"/>
      <c r="D355" s="165"/>
      <c r="F355" s="202" t="s">
        <v>128</v>
      </c>
      <c r="G355" s="203"/>
      <c r="H355" s="204"/>
      <c r="I355" s="203"/>
      <c r="J355" s="203"/>
      <c r="K355" s="203"/>
      <c r="L355" s="164"/>
      <c r="M355" s="168"/>
      <c r="N355" s="169"/>
      <c r="O355" s="169"/>
      <c r="P355" s="169"/>
      <c r="Q355" s="169"/>
      <c r="R355" s="169"/>
      <c r="S355" s="169"/>
      <c r="T355" s="170"/>
      <c r="AT355" s="171"/>
      <c r="AU355" s="171"/>
      <c r="AY355" s="171"/>
    </row>
    <row r="356" spans="2:65" s="185" customFormat="1" ht="22.5" customHeight="1">
      <c r="B356" s="144"/>
      <c r="C356" s="206">
        <v>125</v>
      </c>
      <c r="D356" s="174"/>
      <c r="E356" s="146" t="s">
        <v>437</v>
      </c>
      <c r="F356" s="198" t="s">
        <v>160</v>
      </c>
      <c r="G356" s="199" t="s">
        <v>115</v>
      </c>
      <c r="H356" s="200">
        <v>1</v>
      </c>
      <c r="I356" s="201"/>
      <c r="J356" s="201">
        <f>ROUND(I356*H356,2)</f>
        <v>0</v>
      </c>
      <c r="K356" s="205" t="s">
        <v>108</v>
      </c>
      <c r="L356" s="180"/>
      <c r="M356" s="181"/>
      <c r="N356" s="182"/>
      <c r="O356" s="153"/>
      <c r="P356" s="153"/>
      <c r="Q356" s="153"/>
      <c r="R356" s="153"/>
      <c r="S356" s="153"/>
      <c r="T356" s="154"/>
      <c r="AR356" s="21"/>
      <c r="AT356" s="21"/>
      <c r="AU356" s="21"/>
      <c r="AY356" s="21"/>
      <c r="BE356" s="155"/>
      <c r="BF356" s="155"/>
      <c r="BG356" s="155"/>
      <c r="BH356" s="155"/>
      <c r="BI356" s="155"/>
      <c r="BJ356" s="21"/>
      <c r="BK356" s="155"/>
      <c r="BL356" s="21"/>
      <c r="BM356" s="21"/>
    </row>
    <row r="357" spans="2:65" s="12" customFormat="1">
      <c r="B357" s="164"/>
      <c r="C357" s="203"/>
      <c r="D357" s="165"/>
      <c r="F357" s="202" t="s">
        <v>161</v>
      </c>
      <c r="G357" s="203"/>
      <c r="H357" s="204"/>
      <c r="I357" s="203"/>
      <c r="J357" s="203"/>
      <c r="K357" s="203"/>
      <c r="L357" s="164"/>
      <c r="M357" s="168"/>
      <c r="N357" s="169"/>
      <c r="O357" s="169"/>
      <c r="P357" s="169"/>
      <c r="Q357" s="169"/>
      <c r="R357" s="169"/>
      <c r="S357" s="169"/>
      <c r="T357" s="170"/>
      <c r="AT357" s="171"/>
      <c r="AU357" s="171"/>
      <c r="AY357" s="171"/>
    </row>
    <row r="358" spans="2:65" s="185" customFormat="1" ht="22.5" customHeight="1">
      <c r="B358" s="144"/>
      <c r="C358" s="206">
        <v>126</v>
      </c>
      <c r="D358" s="174"/>
      <c r="E358" s="146" t="s">
        <v>438</v>
      </c>
      <c r="F358" s="198" t="s">
        <v>134</v>
      </c>
      <c r="G358" s="199" t="s">
        <v>115</v>
      </c>
      <c r="H358" s="200">
        <v>1</v>
      </c>
      <c r="I358" s="201"/>
      <c r="J358" s="201">
        <f>ROUND(I358*H358,2)</f>
        <v>0</v>
      </c>
      <c r="K358" s="205" t="s">
        <v>108</v>
      </c>
      <c r="L358" s="180"/>
      <c r="M358" s="181"/>
      <c r="N358" s="182"/>
      <c r="O358" s="153"/>
      <c r="P358" s="153"/>
      <c r="Q358" s="153"/>
      <c r="R358" s="153"/>
      <c r="S358" s="153"/>
      <c r="T358" s="154"/>
      <c r="AR358" s="21"/>
      <c r="AT358" s="21"/>
      <c r="AU358" s="21"/>
      <c r="AY358" s="21"/>
      <c r="BE358" s="155"/>
      <c r="BF358" s="155"/>
      <c r="BG358" s="155"/>
      <c r="BH358" s="155"/>
      <c r="BI358" s="155"/>
      <c r="BJ358" s="21"/>
      <c r="BK358" s="155"/>
      <c r="BL358" s="21"/>
      <c r="BM358" s="21"/>
    </row>
    <row r="359" spans="2:65" s="12" customFormat="1" ht="27">
      <c r="B359" s="164"/>
      <c r="C359" s="203"/>
      <c r="D359" s="165"/>
      <c r="F359" s="202" t="s">
        <v>241</v>
      </c>
      <c r="G359" s="203"/>
      <c r="H359" s="204"/>
      <c r="I359" s="203"/>
      <c r="J359" s="203"/>
      <c r="K359" s="203"/>
      <c r="L359" s="164"/>
      <c r="M359" s="168"/>
      <c r="N359" s="169"/>
      <c r="O359" s="169"/>
      <c r="P359" s="169"/>
      <c r="Q359" s="169"/>
      <c r="R359" s="169"/>
      <c r="S359" s="169"/>
      <c r="T359" s="170"/>
      <c r="AT359" s="171"/>
      <c r="AU359" s="171"/>
      <c r="AY359" s="171"/>
    </row>
    <row r="360" spans="2:65" s="12" customFormat="1">
      <c r="B360" s="164"/>
      <c r="D360" s="157"/>
      <c r="E360" s="171"/>
      <c r="F360" s="172"/>
      <c r="H360" s="173"/>
      <c r="L360" s="164"/>
      <c r="M360" s="168"/>
      <c r="N360" s="169"/>
      <c r="O360" s="169"/>
      <c r="P360" s="169"/>
      <c r="Q360" s="169"/>
      <c r="R360" s="169"/>
      <c r="S360" s="169"/>
      <c r="T360" s="170"/>
      <c r="AT360" s="171"/>
      <c r="AU360" s="171"/>
      <c r="AY360" s="171"/>
    </row>
    <row r="361" spans="2:65" s="10" customFormat="1" ht="19.899999999999999" customHeight="1">
      <c r="B361" s="132"/>
      <c r="D361" s="142" t="s">
        <v>68</v>
      </c>
      <c r="E361" s="195" t="s">
        <v>467</v>
      </c>
      <c r="F361" s="195" t="s">
        <v>439</v>
      </c>
      <c r="J361" s="143">
        <f>SUM(J362:J384)</f>
        <v>0</v>
      </c>
      <c r="L361" s="132"/>
      <c r="M361" s="136"/>
      <c r="N361" s="137"/>
      <c r="O361" s="137"/>
      <c r="P361" s="138">
        <f>SUM(P362:P590)</f>
        <v>0</v>
      </c>
      <c r="Q361" s="137"/>
      <c r="R361" s="138">
        <f>SUM(R362:R590)</f>
        <v>0</v>
      </c>
      <c r="S361" s="137"/>
      <c r="T361" s="139">
        <f>SUM(T362:T590)</f>
        <v>0</v>
      </c>
      <c r="AR361" s="133" t="s">
        <v>77</v>
      </c>
      <c r="AT361" s="140" t="s">
        <v>68</v>
      </c>
      <c r="AU361" s="140" t="s">
        <v>20</v>
      </c>
      <c r="AY361" s="133" t="s">
        <v>105</v>
      </c>
      <c r="BK361" s="141">
        <f>SUM(BK362:BK590)</f>
        <v>0</v>
      </c>
    </row>
    <row r="362" spans="2:65" s="185" customFormat="1" ht="31.5" customHeight="1">
      <c r="B362" s="144"/>
      <c r="C362" s="145">
        <v>127</v>
      </c>
      <c r="D362" s="145"/>
      <c r="E362" s="146" t="s">
        <v>467</v>
      </c>
      <c r="F362" s="176" t="s">
        <v>440</v>
      </c>
      <c r="G362" s="177" t="s">
        <v>115</v>
      </c>
      <c r="H362" s="178">
        <v>1</v>
      </c>
      <c r="I362" s="179"/>
      <c r="J362" s="179">
        <f>ROUND(I362*H362,2)</f>
        <v>0</v>
      </c>
      <c r="K362" s="179" t="s">
        <v>108</v>
      </c>
      <c r="L362" s="35"/>
      <c r="M362" s="151"/>
      <c r="N362" s="152"/>
      <c r="O362" s="153"/>
      <c r="P362" s="153"/>
      <c r="Q362" s="153"/>
      <c r="R362" s="153"/>
      <c r="S362" s="153"/>
      <c r="T362" s="154"/>
      <c r="AR362" s="21"/>
      <c r="AT362" s="21"/>
      <c r="AU362" s="21"/>
      <c r="AY362" s="21"/>
      <c r="BE362" s="155"/>
      <c r="BF362" s="155"/>
      <c r="BG362" s="155"/>
      <c r="BH362" s="155"/>
      <c r="BI362" s="155"/>
      <c r="BJ362" s="21"/>
      <c r="BK362" s="155"/>
      <c r="BL362" s="21"/>
      <c r="BM362" s="21"/>
    </row>
    <row r="363" spans="2:65" s="185" customFormat="1" ht="12.75" customHeight="1">
      <c r="B363" s="144"/>
      <c r="C363" s="145"/>
      <c r="D363" s="145"/>
      <c r="E363" s="146"/>
      <c r="F363" s="159" t="s">
        <v>441</v>
      </c>
      <c r="G363" s="148"/>
      <c r="H363" s="149"/>
      <c r="I363" s="150"/>
      <c r="J363" s="150"/>
      <c r="K363" s="147"/>
      <c r="L363" s="35"/>
      <c r="M363" s="151"/>
      <c r="N363" s="187"/>
      <c r="O363" s="188"/>
      <c r="P363" s="188"/>
      <c r="Q363" s="188"/>
      <c r="R363" s="188"/>
      <c r="S363" s="188"/>
      <c r="T363" s="154"/>
      <c r="AR363" s="21"/>
      <c r="AT363" s="21"/>
      <c r="AU363" s="21"/>
      <c r="AY363" s="21"/>
      <c r="BE363" s="155"/>
      <c r="BF363" s="155"/>
      <c r="BG363" s="155"/>
      <c r="BH363" s="155"/>
      <c r="BI363" s="155"/>
      <c r="BJ363" s="21"/>
      <c r="BK363" s="155"/>
      <c r="BL363" s="21"/>
      <c r="BM363" s="21"/>
    </row>
    <row r="364" spans="2:65" s="185" customFormat="1" ht="31.5" customHeight="1">
      <c r="B364" s="144"/>
      <c r="C364" s="145">
        <v>128</v>
      </c>
      <c r="D364" s="145"/>
      <c r="E364" s="146" t="s">
        <v>468</v>
      </c>
      <c r="F364" s="176" t="s">
        <v>442</v>
      </c>
      <c r="G364" s="177" t="s">
        <v>140</v>
      </c>
      <c r="H364" s="178">
        <v>6</v>
      </c>
      <c r="I364" s="179"/>
      <c r="J364" s="179">
        <f>ROUND(I364*H364,2)</f>
        <v>0</v>
      </c>
      <c r="K364" s="179" t="s">
        <v>108</v>
      </c>
      <c r="L364" s="35"/>
      <c r="M364" s="151"/>
      <c r="N364" s="152"/>
      <c r="O364" s="153"/>
      <c r="P364" s="153"/>
      <c r="Q364" s="153"/>
      <c r="R364" s="153"/>
      <c r="S364" s="153"/>
      <c r="T364" s="154"/>
      <c r="AR364" s="21"/>
      <c r="AT364" s="21"/>
      <c r="AU364" s="21"/>
      <c r="AY364" s="21"/>
      <c r="BE364" s="155"/>
      <c r="BF364" s="155"/>
      <c r="BG364" s="155"/>
      <c r="BH364" s="155"/>
      <c r="BI364" s="155"/>
      <c r="BJ364" s="21"/>
      <c r="BK364" s="155"/>
      <c r="BL364" s="21"/>
      <c r="BM364" s="21"/>
    </row>
    <row r="365" spans="2:65" s="185" customFormat="1" ht="12.75" customHeight="1">
      <c r="B365" s="144"/>
      <c r="C365" s="145"/>
      <c r="D365" s="145"/>
      <c r="E365" s="146"/>
      <c r="F365" s="159" t="s">
        <v>443</v>
      </c>
      <c r="G365" s="148"/>
      <c r="H365" s="149"/>
      <c r="I365" s="150"/>
      <c r="J365" s="150"/>
      <c r="K365" s="147"/>
      <c r="L365" s="35"/>
      <c r="M365" s="151"/>
      <c r="N365" s="187"/>
      <c r="O365" s="188"/>
      <c r="P365" s="188"/>
      <c r="Q365" s="188"/>
      <c r="R365" s="188"/>
      <c r="S365" s="188"/>
      <c r="T365" s="154"/>
      <c r="AR365" s="21"/>
      <c r="AT365" s="21"/>
      <c r="AU365" s="21"/>
      <c r="AY365" s="21"/>
      <c r="BE365" s="155"/>
      <c r="BF365" s="155"/>
      <c r="BG365" s="155"/>
      <c r="BH365" s="155"/>
      <c r="BI365" s="155"/>
      <c r="BJ365" s="21"/>
      <c r="BK365" s="155"/>
      <c r="BL365" s="21"/>
      <c r="BM365" s="21"/>
    </row>
    <row r="366" spans="2:65" s="185" customFormat="1" ht="31.5" customHeight="1">
      <c r="B366" s="144"/>
      <c r="C366" s="145">
        <v>129</v>
      </c>
      <c r="D366" s="145"/>
      <c r="E366" s="146" t="s">
        <v>469</v>
      </c>
      <c r="F366" s="176" t="s">
        <v>444</v>
      </c>
      <c r="G366" s="177" t="s">
        <v>140</v>
      </c>
      <c r="H366" s="178">
        <v>1</v>
      </c>
      <c r="I366" s="179"/>
      <c r="J366" s="179">
        <f>ROUND(I366*H366,2)</f>
        <v>0</v>
      </c>
      <c r="K366" s="179" t="s">
        <v>108</v>
      </c>
      <c r="L366" s="35"/>
      <c r="M366" s="151"/>
      <c r="N366" s="152"/>
      <c r="O366" s="153"/>
      <c r="P366" s="153"/>
      <c r="Q366" s="153"/>
      <c r="R366" s="153"/>
      <c r="S366" s="153"/>
      <c r="T366" s="154"/>
      <c r="AR366" s="21"/>
      <c r="AT366" s="21"/>
      <c r="AU366" s="21"/>
      <c r="AY366" s="21"/>
      <c r="BE366" s="155"/>
      <c r="BF366" s="155"/>
      <c r="BG366" s="155"/>
      <c r="BH366" s="155"/>
      <c r="BI366" s="155"/>
      <c r="BJ366" s="21"/>
      <c r="BK366" s="155"/>
      <c r="BL366" s="21"/>
      <c r="BM366" s="21"/>
    </row>
    <row r="367" spans="2:65" s="185" customFormat="1" ht="12.75" customHeight="1">
      <c r="B367" s="144"/>
      <c r="C367" s="145"/>
      <c r="D367" s="145"/>
      <c r="E367" s="146"/>
      <c r="F367" s="159" t="s">
        <v>445</v>
      </c>
      <c r="G367" s="148"/>
      <c r="H367" s="149"/>
      <c r="I367" s="150"/>
      <c r="J367" s="150"/>
      <c r="K367" s="147"/>
      <c r="L367" s="35"/>
      <c r="M367" s="151"/>
      <c r="N367" s="187"/>
      <c r="O367" s="188"/>
      <c r="P367" s="188"/>
      <c r="Q367" s="188"/>
      <c r="R367" s="188"/>
      <c r="S367" s="188"/>
      <c r="T367" s="154"/>
      <c r="AR367" s="21"/>
      <c r="AT367" s="21"/>
      <c r="AU367" s="21"/>
      <c r="AY367" s="21"/>
      <c r="BE367" s="155"/>
      <c r="BF367" s="155"/>
      <c r="BG367" s="155"/>
      <c r="BH367" s="155"/>
      <c r="BI367" s="155"/>
      <c r="BJ367" s="21"/>
      <c r="BK367" s="155"/>
      <c r="BL367" s="21"/>
      <c r="BM367" s="21"/>
    </row>
    <row r="368" spans="2:65" s="185" customFormat="1" ht="31.5" customHeight="1">
      <c r="B368" s="144"/>
      <c r="C368" s="145">
        <v>130</v>
      </c>
      <c r="D368" s="145"/>
      <c r="E368" s="146" t="s">
        <v>470</v>
      </c>
      <c r="F368" s="176" t="s">
        <v>446</v>
      </c>
      <c r="G368" s="177" t="s">
        <v>140</v>
      </c>
      <c r="H368" s="178">
        <v>3</v>
      </c>
      <c r="I368" s="179"/>
      <c r="J368" s="179">
        <f>ROUND(I368*H368,2)</f>
        <v>0</v>
      </c>
      <c r="K368" s="179" t="s">
        <v>108</v>
      </c>
      <c r="L368" s="35"/>
      <c r="M368" s="151"/>
      <c r="N368" s="152"/>
      <c r="O368" s="153"/>
      <c r="P368" s="153"/>
      <c r="Q368" s="153"/>
      <c r="R368" s="153"/>
      <c r="S368" s="153"/>
      <c r="T368" s="154"/>
      <c r="AR368" s="21"/>
      <c r="AT368" s="21"/>
      <c r="AU368" s="21"/>
      <c r="AY368" s="21"/>
      <c r="BE368" s="155"/>
      <c r="BF368" s="155"/>
      <c r="BG368" s="155"/>
      <c r="BH368" s="155"/>
      <c r="BI368" s="155"/>
      <c r="BJ368" s="21"/>
      <c r="BK368" s="155"/>
      <c r="BL368" s="21"/>
      <c r="BM368" s="21"/>
    </row>
    <row r="369" spans="2:65" s="185" customFormat="1" ht="12.75" customHeight="1">
      <c r="B369" s="144"/>
      <c r="C369" s="145"/>
      <c r="D369" s="145"/>
      <c r="E369" s="146"/>
      <c r="F369" s="159" t="s">
        <v>447</v>
      </c>
      <c r="G369" s="148"/>
      <c r="H369" s="149"/>
      <c r="I369" s="150"/>
      <c r="J369" s="150"/>
      <c r="K369" s="147"/>
      <c r="L369" s="35"/>
      <c r="M369" s="151"/>
      <c r="N369" s="187"/>
      <c r="O369" s="188"/>
      <c r="P369" s="188"/>
      <c r="Q369" s="188"/>
      <c r="R369" s="188"/>
      <c r="S369" s="188"/>
      <c r="T369" s="154"/>
      <c r="AR369" s="21"/>
      <c r="AT369" s="21"/>
      <c r="AU369" s="21"/>
      <c r="AY369" s="21"/>
      <c r="BE369" s="155"/>
      <c r="BF369" s="155"/>
      <c r="BG369" s="155"/>
      <c r="BH369" s="155"/>
      <c r="BI369" s="155"/>
      <c r="BJ369" s="21"/>
      <c r="BK369" s="155"/>
      <c r="BL369" s="21"/>
      <c r="BM369" s="21"/>
    </row>
    <row r="370" spans="2:65" s="185" customFormat="1" ht="31.5" customHeight="1">
      <c r="B370" s="144"/>
      <c r="C370" s="145">
        <v>131</v>
      </c>
      <c r="D370" s="145"/>
      <c r="E370" s="146" t="s">
        <v>471</v>
      </c>
      <c r="F370" s="176" t="s">
        <v>448</v>
      </c>
      <c r="G370" s="177" t="s">
        <v>140</v>
      </c>
      <c r="H370" s="178">
        <v>2</v>
      </c>
      <c r="I370" s="179"/>
      <c r="J370" s="179">
        <f>ROUND(I370*H370,2)</f>
        <v>0</v>
      </c>
      <c r="K370" s="179" t="s">
        <v>108</v>
      </c>
      <c r="L370" s="35"/>
      <c r="M370" s="151"/>
      <c r="N370" s="152"/>
      <c r="O370" s="153"/>
      <c r="P370" s="153"/>
      <c r="Q370" s="153"/>
      <c r="R370" s="153"/>
      <c r="S370" s="153"/>
      <c r="T370" s="154"/>
      <c r="AR370" s="21"/>
      <c r="AT370" s="21"/>
      <c r="AU370" s="21"/>
      <c r="AY370" s="21"/>
      <c r="BE370" s="155"/>
      <c r="BF370" s="155"/>
      <c r="BG370" s="155"/>
      <c r="BH370" s="155"/>
      <c r="BI370" s="155"/>
      <c r="BJ370" s="21"/>
      <c r="BK370" s="155"/>
      <c r="BL370" s="21"/>
      <c r="BM370" s="21"/>
    </row>
    <row r="371" spans="2:65" s="185" customFormat="1" ht="12.75" customHeight="1">
      <c r="B371" s="144"/>
      <c r="C371" s="145"/>
      <c r="D371" s="145"/>
      <c r="E371" s="146"/>
      <c r="F371" s="159" t="s">
        <v>449</v>
      </c>
      <c r="G371" s="148"/>
      <c r="H371" s="149"/>
      <c r="I371" s="150"/>
      <c r="J371" s="150"/>
      <c r="K371" s="147"/>
      <c r="L371" s="35"/>
      <c r="M371" s="151"/>
      <c r="N371" s="187"/>
      <c r="O371" s="188"/>
      <c r="P371" s="188"/>
      <c r="Q371" s="188"/>
      <c r="R371" s="188"/>
      <c r="S371" s="188"/>
      <c r="T371" s="154"/>
      <c r="AR371" s="21"/>
      <c r="AT371" s="21"/>
      <c r="AU371" s="21"/>
      <c r="AY371" s="21"/>
      <c r="BE371" s="155"/>
      <c r="BF371" s="155"/>
      <c r="BG371" s="155"/>
      <c r="BH371" s="155"/>
      <c r="BI371" s="155"/>
      <c r="BJ371" s="21"/>
      <c r="BK371" s="155"/>
      <c r="BL371" s="21"/>
      <c r="BM371" s="21"/>
    </row>
    <row r="372" spans="2:65" s="185" customFormat="1" ht="31.5" customHeight="1">
      <c r="B372" s="144"/>
      <c r="C372" s="145">
        <v>132</v>
      </c>
      <c r="D372" s="145"/>
      <c r="E372" s="146" t="s">
        <v>472</v>
      </c>
      <c r="F372" s="176" t="s">
        <v>450</v>
      </c>
      <c r="G372" s="177" t="s">
        <v>114</v>
      </c>
      <c r="H372" s="178">
        <v>100</v>
      </c>
      <c r="I372" s="179"/>
      <c r="J372" s="179">
        <f>ROUND(I372*H372,2)</f>
        <v>0</v>
      </c>
      <c r="K372" s="179" t="s">
        <v>108</v>
      </c>
      <c r="L372" s="35"/>
      <c r="M372" s="151"/>
      <c r="N372" s="152"/>
      <c r="O372" s="153"/>
      <c r="P372" s="153"/>
      <c r="Q372" s="153"/>
      <c r="R372" s="153"/>
      <c r="S372" s="153"/>
      <c r="T372" s="154"/>
      <c r="AR372" s="21"/>
      <c r="AT372" s="21"/>
      <c r="AU372" s="21"/>
      <c r="AY372" s="21"/>
      <c r="BE372" s="155"/>
      <c r="BF372" s="155"/>
      <c r="BG372" s="155"/>
      <c r="BH372" s="155"/>
      <c r="BI372" s="155"/>
      <c r="BJ372" s="21"/>
      <c r="BK372" s="155"/>
      <c r="BL372" s="21"/>
      <c r="BM372" s="21"/>
    </row>
    <row r="373" spans="2:65" s="185" customFormat="1" ht="12.75" customHeight="1">
      <c r="B373" s="144"/>
      <c r="C373" s="145"/>
      <c r="D373" s="145"/>
      <c r="E373" s="146"/>
      <c r="F373" s="159" t="s">
        <v>451</v>
      </c>
      <c r="G373" s="148"/>
      <c r="H373" s="149"/>
      <c r="I373" s="150"/>
      <c r="J373" s="150"/>
      <c r="K373" s="147"/>
      <c r="L373" s="35"/>
      <c r="M373" s="151"/>
      <c r="N373" s="187"/>
      <c r="O373" s="188"/>
      <c r="P373" s="188"/>
      <c r="Q373" s="188"/>
      <c r="R373" s="188"/>
      <c r="S373" s="188"/>
      <c r="T373" s="154"/>
      <c r="AR373" s="21"/>
      <c r="AT373" s="21"/>
      <c r="AU373" s="21"/>
      <c r="AY373" s="21"/>
      <c r="BE373" s="155"/>
      <c r="BF373" s="155"/>
      <c r="BG373" s="155"/>
      <c r="BH373" s="155"/>
      <c r="BI373" s="155"/>
      <c r="BJ373" s="21"/>
      <c r="BK373" s="155"/>
      <c r="BL373" s="21"/>
      <c r="BM373" s="21"/>
    </row>
    <row r="374" spans="2:65" s="185" customFormat="1" ht="31.5" customHeight="1">
      <c r="B374" s="144"/>
      <c r="C374" s="145">
        <v>133</v>
      </c>
      <c r="D374" s="145"/>
      <c r="E374" s="146" t="s">
        <v>473</v>
      </c>
      <c r="F374" s="176" t="s">
        <v>452</v>
      </c>
      <c r="G374" s="177" t="s">
        <v>114</v>
      </c>
      <c r="H374" s="178">
        <v>30</v>
      </c>
      <c r="I374" s="179"/>
      <c r="J374" s="179">
        <f>ROUND(I374*H374,2)</f>
        <v>0</v>
      </c>
      <c r="K374" s="179" t="s">
        <v>108</v>
      </c>
      <c r="L374" s="35"/>
      <c r="M374" s="151"/>
      <c r="N374" s="152"/>
      <c r="O374" s="153"/>
      <c r="P374" s="153"/>
      <c r="Q374" s="153"/>
      <c r="R374" s="153"/>
      <c r="S374" s="153"/>
      <c r="T374" s="154"/>
      <c r="AR374" s="21"/>
      <c r="AT374" s="21"/>
      <c r="AU374" s="21"/>
      <c r="AY374" s="21"/>
      <c r="BE374" s="155"/>
      <c r="BF374" s="155"/>
      <c r="BG374" s="155"/>
      <c r="BH374" s="155"/>
      <c r="BI374" s="155"/>
      <c r="BJ374" s="21"/>
      <c r="BK374" s="155"/>
      <c r="BL374" s="21"/>
      <c r="BM374" s="21"/>
    </row>
    <row r="375" spans="2:65" s="185" customFormat="1" ht="12.75" customHeight="1">
      <c r="B375" s="144"/>
      <c r="C375" s="145"/>
      <c r="D375" s="145"/>
      <c r="E375" s="146"/>
      <c r="F375" s="159" t="s">
        <v>453</v>
      </c>
      <c r="G375" s="148"/>
      <c r="H375" s="149"/>
      <c r="I375" s="150"/>
      <c r="J375" s="150"/>
      <c r="K375" s="147"/>
      <c r="L375" s="35"/>
      <c r="M375" s="151"/>
      <c r="N375" s="187"/>
      <c r="O375" s="188"/>
      <c r="P375" s="188"/>
      <c r="Q375" s="188"/>
      <c r="R375" s="188"/>
      <c r="S375" s="188"/>
      <c r="T375" s="154"/>
      <c r="AR375" s="21"/>
      <c r="AT375" s="21"/>
      <c r="AU375" s="21"/>
      <c r="AY375" s="21"/>
      <c r="BE375" s="155"/>
      <c r="BF375" s="155"/>
      <c r="BG375" s="155"/>
      <c r="BH375" s="155"/>
      <c r="BI375" s="155"/>
      <c r="BJ375" s="21"/>
      <c r="BK375" s="155"/>
      <c r="BL375" s="21"/>
      <c r="BM375" s="21"/>
    </row>
    <row r="376" spans="2:65" s="185" customFormat="1" ht="31.5" customHeight="1">
      <c r="B376" s="144"/>
      <c r="C376" s="145">
        <v>134</v>
      </c>
      <c r="D376" s="145"/>
      <c r="E376" s="146" t="s">
        <v>474</v>
      </c>
      <c r="F376" s="176" t="s">
        <v>454</v>
      </c>
      <c r="G376" s="177" t="s">
        <v>114</v>
      </c>
      <c r="H376" s="178">
        <v>55</v>
      </c>
      <c r="I376" s="179"/>
      <c r="J376" s="179">
        <f>ROUND(I376*H376,2)</f>
        <v>0</v>
      </c>
      <c r="K376" s="179" t="s">
        <v>108</v>
      </c>
      <c r="L376" s="35"/>
      <c r="M376" s="151"/>
      <c r="N376" s="152"/>
      <c r="O376" s="153"/>
      <c r="P376" s="153"/>
      <c r="Q376" s="153"/>
      <c r="R376" s="153"/>
      <c r="S376" s="153"/>
      <c r="T376" s="154"/>
      <c r="AR376" s="21"/>
      <c r="AT376" s="21"/>
      <c r="AU376" s="21"/>
      <c r="AY376" s="21"/>
      <c r="BE376" s="155"/>
      <c r="BF376" s="155"/>
      <c r="BG376" s="155"/>
      <c r="BH376" s="155"/>
      <c r="BI376" s="155"/>
      <c r="BJ376" s="21"/>
      <c r="BK376" s="155"/>
      <c r="BL376" s="21"/>
      <c r="BM376" s="21"/>
    </row>
    <row r="377" spans="2:65" s="185" customFormat="1" ht="12.75" customHeight="1">
      <c r="B377" s="144"/>
      <c r="C377" s="145"/>
      <c r="D377" s="145"/>
      <c r="E377" s="146"/>
      <c r="F377" s="159" t="s">
        <v>455</v>
      </c>
      <c r="G377" s="148"/>
      <c r="H377" s="149"/>
      <c r="I377" s="150"/>
      <c r="J377" s="150"/>
      <c r="K377" s="147"/>
      <c r="L377" s="35"/>
      <c r="M377" s="151"/>
      <c r="N377" s="187"/>
      <c r="O377" s="188"/>
      <c r="P377" s="188"/>
      <c r="Q377" s="188"/>
      <c r="R377" s="188"/>
      <c r="S377" s="188"/>
      <c r="T377" s="154"/>
      <c r="AR377" s="21"/>
      <c r="AT377" s="21"/>
      <c r="AU377" s="21"/>
      <c r="AY377" s="21"/>
      <c r="BE377" s="155"/>
      <c r="BF377" s="155"/>
      <c r="BG377" s="155"/>
      <c r="BH377" s="155"/>
      <c r="BI377" s="155"/>
      <c r="BJ377" s="21"/>
      <c r="BK377" s="155"/>
      <c r="BL377" s="21"/>
      <c r="BM377" s="21"/>
    </row>
    <row r="378" spans="2:65" s="185" customFormat="1" ht="31.5" customHeight="1">
      <c r="B378" s="144"/>
      <c r="C378" s="145">
        <v>135</v>
      </c>
      <c r="D378" s="145"/>
      <c r="E378" s="146" t="s">
        <v>475</v>
      </c>
      <c r="F378" s="176" t="s">
        <v>456</v>
      </c>
      <c r="G378" s="177" t="s">
        <v>114</v>
      </c>
      <c r="H378" s="178">
        <v>130</v>
      </c>
      <c r="I378" s="179"/>
      <c r="J378" s="179">
        <f>ROUND(I378*H378,2)</f>
        <v>0</v>
      </c>
      <c r="K378" s="179" t="s">
        <v>108</v>
      </c>
      <c r="L378" s="35"/>
      <c r="M378" s="151"/>
      <c r="N378" s="152"/>
      <c r="O378" s="153"/>
      <c r="P378" s="153"/>
      <c r="Q378" s="153"/>
      <c r="R378" s="153"/>
      <c r="S378" s="153"/>
      <c r="T378" s="154"/>
      <c r="AR378" s="21"/>
      <c r="AT378" s="21"/>
      <c r="AU378" s="21"/>
      <c r="AY378" s="21"/>
      <c r="BE378" s="155"/>
      <c r="BF378" s="155"/>
      <c r="BG378" s="155"/>
      <c r="BH378" s="155"/>
      <c r="BI378" s="155"/>
      <c r="BJ378" s="21"/>
      <c r="BK378" s="155"/>
      <c r="BL378" s="21"/>
      <c r="BM378" s="21"/>
    </row>
    <row r="379" spans="2:65" s="185" customFormat="1" ht="12.75" customHeight="1">
      <c r="B379" s="144"/>
      <c r="C379" s="145"/>
      <c r="D379" s="145"/>
      <c r="E379" s="146"/>
      <c r="F379" s="159" t="s">
        <v>457</v>
      </c>
      <c r="G379" s="148"/>
      <c r="H379" s="149"/>
      <c r="I379" s="150"/>
      <c r="J379" s="150"/>
      <c r="K379" s="147"/>
      <c r="L379" s="35"/>
      <c r="M379" s="151"/>
      <c r="N379" s="187"/>
      <c r="O379" s="188"/>
      <c r="P379" s="188"/>
      <c r="Q379" s="188"/>
      <c r="R379" s="188"/>
      <c r="S379" s="188"/>
      <c r="T379" s="154"/>
      <c r="AR379" s="21"/>
      <c r="AT379" s="21"/>
      <c r="AU379" s="21"/>
      <c r="AY379" s="21"/>
      <c r="BE379" s="155"/>
      <c r="BF379" s="155"/>
      <c r="BG379" s="155"/>
      <c r="BH379" s="155"/>
      <c r="BI379" s="155"/>
      <c r="BJ379" s="21"/>
      <c r="BK379" s="155"/>
      <c r="BL379" s="21"/>
      <c r="BM379" s="21"/>
    </row>
    <row r="380" spans="2:65" s="185" customFormat="1" ht="31.5" customHeight="1">
      <c r="B380" s="144"/>
      <c r="C380" s="145">
        <v>136</v>
      </c>
      <c r="D380" s="145"/>
      <c r="E380" s="146" t="s">
        <v>476</v>
      </c>
      <c r="F380" s="176" t="s">
        <v>154</v>
      </c>
      <c r="G380" s="177" t="s">
        <v>114</v>
      </c>
      <c r="H380" s="178">
        <v>150</v>
      </c>
      <c r="I380" s="179"/>
      <c r="J380" s="179">
        <f>ROUND(I380*H380,2)</f>
        <v>0</v>
      </c>
      <c r="K380" s="179" t="s">
        <v>108</v>
      </c>
      <c r="L380" s="35"/>
      <c r="M380" s="151"/>
      <c r="N380" s="152"/>
      <c r="O380" s="153"/>
      <c r="P380" s="153"/>
      <c r="Q380" s="153"/>
      <c r="R380" s="153"/>
      <c r="S380" s="153"/>
      <c r="T380" s="154"/>
      <c r="AR380" s="21"/>
      <c r="AT380" s="21"/>
      <c r="AU380" s="21"/>
      <c r="AY380" s="21"/>
      <c r="BE380" s="155"/>
      <c r="BF380" s="155"/>
      <c r="BG380" s="155"/>
      <c r="BH380" s="155"/>
      <c r="BI380" s="155"/>
      <c r="BJ380" s="21"/>
      <c r="BK380" s="155"/>
      <c r="BL380" s="21"/>
      <c r="BM380" s="21"/>
    </row>
    <row r="381" spans="2:65" s="185" customFormat="1" ht="12.75" customHeight="1">
      <c r="B381" s="144"/>
      <c r="C381" s="145"/>
      <c r="D381" s="145"/>
      <c r="E381" s="146"/>
      <c r="F381" s="159" t="s">
        <v>458</v>
      </c>
      <c r="G381" s="148"/>
      <c r="H381" s="149"/>
      <c r="I381" s="150"/>
      <c r="J381" s="150"/>
      <c r="K381" s="147"/>
      <c r="L381" s="35"/>
      <c r="M381" s="151"/>
      <c r="N381" s="187"/>
      <c r="O381" s="188"/>
      <c r="P381" s="188"/>
      <c r="Q381" s="188"/>
      <c r="R381" s="188"/>
      <c r="S381" s="188"/>
      <c r="T381" s="154"/>
      <c r="AR381" s="21"/>
      <c r="AT381" s="21"/>
      <c r="AU381" s="21"/>
      <c r="AY381" s="21"/>
      <c r="BE381" s="155"/>
      <c r="BF381" s="155"/>
      <c r="BG381" s="155"/>
      <c r="BH381" s="155"/>
      <c r="BI381" s="155"/>
      <c r="BJ381" s="21"/>
      <c r="BK381" s="155"/>
      <c r="BL381" s="21"/>
      <c r="BM381" s="21"/>
    </row>
    <row r="382" spans="2:65" s="185" customFormat="1" ht="31.5" customHeight="1">
      <c r="B382" s="144"/>
      <c r="C382" s="145">
        <v>137</v>
      </c>
      <c r="D382" s="145"/>
      <c r="E382" s="146" t="s">
        <v>477</v>
      </c>
      <c r="F382" s="176" t="s">
        <v>355</v>
      </c>
      <c r="G382" s="177" t="s">
        <v>115</v>
      </c>
      <c r="H382" s="178">
        <v>1</v>
      </c>
      <c r="I382" s="179"/>
      <c r="J382" s="179">
        <f>ROUND(I382*H382,2)</f>
        <v>0</v>
      </c>
      <c r="K382" s="179" t="s">
        <v>108</v>
      </c>
      <c r="L382" s="35"/>
      <c r="M382" s="151"/>
      <c r="N382" s="152"/>
      <c r="O382" s="153"/>
      <c r="P382" s="153"/>
      <c r="Q382" s="153"/>
      <c r="R382" s="153"/>
      <c r="S382" s="153"/>
      <c r="T382" s="154"/>
      <c r="AR382" s="21"/>
      <c r="AT382" s="21"/>
      <c r="AU382" s="21"/>
      <c r="AY382" s="21"/>
      <c r="BE382" s="155"/>
      <c r="BF382" s="155"/>
      <c r="BG382" s="155"/>
      <c r="BH382" s="155"/>
      <c r="BI382" s="155"/>
      <c r="BJ382" s="21"/>
      <c r="BK382" s="155"/>
      <c r="BL382" s="21"/>
      <c r="BM382" s="21"/>
    </row>
    <row r="383" spans="2:65" s="185" customFormat="1" ht="12.75" customHeight="1">
      <c r="B383" s="144"/>
      <c r="C383" s="145"/>
      <c r="D383" s="145"/>
      <c r="E383" s="146"/>
      <c r="F383" s="159" t="s">
        <v>161</v>
      </c>
      <c r="G383" s="148"/>
      <c r="H383" s="149"/>
      <c r="I383" s="150"/>
      <c r="J383" s="150"/>
      <c r="K383" s="147"/>
      <c r="L383" s="35"/>
      <c r="M383" s="151"/>
      <c r="N383" s="187"/>
      <c r="O383" s="188"/>
      <c r="P383" s="188"/>
      <c r="Q383" s="188"/>
      <c r="R383" s="188"/>
      <c r="S383" s="188"/>
      <c r="T383" s="154"/>
      <c r="AR383" s="21"/>
      <c r="AT383" s="21"/>
      <c r="AU383" s="21"/>
      <c r="AY383" s="21"/>
      <c r="BE383" s="155"/>
      <c r="BF383" s="155"/>
      <c r="BG383" s="155"/>
      <c r="BH383" s="155"/>
      <c r="BI383" s="155"/>
      <c r="BJ383" s="21"/>
      <c r="BK383" s="155"/>
      <c r="BL383" s="21"/>
      <c r="BM383" s="21"/>
    </row>
    <row r="384" spans="2:65" s="185" customFormat="1" ht="31.5" customHeight="1">
      <c r="B384" s="144"/>
      <c r="C384" s="145">
        <v>138</v>
      </c>
      <c r="D384" s="145"/>
      <c r="E384" s="146" t="s">
        <v>478</v>
      </c>
      <c r="F384" s="176" t="s">
        <v>459</v>
      </c>
      <c r="G384" s="177" t="s">
        <v>115</v>
      </c>
      <c r="H384" s="178">
        <v>1</v>
      </c>
      <c r="I384" s="179"/>
      <c r="J384" s="179">
        <f>ROUND(I384*H384,2)</f>
        <v>0</v>
      </c>
      <c r="K384" s="179" t="s">
        <v>108</v>
      </c>
      <c r="L384" s="35"/>
      <c r="M384" s="151"/>
      <c r="N384" s="152"/>
      <c r="O384" s="153"/>
      <c r="P384" s="153"/>
      <c r="Q384" s="153"/>
      <c r="R384" s="153"/>
      <c r="S384" s="153"/>
      <c r="T384" s="154"/>
      <c r="AR384" s="21"/>
      <c r="AT384" s="21"/>
      <c r="AU384" s="21"/>
      <c r="AY384" s="21"/>
      <c r="BE384" s="155"/>
      <c r="BF384" s="155"/>
      <c r="BG384" s="155"/>
      <c r="BH384" s="155"/>
      <c r="BI384" s="155"/>
      <c r="BJ384" s="21"/>
      <c r="BK384" s="155"/>
      <c r="BL384" s="21"/>
      <c r="BM384" s="21"/>
    </row>
    <row r="385" spans="2:65" s="185" customFormat="1" ht="12.75" customHeight="1">
      <c r="B385" s="144"/>
      <c r="C385" s="145"/>
      <c r="D385" s="145"/>
      <c r="E385" s="146"/>
      <c r="F385" s="159" t="s">
        <v>128</v>
      </c>
      <c r="G385" s="148"/>
      <c r="H385" s="149"/>
      <c r="I385" s="150"/>
      <c r="J385" s="150"/>
      <c r="K385" s="147"/>
      <c r="L385" s="35"/>
      <c r="M385" s="151"/>
      <c r="N385" s="187"/>
      <c r="O385" s="188"/>
      <c r="P385" s="188"/>
      <c r="Q385" s="188"/>
      <c r="R385" s="188"/>
      <c r="S385" s="188"/>
      <c r="T385" s="154"/>
      <c r="AR385" s="21"/>
      <c r="AT385" s="21"/>
      <c r="AU385" s="21"/>
      <c r="AY385" s="21"/>
      <c r="BE385" s="155"/>
      <c r="BF385" s="155"/>
      <c r="BG385" s="155"/>
      <c r="BH385" s="155"/>
      <c r="BI385" s="155"/>
      <c r="BJ385" s="21"/>
      <c r="BK385" s="155"/>
      <c r="BL385" s="21"/>
      <c r="BM385" s="21"/>
    </row>
    <row r="386" spans="2:65" s="12" customFormat="1">
      <c r="B386" s="164"/>
      <c r="D386" s="157"/>
      <c r="E386" s="171"/>
      <c r="F386" s="172"/>
      <c r="H386" s="173"/>
      <c r="L386" s="164"/>
      <c r="M386" s="168"/>
      <c r="N386" s="192"/>
      <c r="O386" s="192"/>
      <c r="P386" s="192"/>
      <c r="Q386" s="192"/>
      <c r="R386" s="192"/>
      <c r="S386" s="192"/>
      <c r="T386" s="170"/>
      <c r="AT386" s="171"/>
      <c r="AU386" s="171"/>
      <c r="AY386" s="171"/>
    </row>
    <row r="387" spans="2:65" s="10" customFormat="1" ht="19.899999999999999" customHeight="1">
      <c r="B387" s="132"/>
      <c r="D387" s="207" t="s">
        <v>110</v>
      </c>
      <c r="E387" s="195" t="s">
        <v>467</v>
      </c>
      <c r="F387" s="195" t="s">
        <v>466</v>
      </c>
      <c r="J387" s="143">
        <f>SUM(J388:J428)</f>
        <v>0</v>
      </c>
      <c r="L387" s="132"/>
      <c r="M387" s="136"/>
      <c r="N387" s="137"/>
      <c r="O387" s="137"/>
      <c r="P387" s="138">
        <f>SUM(P388:P590)</f>
        <v>0</v>
      </c>
      <c r="Q387" s="137"/>
      <c r="R387" s="138">
        <f>SUM(R388:R590)</f>
        <v>0</v>
      </c>
      <c r="S387" s="137"/>
      <c r="T387" s="139">
        <f>SUM(T388:T590)</f>
        <v>0</v>
      </c>
      <c r="AR387" s="133" t="s">
        <v>77</v>
      </c>
      <c r="AT387" s="140" t="s">
        <v>68</v>
      </c>
      <c r="AU387" s="140" t="s">
        <v>20</v>
      </c>
      <c r="AY387" s="133" t="s">
        <v>105</v>
      </c>
      <c r="BK387" s="141">
        <f>SUM(BK388:BK590)</f>
        <v>0</v>
      </c>
    </row>
    <row r="388" spans="2:65" s="185" customFormat="1" ht="22.5" customHeight="1">
      <c r="B388" s="144"/>
      <c r="C388" s="206">
        <v>139</v>
      </c>
      <c r="D388" s="174"/>
      <c r="E388" s="146" t="s">
        <v>483</v>
      </c>
      <c r="F388" s="198" t="s">
        <v>440</v>
      </c>
      <c r="G388" s="199" t="s">
        <v>115</v>
      </c>
      <c r="H388" s="200">
        <v>1</v>
      </c>
      <c r="I388" s="201"/>
      <c r="J388" s="201">
        <f>ROUND(I388*H388,2)</f>
        <v>0</v>
      </c>
      <c r="K388" s="205" t="s">
        <v>108</v>
      </c>
      <c r="L388" s="180"/>
      <c r="M388" s="181"/>
      <c r="N388" s="182"/>
      <c r="O388" s="153"/>
      <c r="P388" s="153"/>
      <c r="Q388" s="153"/>
      <c r="R388" s="153"/>
      <c r="S388" s="153"/>
      <c r="T388" s="154"/>
      <c r="AR388" s="21"/>
      <c r="AT388" s="21"/>
      <c r="AU388" s="21"/>
      <c r="AY388" s="21"/>
      <c r="BE388" s="155"/>
      <c r="BF388" s="155"/>
      <c r="BG388" s="155"/>
      <c r="BH388" s="155"/>
      <c r="BI388" s="155"/>
      <c r="BJ388" s="21"/>
      <c r="BK388" s="155"/>
      <c r="BL388" s="21"/>
      <c r="BM388" s="21"/>
    </row>
    <row r="389" spans="2:65" s="12" customFormat="1">
      <c r="B389" s="164"/>
      <c r="C389" s="203"/>
      <c r="D389" s="165"/>
      <c r="F389" s="202" t="s">
        <v>441</v>
      </c>
      <c r="G389" s="203"/>
      <c r="H389" s="204"/>
      <c r="I389" s="203"/>
      <c r="J389" s="203"/>
      <c r="K389" s="203"/>
      <c r="L389" s="164"/>
      <c r="M389" s="168"/>
      <c r="N389" s="169"/>
      <c r="O389" s="169"/>
      <c r="P389" s="169"/>
      <c r="Q389" s="169"/>
      <c r="R389" s="169"/>
      <c r="S389" s="169"/>
      <c r="T389" s="170"/>
      <c r="AT389" s="171"/>
      <c r="AU389" s="171"/>
      <c r="AY389" s="171"/>
    </row>
    <row r="390" spans="2:65" s="185" customFormat="1" ht="22.5" customHeight="1">
      <c r="B390" s="144"/>
      <c r="C390" s="206">
        <v>140</v>
      </c>
      <c r="D390" s="174"/>
      <c r="E390" s="146" t="s">
        <v>479</v>
      </c>
      <c r="F390" s="198" t="s">
        <v>442</v>
      </c>
      <c r="G390" s="199" t="s">
        <v>140</v>
      </c>
      <c r="H390" s="200">
        <v>6</v>
      </c>
      <c r="I390" s="201"/>
      <c r="J390" s="201">
        <f>ROUND(I390*H390,2)</f>
        <v>0</v>
      </c>
      <c r="K390" s="205" t="s">
        <v>108</v>
      </c>
      <c r="L390" s="180"/>
      <c r="M390" s="181"/>
      <c r="N390" s="182"/>
      <c r="O390" s="153"/>
      <c r="P390" s="153"/>
      <c r="Q390" s="153"/>
      <c r="R390" s="153"/>
      <c r="S390" s="153"/>
      <c r="T390" s="154"/>
      <c r="AR390" s="21"/>
      <c r="AT390" s="21"/>
      <c r="AU390" s="21"/>
      <c r="AY390" s="21"/>
      <c r="BE390" s="155"/>
      <c r="BF390" s="155"/>
      <c r="BG390" s="155"/>
      <c r="BH390" s="155"/>
      <c r="BI390" s="155"/>
      <c r="BJ390" s="21"/>
      <c r="BK390" s="155"/>
      <c r="BL390" s="21"/>
      <c r="BM390" s="21"/>
    </row>
    <row r="391" spans="2:65" s="12" customFormat="1">
      <c r="B391" s="164"/>
      <c r="C391" s="203"/>
      <c r="D391" s="165"/>
      <c r="F391" s="202" t="s">
        <v>443</v>
      </c>
      <c r="G391" s="203"/>
      <c r="H391" s="204"/>
      <c r="I391" s="203"/>
      <c r="J391" s="203"/>
      <c r="K391" s="203"/>
      <c r="L391" s="164"/>
      <c r="M391" s="168"/>
      <c r="N391" s="169"/>
      <c r="O391" s="169"/>
      <c r="P391" s="169"/>
      <c r="Q391" s="169"/>
      <c r="R391" s="169"/>
      <c r="S391" s="169"/>
      <c r="T391" s="170"/>
      <c r="AT391" s="171"/>
      <c r="AU391" s="171"/>
      <c r="AY391" s="171"/>
    </row>
    <row r="392" spans="2:65" s="185" customFormat="1" ht="22.5" customHeight="1">
      <c r="B392" s="144"/>
      <c r="C392" s="206">
        <v>141</v>
      </c>
      <c r="D392" s="174"/>
      <c r="E392" s="146" t="s">
        <v>480</v>
      </c>
      <c r="F392" s="198" t="s">
        <v>444</v>
      </c>
      <c r="G392" s="199" t="s">
        <v>140</v>
      </c>
      <c r="H392" s="200">
        <v>1</v>
      </c>
      <c r="I392" s="201"/>
      <c r="J392" s="201">
        <f>ROUND(I392*H392,2)</f>
        <v>0</v>
      </c>
      <c r="K392" s="205" t="s">
        <v>108</v>
      </c>
      <c r="L392" s="180"/>
      <c r="M392" s="181"/>
      <c r="N392" s="182"/>
      <c r="O392" s="153"/>
      <c r="P392" s="153"/>
      <c r="Q392" s="153"/>
      <c r="R392" s="153"/>
      <c r="S392" s="153"/>
      <c r="T392" s="154"/>
      <c r="AR392" s="21"/>
      <c r="AT392" s="21"/>
      <c r="AU392" s="21"/>
      <c r="AY392" s="21"/>
      <c r="BE392" s="155"/>
      <c r="BF392" s="155"/>
      <c r="BG392" s="155"/>
      <c r="BH392" s="155"/>
      <c r="BI392" s="155"/>
      <c r="BJ392" s="21"/>
      <c r="BK392" s="155"/>
      <c r="BL392" s="21"/>
      <c r="BM392" s="21"/>
    </row>
    <row r="393" spans="2:65" s="12" customFormat="1">
      <c r="B393" s="164"/>
      <c r="C393" s="203"/>
      <c r="D393" s="165"/>
      <c r="F393" s="202" t="s">
        <v>445</v>
      </c>
      <c r="G393" s="203"/>
      <c r="H393" s="204"/>
      <c r="I393" s="203"/>
      <c r="J393" s="203"/>
      <c r="K393" s="203"/>
      <c r="L393" s="164"/>
      <c r="M393" s="168"/>
      <c r="N393" s="169"/>
      <c r="O393" s="169"/>
      <c r="P393" s="169"/>
      <c r="Q393" s="169"/>
      <c r="R393" s="169"/>
      <c r="S393" s="169"/>
      <c r="T393" s="170"/>
      <c r="AT393" s="171"/>
      <c r="AU393" s="171"/>
      <c r="AY393" s="171"/>
    </row>
    <row r="394" spans="2:65" s="185" customFormat="1" ht="22.5" customHeight="1">
      <c r="B394" s="144"/>
      <c r="C394" s="206">
        <v>142</v>
      </c>
      <c r="D394" s="174"/>
      <c r="E394" s="146" t="s">
        <v>481</v>
      </c>
      <c r="F394" s="198" t="s">
        <v>446</v>
      </c>
      <c r="G394" s="199" t="s">
        <v>140</v>
      </c>
      <c r="H394" s="200">
        <v>3</v>
      </c>
      <c r="I394" s="201"/>
      <c r="J394" s="201">
        <f>ROUND(I394*H394,2)</f>
        <v>0</v>
      </c>
      <c r="K394" s="205" t="s">
        <v>108</v>
      </c>
      <c r="L394" s="180"/>
      <c r="M394" s="181"/>
      <c r="N394" s="182"/>
      <c r="O394" s="153"/>
      <c r="P394" s="153"/>
      <c r="Q394" s="153"/>
      <c r="R394" s="153"/>
      <c r="S394" s="153"/>
      <c r="T394" s="154"/>
      <c r="AR394" s="21"/>
      <c r="AT394" s="21"/>
      <c r="AU394" s="21"/>
      <c r="AY394" s="21"/>
      <c r="BE394" s="155"/>
      <c r="BF394" s="155"/>
      <c r="BG394" s="155"/>
      <c r="BH394" s="155"/>
      <c r="BI394" s="155"/>
      <c r="BJ394" s="21"/>
      <c r="BK394" s="155"/>
      <c r="BL394" s="21"/>
      <c r="BM394" s="21"/>
    </row>
    <row r="395" spans="2:65" s="12" customFormat="1">
      <c r="B395" s="164"/>
      <c r="C395" s="203"/>
      <c r="D395" s="165"/>
      <c r="F395" s="202" t="s">
        <v>447</v>
      </c>
      <c r="G395" s="203"/>
      <c r="H395" s="204"/>
      <c r="I395" s="203"/>
      <c r="J395" s="203"/>
      <c r="K395" s="203"/>
      <c r="L395" s="164"/>
      <c r="M395" s="168"/>
      <c r="N395" s="169"/>
      <c r="O395" s="169"/>
      <c r="P395" s="169"/>
      <c r="Q395" s="169"/>
      <c r="R395" s="169"/>
      <c r="S395" s="169"/>
      <c r="T395" s="170"/>
      <c r="AT395" s="171"/>
      <c r="AU395" s="171"/>
      <c r="AY395" s="171"/>
    </row>
    <row r="396" spans="2:65" s="185" customFormat="1" ht="22.5" customHeight="1">
      <c r="B396" s="144"/>
      <c r="C396" s="206">
        <v>143</v>
      </c>
      <c r="D396" s="174"/>
      <c r="E396" s="146" t="s">
        <v>482</v>
      </c>
      <c r="F396" s="198" t="s">
        <v>448</v>
      </c>
      <c r="G396" s="199" t="s">
        <v>140</v>
      </c>
      <c r="H396" s="200">
        <v>2</v>
      </c>
      <c r="I396" s="201"/>
      <c r="J396" s="201">
        <f>ROUND(I396*H396,2)</f>
        <v>0</v>
      </c>
      <c r="K396" s="205" t="s">
        <v>108</v>
      </c>
      <c r="L396" s="180"/>
      <c r="M396" s="181"/>
      <c r="N396" s="182"/>
      <c r="O396" s="153"/>
      <c r="P396" s="153"/>
      <c r="Q396" s="153"/>
      <c r="R396" s="153"/>
      <c r="S396" s="153"/>
      <c r="T396" s="154"/>
      <c r="AR396" s="21"/>
      <c r="AT396" s="21"/>
      <c r="AU396" s="21"/>
      <c r="AY396" s="21"/>
      <c r="BE396" s="155"/>
      <c r="BF396" s="155"/>
      <c r="BG396" s="155"/>
      <c r="BH396" s="155"/>
      <c r="BI396" s="155"/>
      <c r="BJ396" s="21"/>
      <c r="BK396" s="155"/>
      <c r="BL396" s="21"/>
      <c r="BM396" s="21"/>
    </row>
    <row r="397" spans="2:65" s="12" customFormat="1">
      <c r="B397" s="164"/>
      <c r="C397" s="203"/>
      <c r="D397" s="165"/>
      <c r="F397" s="202" t="s">
        <v>449</v>
      </c>
      <c r="G397" s="203"/>
      <c r="H397" s="204"/>
      <c r="I397" s="203"/>
      <c r="J397" s="203"/>
      <c r="K397" s="203"/>
      <c r="L397" s="164"/>
      <c r="M397" s="168"/>
      <c r="N397" s="169"/>
      <c r="O397" s="169"/>
      <c r="P397" s="169"/>
      <c r="Q397" s="169"/>
      <c r="R397" s="169"/>
      <c r="S397" s="169"/>
      <c r="T397" s="170"/>
      <c r="AT397" s="171"/>
      <c r="AU397" s="171"/>
      <c r="AY397" s="171"/>
    </row>
    <row r="398" spans="2:65" s="185" customFormat="1" ht="22.5" customHeight="1">
      <c r="B398" s="144"/>
      <c r="C398" s="206">
        <v>144</v>
      </c>
      <c r="D398" s="174"/>
      <c r="E398" s="146" t="s">
        <v>396</v>
      </c>
      <c r="F398" s="198" t="s">
        <v>450</v>
      </c>
      <c r="G398" s="199" t="s">
        <v>114</v>
      </c>
      <c r="H398" s="200">
        <v>100</v>
      </c>
      <c r="I398" s="201"/>
      <c r="J398" s="201">
        <f>ROUND(I398*H398,2)</f>
        <v>0</v>
      </c>
      <c r="K398" s="205" t="s">
        <v>108</v>
      </c>
      <c r="L398" s="180"/>
      <c r="M398" s="181"/>
      <c r="N398" s="182"/>
      <c r="O398" s="153"/>
      <c r="P398" s="153"/>
      <c r="Q398" s="153"/>
      <c r="R398" s="153"/>
      <c r="S398" s="153"/>
      <c r="T398" s="154"/>
      <c r="AR398" s="21"/>
      <c r="AT398" s="21"/>
      <c r="AU398" s="21"/>
      <c r="AY398" s="21"/>
      <c r="BE398" s="155"/>
      <c r="BF398" s="155"/>
      <c r="BG398" s="155"/>
      <c r="BH398" s="155"/>
      <c r="BI398" s="155"/>
      <c r="BJ398" s="21"/>
      <c r="BK398" s="155"/>
      <c r="BL398" s="21"/>
      <c r="BM398" s="21"/>
    </row>
    <row r="399" spans="2:65" s="12" customFormat="1">
      <c r="B399" s="164"/>
      <c r="C399" s="203"/>
      <c r="D399" s="165"/>
      <c r="F399" s="202" t="s">
        <v>451</v>
      </c>
      <c r="G399" s="203"/>
      <c r="H399" s="204"/>
      <c r="I399" s="203"/>
      <c r="J399" s="203"/>
      <c r="K399" s="203"/>
      <c r="L399" s="164"/>
      <c r="M399" s="168"/>
      <c r="N399" s="169"/>
      <c r="O399" s="169"/>
      <c r="P399" s="169"/>
      <c r="Q399" s="169"/>
      <c r="R399" s="169"/>
      <c r="S399" s="169"/>
      <c r="T399" s="170"/>
      <c r="AT399" s="171"/>
      <c r="AU399" s="171"/>
      <c r="AY399" s="171"/>
    </row>
    <row r="400" spans="2:65" s="185" customFormat="1" ht="22.5" customHeight="1">
      <c r="B400" s="144"/>
      <c r="C400" s="206">
        <v>145</v>
      </c>
      <c r="D400" s="174"/>
      <c r="E400" s="146" t="s">
        <v>396</v>
      </c>
      <c r="F400" s="198" t="s">
        <v>452</v>
      </c>
      <c r="G400" s="199" t="s">
        <v>114</v>
      </c>
      <c r="H400" s="200">
        <v>30</v>
      </c>
      <c r="I400" s="201"/>
      <c r="J400" s="201">
        <f>ROUND(I400*H400,2)</f>
        <v>0</v>
      </c>
      <c r="K400" s="205" t="s">
        <v>108</v>
      </c>
      <c r="L400" s="180"/>
      <c r="M400" s="181"/>
      <c r="N400" s="182"/>
      <c r="O400" s="153"/>
      <c r="P400" s="153"/>
      <c r="Q400" s="153"/>
      <c r="R400" s="153"/>
      <c r="S400" s="153"/>
      <c r="T400" s="154"/>
      <c r="AR400" s="21"/>
      <c r="AT400" s="21"/>
      <c r="AU400" s="21"/>
      <c r="AY400" s="21"/>
      <c r="BE400" s="155"/>
      <c r="BF400" s="155"/>
      <c r="BG400" s="155"/>
      <c r="BH400" s="155"/>
      <c r="BI400" s="155"/>
      <c r="BJ400" s="21"/>
      <c r="BK400" s="155"/>
      <c r="BL400" s="21"/>
      <c r="BM400" s="21"/>
    </row>
    <row r="401" spans="2:65" s="12" customFormat="1">
      <c r="B401" s="164"/>
      <c r="C401" s="203"/>
      <c r="D401" s="165"/>
      <c r="F401" s="202" t="s">
        <v>453</v>
      </c>
      <c r="G401" s="203"/>
      <c r="H401" s="204"/>
      <c r="I401" s="203"/>
      <c r="J401" s="203"/>
      <c r="K401" s="203"/>
      <c r="L401" s="164"/>
      <c r="M401" s="168"/>
      <c r="N401" s="169"/>
      <c r="O401" s="169"/>
      <c r="P401" s="169"/>
      <c r="Q401" s="169"/>
      <c r="R401" s="169"/>
      <c r="S401" s="169"/>
      <c r="T401" s="170"/>
      <c r="AT401" s="171"/>
      <c r="AU401" s="171"/>
      <c r="AY401" s="171"/>
    </row>
    <row r="402" spans="2:65" s="185" customFormat="1" ht="22.5" customHeight="1">
      <c r="B402" s="144"/>
      <c r="C402" s="206">
        <v>146</v>
      </c>
      <c r="D402" s="174"/>
      <c r="E402" s="146" t="s">
        <v>396</v>
      </c>
      <c r="F402" s="198" t="s">
        <v>454</v>
      </c>
      <c r="G402" s="199" t="s">
        <v>114</v>
      </c>
      <c r="H402" s="200">
        <v>55</v>
      </c>
      <c r="I402" s="201"/>
      <c r="J402" s="201">
        <f>ROUND(I402*H402,2)</f>
        <v>0</v>
      </c>
      <c r="K402" s="205" t="s">
        <v>108</v>
      </c>
      <c r="L402" s="180"/>
      <c r="M402" s="181"/>
      <c r="N402" s="182"/>
      <c r="O402" s="153"/>
      <c r="P402" s="153"/>
      <c r="Q402" s="153"/>
      <c r="R402" s="153"/>
      <c r="S402" s="153"/>
      <c r="T402" s="154"/>
      <c r="AR402" s="21"/>
      <c r="AT402" s="21"/>
      <c r="AU402" s="21"/>
      <c r="AY402" s="21"/>
      <c r="BE402" s="155"/>
      <c r="BF402" s="155"/>
      <c r="BG402" s="155"/>
      <c r="BH402" s="155"/>
      <c r="BI402" s="155"/>
      <c r="BJ402" s="21"/>
      <c r="BK402" s="155"/>
      <c r="BL402" s="21"/>
      <c r="BM402" s="21"/>
    </row>
    <row r="403" spans="2:65" s="12" customFormat="1">
      <c r="B403" s="164"/>
      <c r="C403" s="203"/>
      <c r="D403" s="165"/>
      <c r="F403" s="202" t="s">
        <v>455</v>
      </c>
      <c r="G403" s="203"/>
      <c r="H403" s="204"/>
      <c r="I403" s="203"/>
      <c r="J403" s="203"/>
      <c r="K403" s="203"/>
      <c r="L403" s="164"/>
      <c r="M403" s="168"/>
      <c r="N403" s="169"/>
      <c r="O403" s="169"/>
      <c r="P403" s="169"/>
      <c r="Q403" s="169"/>
      <c r="R403" s="169"/>
      <c r="S403" s="169"/>
      <c r="T403" s="170"/>
      <c r="AT403" s="171"/>
      <c r="AU403" s="171"/>
      <c r="AY403" s="171"/>
    </row>
    <row r="404" spans="2:65" s="185" customFormat="1" ht="22.5" customHeight="1">
      <c r="B404" s="144"/>
      <c r="C404" s="206">
        <v>147</v>
      </c>
      <c r="D404" s="174"/>
      <c r="E404" s="146" t="s">
        <v>397</v>
      </c>
      <c r="F404" s="198" t="s">
        <v>456</v>
      </c>
      <c r="G404" s="199" t="s">
        <v>114</v>
      </c>
      <c r="H404" s="200">
        <v>130</v>
      </c>
      <c r="I404" s="201"/>
      <c r="J404" s="201">
        <f>ROUND(I404*H404,2)</f>
        <v>0</v>
      </c>
      <c r="K404" s="205" t="s">
        <v>108</v>
      </c>
      <c r="L404" s="180"/>
      <c r="M404" s="181"/>
      <c r="N404" s="182"/>
      <c r="O404" s="153"/>
      <c r="P404" s="153"/>
      <c r="Q404" s="153"/>
      <c r="R404" s="153"/>
      <c r="S404" s="153"/>
      <c r="T404" s="154"/>
      <c r="AR404" s="21"/>
      <c r="AT404" s="21"/>
      <c r="AU404" s="21"/>
      <c r="AY404" s="21"/>
      <c r="BE404" s="155"/>
      <c r="BF404" s="155"/>
      <c r="BG404" s="155"/>
      <c r="BH404" s="155"/>
      <c r="BI404" s="155"/>
      <c r="BJ404" s="21"/>
      <c r="BK404" s="155"/>
      <c r="BL404" s="21"/>
      <c r="BM404" s="21"/>
    </row>
    <row r="405" spans="2:65" s="12" customFormat="1">
      <c r="B405" s="164"/>
      <c r="C405" s="203"/>
      <c r="D405" s="165"/>
      <c r="F405" s="202" t="s">
        <v>457</v>
      </c>
      <c r="G405" s="203"/>
      <c r="H405" s="204"/>
      <c r="I405" s="203"/>
      <c r="J405" s="203"/>
      <c r="K405" s="203"/>
      <c r="L405" s="164"/>
      <c r="M405" s="168"/>
      <c r="N405" s="169"/>
      <c r="O405" s="169"/>
      <c r="P405" s="169"/>
      <c r="Q405" s="169"/>
      <c r="R405" s="169"/>
      <c r="S405" s="169"/>
      <c r="T405" s="170"/>
      <c r="AT405" s="171"/>
      <c r="AU405" s="171"/>
      <c r="AY405" s="171"/>
    </row>
    <row r="406" spans="2:65" s="185" customFormat="1" ht="22.5" customHeight="1">
      <c r="B406" s="144"/>
      <c r="C406" s="206">
        <v>148</v>
      </c>
      <c r="D406" s="174"/>
      <c r="E406" s="146" t="s">
        <v>210</v>
      </c>
      <c r="F406" s="198" t="s">
        <v>154</v>
      </c>
      <c r="G406" s="199" t="s">
        <v>114</v>
      </c>
      <c r="H406" s="200">
        <v>150</v>
      </c>
      <c r="I406" s="201"/>
      <c r="J406" s="201">
        <f>ROUND(I406*H406,2)</f>
        <v>0</v>
      </c>
      <c r="K406" s="205" t="s">
        <v>108</v>
      </c>
      <c r="L406" s="180"/>
      <c r="M406" s="181"/>
      <c r="N406" s="182"/>
      <c r="O406" s="153"/>
      <c r="P406" s="153"/>
      <c r="Q406" s="153"/>
      <c r="R406" s="153"/>
      <c r="S406" s="153"/>
      <c r="T406" s="154"/>
      <c r="AR406" s="21"/>
      <c r="AT406" s="21"/>
      <c r="AU406" s="21"/>
      <c r="AY406" s="21"/>
      <c r="BE406" s="155"/>
      <c r="BF406" s="155"/>
      <c r="BG406" s="155"/>
      <c r="BH406" s="155"/>
      <c r="BI406" s="155"/>
      <c r="BJ406" s="21"/>
      <c r="BK406" s="155"/>
      <c r="BL406" s="21"/>
      <c r="BM406" s="21"/>
    </row>
    <row r="407" spans="2:65" s="12" customFormat="1" ht="40.5">
      <c r="B407" s="164"/>
      <c r="C407" s="203"/>
      <c r="D407" s="165"/>
      <c r="F407" s="202" t="s">
        <v>458</v>
      </c>
      <c r="G407" s="203"/>
      <c r="H407" s="204"/>
      <c r="I407" s="203"/>
      <c r="J407" s="203"/>
      <c r="K407" s="203"/>
      <c r="L407" s="164"/>
      <c r="M407" s="168"/>
      <c r="N407" s="169"/>
      <c r="O407" s="169"/>
      <c r="P407" s="169"/>
      <c r="Q407" s="169"/>
      <c r="R407" s="169"/>
      <c r="S407" s="169"/>
      <c r="T407" s="170"/>
      <c r="AT407" s="171"/>
      <c r="AU407" s="171"/>
      <c r="AY407" s="171"/>
    </row>
    <row r="408" spans="2:65" s="185" customFormat="1" ht="22.5" customHeight="1">
      <c r="B408" s="144"/>
      <c r="C408" s="206">
        <v>149</v>
      </c>
      <c r="D408" s="174"/>
      <c r="E408" s="146" t="s">
        <v>223</v>
      </c>
      <c r="F408" s="198" t="s">
        <v>460</v>
      </c>
      <c r="G408" s="199" t="s">
        <v>114</v>
      </c>
      <c r="H408" s="200">
        <v>150</v>
      </c>
      <c r="I408" s="201"/>
      <c r="J408" s="201">
        <f>ROUND(I408*H408,2)</f>
        <v>0</v>
      </c>
      <c r="K408" s="205" t="s">
        <v>108</v>
      </c>
      <c r="L408" s="180"/>
      <c r="M408" s="181"/>
      <c r="N408" s="182"/>
      <c r="O408" s="153"/>
      <c r="P408" s="153"/>
      <c r="Q408" s="153"/>
      <c r="R408" s="153"/>
      <c r="S408" s="153"/>
      <c r="T408" s="154"/>
      <c r="AR408" s="21"/>
      <c r="AT408" s="21"/>
      <c r="AU408" s="21"/>
      <c r="AY408" s="21"/>
      <c r="BE408" s="155"/>
      <c r="BF408" s="155"/>
      <c r="BG408" s="155"/>
      <c r="BH408" s="155"/>
      <c r="BI408" s="155"/>
      <c r="BJ408" s="21"/>
      <c r="BK408" s="155"/>
      <c r="BL408" s="21"/>
      <c r="BM408" s="21"/>
    </row>
    <row r="409" spans="2:65" s="12" customFormat="1" ht="27">
      <c r="B409" s="164"/>
      <c r="C409" s="203"/>
      <c r="D409" s="165"/>
      <c r="F409" s="202" t="s">
        <v>461</v>
      </c>
      <c r="G409" s="203"/>
      <c r="H409" s="204"/>
      <c r="I409" s="203"/>
      <c r="J409" s="203"/>
      <c r="K409" s="203"/>
      <c r="L409" s="164"/>
      <c r="M409" s="168"/>
      <c r="N409" s="169"/>
      <c r="O409" s="169"/>
      <c r="P409" s="169"/>
      <c r="Q409" s="169"/>
      <c r="R409" s="169"/>
      <c r="S409" s="169"/>
      <c r="T409" s="170"/>
      <c r="AT409" s="171"/>
      <c r="AU409" s="171"/>
      <c r="AY409" s="171"/>
    </row>
    <row r="410" spans="2:65" s="185" customFormat="1" ht="22.5" customHeight="1">
      <c r="B410" s="144"/>
      <c r="C410" s="206">
        <v>150</v>
      </c>
      <c r="D410" s="174"/>
      <c r="E410" s="146" t="s">
        <v>484</v>
      </c>
      <c r="F410" s="198" t="s">
        <v>355</v>
      </c>
      <c r="G410" s="199" t="s">
        <v>115</v>
      </c>
      <c r="H410" s="200">
        <v>1</v>
      </c>
      <c r="I410" s="201"/>
      <c r="J410" s="201">
        <f>ROUND(I410*H410,2)</f>
        <v>0</v>
      </c>
      <c r="K410" s="205" t="s">
        <v>108</v>
      </c>
      <c r="L410" s="180"/>
      <c r="M410" s="181"/>
      <c r="N410" s="182"/>
      <c r="O410" s="153"/>
      <c r="P410" s="153"/>
      <c r="Q410" s="153"/>
      <c r="R410" s="153"/>
      <c r="S410" s="153"/>
      <c r="T410" s="154"/>
      <c r="AR410" s="21"/>
      <c r="AT410" s="21"/>
      <c r="AU410" s="21"/>
      <c r="AY410" s="21"/>
      <c r="BE410" s="155"/>
      <c r="BF410" s="155"/>
      <c r="BG410" s="155"/>
      <c r="BH410" s="155"/>
      <c r="BI410" s="155"/>
      <c r="BJ410" s="21"/>
      <c r="BK410" s="155"/>
      <c r="BL410" s="21"/>
      <c r="BM410" s="21"/>
    </row>
    <row r="411" spans="2:65" s="12" customFormat="1">
      <c r="B411" s="164"/>
      <c r="C411" s="203"/>
      <c r="D411" s="165"/>
      <c r="F411" s="202" t="s">
        <v>161</v>
      </c>
      <c r="G411" s="203"/>
      <c r="H411" s="204"/>
      <c r="I411" s="203"/>
      <c r="J411" s="203"/>
      <c r="K411" s="203"/>
      <c r="L411" s="164"/>
      <c r="M411" s="168"/>
      <c r="N411" s="169"/>
      <c r="O411" s="169"/>
      <c r="P411" s="169"/>
      <c r="Q411" s="169"/>
      <c r="R411" s="169"/>
      <c r="S411" s="169"/>
      <c r="T411" s="170"/>
      <c r="AT411" s="171"/>
      <c r="AU411" s="171"/>
      <c r="AY411" s="171"/>
    </row>
    <row r="412" spans="2:65" s="185" customFormat="1" ht="22.5" customHeight="1">
      <c r="B412" s="144"/>
      <c r="C412" s="206">
        <v>151</v>
      </c>
      <c r="D412" s="174"/>
      <c r="E412" s="146">
        <v>460680041</v>
      </c>
      <c r="F412" s="198" t="s">
        <v>462</v>
      </c>
      <c r="G412" s="199" t="s">
        <v>140</v>
      </c>
      <c r="H412" s="200">
        <v>4</v>
      </c>
      <c r="I412" s="201"/>
      <c r="J412" s="201">
        <f>ROUND(I412*H412,2)</f>
        <v>0</v>
      </c>
      <c r="K412" s="205" t="s">
        <v>108</v>
      </c>
      <c r="L412" s="180"/>
      <c r="M412" s="181"/>
      <c r="N412" s="182"/>
      <c r="O412" s="153"/>
      <c r="P412" s="153"/>
      <c r="Q412" s="153"/>
      <c r="R412" s="153"/>
      <c r="S412" s="153"/>
      <c r="T412" s="154"/>
      <c r="AR412" s="21"/>
      <c r="AT412" s="21"/>
      <c r="AU412" s="21"/>
      <c r="AY412" s="21"/>
      <c r="BE412" s="155"/>
      <c r="BF412" s="155"/>
      <c r="BG412" s="155"/>
      <c r="BH412" s="155"/>
      <c r="BI412" s="155"/>
      <c r="BJ412" s="21"/>
      <c r="BK412" s="155"/>
      <c r="BL412" s="21"/>
      <c r="BM412" s="21"/>
    </row>
    <row r="413" spans="2:65" s="12" customFormat="1">
      <c r="B413" s="164"/>
      <c r="C413" s="203"/>
      <c r="D413" s="165"/>
      <c r="F413" s="202" t="s">
        <v>463</v>
      </c>
      <c r="G413" s="203"/>
      <c r="H413" s="204"/>
      <c r="I413" s="203"/>
      <c r="J413" s="203"/>
      <c r="K413" s="203"/>
      <c r="L413" s="164"/>
      <c r="M413" s="168"/>
      <c r="N413" s="169"/>
      <c r="O413" s="169"/>
      <c r="P413" s="169"/>
      <c r="Q413" s="169"/>
      <c r="R413" s="169"/>
      <c r="S413" s="169"/>
      <c r="T413" s="170"/>
      <c r="AT413" s="171"/>
      <c r="AU413" s="171"/>
      <c r="AY413" s="171"/>
    </row>
    <row r="414" spans="2:65" s="185" customFormat="1" ht="22.5" customHeight="1">
      <c r="B414" s="144"/>
      <c r="C414" s="206">
        <v>152</v>
      </c>
      <c r="D414" s="174"/>
      <c r="E414" s="146">
        <v>460680042</v>
      </c>
      <c r="F414" s="198" t="s">
        <v>129</v>
      </c>
      <c r="G414" s="199" t="s">
        <v>140</v>
      </c>
      <c r="H414" s="200">
        <v>2</v>
      </c>
      <c r="I414" s="201"/>
      <c r="J414" s="201">
        <f>ROUND(I414*H414,2)</f>
        <v>0</v>
      </c>
      <c r="K414" s="205" t="s">
        <v>108</v>
      </c>
      <c r="L414" s="180"/>
      <c r="M414" s="181"/>
      <c r="N414" s="182"/>
      <c r="O414" s="153"/>
      <c r="P414" s="153"/>
      <c r="Q414" s="153"/>
      <c r="R414" s="153"/>
      <c r="S414" s="153"/>
      <c r="T414" s="154"/>
      <c r="AR414" s="21"/>
      <c r="AT414" s="21"/>
      <c r="AU414" s="21"/>
      <c r="AY414" s="21"/>
      <c r="BE414" s="155"/>
      <c r="BF414" s="155"/>
      <c r="BG414" s="155"/>
      <c r="BH414" s="155"/>
      <c r="BI414" s="155"/>
      <c r="BJ414" s="21"/>
      <c r="BK414" s="155"/>
      <c r="BL414" s="21"/>
      <c r="BM414" s="21"/>
    </row>
    <row r="415" spans="2:65" s="12" customFormat="1">
      <c r="B415" s="164"/>
      <c r="C415" s="203"/>
      <c r="D415" s="165"/>
      <c r="F415" s="202" t="s">
        <v>464</v>
      </c>
      <c r="G415" s="203"/>
      <c r="H415" s="204"/>
      <c r="I415" s="203"/>
      <c r="J415" s="203"/>
      <c r="K415" s="203"/>
      <c r="L415" s="164"/>
      <c r="M415" s="168"/>
      <c r="N415" s="169"/>
      <c r="O415" s="169"/>
      <c r="P415" s="169"/>
      <c r="Q415" s="169"/>
      <c r="R415" s="169"/>
      <c r="S415" s="169"/>
      <c r="T415" s="170"/>
      <c r="AT415" s="171"/>
      <c r="AU415" s="171"/>
      <c r="AY415" s="171"/>
    </row>
    <row r="416" spans="2:65" s="185" customFormat="1" ht="22.5" customHeight="1">
      <c r="B416" s="144"/>
      <c r="C416" s="206">
        <v>153</v>
      </c>
      <c r="D416" s="174"/>
      <c r="E416" s="146" t="s">
        <v>485</v>
      </c>
      <c r="F416" s="198" t="s">
        <v>459</v>
      </c>
      <c r="G416" s="199" t="s">
        <v>115</v>
      </c>
      <c r="H416" s="200">
        <v>1</v>
      </c>
      <c r="I416" s="201"/>
      <c r="J416" s="201">
        <f>ROUND(I416*H416,2)</f>
        <v>0</v>
      </c>
      <c r="K416" s="205" t="s">
        <v>108</v>
      </c>
      <c r="L416" s="180"/>
      <c r="M416" s="181"/>
      <c r="N416" s="182"/>
      <c r="O416" s="153"/>
      <c r="P416" s="153"/>
      <c r="Q416" s="153"/>
      <c r="R416" s="153"/>
      <c r="S416" s="153"/>
      <c r="T416" s="154"/>
      <c r="AR416" s="21"/>
      <c r="AT416" s="21"/>
      <c r="AU416" s="21"/>
      <c r="AY416" s="21"/>
      <c r="BE416" s="155"/>
      <c r="BF416" s="155"/>
      <c r="BG416" s="155"/>
      <c r="BH416" s="155"/>
      <c r="BI416" s="155"/>
      <c r="BJ416" s="21"/>
      <c r="BK416" s="155"/>
      <c r="BL416" s="21"/>
      <c r="BM416" s="21"/>
    </row>
    <row r="417" spans="2:65" s="12" customFormat="1">
      <c r="B417" s="164"/>
      <c r="C417" s="203"/>
      <c r="D417" s="165"/>
      <c r="F417" s="202" t="s">
        <v>128</v>
      </c>
      <c r="G417" s="203"/>
      <c r="H417" s="204"/>
      <c r="I417" s="203"/>
      <c r="J417" s="203"/>
      <c r="K417" s="203"/>
      <c r="L417" s="164"/>
      <c r="M417" s="168"/>
      <c r="N417" s="169"/>
      <c r="O417" s="169"/>
      <c r="P417" s="169"/>
      <c r="Q417" s="169"/>
      <c r="R417" s="169"/>
      <c r="S417" s="169"/>
      <c r="T417" s="170"/>
      <c r="AT417" s="171"/>
      <c r="AU417" s="171"/>
      <c r="AY417" s="171"/>
    </row>
    <row r="418" spans="2:65" s="185" customFormat="1" ht="22.5" customHeight="1">
      <c r="B418" s="144"/>
      <c r="C418" s="206">
        <v>154</v>
      </c>
      <c r="D418" s="174"/>
      <c r="E418" s="146" t="s">
        <v>486</v>
      </c>
      <c r="F418" s="198" t="s">
        <v>131</v>
      </c>
      <c r="G418" s="199" t="s">
        <v>140</v>
      </c>
      <c r="H418" s="200">
        <v>6</v>
      </c>
      <c r="I418" s="201"/>
      <c r="J418" s="201">
        <f>ROUND(I418*H418,2)</f>
        <v>0</v>
      </c>
      <c r="K418" s="205" t="s">
        <v>108</v>
      </c>
      <c r="L418" s="180"/>
      <c r="M418" s="181"/>
      <c r="N418" s="182"/>
      <c r="O418" s="153"/>
      <c r="P418" s="153"/>
      <c r="Q418" s="153"/>
      <c r="R418" s="153"/>
      <c r="S418" s="153"/>
      <c r="T418" s="154"/>
      <c r="AR418" s="21"/>
      <c r="AT418" s="21"/>
      <c r="AU418" s="21"/>
      <c r="AY418" s="21"/>
      <c r="BE418" s="155"/>
      <c r="BF418" s="155"/>
      <c r="BG418" s="155"/>
      <c r="BH418" s="155"/>
      <c r="BI418" s="155"/>
      <c r="BJ418" s="21"/>
      <c r="BK418" s="155"/>
      <c r="BL418" s="21"/>
      <c r="BM418" s="21"/>
    </row>
    <row r="419" spans="2:65" s="12" customFormat="1">
      <c r="B419" s="164"/>
      <c r="C419" s="203"/>
      <c r="D419" s="165"/>
      <c r="F419" s="202" t="s">
        <v>465</v>
      </c>
      <c r="G419" s="203"/>
      <c r="H419" s="204"/>
      <c r="I419" s="203"/>
      <c r="J419" s="203"/>
      <c r="K419" s="203"/>
      <c r="L419" s="164"/>
      <c r="M419" s="168"/>
      <c r="N419" s="169"/>
      <c r="O419" s="169"/>
      <c r="P419" s="169"/>
      <c r="Q419" s="169"/>
      <c r="R419" s="169"/>
      <c r="S419" s="169"/>
      <c r="T419" s="170"/>
      <c r="AT419" s="171"/>
      <c r="AU419" s="171"/>
      <c r="AY419" s="171"/>
    </row>
    <row r="420" spans="2:65" s="185" customFormat="1" ht="22.5" customHeight="1">
      <c r="B420" s="144"/>
      <c r="C420" s="206">
        <v>155</v>
      </c>
      <c r="D420" s="174"/>
      <c r="E420" s="146" t="s">
        <v>487</v>
      </c>
      <c r="F420" s="198" t="s">
        <v>132</v>
      </c>
      <c r="G420" s="199" t="s">
        <v>140</v>
      </c>
      <c r="H420" s="200">
        <v>6</v>
      </c>
      <c r="I420" s="201"/>
      <c r="J420" s="201">
        <f>ROUND(I420*H420,2)</f>
        <v>0</v>
      </c>
      <c r="K420" s="205" t="s">
        <v>108</v>
      </c>
      <c r="L420" s="180"/>
      <c r="M420" s="181"/>
      <c r="N420" s="182"/>
      <c r="O420" s="153"/>
      <c r="P420" s="153"/>
      <c r="Q420" s="153"/>
      <c r="R420" s="153"/>
      <c r="S420" s="153"/>
      <c r="T420" s="154"/>
      <c r="AR420" s="21"/>
      <c r="AT420" s="21"/>
      <c r="AU420" s="21"/>
      <c r="AY420" s="21"/>
      <c r="BE420" s="155"/>
      <c r="BF420" s="155"/>
      <c r="BG420" s="155"/>
      <c r="BH420" s="155"/>
      <c r="BI420" s="155"/>
      <c r="BJ420" s="21"/>
      <c r="BK420" s="155"/>
      <c r="BL420" s="21"/>
      <c r="BM420" s="21"/>
    </row>
    <row r="421" spans="2:65" s="12" customFormat="1">
      <c r="B421" s="164"/>
      <c r="C421" s="203"/>
      <c r="D421" s="165"/>
      <c r="F421" s="202" t="s">
        <v>465</v>
      </c>
      <c r="G421" s="203"/>
      <c r="H421" s="204"/>
      <c r="I421" s="203"/>
      <c r="J421" s="203"/>
      <c r="K421" s="203"/>
      <c r="L421" s="164"/>
      <c r="M421" s="168"/>
      <c r="N421" s="169"/>
      <c r="O421" s="169"/>
      <c r="P421" s="169"/>
      <c r="Q421" s="169"/>
      <c r="R421" s="169"/>
      <c r="S421" s="169"/>
      <c r="T421" s="170"/>
      <c r="AT421" s="171"/>
      <c r="AU421" s="171"/>
      <c r="AY421" s="171"/>
    </row>
    <row r="422" spans="2:65" s="185" customFormat="1" ht="22.5" customHeight="1">
      <c r="B422" s="144"/>
      <c r="C422" s="206">
        <v>156</v>
      </c>
      <c r="D422" s="174"/>
      <c r="E422" s="146" t="s">
        <v>488</v>
      </c>
      <c r="F422" s="198" t="s">
        <v>130</v>
      </c>
      <c r="G422" s="199" t="s">
        <v>115</v>
      </c>
      <c r="H422" s="200">
        <v>1</v>
      </c>
      <c r="I422" s="201"/>
      <c r="J422" s="201">
        <f>ROUND(I422*H422,2)</f>
        <v>0</v>
      </c>
      <c r="K422" s="205" t="s">
        <v>108</v>
      </c>
      <c r="L422" s="180"/>
      <c r="M422" s="181"/>
      <c r="N422" s="182"/>
      <c r="O422" s="153"/>
      <c r="P422" s="153"/>
      <c r="Q422" s="153"/>
      <c r="R422" s="153"/>
      <c r="S422" s="153"/>
      <c r="T422" s="154"/>
      <c r="AR422" s="21"/>
      <c r="AT422" s="21"/>
      <c r="AU422" s="21"/>
      <c r="AY422" s="21"/>
      <c r="BE422" s="155"/>
      <c r="BF422" s="155"/>
      <c r="BG422" s="155"/>
      <c r="BH422" s="155"/>
      <c r="BI422" s="155"/>
      <c r="BJ422" s="21"/>
      <c r="BK422" s="155"/>
      <c r="BL422" s="21"/>
      <c r="BM422" s="21"/>
    </row>
    <row r="423" spans="2:65" s="12" customFormat="1" ht="27">
      <c r="B423" s="164"/>
      <c r="C423" s="203"/>
      <c r="D423" s="165"/>
      <c r="F423" s="202" t="s">
        <v>363</v>
      </c>
      <c r="G423" s="203"/>
      <c r="H423" s="204"/>
      <c r="I423" s="203"/>
      <c r="J423" s="203"/>
      <c r="K423" s="203"/>
      <c r="L423" s="164"/>
      <c r="M423" s="168"/>
      <c r="N423" s="169"/>
      <c r="O423" s="169"/>
      <c r="P423" s="169"/>
      <c r="Q423" s="169"/>
      <c r="R423" s="169"/>
      <c r="S423" s="169"/>
      <c r="T423" s="170"/>
      <c r="AT423" s="171"/>
      <c r="AU423" s="171"/>
      <c r="AY423" s="171"/>
    </row>
    <row r="424" spans="2:65" s="185" customFormat="1" ht="22.5" customHeight="1">
      <c r="B424" s="144"/>
      <c r="C424" s="206">
        <v>157</v>
      </c>
      <c r="D424" s="174"/>
      <c r="E424" s="146" t="s">
        <v>489</v>
      </c>
      <c r="F424" s="198" t="s">
        <v>364</v>
      </c>
      <c r="G424" s="199" t="s">
        <v>115</v>
      </c>
      <c r="H424" s="200">
        <v>1</v>
      </c>
      <c r="I424" s="201"/>
      <c r="J424" s="201">
        <f>ROUND(I424*H424,2)</f>
        <v>0</v>
      </c>
      <c r="K424" s="205" t="s">
        <v>108</v>
      </c>
      <c r="L424" s="180"/>
      <c r="M424" s="181"/>
      <c r="N424" s="182"/>
      <c r="O424" s="153"/>
      <c r="P424" s="153"/>
      <c r="Q424" s="153"/>
      <c r="R424" s="153"/>
      <c r="S424" s="153"/>
      <c r="T424" s="154"/>
      <c r="AR424" s="21"/>
      <c r="AT424" s="21"/>
      <c r="AU424" s="21"/>
      <c r="AY424" s="21"/>
      <c r="BE424" s="155"/>
      <c r="BF424" s="155"/>
      <c r="BG424" s="155"/>
      <c r="BH424" s="155"/>
      <c r="BI424" s="155"/>
      <c r="BJ424" s="21"/>
      <c r="BK424" s="155"/>
      <c r="BL424" s="21"/>
      <c r="BM424" s="21"/>
    </row>
    <row r="425" spans="2:65" s="12" customFormat="1">
      <c r="B425" s="164"/>
      <c r="C425" s="203"/>
      <c r="D425" s="165"/>
      <c r="F425" s="202" t="s">
        <v>365</v>
      </c>
      <c r="G425" s="203"/>
      <c r="H425" s="204"/>
      <c r="I425" s="203"/>
      <c r="J425" s="203"/>
      <c r="K425" s="203"/>
      <c r="L425" s="164"/>
      <c r="M425" s="168"/>
      <c r="N425" s="169"/>
      <c r="O425" s="169"/>
      <c r="P425" s="169"/>
      <c r="Q425" s="169"/>
      <c r="R425" s="169"/>
      <c r="S425" s="169"/>
      <c r="T425" s="170"/>
      <c r="AT425" s="171"/>
      <c r="AU425" s="171"/>
      <c r="AY425" s="171"/>
    </row>
    <row r="426" spans="2:65" s="185" customFormat="1" ht="22.5" customHeight="1">
      <c r="B426" s="144"/>
      <c r="C426" s="206">
        <v>158</v>
      </c>
      <c r="D426" s="174"/>
      <c r="E426" s="146" t="s">
        <v>490</v>
      </c>
      <c r="F426" s="198" t="s">
        <v>133</v>
      </c>
      <c r="G426" s="199" t="s">
        <v>115</v>
      </c>
      <c r="H426" s="200">
        <v>1</v>
      </c>
      <c r="I426" s="201"/>
      <c r="J426" s="201">
        <f>ROUND(I426*H426,2)</f>
        <v>0</v>
      </c>
      <c r="K426" s="205" t="s">
        <v>108</v>
      </c>
      <c r="L426" s="180"/>
      <c r="M426" s="181"/>
      <c r="N426" s="182"/>
      <c r="O426" s="153"/>
      <c r="P426" s="153"/>
      <c r="Q426" s="153"/>
      <c r="R426" s="153"/>
      <c r="S426" s="153"/>
      <c r="T426" s="154"/>
      <c r="AR426" s="21"/>
      <c r="AT426" s="21"/>
      <c r="AU426" s="21"/>
      <c r="AY426" s="21"/>
      <c r="BE426" s="155"/>
      <c r="BF426" s="155"/>
      <c r="BG426" s="155"/>
      <c r="BH426" s="155"/>
      <c r="BI426" s="155"/>
      <c r="BJ426" s="21"/>
      <c r="BK426" s="155"/>
      <c r="BL426" s="21"/>
      <c r="BM426" s="21"/>
    </row>
    <row r="427" spans="2:65" s="12" customFormat="1" ht="27">
      <c r="B427" s="164"/>
      <c r="C427" s="203"/>
      <c r="D427" s="165"/>
      <c r="F427" s="202" t="s">
        <v>366</v>
      </c>
      <c r="G427" s="203"/>
      <c r="H427" s="204"/>
      <c r="I427" s="203"/>
      <c r="J427" s="203"/>
      <c r="K427" s="203"/>
      <c r="L427" s="164"/>
      <c r="M427" s="168"/>
      <c r="N427" s="169"/>
      <c r="O427" s="169"/>
      <c r="P427" s="169"/>
      <c r="Q427" s="169"/>
      <c r="R427" s="169"/>
      <c r="S427" s="169"/>
      <c r="T427" s="170"/>
      <c r="AT427" s="171"/>
      <c r="AU427" s="171"/>
      <c r="AY427" s="171"/>
    </row>
    <row r="428" spans="2:65" s="185" customFormat="1" ht="22.5" customHeight="1">
      <c r="B428" s="144"/>
      <c r="C428" s="206">
        <v>159</v>
      </c>
      <c r="D428" s="174"/>
      <c r="E428" s="146" t="s">
        <v>491</v>
      </c>
      <c r="F428" s="198" t="s">
        <v>134</v>
      </c>
      <c r="G428" s="199" t="s">
        <v>115</v>
      </c>
      <c r="H428" s="200">
        <v>1</v>
      </c>
      <c r="I428" s="201"/>
      <c r="J428" s="201">
        <f>ROUND(I428*H428,2)</f>
        <v>0</v>
      </c>
      <c r="K428" s="205" t="s">
        <v>108</v>
      </c>
      <c r="L428" s="180"/>
      <c r="M428" s="181"/>
      <c r="N428" s="182"/>
      <c r="O428" s="153"/>
      <c r="P428" s="153"/>
      <c r="Q428" s="153"/>
      <c r="R428" s="153"/>
      <c r="S428" s="153"/>
      <c r="T428" s="154"/>
      <c r="AR428" s="21"/>
      <c r="AT428" s="21"/>
      <c r="AU428" s="21"/>
      <c r="AY428" s="21"/>
      <c r="BE428" s="155"/>
      <c r="BF428" s="155"/>
      <c r="BG428" s="155"/>
      <c r="BH428" s="155"/>
      <c r="BI428" s="155"/>
      <c r="BJ428" s="21"/>
      <c r="BK428" s="155"/>
      <c r="BL428" s="21"/>
      <c r="BM428" s="21"/>
    </row>
    <row r="429" spans="2:65" s="12" customFormat="1" ht="27">
      <c r="B429" s="164"/>
      <c r="C429" s="203"/>
      <c r="D429" s="165"/>
      <c r="F429" s="202" t="s">
        <v>241</v>
      </c>
      <c r="G429" s="203"/>
      <c r="H429" s="204"/>
      <c r="I429" s="203"/>
      <c r="J429" s="203"/>
      <c r="K429" s="203"/>
      <c r="L429" s="164"/>
      <c r="M429" s="168"/>
      <c r="N429" s="169"/>
      <c r="O429" s="169"/>
      <c r="P429" s="169"/>
      <c r="Q429" s="169"/>
      <c r="R429" s="169"/>
      <c r="S429" s="169"/>
      <c r="T429" s="170"/>
      <c r="AT429" s="171"/>
      <c r="AU429" s="171"/>
      <c r="AY429" s="171"/>
    </row>
    <row r="430" spans="2:65" s="12" customFormat="1">
      <c r="B430" s="164"/>
      <c r="D430" s="157"/>
      <c r="E430" s="171"/>
      <c r="F430" s="172"/>
      <c r="H430" s="173"/>
      <c r="L430" s="164"/>
      <c r="M430" s="168"/>
      <c r="N430" s="192"/>
      <c r="O430" s="192"/>
      <c r="P430" s="192"/>
      <c r="Q430" s="192"/>
      <c r="R430" s="192"/>
      <c r="S430" s="192"/>
      <c r="T430" s="170"/>
      <c r="AT430" s="171"/>
      <c r="AU430" s="171"/>
      <c r="AY430" s="171"/>
    </row>
    <row r="431" spans="2:65" s="10" customFormat="1" ht="19.899999999999999" customHeight="1">
      <c r="B431" s="132"/>
      <c r="D431" s="142" t="s">
        <v>68</v>
      </c>
      <c r="E431" s="195" t="s">
        <v>492</v>
      </c>
      <c r="F431" s="195" t="s">
        <v>493</v>
      </c>
      <c r="J431" s="143">
        <f>SUM(J432:J470)</f>
        <v>0</v>
      </c>
      <c r="L431" s="132"/>
      <c r="M431" s="136"/>
      <c r="N431" s="137"/>
      <c r="O431" s="137"/>
      <c r="P431" s="138">
        <f>SUM(P432:P590)</f>
        <v>0</v>
      </c>
      <c r="Q431" s="137"/>
      <c r="R431" s="138">
        <f>SUM(R432:R590)</f>
        <v>0</v>
      </c>
      <c r="S431" s="137"/>
      <c r="T431" s="139">
        <f>SUM(T432:T590)</f>
        <v>0</v>
      </c>
      <c r="AR431" s="133" t="s">
        <v>77</v>
      </c>
      <c r="AT431" s="140" t="s">
        <v>68</v>
      </c>
      <c r="AU431" s="140" t="s">
        <v>20</v>
      </c>
      <c r="AY431" s="133" t="s">
        <v>105</v>
      </c>
      <c r="BK431" s="141">
        <f>SUM(BK432:BK590)</f>
        <v>0</v>
      </c>
    </row>
    <row r="432" spans="2:65" s="185" customFormat="1" ht="31.5" customHeight="1">
      <c r="B432" s="144"/>
      <c r="C432" s="145">
        <v>160</v>
      </c>
      <c r="D432" s="145"/>
      <c r="E432" s="146" t="s">
        <v>492</v>
      </c>
      <c r="F432" s="176" t="s">
        <v>326</v>
      </c>
      <c r="G432" s="177" t="s">
        <v>115</v>
      </c>
      <c r="H432" s="178">
        <v>1</v>
      </c>
      <c r="I432" s="179"/>
      <c r="J432" s="179">
        <f>ROUND(I432*H432,2)</f>
        <v>0</v>
      </c>
      <c r="K432" s="179" t="s">
        <v>108</v>
      </c>
      <c r="L432" s="35"/>
      <c r="M432" s="151"/>
      <c r="N432" s="152"/>
      <c r="O432" s="153"/>
      <c r="P432" s="153"/>
      <c r="Q432" s="153"/>
      <c r="R432" s="153"/>
      <c r="S432" s="153"/>
      <c r="T432" s="154"/>
      <c r="AR432" s="21"/>
      <c r="AT432" s="21"/>
      <c r="AU432" s="21"/>
      <c r="AY432" s="21"/>
      <c r="BE432" s="155"/>
      <c r="BF432" s="155"/>
      <c r="BG432" s="155"/>
      <c r="BH432" s="155"/>
      <c r="BI432" s="155"/>
      <c r="BJ432" s="21"/>
      <c r="BK432" s="155"/>
      <c r="BL432" s="21"/>
      <c r="BM432" s="21"/>
    </row>
    <row r="433" spans="2:65" s="185" customFormat="1" ht="12.75" customHeight="1">
      <c r="B433" s="144"/>
      <c r="C433" s="145"/>
      <c r="D433" s="145"/>
      <c r="E433" s="146"/>
      <c r="F433" s="159" t="s">
        <v>327</v>
      </c>
      <c r="G433" s="148"/>
      <c r="H433" s="149"/>
      <c r="I433" s="150"/>
      <c r="J433" s="150"/>
      <c r="K433" s="147"/>
      <c r="L433" s="35"/>
      <c r="M433" s="151"/>
      <c r="N433" s="187"/>
      <c r="O433" s="188"/>
      <c r="P433" s="188"/>
      <c r="Q433" s="188"/>
      <c r="R433" s="188"/>
      <c r="S433" s="188"/>
      <c r="T433" s="154"/>
      <c r="AR433" s="21"/>
      <c r="AT433" s="21"/>
      <c r="AU433" s="21"/>
      <c r="AY433" s="21"/>
      <c r="BE433" s="155"/>
      <c r="BF433" s="155"/>
      <c r="BG433" s="155"/>
      <c r="BH433" s="155"/>
      <c r="BI433" s="155"/>
      <c r="BJ433" s="21"/>
      <c r="BK433" s="155"/>
      <c r="BL433" s="21"/>
      <c r="BM433" s="21"/>
    </row>
    <row r="434" spans="2:65" s="185" customFormat="1" ht="31.5" customHeight="1">
      <c r="B434" s="144"/>
      <c r="C434" s="145">
        <v>161</v>
      </c>
      <c r="D434" s="145"/>
      <c r="E434" s="146" t="s">
        <v>504</v>
      </c>
      <c r="F434" s="176" t="s">
        <v>328</v>
      </c>
      <c r="G434" s="177" t="s">
        <v>140</v>
      </c>
      <c r="H434" s="178">
        <v>1</v>
      </c>
      <c r="I434" s="179"/>
      <c r="J434" s="179">
        <f>ROUND(I434*H434,2)</f>
        <v>0</v>
      </c>
      <c r="K434" s="179" t="s">
        <v>108</v>
      </c>
      <c r="L434" s="35"/>
      <c r="M434" s="151"/>
      <c r="N434" s="152"/>
      <c r="O434" s="153"/>
      <c r="P434" s="153"/>
      <c r="Q434" s="153"/>
      <c r="R434" s="153"/>
      <c r="S434" s="153"/>
      <c r="T434" s="154"/>
      <c r="AR434" s="21"/>
      <c r="AT434" s="21"/>
      <c r="AU434" s="21"/>
      <c r="AY434" s="21"/>
      <c r="BE434" s="155"/>
      <c r="BF434" s="155"/>
      <c r="BG434" s="155"/>
      <c r="BH434" s="155"/>
      <c r="BI434" s="155"/>
      <c r="BJ434" s="21"/>
      <c r="BK434" s="155"/>
      <c r="BL434" s="21"/>
      <c r="BM434" s="21"/>
    </row>
    <row r="435" spans="2:65" s="185" customFormat="1" ht="12.75" customHeight="1">
      <c r="B435" s="144"/>
      <c r="C435" s="145"/>
      <c r="D435" s="145"/>
      <c r="E435" s="146"/>
      <c r="F435" s="159" t="s">
        <v>329</v>
      </c>
      <c r="G435" s="148"/>
      <c r="H435" s="149"/>
      <c r="I435" s="150"/>
      <c r="J435" s="150"/>
      <c r="K435" s="147"/>
      <c r="L435" s="35"/>
      <c r="M435" s="151"/>
      <c r="N435" s="187"/>
      <c r="O435" s="188"/>
      <c r="P435" s="188"/>
      <c r="Q435" s="188"/>
      <c r="R435" s="188"/>
      <c r="S435" s="188"/>
      <c r="T435" s="154"/>
      <c r="AR435" s="21"/>
      <c r="AT435" s="21"/>
      <c r="AU435" s="21"/>
      <c r="AY435" s="21"/>
      <c r="BE435" s="155"/>
      <c r="BF435" s="155"/>
      <c r="BG435" s="155"/>
      <c r="BH435" s="155"/>
      <c r="BI435" s="155"/>
      <c r="BJ435" s="21"/>
      <c r="BK435" s="155"/>
      <c r="BL435" s="21"/>
      <c r="BM435" s="21"/>
    </row>
    <row r="436" spans="2:65" s="185" customFormat="1" ht="31.5" customHeight="1">
      <c r="B436" s="144"/>
      <c r="C436" s="145">
        <v>162</v>
      </c>
      <c r="D436" s="145"/>
      <c r="E436" s="146" t="s">
        <v>505</v>
      </c>
      <c r="F436" s="176" t="s">
        <v>330</v>
      </c>
      <c r="G436" s="177" t="s">
        <v>140</v>
      </c>
      <c r="H436" s="178">
        <v>1</v>
      </c>
      <c r="I436" s="179"/>
      <c r="J436" s="179">
        <f>ROUND(I436*H436,2)</f>
        <v>0</v>
      </c>
      <c r="K436" s="179" t="s">
        <v>108</v>
      </c>
      <c r="L436" s="35"/>
      <c r="M436" s="151"/>
      <c r="N436" s="152"/>
      <c r="O436" s="153"/>
      <c r="P436" s="153"/>
      <c r="Q436" s="153"/>
      <c r="R436" s="153"/>
      <c r="S436" s="153"/>
      <c r="T436" s="154"/>
      <c r="AR436" s="21"/>
      <c r="AT436" s="21"/>
      <c r="AU436" s="21"/>
      <c r="AY436" s="21"/>
      <c r="BE436" s="155"/>
      <c r="BF436" s="155"/>
      <c r="BG436" s="155"/>
      <c r="BH436" s="155"/>
      <c r="BI436" s="155"/>
      <c r="BJ436" s="21"/>
      <c r="BK436" s="155"/>
      <c r="BL436" s="21"/>
      <c r="BM436" s="21"/>
    </row>
    <row r="437" spans="2:65" s="185" customFormat="1" ht="12.75" customHeight="1">
      <c r="B437" s="144"/>
      <c r="C437" s="145"/>
      <c r="D437" s="145"/>
      <c r="E437" s="146"/>
      <c r="F437" s="159" t="s">
        <v>329</v>
      </c>
      <c r="G437" s="148"/>
      <c r="H437" s="149"/>
      <c r="I437" s="150"/>
      <c r="J437" s="150"/>
      <c r="K437" s="147"/>
      <c r="L437" s="35"/>
      <c r="M437" s="151"/>
      <c r="N437" s="187"/>
      <c r="O437" s="188"/>
      <c r="P437" s="188"/>
      <c r="Q437" s="188"/>
      <c r="R437" s="188"/>
      <c r="S437" s="188"/>
      <c r="T437" s="154"/>
      <c r="AR437" s="21"/>
      <c r="AT437" s="21"/>
      <c r="AU437" s="21"/>
      <c r="AY437" s="21"/>
      <c r="BE437" s="155"/>
      <c r="BF437" s="155"/>
      <c r="BG437" s="155"/>
      <c r="BH437" s="155"/>
      <c r="BI437" s="155"/>
      <c r="BJ437" s="21"/>
      <c r="BK437" s="155"/>
      <c r="BL437" s="21"/>
      <c r="BM437" s="21"/>
    </row>
    <row r="438" spans="2:65" s="185" customFormat="1" ht="31.5" customHeight="1">
      <c r="B438" s="144"/>
      <c r="C438" s="145">
        <v>163</v>
      </c>
      <c r="D438" s="145"/>
      <c r="E438" s="146" t="s">
        <v>506</v>
      </c>
      <c r="F438" s="176" t="s">
        <v>331</v>
      </c>
      <c r="G438" s="177" t="s">
        <v>140</v>
      </c>
      <c r="H438" s="178">
        <v>1</v>
      </c>
      <c r="I438" s="179"/>
      <c r="J438" s="179">
        <f>ROUND(I438*H438,2)</f>
        <v>0</v>
      </c>
      <c r="K438" s="179" t="s">
        <v>108</v>
      </c>
      <c r="L438" s="35"/>
      <c r="M438" s="151"/>
      <c r="N438" s="152"/>
      <c r="O438" s="153"/>
      <c r="P438" s="153"/>
      <c r="Q438" s="153"/>
      <c r="R438" s="153"/>
      <c r="S438" s="153"/>
      <c r="T438" s="154"/>
      <c r="AR438" s="21"/>
      <c r="AT438" s="21"/>
      <c r="AU438" s="21"/>
      <c r="AY438" s="21"/>
      <c r="BE438" s="155"/>
      <c r="BF438" s="155"/>
      <c r="BG438" s="155"/>
      <c r="BH438" s="155"/>
      <c r="BI438" s="155"/>
      <c r="BJ438" s="21"/>
      <c r="BK438" s="155"/>
      <c r="BL438" s="21"/>
      <c r="BM438" s="21"/>
    </row>
    <row r="439" spans="2:65" s="185" customFormat="1" ht="12.75" customHeight="1">
      <c r="B439" s="144"/>
      <c r="C439" s="145"/>
      <c r="D439" s="145"/>
      <c r="E439" s="146"/>
      <c r="F439" s="159" t="s">
        <v>329</v>
      </c>
      <c r="G439" s="148"/>
      <c r="H439" s="149"/>
      <c r="I439" s="150"/>
      <c r="J439" s="150"/>
      <c r="K439" s="147"/>
      <c r="L439" s="35"/>
      <c r="M439" s="151"/>
      <c r="N439" s="187"/>
      <c r="O439" s="188"/>
      <c r="P439" s="188"/>
      <c r="Q439" s="188"/>
      <c r="R439" s="188"/>
      <c r="S439" s="188"/>
      <c r="T439" s="154"/>
      <c r="AR439" s="21"/>
      <c r="AT439" s="21"/>
      <c r="AU439" s="21"/>
      <c r="AY439" s="21"/>
      <c r="BE439" s="155"/>
      <c r="BF439" s="155"/>
      <c r="BG439" s="155"/>
      <c r="BH439" s="155"/>
      <c r="BI439" s="155"/>
      <c r="BJ439" s="21"/>
      <c r="BK439" s="155"/>
      <c r="BL439" s="21"/>
      <c r="BM439" s="21"/>
    </row>
    <row r="440" spans="2:65" s="185" customFormat="1" ht="31.5" customHeight="1">
      <c r="B440" s="144"/>
      <c r="C440" s="145">
        <v>164</v>
      </c>
      <c r="D440" s="145"/>
      <c r="E440" s="146" t="s">
        <v>507</v>
      </c>
      <c r="F440" s="176" t="s">
        <v>332</v>
      </c>
      <c r="G440" s="177" t="s">
        <v>140</v>
      </c>
      <c r="H440" s="178">
        <v>1</v>
      </c>
      <c r="I440" s="179"/>
      <c r="J440" s="179">
        <f>ROUND(I440*H440,2)</f>
        <v>0</v>
      </c>
      <c r="K440" s="179" t="s">
        <v>108</v>
      </c>
      <c r="L440" s="35"/>
      <c r="M440" s="151"/>
      <c r="N440" s="152"/>
      <c r="O440" s="153"/>
      <c r="P440" s="153"/>
      <c r="Q440" s="153"/>
      <c r="R440" s="153"/>
      <c r="S440" s="153"/>
      <c r="T440" s="154"/>
      <c r="AR440" s="21"/>
      <c r="AT440" s="21"/>
      <c r="AU440" s="21"/>
      <c r="AY440" s="21"/>
      <c r="BE440" s="155"/>
      <c r="BF440" s="155"/>
      <c r="BG440" s="155"/>
      <c r="BH440" s="155"/>
      <c r="BI440" s="155"/>
      <c r="BJ440" s="21"/>
      <c r="BK440" s="155"/>
      <c r="BL440" s="21"/>
      <c r="BM440" s="21"/>
    </row>
    <row r="441" spans="2:65" s="185" customFormat="1" ht="12.75" customHeight="1">
      <c r="B441" s="144"/>
      <c r="C441" s="145"/>
      <c r="D441" s="145"/>
      <c r="E441" s="146"/>
      <c r="F441" s="159" t="s">
        <v>333</v>
      </c>
      <c r="G441" s="148"/>
      <c r="H441" s="149"/>
      <c r="I441" s="150"/>
      <c r="J441" s="150"/>
      <c r="K441" s="147"/>
      <c r="L441" s="35"/>
      <c r="M441" s="151"/>
      <c r="N441" s="187"/>
      <c r="O441" s="188"/>
      <c r="P441" s="188"/>
      <c r="Q441" s="188"/>
      <c r="R441" s="188"/>
      <c r="S441" s="188"/>
      <c r="T441" s="154"/>
      <c r="AR441" s="21"/>
      <c r="AT441" s="21"/>
      <c r="AU441" s="21"/>
      <c r="AY441" s="21"/>
      <c r="BE441" s="155"/>
      <c r="BF441" s="155"/>
      <c r="BG441" s="155"/>
      <c r="BH441" s="155"/>
      <c r="BI441" s="155"/>
      <c r="BJ441" s="21"/>
      <c r="BK441" s="155"/>
      <c r="BL441" s="21"/>
      <c r="BM441" s="21"/>
    </row>
    <row r="442" spans="2:65" s="185" customFormat="1" ht="31.5" customHeight="1">
      <c r="B442" s="144"/>
      <c r="C442" s="145">
        <v>165</v>
      </c>
      <c r="D442" s="145"/>
      <c r="E442" s="146" t="s">
        <v>508</v>
      </c>
      <c r="F442" s="176" t="s">
        <v>123</v>
      </c>
      <c r="G442" s="177" t="s">
        <v>140</v>
      </c>
      <c r="H442" s="178">
        <v>5</v>
      </c>
      <c r="I442" s="179"/>
      <c r="J442" s="179">
        <f>ROUND(I442*H442,2)</f>
        <v>0</v>
      </c>
      <c r="K442" s="179" t="s">
        <v>108</v>
      </c>
      <c r="L442" s="35"/>
      <c r="M442" s="151"/>
      <c r="N442" s="152"/>
      <c r="O442" s="153"/>
      <c r="P442" s="153"/>
      <c r="Q442" s="153"/>
      <c r="R442" s="153"/>
      <c r="S442" s="153"/>
      <c r="T442" s="154"/>
      <c r="AR442" s="21"/>
      <c r="AT442" s="21"/>
      <c r="AU442" s="21"/>
      <c r="AY442" s="21"/>
      <c r="BE442" s="155"/>
      <c r="BF442" s="155"/>
      <c r="BG442" s="155"/>
      <c r="BH442" s="155"/>
      <c r="BI442" s="155"/>
      <c r="BJ442" s="21"/>
      <c r="BK442" s="155"/>
      <c r="BL442" s="21"/>
      <c r="BM442" s="21"/>
    </row>
    <row r="443" spans="2:65" s="185" customFormat="1" ht="12.75" customHeight="1">
      <c r="B443" s="144"/>
      <c r="C443" s="145"/>
      <c r="D443" s="145"/>
      <c r="E443" s="146"/>
      <c r="F443" s="159" t="s">
        <v>334</v>
      </c>
      <c r="G443" s="148"/>
      <c r="H443" s="149"/>
      <c r="I443" s="150"/>
      <c r="J443" s="150"/>
      <c r="K443" s="147"/>
      <c r="L443" s="35"/>
      <c r="M443" s="151"/>
      <c r="N443" s="187"/>
      <c r="O443" s="188"/>
      <c r="P443" s="188"/>
      <c r="Q443" s="188"/>
      <c r="R443" s="188"/>
      <c r="S443" s="188"/>
      <c r="T443" s="154"/>
      <c r="AR443" s="21"/>
      <c r="AT443" s="21"/>
      <c r="AU443" s="21"/>
      <c r="AY443" s="21"/>
      <c r="BE443" s="155"/>
      <c r="BF443" s="155"/>
      <c r="BG443" s="155"/>
      <c r="BH443" s="155"/>
      <c r="BI443" s="155"/>
      <c r="BJ443" s="21"/>
      <c r="BK443" s="155"/>
      <c r="BL443" s="21"/>
      <c r="BM443" s="21"/>
    </row>
    <row r="444" spans="2:65" s="185" customFormat="1" ht="31.5" customHeight="1">
      <c r="B444" s="144"/>
      <c r="C444" s="145">
        <v>166</v>
      </c>
      <c r="D444" s="145"/>
      <c r="E444" s="146" t="s">
        <v>509</v>
      </c>
      <c r="F444" s="176" t="s">
        <v>335</v>
      </c>
      <c r="G444" s="177" t="s">
        <v>140</v>
      </c>
      <c r="H444" s="178">
        <v>11</v>
      </c>
      <c r="I444" s="179"/>
      <c r="J444" s="179">
        <f>ROUND(I444*H444,2)</f>
        <v>0</v>
      </c>
      <c r="K444" s="179" t="s">
        <v>108</v>
      </c>
      <c r="L444" s="35"/>
      <c r="M444" s="151"/>
      <c r="N444" s="152"/>
      <c r="O444" s="153"/>
      <c r="P444" s="153"/>
      <c r="Q444" s="153"/>
      <c r="R444" s="153"/>
      <c r="S444" s="153"/>
      <c r="T444" s="154"/>
      <c r="AR444" s="21"/>
      <c r="AT444" s="21"/>
      <c r="AU444" s="21"/>
      <c r="AY444" s="21"/>
      <c r="BE444" s="155"/>
      <c r="BF444" s="155"/>
      <c r="BG444" s="155"/>
      <c r="BH444" s="155"/>
      <c r="BI444" s="155"/>
      <c r="BJ444" s="21"/>
      <c r="BK444" s="155"/>
      <c r="BL444" s="21"/>
      <c r="BM444" s="21"/>
    </row>
    <row r="445" spans="2:65" s="185" customFormat="1" ht="12.75" customHeight="1">
      <c r="B445" s="144"/>
      <c r="C445" s="145"/>
      <c r="D445" s="145"/>
      <c r="E445" s="146"/>
      <c r="F445" s="159" t="s">
        <v>336</v>
      </c>
      <c r="G445" s="148"/>
      <c r="H445" s="149"/>
      <c r="I445" s="150"/>
      <c r="J445" s="150"/>
      <c r="K445" s="147"/>
      <c r="L445" s="35"/>
      <c r="M445" s="151"/>
      <c r="N445" s="187"/>
      <c r="O445" s="188"/>
      <c r="P445" s="188"/>
      <c r="Q445" s="188"/>
      <c r="R445" s="188"/>
      <c r="S445" s="188"/>
      <c r="T445" s="154"/>
      <c r="AR445" s="21"/>
      <c r="AT445" s="21"/>
      <c r="AU445" s="21"/>
      <c r="AY445" s="21"/>
      <c r="BE445" s="155"/>
      <c r="BF445" s="155"/>
      <c r="BG445" s="155"/>
      <c r="BH445" s="155"/>
      <c r="BI445" s="155"/>
      <c r="BJ445" s="21"/>
      <c r="BK445" s="155"/>
      <c r="BL445" s="21"/>
      <c r="BM445" s="21"/>
    </row>
    <row r="446" spans="2:65" s="185" customFormat="1" ht="31.5" customHeight="1">
      <c r="B446" s="144"/>
      <c r="C446" s="145">
        <v>167</v>
      </c>
      <c r="D446" s="145"/>
      <c r="E446" s="146" t="s">
        <v>510</v>
      </c>
      <c r="F446" s="176" t="s">
        <v>124</v>
      </c>
      <c r="G446" s="177" t="s">
        <v>140</v>
      </c>
      <c r="H446" s="178">
        <v>16</v>
      </c>
      <c r="I446" s="179"/>
      <c r="J446" s="179">
        <f>ROUND(I446*H446,2)</f>
        <v>0</v>
      </c>
      <c r="K446" s="179" t="s">
        <v>108</v>
      </c>
      <c r="L446" s="35"/>
      <c r="M446" s="151"/>
      <c r="N446" s="152"/>
      <c r="O446" s="153"/>
      <c r="P446" s="153"/>
      <c r="Q446" s="153"/>
      <c r="R446" s="153"/>
      <c r="S446" s="153"/>
      <c r="T446" s="154"/>
      <c r="AR446" s="21"/>
      <c r="AT446" s="21"/>
      <c r="AU446" s="21"/>
      <c r="AY446" s="21"/>
      <c r="BE446" s="155"/>
      <c r="BF446" s="155"/>
      <c r="BG446" s="155"/>
      <c r="BH446" s="155"/>
      <c r="BI446" s="155"/>
      <c r="BJ446" s="21"/>
      <c r="BK446" s="155"/>
      <c r="BL446" s="21"/>
      <c r="BM446" s="21"/>
    </row>
    <row r="447" spans="2:65" s="185" customFormat="1" ht="12.75" customHeight="1">
      <c r="B447" s="144"/>
      <c r="C447" s="145"/>
      <c r="D447" s="145"/>
      <c r="E447" s="146"/>
      <c r="F447" s="159" t="s">
        <v>337</v>
      </c>
      <c r="G447" s="148"/>
      <c r="H447" s="149"/>
      <c r="I447" s="150"/>
      <c r="J447" s="150"/>
      <c r="K447" s="147"/>
      <c r="L447" s="35"/>
      <c r="M447" s="151"/>
      <c r="N447" s="187"/>
      <c r="O447" s="188"/>
      <c r="P447" s="188"/>
      <c r="Q447" s="188"/>
      <c r="R447" s="188"/>
      <c r="S447" s="188"/>
      <c r="T447" s="154"/>
      <c r="AR447" s="21"/>
      <c r="AT447" s="21"/>
      <c r="AU447" s="21"/>
      <c r="AY447" s="21"/>
      <c r="BE447" s="155"/>
      <c r="BF447" s="155"/>
      <c r="BG447" s="155"/>
      <c r="BH447" s="155"/>
      <c r="BI447" s="155"/>
      <c r="BJ447" s="21"/>
      <c r="BK447" s="155"/>
      <c r="BL447" s="21"/>
      <c r="BM447" s="21"/>
    </row>
    <row r="448" spans="2:65" s="185" customFormat="1" ht="31.5" customHeight="1">
      <c r="B448" s="144"/>
      <c r="C448" s="145">
        <v>168</v>
      </c>
      <c r="D448" s="145"/>
      <c r="E448" s="146" t="s">
        <v>511</v>
      </c>
      <c r="F448" s="176" t="s">
        <v>338</v>
      </c>
      <c r="G448" s="177" t="s">
        <v>140</v>
      </c>
      <c r="H448" s="178">
        <v>5</v>
      </c>
      <c r="I448" s="179"/>
      <c r="J448" s="179">
        <f>ROUND(I448*H448,2)</f>
        <v>0</v>
      </c>
      <c r="K448" s="179" t="s">
        <v>108</v>
      </c>
      <c r="L448" s="35"/>
      <c r="M448" s="151"/>
      <c r="N448" s="152"/>
      <c r="O448" s="153"/>
      <c r="P448" s="153"/>
      <c r="Q448" s="153"/>
      <c r="R448" s="153"/>
      <c r="S448" s="153"/>
      <c r="T448" s="154"/>
      <c r="AR448" s="21"/>
      <c r="AT448" s="21"/>
      <c r="AU448" s="21"/>
      <c r="AY448" s="21"/>
      <c r="BE448" s="155"/>
      <c r="BF448" s="155"/>
      <c r="BG448" s="155"/>
      <c r="BH448" s="155"/>
      <c r="BI448" s="155"/>
      <c r="BJ448" s="21"/>
      <c r="BK448" s="155"/>
      <c r="BL448" s="21"/>
      <c r="BM448" s="21"/>
    </row>
    <row r="449" spans="2:65" s="185" customFormat="1" ht="12.75" customHeight="1">
      <c r="B449" s="144"/>
      <c r="C449" s="145"/>
      <c r="D449" s="145"/>
      <c r="E449" s="146"/>
      <c r="F449" s="159" t="s">
        <v>339</v>
      </c>
      <c r="G449" s="148"/>
      <c r="H449" s="149"/>
      <c r="I449" s="150"/>
      <c r="J449" s="150"/>
      <c r="K449" s="147"/>
      <c r="L449" s="35"/>
      <c r="M449" s="151"/>
      <c r="N449" s="187"/>
      <c r="O449" s="188"/>
      <c r="P449" s="188"/>
      <c r="Q449" s="188"/>
      <c r="R449" s="188"/>
      <c r="S449" s="188"/>
      <c r="T449" s="154"/>
      <c r="AR449" s="21"/>
      <c r="AT449" s="21"/>
      <c r="AU449" s="21"/>
      <c r="AY449" s="21"/>
      <c r="BE449" s="155"/>
      <c r="BF449" s="155"/>
      <c r="BG449" s="155"/>
      <c r="BH449" s="155"/>
      <c r="BI449" s="155"/>
      <c r="BJ449" s="21"/>
      <c r="BK449" s="155"/>
      <c r="BL449" s="21"/>
      <c r="BM449" s="21"/>
    </row>
    <row r="450" spans="2:65" s="185" customFormat="1" ht="31.5" customHeight="1">
      <c r="B450" s="144"/>
      <c r="C450" s="145">
        <v>169</v>
      </c>
      <c r="D450" s="145"/>
      <c r="E450" s="146" t="s">
        <v>512</v>
      </c>
      <c r="F450" s="176" t="s">
        <v>340</v>
      </c>
      <c r="G450" s="177" t="s">
        <v>140</v>
      </c>
      <c r="H450" s="178">
        <v>1</v>
      </c>
      <c r="I450" s="179"/>
      <c r="J450" s="179">
        <f>ROUND(I450*H450,2)</f>
        <v>0</v>
      </c>
      <c r="K450" s="179" t="s">
        <v>108</v>
      </c>
      <c r="L450" s="35"/>
      <c r="M450" s="151"/>
      <c r="N450" s="152"/>
      <c r="O450" s="153"/>
      <c r="P450" s="153"/>
      <c r="Q450" s="153"/>
      <c r="R450" s="153"/>
      <c r="S450" s="153"/>
      <c r="T450" s="154"/>
      <c r="AR450" s="21"/>
      <c r="AT450" s="21"/>
      <c r="AU450" s="21"/>
      <c r="AY450" s="21"/>
      <c r="BE450" s="155"/>
      <c r="BF450" s="155"/>
      <c r="BG450" s="155"/>
      <c r="BH450" s="155"/>
      <c r="BI450" s="155"/>
      <c r="BJ450" s="21"/>
      <c r="BK450" s="155"/>
      <c r="BL450" s="21"/>
      <c r="BM450" s="21"/>
    </row>
    <row r="451" spans="2:65" s="185" customFormat="1" ht="12.75" customHeight="1">
      <c r="B451" s="144"/>
      <c r="C451" s="145"/>
      <c r="D451" s="145"/>
      <c r="E451" s="146"/>
      <c r="F451" s="159" t="s">
        <v>341</v>
      </c>
      <c r="G451" s="148"/>
      <c r="H451" s="149"/>
      <c r="I451" s="150"/>
      <c r="J451" s="150"/>
      <c r="K451" s="147"/>
      <c r="L451" s="35"/>
      <c r="M451" s="151"/>
      <c r="N451" s="187"/>
      <c r="O451" s="188"/>
      <c r="P451" s="188"/>
      <c r="Q451" s="188"/>
      <c r="R451" s="188"/>
      <c r="S451" s="188"/>
      <c r="T451" s="154"/>
      <c r="AR451" s="21"/>
      <c r="AT451" s="21"/>
      <c r="AU451" s="21"/>
      <c r="AY451" s="21"/>
      <c r="BE451" s="155"/>
      <c r="BF451" s="155"/>
      <c r="BG451" s="155"/>
      <c r="BH451" s="155"/>
      <c r="BI451" s="155"/>
      <c r="BJ451" s="21"/>
      <c r="BK451" s="155"/>
      <c r="BL451" s="21"/>
      <c r="BM451" s="21"/>
    </row>
    <row r="452" spans="2:65" s="185" customFormat="1" ht="31.5" customHeight="1">
      <c r="B452" s="144"/>
      <c r="C452" s="145">
        <v>170</v>
      </c>
      <c r="D452" s="145"/>
      <c r="E452" s="146" t="s">
        <v>513</v>
      </c>
      <c r="F452" s="176" t="s">
        <v>342</v>
      </c>
      <c r="G452" s="177" t="s">
        <v>140</v>
      </c>
      <c r="H452" s="178">
        <v>1</v>
      </c>
      <c r="I452" s="179"/>
      <c r="J452" s="179">
        <f>ROUND(I452*H452,2)</f>
        <v>0</v>
      </c>
      <c r="K452" s="179" t="s">
        <v>108</v>
      </c>
      <c r="L452" s="35"/>
      <c r="M452" s="151"/>
      <c r="N452" s="152"/>
      <c r="O452" s="153"/>
      <c r="P452" s="153"/>
      <c r="Q452" s="153"/>
      <c r="R452" s="153"/>
      <c r="S452" s="153"/>
      <c r="T452" s="154"/>
      <c r="AR452" s="21"/>
      <c r="AT452" s="21"/>
      <c r="AU452" s="21"/>
      <c r="AY452" s="21"/>
      <c r="BE452" s="155"/>
      <c r="BF452" s="155"/>
      <c r="BG452" s="155"/>
      <c r="BH452" s="155"/>
      <c r="BI452" s="155"/>
      <c r="BJ452" s="21"/>
      <c r="BK452" s="155"/>
      <c r="BL452" s="21"/>
      <c r="BM452" s="21"/>
    </row>
    <row r="453" spans="2:65" s="185" customFormat="1" ht="12.75" customHeight="1">
      <c r="B453" s="144"/>
      <c r="C453" s="145"/>
      <c r="D453" s="145"/>
      <c r="E453" s="146"/>
      <c r="F453" s="159" t="s">
        <v>343</v>
      </c>
      <c r="G453" s="148"/>
      <c r="H453" s="149"/>
      <c r="I453" s="150"/>
      <c r="J453" s="150"/>
      <c r="K453" s="147"/>
      <c r="L453" s="35"/>
      <c r="M453" s="151"/>
      <c r="N453" s="187"/>
      <c r="O453" s="188"/>
      <c r="P453" s="188"/>
      <c r="Q453" s="188"/>
      <c r="R453" s="188"/>
      <c r="S453" s="188"/>
      <c r="T453" s="154"/>
      <c r="AR453" s="21"/>
      <c r="AT453" s="21"/>
      <c r="AU453" s="21"/>
      <c r="AY453" s="21"/>
      <c r="BE453" s="155"/>
      <c r="BF453" s="155"/>
      <c r="BG453" s="155"/>
      <c r="BH453" s="155"/>
      <c r="BI453" s="155"/>
      <c r="BJ453" s="21"/>
      <c r="BK453" s="155"/>
      <c r="BL453" s="21"/>
      <c r="BM453" s="21"/>
    </row>
    <row r="454" spans="2:65" s="185" customFormat="1" ht="31.5" customHeight="1">
      <c r="B454" s="144"/>
      <c r="C454" s="145">
        <v>171</v>
      </c>
      <c r="D454" s="145"/>
      <c r="E454" s="146" t="s">
        <v>514</v>
      </c>
      <c r="F454" s="176" t="s">
        <v>125</v>
      </c>
      <c r="G454" s="177" t="s">
        <v>114</v>
      </c>
      <c r="H454" s="178">
        <v>50</v>
      </c>
      <c r="I454" s="179"/>
      <c r="J454" s="179">
        <f>ROUND(I454*H454,2)</f>
        <v>0</v>
      </c>
      <c r="K454" s="179" t="s">
        <v>108</v>
      </c>
      <c r="L454" s="35"/>
      <c r="M454" s="151"/>
      <c r="N454" s="152"/>
      <c r="O454" s="153"/>
      <c r="P454" s="153"/>
      <c r="Q454" s="153"/>
      <c r="R454" s="153"/>
      <c r="S454" s="153"/>
      <c r="T454" s="154"/>
      <c r="AR454" s="21"/>
      <c r="AT454" s="21"/>
      <c r="AU454" s="21"/>
      <c r="AY454" s="21"/>
      <c r="BE454" s="155"/>
      <c r="BF454" s="155"/>
      <c r="BG454" s="155"/>
      <c r="BH454" s="155"/>
      <c r="BI454" s="155"/>
      <c r="BJ454" s="21"/>
      <c r="BK454" s="155"/>
      <c r="BL454" s="21"/>
      <c r="BM454" s="21"/>
    </row>
    <row r="455" spans="2:65" s="185" customFormat="1" ht="12.75" customHeight="1">
      <c r="B455" s="144"/>
      <c r="C455" s="145"/>
      <c r="D455" s="145"/>
      <c r="E455" s="146"/>
      <c r="F455" s="159" t="s">
        <v>344</v>
      </c>
      <c r="G455" s="148"/>
      <c r="H455" s="149"/>
      <c r="I455" s="150"/>
      <c r="J455" s="150"/>
      <c r="K455" s="147"/>
      <c r="L455" s="35"/>
      <c r="M455" s="151"/>
      <c r="N455" s="187"/>
      <c r="O455" s="188"/>
      <c r="P455" s="188"/>
      <c r="Q455" s="188"/>
      <c r="R455" s="188"/>
      <c r="S455" s="188"/>
      <c r="T455" s="154"/>
      <c r="AR455" s="21"/>
      <c r="AT455" s="21"/>
      <c r="AU455" s="21"/>
      <c r="AY455" s="21"/>
      <c r="BE455" s="155"/>
      <c r="BF455" s="155"/>
      <c r="BG455" s="155"/>
      <c r="BH455" s="155"/>
      <c r="BI455" s="155"/>
      <c r="BJ455" s="21"/>
      <c r="BK455" s="155"/>
      <c r="BL455" s="21"/>
      <c r="BM455" s="21"/>
    </row>
    <row r="456" spans="2:65" s="185" customFormat="1" ht="31.5" customHeight="1">
      <c r="B456" s="144"/>
      <c r="C456" s="145">
        <v>172</v>
      </c>
      <c r="D456" s="145"/>
      <c r="E456" s="146" t="s">
        <v>515</v>
      </c>
      <c r="F456" s="176" t="s">
        <v>345</v>
      </c>
      <c r="G456" s="177" t="s">
        <v>114</v>
      </c>
      <c r="H456" s="178">
        <v>200</v>
      </c>
      <c r="I456" s="179"/>
      <c r="J456" s="179">
        <f>ROUND(I456*H456,2)</f>
        <v>0</v>
      </c>
      <c r="K456" s="179" t="s">
        <v>108</v>
      </c>
      <c r="L456" s="35"/>
      <c r="M456" s="151"/>
      <c r="N456" s="152"/>
      <c r="O456" s="153"/>
      <c r="P456" s="153"/>
      <c r="Q456" s="153"/>
      <c r="R456" s="153"/>
      <c r="S456" s="153"/>
      <c r="T456" s="154"/>
      <c r="AR456" s="21"/>
      <c r="AT456" s="21"/>
      <c r="AU456" s="21"/>
      <c r="AY456" s="21"/>
      <c r="BE456" s="155"/>
      <c r="BF456" s="155"/>
      <c r="BG456" s="155"/>
      <c r="BH456" s="155"/>
      <c r="BI456" s="155"/>
      <c r="BJ456" s="21"/>
      <c r="BK456" s="155"/>
      <c r="BL456" s="21"/>
      <c r="BM456" s="21"/>
    </row>
    <row r="457" spans="2:65" s="185" customFormat="1" ht="12.75" customHeight="1">
      <c r="B457" s="144"/>
      <c r="C457" s="145"/>
      <c r="D457" s="145"/>
      <c r="E457" s="146"/>
      <c r="F457" s="159" t="s">
        <v>346</v>
      </c>
      <c r="G457" s="148"/>
      <c r="H457" s="149"/>
      <c r="I457" s="150"/>
      <c r="J457" s="150"/>
      <c r="K457" s="147"/>
      <c r="L457" s="35"/>
      <c r="M457" s="151"/>
      <c r="N457" s="187"/>
      <c r="O457" s="188"/>
      <c r="P457" s="188"/>
      <c r="Q457" s="188"/>
      <c r="R457" s="188"/>
      <c r="S457" s="188"/>
      <c r="T457" s="154"/>
      <c r="AR457" s="21"/>
      <c r="AT457" s="21"/>
      <c r="AU457" s="21"/>
      <c r="AY457" s="21"/>
      <c r="BE457" s="155"/>
      <c r="BF457" s="155"/>
      <c r="BG457" s="155"/>
      <c r="BH457" s="155"/>
      <c r="BI457" s="155"/>
      <c r="BJ457" s="21"/>
      <c r="BK457" s="155"/>
      <c r="BL457" s="21"/>
      <c r="BM457" s="21"/>
    </row>
    <row r="458" spans="2:65" s="185" customFormat="1" ht="31.5" customHeight="1">
      <c r="B458" s="144"/>
      <c r="C458" s="145">
        <v>173</v>
      </c>
      <c r="D458" s="145"/>
      <c r="E458" s="146" t="s">
        <v>516</v>
      </c>
      <c r="F458" s="176" t="s">
        <v>347</v>
      </c>
      <c r="G458" s="177" t="s">
        <v>114</v>
      </c>
      <c r="H458" s="178">
        <v>160</v>
      </c>
      <c r="I458" s="179"/>
      <c r="J458" s="179">
        <f>ROUND(I458*H458,2)</f>
        <v>0</v>
      </c>
      <c r="K458" s="179" t="s">
        <v>108</v>
      </c>
      <c r="L458" s="35"/>
      <c r="M458" s="151"/>
      <c r="N458" s="152"/>
      <c r="O458" s="153"/>
      <c r="P458" s="153"/>
      <c r="Q458" s="153"/>
      <c r="R458" s="153"/>
      <c r="S458" s="153"/>
      <c r="T458" s="154"/>
      <c r="AR458" s="21"/>
      <c r="AT458" s="21"/>
      <c r="AU458" s="21"/>
      <c r="AY458" s="21"/>
      <c r="BE458" s="155"/>
      <c r="BF458" s="155"/>
      <c r="BG458" s="155"/>
      <c r="BH458" s="155"/>
      <c r="BI458" s="155"/>
      <c r="BJ458" s="21"/>
      <c r="BK458" s="155"/>
      <c r="BL458" s="21"/>
      <c r="BM458" s="21"/>
    </row>
    <row r="459" spans="2:65" s="185" customFormat="1" ht="12.75" customHeight="1">
      <c r="B459" s="144"/>
      <c r="C459" s="145"/>
      <c r="D459" s="145"/>
      <c r="E459" s="146"/>
      <c r="F459" s="159" t="s">
        <v>348</v>
      </c>
      <c r="G459" s="148"/>
      <c r="H459" s="149"/>
      <c r="I459" s="150"/>
      <c r="J459" s="150"/>
      <c r="K459" s="147"/>
      <c r="L459" s="35"/>
      <c r="M459" s="151"/>
      <c r="N459" s="187"/>
      <c r="O459" s="188"/>
      <c r="P459" s="188"/>
      <c r="Q459" s="188"/>
      <c r="R459" s="188"/>
      <c r="S459" s="188"/>
      <c r="T459" s="154"/>
      <c r="AR459" s="21"/>
      <c r="AT459" s="21"/>
      <c r="AU459" s="21"/>
      <c r="AY459" s="21"/>
      <c r="BE459" s="155"/>
      <c r="BF459" s="155"/>
      <c r="BG459" s="155"/>
      <c r="BH459" s="155"/>
      <c r="BI459" s="155"/>
      <c r="BJ459" s="21"/>
      <c r="BK459" s="155"/>
      <c r="BL459" s="21"/>
      <c r="BM459" s="21"/>
    </row>
    <row r="460" spans="2:65" s="185" customFormat="1" ht="31.5" customHeight="1">
      <c r="B460" s="144"/>
      <c r="C460" s="145">
        <v>174</v>
      </c>
      <c r="D460" s="145"/>
      <c r="E460" s="146" t="s">
        <v>517</v>
      </c>
      <c r="F460" s="176" t="s">
        <v>349</v>
      </c>
      <c r="G460" s="177" t="s">
        <v>114</v>
      </c>
      <c r="H460" s="178">
        <v>410</v>
      </c>
      <c r="I460" s="179"/>
      <c r="J460" s="179">
        <f>ROUND(I460*H460,2)</f>
        <v>0</v>
      </c>
      <c r="K460" s="179" t="s">
        <v>108</v>
      </c>
      <c r="L460" s="35"/>
      <c r="M460" s="151"/>
      <c r="N460" s="152"/>
      <c r="O460" s="153"/>
      <c r="P460" s="153"/>
      <c r="Q460" s="153"/>
      <c r="R460" s="153"/>
      <c r="S460" s="153"/>
      <c r="T460" s="154"/>
      <c r="AR460" s="21"/>
      <c r="AT460" s="21"/>
      <c r="AU460" s="21"/>
      <c r="AY460" s="21"/>
      <c r="BE460" s="155"/>
      <c r="BF460" s="155"/>
      <c r="BG460" s="155"/>
      <c r="BH460" s="155"/>
      <c r="BI460" s="155"/>
      <c r="BJ460" s="21"/>
      <c r="BK460" s="155"/>
      <c r="BL460" s="21"/>
      <c r="BM460" s="21"/>
    </row>
    <row r="461" spans="2:65" s="185" customFormat="1" ht="12.75" customHeight="1">
      <c r="B461" s="144"/>
      <c r="C461" s="145"/>
      <c r="D461" s="145"/>
      <c r="E461" s="146"/>
      <c r="F461" s="159" t="s">
        <v>350</v>
      </c>
      <c r="G461" s="148"/>
      <c r="H461" s="149"/>
      <c r="I461" s="150"/>
      <c r="J461" s="150"/>
      <c r="K461" s="147"/>
      <c r="L461" s="35"/>
      <c r="M461" s="151"/>
      <c r="N461" s="187"/>
      <c r="O461" s="188"/>
      <c r="P461" s="188"/>
      <c r="Q461" s="188"/>
      <c r="R461" s="188"/>
      <c r="S461" s="188"/>
      <c r="T461" s="154"/>
      <c r="AR461" s="21"/>
      <c r="AT461" s="21"/>
      <c r="AU461" s="21"/>
      <c r="AY461" s="21"/>
      <c r="BE461" s="155"/>
      <c r="BF461" s="155"/>
      <c r="BG461" s="155"/>
      <c r="BH461" s="155"/>
      <c r="BI461" s="155"/>
      <c r="BJ461" s="21"/>
      <c r="BK461" s="155"/>
      <c r="BL461" s="21"/>
      <c r="BM461" s="21"/>
    </row>
    <row r="462" spans="2:65" s="185" customFormat="1" ht="31.5" customHeight="1">
      <c r="B462" s="144"/>
      <c r="C462" s="145">
        <v>175</v>
      </c>
      <c r="D462" s="145"/>
      <c r="E462" s="146" t="s">
        <v>518</v>
      </c>
      <c r="F462" s="176" t="s">
        <v>154</v>
      </c>
      <c r="G462" s="177" t="s">
        <v>114</v>
      </c>
      <c r="H462" s="178">
        <v>450</v>
      </c>
      <c r="I462" s="179"/>
      <c r="J462" s="179">
        <f>ROUND(I462*H462,2)</f>
        <v>0</v>
      </c>
      <c r="K462" s="179" t="s">
        <v>108</v>
      </c>
      <c r="L462" s="35"/>
      <c r="M462" s="151"/>
      <c r="N462" s="152"/>
      <c r="O462" s="153"/>
      <c r="P462" s="153"/>
      <c r="Q462" s="153"/>
      <c r="R462" s="153"/>
      <c r="S462" s="153"/>
      <c r="T462" s="154"/>
      <c r="AR462" s="21"/>
      <c r="AT462" s="21"/>
      <c r="AU462" s="21"/>
      <c r="AY462" s="21"/>
      <c r="BE462" s="155"/>
      <c r="BF462" s="155"/>
      <c r="BG462" s="155"/>
      <c r="BH462" s="155"/>
      <c r="BI462" s="155"/>
      <c r="BJ462" s="21"/>
      <c r="BK462" s="155"/>
      <c r="BL462" s="21"/>
      <c r="BM462" s="21"/>
    </row>
    <row r="463" spans="2:65" s="185" customFormat="1" ht="12.75" customHeight="1">
      <c r="B463" s="144"/>
      <c r="C463" s="145"/>
      <c r="D463" s="145"/>
      <c r="E463" s="146"/>
      <c r="F463" s="159" t="s">
        <v>351</v>
      </c>
      <c r="G463" s="148"/>
      <c r="H463" s="149"/>
      <c r="I463" s="150"/>
      <c r="J463" s="150"/>
      <c r="K463" s="147"/>
      <c r="L463" s="35"/>
      <c r="M463" s="151"/>
      <c r="N463" s="187"/>
      <c r="O463" s="188"/>
      <c r="P463" s="188"/>
      <c r="Q463" s="188"/>
      <c r="R463" s="188"/>
      <c r="S463" s="188"/>
      <c r="T463" s="154"/>
      <c r="AR463" s="21"/>
      <c r="AT463" s="21"/>
      <c r="AU463" s="21"/>
      <c r="AY463" s="21"/>
      <c r="BE463" s="155"/>
      <c r="BF463" s="155"/>
      <c r="BG463" s="155"/>
      <c r="BH463" s="155"/>
      <c r="BI463" s="155"/>
      <c r="BJ463" s="21"/>
      <c r="BK463" s="155"/>
      <c r="BL463" s="21"/>
      <c r="BM463" s="21"/>
    </row>
    <row r="464" spans="2:65" s="185" customFormat="1" ht="31.5" customHeight="1">
      <c r="B464" s="144"/>
      <c r="C464" s="145">
        <v>176</v>
      </c>
      <c r="D464" s="145"/>
      <c r="E464" s="146" t="s">
        <v>519</v>
      </c>
      <c r="F464" s="176" t="s">
        <v>352</v>
      </c>
      <c r="G464" s="177" t="s">
        <v>140</v>
      </c>
      <c r="H464" s="178">
        <v>51</v>
      </c>
      <c r="I464" s="179"/>
      <c r="J464" s="179">
        <f>ROUND(I464*H464,2)</f>
        <v>0</v>
      </c>
      <c r="K464" s="179" t="s">
        <v>108</v>
      </c>
      <c r="L464" s="35"/>
      <c r="M464" s="151"/>
      <c r="N464" s="152"/>
      <c r="O464" s="153"/>
      <c r="P464" s="153"/>
      <c r="Q464" s="153"/>
      <c r="R464" s="153"/>
      <c r="S464" s="153"/>
      <c r="T464" s="154"/>
      <c r="AR464" s="21"/>
      <c r="AT464" s="21"/>
      <c r="AU464" s="21"/>
      <c r="AY464" s="21"/>
      <c r="BE464" s="155"/>
      <c r="BF464" s="155"/>
      <c r="BG464" s="155"/>
      <c r="BH464" s="155"/>
      <c r="BI464" s="155"/>
      <c r="BJ464" s="21"/>
      <c r="BK464" s="155"/>
      <c r="BL464" s="21"/>
      <c r="BM464" s="21"/>
    </row>
    <row r="465" spans="2:65" s="185" customFormat="1" ht="12.75" customHeight="1">
      <c r="B465" s="144"/>
      <c r="C465" s="145"/>
      <c r="D465" s="145"/>
      <c r="E465" s="146"/>
      <c r="F465" s="159" t="s">
        <v>353</v>
      </c>
      <c r="G465" s="148"/>
      <c r="H465" s="149"/>
      <c r="I465" s="150"/>
      <c r="J465" s="150"/>
      <c r="K465" s="147"/>
      <c r="L465" s="35"/>
      <c r="M465" s="151"/>
      <c r="N465" s="187"/>
      <c r="O465" s="188"/>
      <c r="P465" s="188"/>
      <c r="Q465" s="188"/>
      <c r="R465" s="188"/>
      <c r="S465" s="188"/>
      <c r="T465" s="154"/>
      <c r="AR465" s="21"/>
      <c r="AT465" s="21"/>
      <c r="AU465" s="21"/>
      <c r="AY465" s="21"/>
      <c r="BE465" s="155"/>
      <c r="BF465" s="155"/>
      <c r="BG465" s="155"/>
      <c r="BH465" s="155"/>
      <c r="BI465" s="155"/>
      <c r="BJ465" s="21"/>
      <c r="BK465" s="155"/>
      <c r="BL465" s="21"/>
      <c r="BM465" s="21"/>
    </row>
    <row r="466" spans="2:65" s="185" customFormat="1" ht="31.5" customHeight="1">
      <c r="B466" s="144"/>
      <c r="C466" s="145">
        <v>177</v>
      </c>
      <c r="D466" s="145"/>
      <c r="E466" s="146" t="s">
        <v>520</v>
      </c>
      <c r="F466" s="176" t="s">
        <v>126</v>
      </c>
      <c r="G466" s="177" t="s">
        <v>140</v>
      </c>
      <c r="H466" s="178">
        <v>6</v>
      </c>
      <c r="I466" s="179"/>
      <c r="J466" s="179">
        <f>ROUND(I466*H466,2)</f>
        <v>0</v>
      </c>
      <c r="K466" s="179" t="s">
        <v>108</v>
      </c>
      <c r="L466" s="35"/>
      <c r="M466" s="151"/>
      <c r="N466" s="152"/>
      <c r="O466" s="153"/>
      <c r="P466" s="153"/>
      <c r="Q466" s="153"/>
      <c r="R466" s="153"/>
      <c r="S466" s="153"/>
      <c r="T466" s="154"/>
      <c r="AR466" s="21"/>
      <c r="AT466" s="21"/>
      <c r="AU466" s="21"/>
      <c r="AY466" s="21"/>
      <c r="BE466" s="155"/>
      <c r="BF466" s="155"/>
      <c r="BG466" s="155"/>
      <c r="BH466" s="155"/>
      <c r="BI466" s="155"/>
      <c r="BJ466" s="21"/>
      <c r="BK466" s="155"/>
      <c r="BL466" s="21"/>
      <c r="BM466" s="21"/>
    </row>
    <row r="467" spans="2:65" s="185" customFormat="1" ht="12.75" customHeight="1">
      <c r="B467" s="144"/>
      <c r="C467" s="145"/>
      <c r="D467" s="145"/>
      <c r="E467" s="146"/>
      <c r="F467" s="159" t="s">
        <v>354</v>
      </c>
      <c r="G467" s="148"/>
      <c r="H467" s="149"/>
      <c r="I467" s="150"/>
      <c r="J467" s="150"/>
      <c r="K467" s="147"/>
      <c r="L467" s="35"/>
      <c r="M467" s="151"/>
      <c r="N467" s="187"/>
      <c r="O467" s="188"/>
      <c r="P467" s="188"/>
      <c r="Q467" s="188"/>
      <c r="R467" s="188"/>
      <c r="S467" s="188"/>
      <c r="T467" s="154"/>
      <c r="AR467" s="21"/>
      <c r="AT467" s="21"/>
      <c r="AU467" s="21"/>
      <c r="AY467" s="21"/>
      <c r="BE467" s="155"/>
      <c r="BF467" s="155"/>
      <c r="BG467" s="155"/>
      <c r="BH467" s="155"/>
      <c r="BI467" s="155"/>
      <c r="BJ467" s="21"/>
      <c r="BK467" s="155"/>
      <c r="BL467" s="21"/>
      <c r="BM467" s="21"/>
    </row>
    <row r="468" spans="2:65" s="185" customFormat="1" ht="31.5" customHeight="1">
      <c r="B468" s="144"/>
      <c r="C468" s="145">
        <v>178</v>
      </c>
      <c r="D468" s="145"/>
      <c r="E468" s="146" t="s">
        <v>521</v>
      </c>
      <c r="F468" s="176" t="s">
        <v>355</v>
      </c>
      <c r="G468" s="177" t="s">
        <v>115</v>
      </c>
      <c r="H468" s="178">
        <v>1</v>
      </c>
      <c r="I468" s="179"/>
      <c r="J468" s="179">
        <f>ROUND(I468*H468,2)</f>
        <v>0</v>
      </c>
      <c r="K468" s="179" t="s">
        <v>108</v>
      </c>
      <c r="L468" s="35"/>
      <c r="M468" s="151"/>
      <c r="N468" s="152"/>
      <c r="O468" s="153"/>
      <c r="P468" s="153"/>
      <c r="Q468" s="153"/>
      <c r="R468" s="153"/>
      <c r="S468" s="153"/>
      <c r="T468" s="154"/>
      <c r="AR468" s="21"/>
      <c r="AT468" s="21"/>
      <c r="AU468" s="21"/>
      <c r="AY468" s="21"/>
      <c r="BE468" s="155"/>
      <c r="BF468" s="155"/>
      <c r="BG468" s="155"/>
      <c r="BH468" s="155"/>
      <c r="BI468" s="155"/>
      <c r="BJ468" s="21"/>
      <c r="BK468" s="155"/>
      <c r="BL468" s="21"/>
      <c r="BM468" s="21"/>
    </row>
    <row r="469" spans="2:65" s="185" customFormat="1" ht="12.75" customHeight="1">
      <c r="B469" s="144"/>
      <c r="C469" s="145"/>
      <c r="D469" s="145"/>
      <c r="E469" s="146"/>
      <c r="F469" s="159" t="s">
        <v>356</v>
      </c>
      <c r="G469" s="148"/>
      <c r="H469" s="149"/>
      <c r="I469" s="150"/>
      <c r="J469" s="150"/>
      <c r="K469" s="147"/>
      <c r="L469" s="35"/>
      <c r="M469" s="151"/>
      <c r="N469" s="187"/>
      <c r="O469" s="188"/>
      <c r="P469" s="188"/>
      <c r="Q469" s="188"/>
      <c r="R469" s="188"/>
      <c r="S469" s="188"/>
      <c r="T469" s="154"/>
      <c r="AR469" s="21"/>
      <c r="AT469" s="21"/>
      <c r="AU469" s="21"/>
      <c r="AY469" s="21"/>
      <c r="BE469" s="155"/>
      <c r="BF469" s="155"/>
      <c r="BG469" s="155"/>
      <c r="BH469" s="155"/>
      <c r="BI469" s="155"/>
      <c r="BJ469" s="21"/>
      <c r="BK469" s="155"/>
      <c r="BL469" s="21"/>
      <c r="BM469" s="21"/>
    </row>
    <row r="470" spans="2:65" s="185" customFormat="1" ht="31.5" customHeight="1">
      <c r="B470" s="144"/>
      <c r="C470" s="145">
        <v>179</v>
      </c>
      <c r="D470" s="145"/>
      <c r="E470" s="146" t="s">
        <v>522</v>
      </c>
      <c r="F470" s="176" t="s">
        <v>127</v>
      </c>
      <c r="G470" s="177" t="s">
        <v>115</v>
      </c>
      <c r="H470" s="178">
        <v>1</v>
      </c>
      <c r="I470" s="179"/>
      <c r="J470" s="179">
        <f>ROUND(I470*H470,2)</f>
        <v>0</v>
      </c>
      <c r="K470" s="179" t="s">
        <v>108</v>
      </c>
      <c r="L470" s="35"/>
      <c r="M470" s="151"/>
      <c r="N470" s="152"/>
      <c r="O470" s="153"/>
      <c r="P470" s="153"/>
      <c r="Q470" s="153"/>
      <c r="R470" s="153"/>
      <c r="S470" s="153"/>
      <c r="T470" s="154"/>
      <c r="AR470" s="21"/>
      <c r="AT470" s="21"/>
      <c r="AU470" s="21"/>
      <c r="AY470" s="21"/>
      <c r="BE470" s="155"/>
      <c r="BF470" s="155"/>
      <c r="BG470" s="155"/>
      <c r="BH470" s="155"/>
      <c r="BI470" s="155"/>
      <c r="BJ470" s="21"/>
      <c r="BK470" s="155"/>
      <c r="BL470" s="21"/>
      <c r="BM470" s="21"/>
    </row>
    <row r="471" spans="2:65" s="185" customFormat="1" ht="12.75" customHeight="1">
      <c r="B471" s="144"/>
      <c r="C471" s="145"/>
      <c r="D471" s="145"/>
      <c r="E471" s="146"/>
      <c r="F471" s="159" t="s">
        <v>128</v>
      </c>
      <c r="G471" s="148"/>
      <c r="H471" s="149"/>
      <c r="I471" s="150"/>
      <c r="J471" s="150"/>
      <c r="K471" s="147"/>
      <c r="L471" s="35"/>
      <c r="M471" s="151"/>
      <c r="N471" s="187"/>
      <c r="O471" s="188"/>
      <c r="P471" s="188"/>
      <c r="Q471" s="188"/>
      <c r="R471" s="188"/>
      <c r="S471" s="188"/>
      <c r="T471" s="154"/>
      <c r="AR471" s="21"/>
      <c r="AT471" s="21"/>
      <c r="AU471" s="21"/>
      <c r="AY471" s="21"/>
      <c r="BE471" s="155"/>
      <c r="BF471" s="155"/>
      <c r="BG471" s="155"/>
      <c r="BH471" s="155"/>
      <c r="BI471" s="155"/>
      <c r="BJ471" s="21"/>
      <c r="BK471" s="155"/>
      <c r="BL471" s="21"/>
      <c r="BM471" s="21"/>
    </row>
    <row r="472" spans="2:65" s="12" customFormat="1">
      <c r="B472" s="164"/>
      <c r="D472" s="157"/>
      <c r="E472" s="171"/>
      <c r="F472" s="172"/>
      <c r="H472" s="173"/>
      <c r="L472" s="164"/>
      <c r="M472" s="168"/>
      <c r="N472" s="192"/>
      <c r="O472" s="192"/>
      <c r="P472" s="192"/>
      <c r="Q472" s="192"/>
      <c r="R472" s="192"/>
      <c r="S472" s="192"/>
      <c r="T472" s="170"/>
      <c r="AT472" s="171"/>
      <c r="AU472" s="171"/>
      <c r="AY472" s="171"/>
    </row>
    <row r="473" spans="2:65" s="12" customFormat="1">
      <c r="B473" s="164"/>
      <c r="D473" s="157"/>
      <c r="E473" s="171"/>
      <c r="F473" s="172"/>
      <c r="H473" s="173"/>
      <c r="L473" s="164"/>
      <c r="M473" s="168"/>
      <c r="N473" s="192"/>
      <c r="O473" s="192"/>
      <c r="P473" s="192"/>
      <c r="Q473" s="192"/>
      <c r="R473" s="192"/>
      <c r="S473" s="192"/>
      <c r="T473" s="170"/>
      <c r="AT473" s="171"/>
      <c r="AU473" s="171"/>
      <c r="AY473" s="171"/>
    </row>
    <row r="474" spans="2:65" s="10" customFormat="1" ht="19.899999999999999" customHeight="1">
      <c r="B474" s="132"/>
      <c r="D474" s="142"/>
      <c r="E474" s="195" t="s">
        <v>492</v>
      </c>
      <c r="F474" s="195" t="s">
        <v>494</v>
      </c>
      <c r="J474" s="143">
        <f>SUM(J475:J527)</f>
        <v>0</v>
      </c>
      <c r="L474" s="132"/>
      <c r="M474" s="136"/>
      <c r="N474" s="137"/>
      <c r="O474" s="137"/>
      <c r="P474" s="138">
        <f>SUM(P475:P590)</f>
        <v>0</v>
      </c>
      <c r="Q474" s="137"/>
      <c r="R474" s="138">
        <f>SUM(R475:R590)</f>
        <v>0</v>
      </c>
      <c r="S474" s="137"/>
      <c r="T474" s="139">
        <f>SUM(T475:T590)</f>
        <v>0</v>
      </c>
      <c r="AR474" s="133" t="s">
        <v>77</v>
      </c>
      <c r="AT474" s="140" t="s">
        <v>68</v>
      </c>
      <c r="AU474" s="140" t="s">
        <v>20</v>
      </c>
      <c r="AY474" s="133" t="s">
        <v>105</v>
      </c>
      <c r="BK474" s="141">
        <f>SUM(BK475:BK590)</f>
        <v>0</v>
      </c>
    </row>
    <row r="475" spans="2:65" s="185" customFormat="1" ht="22.5" customHeight="1">
      <c r="B475" s="144"/>
      <c r="C475" s="206">
        <v>180</v>
      </c>
      <c r="D475" s="174"/>
      <c r="E475" s="146" t="s">
        <v>495</v>
      </c>
      <c r="F475" s="198" t="s">
        <v>326</v>
      </c>
      <c r="G475" s="199" t="s">
        <v>115</v>
      </c>
      <c r="H475" s="200">
        <v>1</v>
      </c>
      <c r="I475" s="201"/>
      <c r="J475" s="201">
        <f>ROUND(I475*H475,2)</f>
        <v>0</v>
      </c>
      <c r="K475" s="205" t="s">
        <v>108</v>
      </c>
      <c r="L475" s="180"/>
      <c r="M475" s="181"/>
      <c r="N475" s="182"/>
      <c r="O475" s="153"/>
      <c r="P475" s="153"/>
      <c r="Q475" s="153"/>
      <c r="R475" s="153"/>
      <c r="S475" s="153"/>
      <c r="T475" s="154"/>
      <c r="AR475" s="21"/>
      <c r="AT475" s="21"/>
      <c r="AU475" s="21"/>
      <c r="AY475" s="21"/>
      <c r="BE475" s="155"/>
      <c r="BF475" s="155"/>
      <c r="BG475" s="155"/>
      <c r="BH475" s="155"/>
      <c r="BI475" s="155"/>
      <c r="BJ475" s="21"/>
      <c r="BK475" s="155"/>
      <c r="BL475" s="21"/>
      <c r="BM475" s="21"/>
    </row>
    <row r="476" spans="2:65" s="12" customFormat="1">
      <c r="B476" s="164"/>
      <c r="C476" s="203"/>
      <c r="D476" s="165"/>
      <c r="F476" s="202" t="s">
        <v>327</v>
      </c>
      <c r="G476" s="203"/>
      <c r="H476" s="204"/>
      <c r="I476" s="203"/>
      <c r="J476" s="203"/>
      <c r="K476" s="203"/>
      <c r="L476" s="164"/>
      <c r="M476" s="168"/>
      <c r="N476" s="169"/>
      <c r="O476" s="169"/>
      <c r="P476" s="169"/>
      <c r="Q476" s="169"/>
      <c r="R476" s="169"/>
      <c r="S476" s="169"/>
      <c r="T476" s="170"/>
      <c r="AT476" s="171"/>
      <c r="AU476" s="171"/>
      <c r="AY476" s="171"/>
    </row>
    <row r="477" spans="2:65" s="185" customFormat="1" ht="22.5" customHeight="1">
      <c r="B477" s="144"/>
      <c r="C477" s="206">
        <v>181</v>
      </c>
      <c r="D477" s="174"/>
      <c r="E477" s="146" t="s">
        <v>496</v>
      </c>
      <c r="F477" s="198" t="s">
        <v>328</v>
      </c>
      <c r="G477" s="199" t="s">
        <v>140</v>
      </c>
      <c r="H477" s="200">
        <v>1</v>
      </c>
      <c r="I477" s="201"/>
      <c r="J477" s="201">
        <f>ROUND(I477*H477,2)</f>
        <v>0</v>
      </c>
      <c r="K477" s="205" t="s">
        <v>108</v>
      </c>
      <c r="L477" s="180"/>
      <c r="M477" s="181"/>
      <c r="N477" s="182"/>
      <c r="O477" s="153"/>
      <c r="P477" s="153"/>
      <c r="Q477" s="153"/>
      <c r="R477" s="153"/>
      <c r="S477" s="153"/>
      <c r="T477" s="154"/>
      <c r="AR477" s="21"/>
      <c r="AT477" s="21"/>
      <c r="AU477" s="21"/>
      <c r="AY477" s="21"/>
      <c r="BE477" s="155"/>
      <c r="BF477" s="155"/>
      <c r="BG477" s="155"/>
      <c r="BH477" s="155"/>
      <c r="BI477" s="155"/>
      <c r="BJ477" s="21"/>
      <c r="BK477" s="155"/>
      <c r="BL477" s="21"/>
      <c r="BM477" s="21"/>
    </row>
    <row r="478" spans="2:65" s="12" customFormat="1">
      <c r="B478" s="164"/>
      <c r="C478" s="203"/>
      <c r="D478" s="165"/>
      <c r="F478" s="202" t="s">
        <v>329</v>
      </c>
      <c r="G478" s="203"/>
      <c r="H478" s="204"/>
      <c r="I478" s="203"/>
      <c r="J478" s="203"/>
      <c r="K478" s="203"/>
      <c r="L478" s="164"/>
      <c r="M478" s="168"/>
      <c r="N478" s="169"/>
      <c r="O478" s="169"/>
      <c r="P478" s="169"/>
      <c r="Q478" s="169"/>
      <c r="R478" s="169"/>
      <c r="S478" s="169"/>
      <c r="T478" s="170"/>
      <c r="AT478" s="171"/>
      <c r="AU478" s="171"/>
      <c r="AY478" s="171"/>
    </row>
    <row r="479" spans="2:65" s="185" customFormat="1" ht="22.5" customHeight="1">
      <c r="B479" s="144"/>
      <c r="C479" s="206">
        <v>182</v>
      </c>
      <c r="D479" s="174"/>
      <c r="E479" s="146" t="s">
        <v>497</v>
      </c>
      <c r="F479" s="198" t="s">
        <v>330</v>
      </c>
      <c r="G479" s="199" t="s">
        <v>140</v>
      </c>
      <c r="H479" s="200">
        <v>1</v>
      </c>
      <c r="I479" s="201"/>
      <c r="J479" s="201">
        <f>ROUND(I479*H479,2)</f>
        <v>0</v>
      </c>
      <c r="K479" s="205" t="s">
        <v>108</v>
      </c>
      <c r="L479" s="180"/>
      <c r="M479" s="181"/>
      <c r="N479" s="182"/>
      <c r="O479" s="153"/>
      <c r="P479" s="153"/>
      <c r="Q479" s="153"/>
      <c r="R479" s="153"/>
      <c r="S479" s="153"/>
      <c r="T479" s="154"/>
      <c r="AR479" s="21"/>
      <c r="AT479" s="21"/>
      <c r="AU479" s="21"/>
      <c r="AY479" s="21"/>
      <c r="BE479" s="155"/>
      <c r="BF479" s="155"/>
      <c r="BG479" s="155"/>
      <c r="BH479" s="155"/>
      <c r="BI479" s="155"/>
      <c r="BJ479" s="21"/>
      <c r="BK479" s="155"/>
      <c r="BL479" s="21"/>
      <c r="BM479" s="21"/>
    </row>
    <row r="480" spans="2:65" s="12" customFormat="1">
      <c r="B480" s="164"/>
      <c r="C480" s="203"/>
      <c r="D480" s="165"/>
      <c r="F480" s="202" t="s">
        <v>329</v>
      </c>
      <c r="G480" s="203"/>
      <c r="H480" s="204"/>
      <c r="I480" s="203"/>
      <c r="J480" s="203"/>
      <c r="K480" s="203"/>
      <c r="L480" s="164"/>
      <c r="M480" s="168"/>
      <c r="N480" s="169"/>
      <c r="O480" s="169"/>
      <c r="P480" s="169"/>
      <c r="Q480" s="169"/>
      <c r="R480" s="169"/>
      <c r="S480" s="169"/>
      <c r="T480" s="170"/>
      <c r="AT480" s="171"/>
      <c r="AU480" s="171"/>
      <c r="AY480" s="171"/>
    </row>
    <row r="481" spans="2:65" s="185" customFormat="1" ht="22.5" customHeight="1">
      <c r="B481" s="144"/>
      <c r="C481" s="206">
        <v>183</v>
      </c>
      <c r="D481" s="174"/>
      <c r="E481" s="146" t="s">
        <v>523</v>
      </c>
      <c r="F481" s="198" t="s">
        <v>331</v>
      </c>
      <c r="G481" s="199" t="s">
        <v>140</v>
      </c>
      <c r="H481" s="200">
        <v>1</v>
      </c>
      <c r="I481" s="201"/>
      <c r="J481" s="201">
        <f>ROUND(I481*H481,2)</f>
        <v>0</v>
      </c>
      <c r="K481" s="205" t="s">
        <v>108</v>
      </c>
      <c r="L481" s="180"/>
      <c r="M481" s="181"/>
      <c r="N481" s="182"/>
      <c r="O481" s="153"/>
      <c r="P481" s="153"/>
      <c r="Q481" s="153"/>
      <c r="R481" s="153"/>
      <c r="S481" s="153"/>
      <c r="T481" s="154"/>
      <c r="AR481" s="21"/>
      <c r="AT481" s="21"/>
      <c r="AU481" s="21"/>
      <c r="AY481" s="21"/>
      <c r="BE481" s="155"/>
      <c r="BF481" s="155"/>
      <c r="BG481" s="155"/>
      <c r="BH481" s="155"/>
      <c r="BI481" s="155"/>
      <c r="BJ481" s="21"/>
      <c r="BK481" s="155"/>
      <c r="BL481" s="21"/>
      <c r="BM481" s="21"/>
    </row>
    <row r="482" spans="2:65" s="12" customFormat="1">
      <c r="B482" s="164"/>
      <c r="C482" s="203"/>
      <c r="D482" s="165"/>
      <c r="F482" s="202" t="s">
        <v>329</v>
      </c>
      <c r="G482" s="203"/>
      <c r="H482" s="204"/>
      <c r="I482" s="203"/>
      <c r="J482" s="203"/>
      <c r="K482" s="203"/>
      <c r="L482" s="164"/>
      <c r="M482" s="168"/>
      <c r="N482" s="169"/>
      <c r="O482" s="169"/>
      <c r="P482" s="169"/>
      <c r="Q482" s="169"/>
      <c r="R482" s="169"/>
      <c r="S482" s="169"/>
      <c r="T482" s="170"/>
      <c r="AT482" s="171"/>
      <c r="AU482" s="171"/>
      <c r="AY482" s="171"/>
    </row>
    <row r="483" spans="2:65" s="185" customFormat="1" ht="22.5" customHeight="1">
      <c r="B483" s="144"/>
      <c r="C483" s="206">
        <v>184</v>
      </c>
      <c r="D483" s="174"/>
      <c r="E483" s="146" t="s">
        <v>498</v>
      </c>
      <c r="F483" s="198" t="s">
        <v>332</v>
      </c>
      <c r="G483" s="199" t="s">
        <v>140</v>
      </c>
      <c r="H483" s="200">
        <v>1</v>
      </c>
      <c r="I483" s="201"/>
      <c r="J483" s="201">
        <f>ROUND(I483*H483,2)</f>
        <v>0</v>
      </c>
      <c r="K483" s="205" t="s">
        <v>108</v>
      </c>
      <c r="L483" s="180"/>
      <c r="M483" s="181"/>
      <c r="N483" s="182"/>
      <c r="O483" s="153"/>
      <c r="P483" s="153"/>
      <c r="Q483" s="153"/>
      <c r="R483" s="153"/>
      <c r="S483" s="153"/>
      <c r="T483" s="154"/>
      <c r="AR483" s="21"/>
      <c r="AT483" s="21"/>
      <c r="AU483" s="21"/>
      <c r="AY483" s="21"/>
      <c r="BE483" s="155"/>
      <c r="BF483" s="155"/>
      <c r="BG483" s="155"/>
      <c r="BH483" s="155"/>
      <c r="BI483" s="155"/>
      <c r="BJ483" s="21"/>
      <c r="BK483" s="155"/>
      <c r="BL483" s="21"/>
      <c r="BM483" s="21"/>
    </row>
    <row r="484" spans="2:65" s="12" customFormat="1">
      <c r="B484" s="164"/>
      <c r="C484" s="203"/>
      <c r="D484" s="165"/>
      <c r="F484" s="202" t="s">
        <v>333</v>
      </c>
      <c r="G484" s="203"/>
      <c r="H484" s="204"/>
      <c r="I484" s="203"/>
      <c r="J484" s="203"/>
      <c r="K484" s="203"/>
      <c r="L484" s="164"/>
      <c r="M484" s="168"/>
      <c r="N484" s="169"/>
      <c r="O484" s="169"/>
      <c r="P484" s="169"/>
      <c r="Q484" s="169"/>
      <c r="R484" s="169"/>
      <c r="S484" s="169"/>
      <c r="T484" s="170"/>
      <c r="AT484" s="171"/>
      <c r="AU484" s="171"/>
      <c r="AY484" s="171"/>
    </row>
    <row r="485" spans="2:65" s="185" customFormat="1" ht="22.5" customHeight="1">
      <c r="B485" s="144"/>
      <c r="C485" s="206">
        <v>185</v>
      </c>
      <c r="D485" s="174"/>
      <c r="E485" s="146" t="s">
        <v>499</v>
      </c>
      <c r="F485" s="198" t="s">
        <v>123</v>
      </c>
      <c r="G485" s="199" t="s">
        <v>140</v>
      </c>
      <c r="H485" s="200">
        <v>5</v>
      </c>
      <c r="I485" s="201"/>
      <c r="J485" s="201">
        <f>ROUND(I485*H485,2)</f>
        <v>0</v>
      </c>
      <c r="K485" s="205" t="s">
        <v>108</v>
      </c>
      <c r="L485" s="180"/>
      <c r="M485" s="181"/>
      <c r="N485" s="182"/>
      <c r="O485" s="153"/>
      <c r="P485" s="153"/>
      <c r="Q485" s="153"/>
      <c r="R485" s="153"/>
      <c r="S485" s="153"/>
      <c r="T485" s="154"/>
      <c r="AR485" s="21"/>
      <c r="AT485" s="21"/>
      <c r="AU485" s="21"/>
      <c r="AY485" s="21"/>
      <c r="BE485" s="155"/>
      <c r="BF485" s="155"/>
      <c r="BG485" s="155"/>
      <c r="BH485" s="155"/>
      <c r="BI485" s="155"/>
      <c r="BJ485" s="21"/>
      <c r="BK485" s="155"/>
      <c r="BL485" s="21"/>
      <c r="BM485" s="21"/>
    </row>
    <row r="486" spans="2:65" s="12" customFormat="1">
      <c r="B486" s="164"/>
      <c r="C486" s="203"/>
      <c r="D486" s="165"/>
      <c r="F486" s="202" t="s">
        <v>357</v>
      </c>
      <c r="G486" s="203"/>
      <c r="H486" s="204"/>
      <c r="I486" s="203"/>
      <c r="J486" s="203"/>
      <c r="K486" s="203"/>
      <c r="L486" s="164"/>
      <c r="M486" s="168"/>
      <c r="N486" s="169"/>
      <c r="O486" s="169"/>
      <c r="P486" s="169"/>
      <c r="Q486" s="169"/>
      <c r="R486" s="169"/>
      <c r="S486" s="169"/>
      <c r="T486" s="170"/>
      <c r="AT486" s="171"/>
      <c r="AU486" s="171"/>
      <c r="AY486" s="171"/>
    </row>
    <row r="487" spans="2:65" s="185" customFormat="1" ht="22.5" customHeight="1">
      <c r="B487" s="144"/>
      <c r="C487" s="206">
        <v>186</v>
      </c>
      <c r="D487" s="174"/>
      <c r="E487" s="146" t="s">
        <v>500</v>
      </c>
      <c r="F487" s="198" t="s">
        <v>335</v>
      </c>
      <c r="G487" s="199" t="s">
        <v>140</v>
      </c>
      <c r="H487" s="200">
        <v>11</v>
      </c>
      <c r="I487" s="201"/>
      <c r="J487" s="201">
        <f>ROUND(I487*H487,2)</f>
        <v>0</v>
      </c>
      <c r="K487" s="205" t="s">
        <v>108</v>
      </c>
      <c r="L487" s="180"/>
      <c r="M487" s="181"/>
      <c r="N487" s="182"/>
      <c r="O487" s="153"/>
      <c r="P487" s="153"/>
      <c r="Q487" s="153"/>
      <c r="R487" s="153"/>
      <c r="S487" s="153"/>
      <c r="T487" s="154"/>
      <c r="AR487" s="21"/>
      <c r="AT487" s="21"/>
      <c r="AU487" s="21"/>
      <c r="AY487" s="21"/>
      <c r="BE487" s="155"/>
      <c r="BF487" s="155"/>
      <c r="BG487" s="155"/>
      <c r="BH487" s="155"/>
      <c r="BI487" s="155"/>
      <c r="BJ487" s="21"/>
      <c r="BK487" s="155"/>
      <c r="BL487" s="21"/>
      <c r="BM487" s="21"/>
    </row>
    <row r="488" spans="2:65" s="12" customFormat="1">
      <c r="B488" s="164"/>
      <c r="C488" s="203"/>
      <c r="D488" s="165"/>
      <c r="F488" s="202" t="s">
        <v>336</v>
      </c>
      <c r="G488" s="203"/>
      <c r="H488" s="204"/>
      <c r="I488" s="203"/>
      <c r="J488" s="203"/>
      <c r="K488" s="203"/>
      <c r="L488" s="164"/>
      <c r="M488" s="168"/>
      <c r="N488" s="169"/>
      <c r="O488" s="169"/>
      <c r="P488" s="169"/>
      <c r="Q488" s="169"/>
      <c r="R488" s="169"/>
      <c r="S488" s="169"/>
      <c r="T488" s="170"/>
      <c r="AT488" s="171"/>
      <c r="AU488" s="171"/>
      <c r="AY488" s="171"/>
    </row>
    <row r="489" spans="2:65" s="185" customFormat="1" ht="22.5" customHeight="1">
      <c r="B489" s="144"/>
      <c r="C489" s="206">
        <v>187</v>
      </c>
      <c r="D489" s="174"/>
      <c r="E489" s="146" t="s">
        <v>501</v>
      </c>
      <c r="F489" s="198" t="s">
        <v>124</v>
      </c>
      <c r="G489" s="199" t="s">
        <v>140</v>
      </c>
      <c r="H489" s="200">
        <v>16</v>
      </c>
      <c r="I489" s="201"/>
      <c r="J489" s="201">
        <f>ROUND(I489*H489,2)</f>
        <v>0</v>
      </c>
      <c r="K489" s="205" t="s">
        <v>108</v>
      </c>
      <c r="L489" s="180"/>
      <c r="M489" s="181"/>
      <c r="N489" s="182"/>
      <c r="O489" s="153"/>
      <c r="P489" s="153"/>
      <c r="Q489" s="153"/>
      <c r="R489" s="153"/>
      <c r="S489" s="153"/>
      <c r="T489" s="154"/>
      <c r="AR489" s="21"/>
      <c r="AT489" s="21"/>
      <c r="AU489" s="21"/>
      <c r="AY489" s="21"/>
      <c r="BE489" s="155"/>
      <c r="BF489" s="155"/>
      <c r="BG489" s="155"/>
      <c r="BH489" s="155"/>
      <c r="BI489" s="155"/>
      <c r="BJ489" s="21"/>
      <c r="BK489" s="155"/>
      <c r="BL489" s="21"/>
      <c r="BM489" s="21"/>
    </row>
    <row r="490" spans="2:65" s="12" customFormat="1">
      <c r="B490" s="164"/>
      <c r="C490" s="203"/>
      <c r="D490" s="165"/>
      <c r="F490" s="202" t="s">
        <v>337</v>
      </c>
      <c r="G490" s="203"/>
      <c r="H490" s="204"/>
      <c r="I490" s="203"/>
      <c r="J490" s="203"/>
      <c r="K490" s="203"/>
      <c r="L490" s="164"/>
      <c r="M490" s="168"/>
      <c r="N490" s="169"/>
      <c r="O490" s="169"/>
      <c r="P490" s="169"/>
      <c r="Q490" s="169"/>
      <c r="R490" s="169"/>
      <c r="S490" s="169"/>
      <c r="T490" s="170"/>
      <c r="AT490" s="171"/>
      <c r="AU490" s="171"/>
      <c r="AY490" s="171"/>
    </row>
    <row r="491" spans="2:65" s="185" customFormat="1" ht="22.5" customHeight="1">
      <c r="B491" s="144"/>
      <c r="C491" s="206">
        <v>188</v>
      </c>
      <c r="D491" s="174"/>
      <c r="E491" s="146" t="s">
        <v>502</v>
      </c>
      <c r="F491" s="198" t="s">
        <v>338</v>
      </c>
      <c r="G491" s="199" t="s">
        <v>140</v>
      </c>
      <c r="H491" s="200">
        <v>5</v>
      </c>
      <c r="I491" s="201"/>
      <c r="J491" s="201">
        <f>ROUND(I491*H491,2)</f>
        <v>0</v>
      </c>
      <c r="K491" s="205" t="s">
        <v>108</v>
      </c>
      <c r="L491" s="180"/>
      <c r="M491" s="181"/>
      <c r="N491" s="182"/>
      <c r="O491" s="153"/>
      <c r="P491" s="153"/>
      <c r="Q491" s="153"/>
      <c r="R491" s="153"/>
      <c r="S491" s="153"/>
      <c r="T491" s="154"/>
      <c r="AR491" s="21"/>
      <c r="AT491" s="21"/>
      <c r="AU491" s="21"/>
      <c r="AY491" s="21"/>
      <c r="BE491" s="155"/>
      <c r="BF491" s="155"/>
      <c r="BG491" s="155"/>
      <c r="BH491" s="155"/>
      <c r="BI491" s="155"/>
      <c r="BJ491" s="21"/>
      <c r="BK491" s="155"/>
      <c r="BL491" s="21"/>
      <c r="BM491" s="21"/>
    </row>
    <row r="492" spans="2:65" s="12" customFormat="1">
      <c r="B492" s="164"/>
      <c r="C492" s="203"/>
      <c r="D492" s="165"/>
      <c r="F492" s="202" t="s">
        <v>339</v>
      </c>
      <c r="G492" s="203"/>
      <c r="H492" s="204"/>
      <c r="I492" s="203"/>
      <c r="J492" s="203"/>
      <c r="K492" s="203"/>
      <c r="L492" s="164"/>
      <c r="M492" s="168"/>
      <c r="N492" s="169"/>
      <c r="O492" s="169"/>
      <c r="P492" s="169"/>
      <c r="Q492" s="169"/>
      <c r="R492" s="169"/>
      <c r="S492" s="169"/>
      <c r="T492" s="170"/>
      <c r="AT492" s="171"/>
      <c r="AU492" s="171"/>
      <c r="AY492" s="171"/>
    </row>
    <row r="493" spans="2:65" s="185" customFormat="1" ht="22.5" customHeight="1">
      <c r="B493" s="144"/>
      <c r="C493" s="206">
        <v>189</v>
      </c>
      <c r="D493" s="174"/>
      <c r="E493" s="146" t="s">
        <v>503</v>
      </c>
      <c r="F493" s="198" t="s">
        <v>340</v>
      </c>
      <c r="G493" s="199" t="s">
        <v>140</v>
      </c>
      <c r="H493" s="200">
        <v>1</v>
      </c>
      <c r="I493" s="201"/>
      <c r="J493" s="201">
        <f>ROUND(I493*H493,2)</f>
        <v>0</v>
      </c>
      <c r="K493" s="205" t="s">
        <v>108</v>
      </c>
      <c r="L493" s="180"/>
      <c r="M493" s="181"/>
      <c r="N493" s="182"/>
      <c r="O493" s="153"/>
      <c r="P493" s="153"/>
      <c r="Q493" s="153"/>
      <c r="R493" s="153"/>
      <c r="S493" s="153"/>
      <c r="T493" s="154"/>
      <c r="AR493" s="21"/>
      <c r="AT493" s="21"/>
      <c r="AU493" s="21"/>
      <c r="AY493" s="21"/>
      <c r="BE493" s="155"/>
      <c r="BF493" s="155"/>
      <c r="BG493" s="155"/>
      <c r="BH493" s="155"/>
      <c r="BI493" s="155"/>
      <c r="BJ493" s="21"/>
      <c r="BK493" s="155"/>
      <c r="BL493" s="21"/>
      <c r="BM493" s="21"/>
    </row>
    <row r="494" spans="2:65" s="12" customFormat="1">
      <c r="B494" s="164"/>
      <c r="C494" s="203"/>
      <c r="D494" s="165"/>
      <c r="F494" s="202" t="s">
        <v>341</v>
      </c>
      <c r="G494" s="203"/>
      <c r="H494" s="204"/>
      <c r="I494" s="203"/>
      <c r="J494" s="203"/>
      <c r="K494" s="203"/>
      <c r="L494" s="164"/>
      <c r="M494" s="168"/>
      <c r="N494" s="169"/>
      <c r="O494" s="169"/>
      <c r="P494" s="169"/>
      <c r="Q494" s="169"/>
      <c r="R494" s="169"/>
      <c r="S494" s="169"/>
      <c r="T494" s="170"/>
      <c r="AT494" s="171"/>
      <c r="AU494" s="171"/>
      <c r="AY494" s="171"/>
    </row>
    <row r="495" spans="2:65" s="185" customFormat="1" ht="22.5" customHeight="1">
      <c r="B495" s="144"/>
      <c r="C495" s="206">
        <v>190</v>
      </c>
      <c r="D495" s="174"/>
      <c r="E495" s="146" t="s">
        <v>480</v>
      </c>
      <c r="F495" s="198" t="s">
        <v>342</v>
      </c>
      <c r="G495" s="199" t="s">
        <v>140</v>
      </c>
      <c r="H495" s="200">
        <v>1</v>
      </c>
      <c r="I495" s="201"/>
      <c r="J495" s="201">
        <f>ROUND(I495*H495,2)</f>
        <v>0</v>
      </c>
      <c r="K495" s="205" t="s">
        <v>108</v>
      </c>
      <c r="L495" s="180"/>
      <c r="M495" s="181"/>
      <c r="N495" s="182"/>
      <c r="O495" s="153"/>
      <c r="P495" s="153"/>
      <c r="Q495" s="153"/>
      <c r="R495" s="153"/>
      <c r="S495" s="153"/>
      <c r="T495" s="154"/>
      <c r="AR495" s="21"/>
      <c r="AT495" s="21"/>
      <c r="AU495" s="21"/>
      <c r="AY495" s="21"/>
      <c r="BE495" s="155"/>
      <c r="BF495" s="155"/>
      <c r="BG495" s="155"/>
      <c r="BH495" s="155"/>
      <c r="BI495" s="155"/>
      <c r="BJ495" s="21"/>
      <c r="BK495" s="155"/>
      <c r="BL495" s="21"/>
      <c r="BM495" s="21"/>
    </row>
    <row r="496" spans="2:65" s="12" customFormat="1">
      <c r="B496" s="164"/>
      <c r="C496" s="203"/>
      <c r="D496" s="165"/>
      <c r="F496" s="202" t="s">
        <v>343</v>
      </c>
      <c r="G496" s="203"/>
      <c r="H496" s="204"/>
      <c r="I496" s="203"/>
      <c r="J496" s="203"/>
      <c r="K496" s="203"/>
      <c r="L496" s="164"/>
      <c r="M496" s="168"/>
      <c r="N496" s="169"/>
      <c r="O496" s="169"/>
      <c r="P496" s="169"/>
      <c r="Q496" s="169"/>
      <c r="R496" s="169"/>
      <c r="S496" s="169"/>
      <c r="T496" s="170"/>
      <c r="AT496" s="171"/>
      <c r="AU496" s="171"/>
      <c r="AY496" s="171"/>
    </row>
    <row r="497" spans="2:65" s="185" customFormat="1" ht="22.5" customHeight="1">
      <c r="B497" s="144"/>
      <c r="C497" s="206">
        <v>191</v>
      </c>
      <c r="D497" s="174"/>
      <c r="E497" s="146" t="s">
        <v>396</v>
      </c>
      <c r="F497" s="198" t="s">
        <v>125</v>
      </c>
      <c r="G497" s="199" t="s">
        <v>114</v>
      </c>
      <c r="H497" s="200">
        <v>50</v>
      </c>
      <c r="I497" s="201"/>
      <c r="J497" s="201">
        <f>ROUND(I497*H497,2)</f>
        <v>0</v>
      </c>
      <c r="K497" s="205" t="s">
        <v>108</v>
      </c>
      <c r="L497" s="180"/>
      <c r="M497" s="181"/>
      <c r="N497" s="182"/>
      <c r="O497" s="153"/>
      <c r="P497" s="153"/>
      <c r="Q497" s="153"/>
      <c r="R497" s="153"/>
      <c r="S497" s="153"/>
      <c r="T497" s="154"/>
      <c r="AR497" s="21"/>
      <c r="AT497" s="21"/>
      <c r="AU497" s="21"/>
      <c r="AY497" s="21"/>
      <c r="BE497" s="155"/>
      <c r="BF497" s="155"/>
      <c r="BG497" s="155"/>
      <c r="BH497" s="155"/>
      <c r="BI497" s="155"/>
      <c r="BJ497" s="21"/>
      <c r="BK497" s="155"/>
      <c r="BL497" s="21"/>
      <c r="BM497" s="21"/>
    </row>
    <row r="498" spans="2:65" s="12" customFormat="1">
      <c r="B498" s="164"/>
      <c r="C498" s="203"/>
      <c r="D498" s="165"/>
      <c r="F498" s="202" t="s">
        <v>344</v>
      </c>
      <c r="G498" s="203"/>
      <c r="H498" s="204"/>
      <c r="I498" s="203"/>
      <c r="J498" s="203"/>
      <c r="K498" s="203"/>
      <c r="L498" s="164"/>
      <c r="M498" s="168"/>
      <c r="N498" s="169"/>
      <c r="O498" s="169"/>
      <c r="P498" s="169"/>
      <c r="Q498" s="169"/>
      <c r="R498" s="169"/>
      <c r="S498" s="169"/>
      <c r="T498" s="170"/>
      <c r="AT498" s="171"/>
      <c r="AU498" s="171"/>
      <c r="AY498" s="171"/>
    </row>
    <row r="499" spans="2:65" s="185" customFormat="1" ht="22.5" customHeight="1">
      <c r="B499" s="144"/>
      <c r="C499" s="206">
        <v>192</v>
      </c>
      <c r="D499" s="174"/>
      <c r="E499" s="146" t="s">
        <v>396</v>
      </c>
      <c r="F499" s="198" t="s">
        <v>345</v>
      </c>
      <c r="G499" s="199" t="s">
        <v>114</v>
      </c>
      <c r="H499" s="200">
        <v>200</v>
      </c>
      <c r="I499" s="201"/>
      <c r="J499" s="201">
        <f>ROUND(I499*H499,2)</f>
        <v>0</v>
      </c>
      <c r="K499" s="205" t="s">
        <v>108</v>
      </c>
      <c r="L499" s="180"/>
      <c r="M499" s="181"/>
      <c r="N499" s="182"/>
      <c r="O499" s="153"/>
      <c r="P499" s="153"/>
      <c r="Q499" s="153"/>
      <c r="R499" s="153"/>
      <c r="S499" s="153"/>
      <c r="T499" s="154"/>
      <c r="AR499" s="21"/>
      <c r="AT499" s="21"/>
      <c r="AU499" s="21"/>
      <c r="AY499" s="21"/>
      <c r="BE499" s="155"/>
      <c r="BF499" s="155"/>
      <c r="BG499" s="155"/>
      <c r="BH499" s="155"/>
      <c r="BI499" s="155"/>
      <c r="BJ499" s="21"/>
      <c r="BK499" s="155"/>
      <c r="BL499" s="21"/>
      <c r="BM499" s="21"/>
    </row>
    <row r="500" spans="2:65" s="12" customFormat="1">
      <c r="B500" s="164"/>
      <c r="C500" s="203"/>
      <c r="D500" s="165"/>
      <c r="F500" s="202" t="s">
        <v>346</v>
      </c>
      <c r="G500" s="203"/>
      <c r="H500" s="204"/>
      <c r="I500" s="203"/>
      <c r="J500" s="203"/>
      <c r="K500" s="203"/>
      <c r="L500" s="164"/>
      <c r="M500" s="168"/>
      <c r="N500" s="169"/>
      <c r="O500" s="169"/>
      <c r="P500" s="169"/>
      <c r="Q500" s="169"/>
      <c r="R500" s="169"/>
      <c r="S500" s="169"/>
      <c r="T500" s="170"/>
      <c r="AT500" s="171"/>
      <c r="AU500" s="171"/>
      <c r="AY500" s="171"/>
    </row>
    <row r="501" spans="2:65" s="185" customFormat="1" ht="22.5" customHeight="1">
      <c r="B501" s="144"/>
      <c r="C501" s="206">
        <v>193</v>
      </c>
      <c r="D501" s="174"/>
      <c r="E501" s="146" t="s">
        <v>396</v>
      </c>
      <c r="F501" s="198" t="s">
        <v>347</v>
      </c>
      <c r="G501" s="199" t="s">
        <v>114</v>
      </c>
      <c r="H501" s="200">
        <v>160</v>
      </c>
      <c r="I501" s="201"/>
      <c r="J501" s="201">
        <f>ROUND(I501*H501,2)</f>
        <v>0</v>
      </c>
      <c r="K501" s="205" t="s">
        <v>108</v>
      </c>
      <c r="L501" s="180"/>
      <c r="M501" s="181"/>
      <c r="N501" s="182"/>
      <c r="O501" s="153"/>
      <c r="P501" s="153"/>
      <c r="Q501" s="153"/>
      <c r="R501" s="153"/>
      <c r="S501" s="153"/>
      <c r="T501" s="154"/>
      <c r="AR501" s="21"/>
      <c r="AT501" s="21"/>
      <c r="AU501" s="21"/>
      <c r="AY501" s="21"/>
      <c r="BE501" s="155"/>
      <c r="BF501" s="155"/>
      <c r="BG501" s="155"/>
      <c r="BH501" s="155"/>
      <c r="BI501" s="155"/>
      <c r="BJ501" s="21"/>
      <c r="BK501" s="155"/>
      <c r="BL501" s="21"/>
      <c r="BM501" s="21"/>
    </row>
    <row r="502" spans="2:65" s="12" customFormat="1">
      <c r="B502" s="164"/>
      <c r="C502" s="203"/>
      <c r="D502" s="165"/>
      <c r="F502" s="202" t="s">
        <v>348</v>
      </c>
      <c r="G502" s="203"/>
      <c r="H502" s="204"/>
      <c r="I502" s="203"/>
      <c r="J502" s="203"/>
      <c r="K502" s="203"/>
      <c r="L502" s="164"/>
      <c r="M502" s="168"/>
      <c r="N502" s="169"/>
      <c r="O502" s="169"/>
      <c r="P502" s="169"/>
      <c r="Q502" s="169"/>
      <c r="R502" s="169"/>
      <c r="S502" s="169"/>
      <c r="T502" s="170"/>
      <c r="AT502" s="171"/>
      <c r="AU502" s="171"/>
      <c r="AY502" s="171"/>
    </row>
    <row r="503" spans="2:65" s="185" customFormat="1" ht="22.5" customHeight="1">
      <c r="B503" s="144"/>
      <c r="C503" s="206">
        <v>194</v>
      </c>
      <c r="D503" s="174"/>
      <c r="E503" s="146" t="s">
        <v>397</v>
      </c>
      <c r="F503" s="198" t="s">
        <v>349</v>
      </c>
      <c r="G503" s="199" t="s">
        <v>114</v>
      </c>
      <c r="H503" s="200">
        <v>410</v>
      </c>
      <c r="I503" s="201"/>
      <c r="J503" s="201">
        <f>ROUND(I503*H503,2)</f>
        <v>0</v>
      </c>
      <c r="K503" s="205" t="s">
        <v>108</v>
      </c>
      <c r="L503" s="180"/>
      <c r="M503" s="181"/>
      <c r="N503" s="182"/>
      <c r="O503" s="153"/>
      <c r="P503" s="153"/>
      <c r="Q503" s="153"/>
      <c r="R503" s="153"/>
      <c r="S503" s="153"/>
      <c r="T503" s="154"/>
      <c r="AR503" s="21"/>
      <c r="AT503" s="21"/>
      <c r="AU503" s="21"/>
      <c r="AY503" s="21"/>
      <c r="BE503" s="155"/>
      <c r="BF503" s="155"/>
      <c r="BG503" s="155"/>
      <c r="BH503" s="155"/>
      <c r="BI503" s="155"/>
      <c r="BJ503" s="21"/>
      <c r="BK503" s="155"/>
      <c r="BL503" s="21"/>
      <c r="BM503" s="21"/>
    </row>
    <row r="504" spans="2:65" s="12" customFormat="1">
      <c r="B504" s="164"/>
      <c r="C504" s="203"/>
      <c r="D504" s="165"/>
      <c r="F504" s="202" t="s">
        <v>350</v>
      </c>
      <c r="G504" s="203"/>
      <c r="H504" s="204"/>
      <c r="I504" s="203"/>
      <c r="J504" s="203"/>
      <c r="K504" s="203"/>
      <c r="L504" s="164"/>
      <c r="M504" s="168"/>
      <c r="N504" s="169"/>
      <c r="O504" s="169"/>
      <c r="P504" s="169"/>
      <c r="Q504" s="169"/>
      <c r="R504" s="169"/>
      <c r="S504" s="169"/>
      <c r="T504" s="170"/>
      <c r="AT504" s="171"/>
      <c r="AU504" s="171"/>
      <c r="AY504" s="171"/>
    </row>
    <row r="505" spans="2:65" s="185" customFormat="1" ht="22.5" customHeight="1">
      <c r="B505" s="144"/>
      <c r="C505" s="206">
        <v>195</v>
      </c>
      <c r="D505" s="174"/>
      <c r="E505" s="146" t="s">
        <v>223</v>
      </c>
      <c r="F505" s="198" t="s">
        <v>358</v>
      </c>
      <c r="G505" s="199" t="s">
        <v>114</v>
      </c>
      <c r="H505" s="200">
        <v>410</v>
      </c>
      <c r="I505" s="201"/>
      <c r="J505" s="201">
        <f>ROUND(I505*H505,2)</f>
        <v>0</v>
      </c>
      <c r="K505" s="205" t="s">
        <v>108</v>
      </c>
      <c r="L505" s="180"/>
      <c r="M505" s="181"/>
      <c r="N505" s="182"/>
      <c r="O505" s="153"/>
      <c r="P505" s="153"/>
      <c r="Q505" s="153"/>
      <c r="R505" s="153"/>
      <c r="S505" s="153"/>
      <c r="T505" s="154"/>
      <c r="AR505" s="21"/>
      <c r="AT505" s="21"/>
      <c r="AU505" s="21"/>
      <c r="AY505" s="21"/>
      <c r="BE505" s="155"/>
      <c r="BF505" s="155"/>
      <c r="BG505" s="155"/>
      <c r="BH505" s="155"/>
      <c r="BI505" s="155"/>
      <c r="BJ505" s="21"/>
      <c r="BK505" s="155"/>
      <c r="BL505" s="21"/>
      <c r="BM505" s="21"/>
    </row>
    <row r="506" spans="2:65" s="12" customFormat="1" ht="27">
      <c r="B506" s="164"/>
      <c r="C506" s="203"/>
      <c r="D506" s="165"/>
      <c r="F506" s="202" t="s">
        <v>359</v>
      </c>
      <c r="G506" s="203"/>
      <c r="H506" s="204"/>
      <c r="I506" s="203"/>
      <c r="J506" s="203"/>
      <c r="K506" s="203"/>
      <c r="L506" s="164"/>
      <c r="M506" s="168"/>
      <c r="N506" s="169"/>
      <c r="O506" s="169"/>
      <c r="P506" s="169"/>
      <c r="Q506" s="169"/>
      <c r="R506" s="169"/>
      <c r="S506" s="169"/>
      <c r="T506" s="170"/>
      <c r="AT506" s="171"/>
      <c r="AU506" s="171"/>
      <c r="AY506" s="171"/>
    </row>
    <row r="507" spans="2:65" s="185" customFormat="1" ht="22.5" customHeight="1">
      <c r="B507" s="144"/>
      <c r="C507" s="206">
        <v>196</v>
      </c>
      <c r="D507" s="174"/>
      <c r="E507" s="146" t="s">
        <v>210</v>
      </c>
      <c r="F507" s="198" t="s">
        <v>154</v>
      </c>
      <c r="G507" s="199" t="s">
        <v>114</v>
      </c>
      <c r="H507" s="200">
        <v>450</v>
      </c>
      <c r="I507" s="201"/>
      <c r="J507" s="201">
        <f>ROUND(I507*H507,2)</f>
        <v>0</v>
      </c>
      <c r="K507" s="205" t="s">
        <v>108</v>
      </c>
      <c r="L507" s="180"/>
      <c r="M507" s="181"/>
      <c r="N507" s="182"/>
      <c r="O507" s="153"/>
      <c r="P507" s="153"/>
      <c r="Q507" s="153"/>
      <c r="R507" s="153"/>
      <c r="S507" s="153"/>
      <c r="T507" s="154"/>
      <c r="AR507" s="21"/>
      <c r="AT507" s="21"/>
      <c r="AU507" s="21"/>
      <c r="AY507" s="21"/>
      <c r="BE507" s="155"/>
      <c r="BF507" s="155"/>
      <c r="BG507" s="155"/>
      <c r="BH507" s="155"/>
      <c r="BI507" s="155"/>
      <c r="BJ507" s="21"/>
      <c r="BK507" s="155"/>
      <c r="BL507" s="21"/>
      <c r="BM507" s="21"/>
    </row>
    <row r="508" spans="2:65" s="12" customFormat="1" ht="40.5">
      <c r="B508" s="164"/>
      <c r="C508" s="203"/>
      <c r="D508" s="165"/>
      <c r="F508" s="202" t="s">
        <v>351</v>
      </c>
      <c r="G508" s="203"/>
      <c r="H508" s="204"/>
      <c r="I508" s="203"/>
      <c r="J508" s="203"/>
      <c r="K508" s="203"/>
      <c r="L508" s="164"/>
      <c r="M508" s="168"/>
      <c r="N508" s="169"/>
      <c r="O508" s="169"/>
      <c r="P508" s="169"/>
      <c r="Q508" s="169"/>
      <c r="R508" s="169"/>
      <c r="S508" s="169"/>
      <c r="T508" s="170"/>
      <c r="AT508" s="171"/>
      <c r="AU508" s="171"/>
      <c r="AY508" s="171"/>
    </row>
    <row r="509" spans="2:65" s="185" customFormat="1" ht="22.5" customHeight="1">
      <c r="B509" s="144"/>
      <c r="C509" s="206">
        <v>197</v>
      </c>
      <c r="D509" s="174"/>
      <c r="E509" s="146">
        <v>460680041</v>
      </c>
      <c r="F509" s="198" t="s">
        <v>360</v>
      </c>
      <c r="G509" s="199" t="s">
        <v>140</v>
      </c>
      <c r="H509" s="200">
        <v>11</v>
      </c>
      <c r="I509" s="201"/>
      <c r="J509" s="201">
        <f>ROUND(I509*H509,2)</f>
        <v>0</v>
      </c>
      <c r="K509" s="205" t="s">
        <v>108</v>
      </c>
      <c r="L509" s="180"/>
      <c r="M509" s="181"/>
      <c r="N509" s="182"/>
      <c r="O509" s="153"/>
      <c r="P509" s="153"/>
      <c r="Q509" s="153"/>
      <c r="R509" s="153"/>
      <c r="S509" s="153"/>
      <c r="T509" s="154"/>
      <c r="AR509" s="21"/>
      <c r="AT509" s="21"/>
      <c r="AU509" s="21"/>
      <c r="AY509" s="21"/>
      <c r="BE509" s="155"/>
      <c r="BF509" s="155"/>
      <c r="BG509" s="155"/>
      <c r="BH509" s="155"/>
      <c r="BI509" s="155"/>
      <c r="BJ509" s="21"/>
      <c r="BK509" s="155"/>
      <c r="BL509" s="21"/>
      <c r="BM509" s="21"/>
    </row>
    <row r="510" spans="2:65" s="12" customFormat="1">
      <c r="B510" s="164"/>
      <c r="C510" s="203"/>
      <c r="D510" s="165"/>
      <c r="F510" s="202" t="s">
        <v>361</v>
      </c>
      <c r="G510" s="203"/>
      <c r="H510" s="204"/>
      <c r="I510" s="203"/>
      <c r="J510" s="203"/>
      <c r="K510" s="203"/>
      <c r="L510" s="164"/>
      <c r="M510" s="168"/>
      <c r="N510" s="169"/>
      <c r="O510" s="169"/>
      <c r="P510" s="169"/>
      <c r="Q510" s="169"/>
      <c r="R510" s="169"/>
      <c r="S510" s="169"/>
      <c r="T510" s="170"/>
      <c r="AT510" s="171"/>
      <c r="AU510" s="171"/>
      <c r="AY510" s="171"/>
    </row>
    <row r="511" spans="2:65" s="185" customFormat="1" ht="22.5" customHeight="1">
      <c r="B511" s="144"/>
      <c r="C511" s="206">
        <v>198</v>
      </c>
      <c r="D511" s="174"/>
      <c r="E511" s="146">
        <v>460680042</v>
      </c>
      <c r="F511" s="198" t="s">
        <v>129</v>
      </c>
      <c r="G511" s="199" t="s">
        <v>140</v>
      </c>
      <c r="H511" s="200">
        <v>1</v>
      </c>
      <c r="I511" s="201"/>
      <c r="J511" s="201">
        <f>ROUND(I511*H511,2)</f>
        <v>0</v>
      </c>
      <c r="K511" s="205" t="s">
        <v>108</v>
      </c>
      <c r="L511" s="180"/>
      <c r="M511" s="181"/>
      <c r="N511" s="182"/>
      <c r="O511" s="153"/>
      <c r="P511" s="153"/>
      <c r="Q511" s="153"/>
      <c r="R511" s="153"/>
      <c r="S511" s="153"/>
      <c r="T511" s="154"/>
      <c r="AR511" s="21"/>
      <c r="AT511" s="21"/>
      <c r="AU511" s="21"/>
      <c r="AY511" s="21"/>
      <c r="BE511" s="155"/>
      <c r="BF511" s="155"/>
      <c r="BG511" s="155"/>
      <c r="BH511" s="155"/>
      <c r="BI511" s="155"/>
      <c r="BJ511" s="21"/>
      <c r="BK511" s="155"/>
      <c r="BL511" s="21"/>
      <c r="BM511" s="21"/>
    </row>
    <row r="512" spans="2:65" s="12" customFormat="1">
      <c r="B512" s="164"/>
      <c r="C512" s="203"/>
      <c r="D512" s="165"/>
      <c r="F512" s="202" t="s">
        <v>362</v>
      </c>
      <c r="G512" s="203"/>
      <c r="H512" s="204"/>
      <c r="I512" s="203"/>
      <c r="J512" s="203"/>
      <c r="K512" s="203"/>
      <c r="L512" s="164"/>
      <c r="M512" s="168"/>
      <c r="N512" s="169"/>
      <c r="O512" s="169"/>
      <c r="P512" s="169"/>
      <c r="Q512" s="169"/>
      <c r="R512" s="169"/>
      <c r="S512" s="169"/>
      <c r="T512" s="170"/>
      <c r="AT512" s="171"/>
      <c r="AU512" s="171"/>
      <c r="AY512" s="171"/>
    </row>
    <row r="513" spans="2:65" s="185" customFormat="1" ht="22.5" customHeight="1">
      <c r="B513" s="144"/>
      <c r="C513" s="206">
        <v>199</v>
      </c>
      <c r="D513" s="174"/>
      <c r="E513" s="146" t="s">
        <v>207</v>
      </c>
      <c r="F513" s="198" t="s">
        <v>352</v>
      </c>
      <c r="G513" s="199" t="s">
        <v>140</v>
      </c>
      <c r="H513" s="200">
        <v>51</v>
      </c>
      <c r="I513" s="201"/>
      <c r="J513" s="201">
        <f>ROUND(I513*H513,2)</f>
        <v>0</v>
      </c>
      <c r="K513" s="205" t="s">
        <v>108</v>
      </c>
      <c r="L513" s="180"/>
      <c r="M513" s="181"/>
      <c r="N513" s="182"/>
      <c r="O513" s="153"/>
      <c r="P513" s="153"/>
      <c r="Q513" s="153"/>
      <c r="R513" s="153"/>
      <c r="S513" s="153"/>
      <c r="T513" s="154"/>
      <c r="AR513" s="21"/>
      <c r="AT513" s="21"/>
      <c r="AU513" s="21"/>
      <c r="AY513" s="21"/>
      <c r="BE513" s="155"/>
      <c r="BF513" s="155"/>
      <c r="BG513" s="155"/>
      <c r="BH513" s="155"/>
      <c r="BI513" s="155"/>
      <c r="BJ513" s="21"/>
      <c r="BK513" s="155"/>
      <c r="BL513" s="21"/>
      <c r="BM513" s="21"/>
    </row>
    <row r="514" spans="2:65" s="12" customFormat="1" ht="27">
      <c r="B514" s="164"/>
      <c r="C514" s="203"/>
      <c r="D514" s="165"/>
      <c r="F514" s="202" t="s">
        <v>353</v>
      </c>
      <c r="G514" s="203"/>
      <c r="H514" s="204"/>
      <c r="I514" s="203"/>
      <c r="J514" s="203"/>
      <c r="K514" s="203"/>
      <c r="L514" s="164"/>
      <c r="M514" s="168"/>
      <c r="N514" s="169"/>
      <c r="O514" s="169"/>
      <c r="P514" s="169"/>
      <c r="Q514" s="169"/>
      <c r="R514" s="169"/>
      <c r="S514" s="169"/>
      <c r="T514" s="170"/>
      <c r="AT514" s="171"/>
      <c r="AU514" s="171"/>
      <c r="AY514" s="171"/>
    </row>
    <row r="515" spans="2:65" s="185" customFormat="1" ht="22.5" customHeight="1">
      <c r="B515" s="144"/>
      <c r="C515" s="206">
        <v>200</v>
      </c>
      <c r="D515" s="174"/>
      <c r="E515" s="146" t="s">
        <v>207</v>
      </c>
      <c r="F515" s="198" t="s">
        <v>126</v>
      </c>
      <c r="G515" s="199" t="s">
        <v>140</v>
      </c>
      <c r="H515" s="200">
        <v>6</v>
      </c>
      <c r="I515" s="201"/>
      <c r="J515" s="201">
        <f>ROUND(I515*H515,2)</f>
        <v>0</v>
      </c>
      <c r="K515" s="205" t="s">
        <v>108</v>
      </c>
      <c r="L515" s="180"/>
      <c r="M515" s="181"/>
      <c r="N515" s="182"/>
      <c r="O515" s="153"/>
      <c r="P515" s="153"/>
      <c r="Q515" s="153"/>
      <c r="R515" s="153"/>
      <c r="S515" s="153"/>
      <c r="T515" s="154"/>
      <c r="AR515" s="21"/>
      <c r="AT515" s="21"/>
      <c r="AU515" s="21"/>
      <c r="AY515" s="21"/>
      <c r="BE515" s="155"/>
      <c r="BF515" s="155"/>
      <c r="BG515" s="155"/>
      <c r="BH515" s="155"/>
      <c r="BI515" s="155"/>
      <c r="BJ515" s="21"/>
      <c r="BK515" s="155"/>
      <c r="BL515" s="21"/>
      <c r="BM515" s="21"/>
    </row>
    <row r="516" spans="2:65" s="12" customFormat="1">
      <c r="B516" s="164"/>
      <c r="C516" s="203"/>
      <c r="D516" s="165"/>
      <c r="F516" s="202" t="s">
        <v>354</v>
      </c>
      <c r="G516" s="203"/>
      <c r="H516" s="204"/>
      <c r="I516" s="203"/>
      <c r="J516" s="203"/>
      <c r="K516" s="203"/>
      <c r="L516" s="164"/>
      <c r="M516" s="168"/>
      <c r="N516" s="169"/>
      <c r="O516" s="169"/>
      <c r="P516" s="169"/>
      <c r="Q516" s="169"/>
      <c r="R516" s="169"/>
      <c r="S516" s="169"/>
      <c r="T516" s="170"/>
      <c r="AT516" s="171"/>
      <c r="AU516" s="171"/>
      <c r="AY516" s="171"/>
    </row>
    <row r="517" spans="2:65" s="185" customFormat="1" ht="22.5" customHeight="1">
      <c r="B517" s="144"/>
      <c r="C517" s="206">
        <v>201</v>
      </c>
      <c r="D517" s="174"/>
      <c r="E517" s="146" t="s">
        <v>524</v>
      </c>
      <c r="F517" s="198" t="s">
        <v>355</v>
      </c>
      <c r="G517" s="199" t="s">
        <v>115</v>
      </c>
      <c r="H517" s="200">
        <v>1</v>
      </c>
      <c r="I517" s="201"/>
      <c r="J517" s="201">
        <f>ROUND(I517*H517,2)</f>
        <v>0</v>
      </c>
      <c r="K517" s="205" t="s">
        <v>108</v>
      </c>
      <c r="L517" s="180"/>
      <c r="M517" s="181"/>
      <c r="N517" s="182"/>
      <c r="O517" s="153"/>
      <c r="P517" s="153"/>
      <c r="Q517" s="153"/>
      <c r="R517" s="153"/>
      <c r="S517" s="153"/>
      <c r="T517" s="154"/>
      <c r="AR517" s="21"/>
      <c r="AT517" s="21"/>
      <c r="AU517" s="21"/>
      <c r="AY517" s="21"/>
      <c r="BE517" s="155"/>
      <c r="BF517" s="155"/>
      <c r="BG517" s="155"/>
      <c r="BH517" s="155"/>
      <c r="BI517" s="155"/>
      <c r="BJ517" s="21"/>
      <c r="BK517" s="155"/>
      <c r="BL517" s="21"/>
      <c r="BM517" s="21"/>
    </row>
    <row r="518" spans="2:65" s="12" customFormat="1">
      <c r="B518" s="164"/>
      <c r="C518" s="203"/>
      <c r="D518" s="165"/>
      <c r="F518" s="202" t="s">
        <v>356</v>
      </c>
      <c r="G518" s="203"/>
      <c r="H518" s="204"/>
      <c r="I518" s="203"/>
      <c r="J518" s="203"/>
      <c r="K518" s="203"/>
      <c r="L518" s="164"/>
      <c r="M518" s="168"/>
      <c r="N518" s="169"/>
      <c r="O518" s="169"/>
      <c r="P518" s="169"/>
      <c r="Q518" s="169"/>
      <c r="R518" s="169"/>
      <c r="S518" s="169"/>
      <c r="T518" s="170"/>
      <c r="AT518" s="171"/>
      <c r="AU518" s="171"/>
      <c r="AY518" s="171"/>
    </row>
    <row r="519" spans="2:65" s="185" customFormat="1" ht="22.5" customHeight="1">
      <c r="B519" s="144"/>
      <c r="C519" s="206">
        <v>202</v>
      </c>
      <c r="D519" s="174"/>
      <c r="E519" s="146" t="s">
        <v>525</v>
      </c>
      <c r="F519" s="198" t="s">
        <v>130</v>
      </c>
      <c r="G519" s="199" t="s">
        <v>115</v>
      </c>
      <c r="H519" s="200">
        <v>1</v>
      </c>
      <c r="I519" s="201"/>
      <c r="J519" s="201">
        <f>ROUND(I519*H519,2)</f>
        <v>0</v>
      </c>
      <c r="K519" s="205" t="s">
        <v>108</v>
      </c>
      <c r="L519" s="180"/>
      <c r="M519" s="181"/>
      <c r="N519" s="182"/>
      <c r="O519" s="153"/>
      <c r="P519" s="153"/>
      <c r="Q519" s="153"/>
      <c r="R519" s="153"/>
      <c r="S519" s="153"/>
      <c r="T519" s="154"/>
      <c r="AR519" s="21"/>
      <c r="AT519" s="21"/>
      <c r="AU519" s="21"/>
      <c r="AY519" s="21"/>
      <c r="BE519" s="155"/>
      <c r="BF519" s="155"/>
      <c r="BG519" s="155"/>
      <c r="BH519" s="155"/>
      <c r="BI519" s="155"/>
      <c r="BJ519" s="21"/>
      <c r="BK519" s="155"/>
      <c r="BL519" s="21"/>
      <c r="BM519" s="21"/>
    </row>
    <row r="520" spans="2:65" s="12" customFormat="1" ht="27">
      <c r="B520" s="164"/>
      <c r="C520" s="203"/>
      <c r="D520" s="165"/>
      <c r="F520" s="202" t="s">
        <v>363</v>
      </c>
      <c r="G520" s="203"/>
      <c r="H520" s="204"/>
      <c r="I520" s="203"/>
      <c r="J520" s="203"/>
      <c r="K520" s="203"/>
      <c r="L520" s="164"/>
      <c r="M520" s="168"/>
      <c r="N520" s="169"/>
      <c r="O520" s="169"/>
      <c r="P520" s="169"/>
      <c r="Q520" s="169"/>
      <c r="R520" s="169"/>
      <c r="S520" s="169"/>
      <c r="T520" s="170"/>
      <c r="AT520" s="171"/>
      <c r="AU520" s="171"/>
      <c r="AY520" s="171"/>
    </row>
    <row r="521" spans="2:65" s="185" customFormat="1" ht="22.5" customHeight="1">
      <c r="B521" s="144"/>
      <c r="C521" s="206">
        <v>203</v>
      </c>
      <c r="D521" s="174"/>
      <c r="E521" s="146" t="s">
        <v>526</v>
      </c>
      <c r="F521" s="198" t="s">
        <v>127</v>
      </c>
      <c r="G521" s="199" t="s">
        <v>115</v>
      </c>
      <c r="H521" s="200">
        <v>1</v>
      </c>
      <c r="I521" s="201"/>
      <c r="J521" s="201">
        <f>ROUND(I521*H521,2)</f>
        <v>0</v>
      </c>
      <c r="K521" s="205" t="s">
        <v>108</v>
      </c>
      <c r="L521" s="180"/>
      <c r="M521" s="181"/>
      <c r="N521" s="182"/>
      <c r="O521" s="153"/>
      <c r="P521" s="153"/>
      <c r="Q521" s="153"/>
      <c r="R521" s="153"/>
      <c r="S521" s="153"/>
      <c r="T521" s="154"/>
      <c r="AR521" s="21"/>
      <c r="AT521" s="21"/>
      <c r="AU521" s="21"/>
      <c r="AY521" s="21"/>
      <c r="BE521" s="155"/>
      <c r="BF521" s="155"/>
      <c r="BG521" s="155"/>
      <c r="BH521" s="155"/>
      <c r="BI521" s="155"/>
      <c r="BJ521" s="21"/>
      <c r="BK521" s="155"/>
      <c r="BL521" s="21"/>
      <c r="BM521" s="21"/>
    </row>
    <row r="522" spans="2:65" s="12" customFormat="1">
      <c r="B522" s="164"/>
      <c r="C522" s="203"/>
      <c r="D522" s="165"/>
      <c r="F522" s="202" t="s">
        <v>128</v>
      </c>
      <c r="G522" s="203"/>
      <c r="H522" s="204"/>
      <c r="I522" s="203"/>
      <c r="J522" s="203"/>
      <c r="K522" s="203"/>
      <c r="L522" s="164"/>
      <c r="M522" s="168"/>
      <c r="N522" s="169"/>
      <c r="O522" s="169"/>
      <c r="P522" s="169"/>
      <c r="Q522" s="169"/>
      <c r="R522" s="169"/>
      <c r="S522" s="169"/>
      <c r="T522" s="170"/>
      <c r="AT522" s="171"/>
      <c r="AU522" s="171"/>
      <c r="AY522" s="171"/>
    </row>
    <row r="523" spans="2:65" s="185" customFormat="1" ht="22.5" customHeight="1">
      <c r="B523" s="144"/>
      <c r="C523" s="206">
        <v>204</v>
      </c>
      <c r="D523" s="174"/>
      <c r="E523" s="146" t="s">
        <v>527</v>
      </c>
      <c r="F523" s="198" t="s">
        <v>364</v>
      </c>
      <c r="G523" s="199" t="s">
        <v>115</v>
      </c>
      <c r="H523" s="200">
        <v>1</v>
      </c>
      <c r="I523" s="201"/>
      <c r="J523" s="201">
        <f>ROUND(I523*H523,2)</f>
        <v>0</v>
      </c>
      <c r="K523" s="205" t="s">
        <v>108</v>
      </c>
      <c r="L523" s="180"/>
      <c r="M523" s="181"/>
      <c r="N523" s="182"/>
      <c r="O523" s="153"/>
      <c r="P523" s="153"/>
      <c r="Q523" s="153"/>
      <c r="R523" s="153"/>
      <c r="S523" s="153"/>
      <c r="T523" s="154"/>
      <c r="AR523" s="21"/>
      <c r="AT523" s="21"/>
      <c r="AU523" s="21"/>
      <c r="AY523" s="21"/>
      <c r="BE523" s="155"/>
      <c r="BF523" s="155"/>
      <c r="BG523" s="155"/>
      <c r="BH523" s="155"/>
      <c r="BI523" s="155"/>
      <c r="BJ523" s="21"/>
      <c r="BK523" s="155"/>
      <c r="BL523" s="21"/>
      <c r="BM523" s="21"/>
    </row>
    <row r="524" spans="2:65" s="12" customFormat="1">
      <c r="B524" s="164"/>
      <c r="C524" s="203"/>
      <c r="D524" s="165"/>
      <c r="F524" s="202" t="s">
        <v>365</v>
      </c>
      <c r="G524" s="203"/>
      <c r="H524" s="204"/>
      <c r="I524" s="203"/>
      <c r="J524" s="203"/>
      <c r="K524" s="203"/>
      <c r="L524" s="164"/>
      <c r="M524" s="168"/>
      <c r="N524" s="169"/>
      <c r="O524" s="169"/>
      <c r="P524" s="169"/>
      <c r="Q524" s="169"/>
      <c r="R524" s="169"/>
      <c r="S524" s="169"/>
      <c r="T524" s="170"/>
      <c r="AT524" s="171"/>
      <c r="AU524" s="171"/>
      <c r="AY524" s="171"/>
    </row>
    <row r="525" spans="2:65" s="185" customFormat="1" ht="22.5" customHeight="1">
      <c r="B525" s="144"/>
      <c r="C525" s="206">
        <v>205</v>
      </c>
      <c r="D525" s="174"/>
      <c r="E525" s="146" t="s">
        <v>528</v>
      </c>
      <c r="F525" s="198" t="s">
        <v>133</v>
      </c>
      <c r="G525" s="199" t="s">
        <v>115</v>
      </c>
      <c r="H525" s="200">
        <v>1</v>
      </c>
      <c r="I525" s="201"/>
      <c r="J525" s="201">
        <f>ROUND(I525*H525,2)</f>
        <v>0</v>
      </c>
      <c r="K525" s="205" t="s">
        <v>108</v>
      </c>
      <c r="L525" s="180"/>
      <c r="M525" s="181"/>
      <c r="N525" s="182"/>
      <c r="O525" s="153"/>
      <c r="P525" s="153"/>
      <c r="Q525" s="153"/>
      <c r="R525" s="153"/>
      <c r="S525" s="153"/>
      <c r="T525" s="154"/>
      <c r="AR525" s="21"/>
      <c r="AT525" s="21"/>
      <c r="AU525" s="21"/>
      <c r="AY525" s="21"/>
      <c r="BE525" s="155"/>
      <c r="BF525" s="155"/>
      <c r="BG525" s="155"/>
      <c r="BH525" s="155"/>
      <c r="BI525" s="155"/>
      <c r="BJ525" s="21"/>
      <c r="BK525" s="155"/>
      <c r="BL525" s="21"/>
      <c r="BM525" s="21"/>
    </row>
    <row r="526" spans="2:65" s="12" customFormat="1" ht="27">
      <c r="B526" s="164"/>
      <c r="C526" s="203"/>
      <c r="D526" s="165"/>
      <c r="F526" s="202" t="s">
        <v>366</v>
      </c>
      <c r="G526" s="203"/>
      <c r="H526" s="204"/>
      <c r="I526" s="203"/>
      <c r="J526" s="203"/>
      <c r="K526" s="203"/>
      <c r="L526" s="164"/>
      <c r="M526" s="168"/>
      <c r="N526" s="169"/>
      <c r="O526" s="169"/>
      <c r="P526" s="169"/>
      <c r="Q526" s="169"/>
      <c r="R526" s="169"/>
      <c r="S526" s="169"/>
      <c r="T526" s="170"/>
      <c r="AT526" s="171"/>
      <c r="AU526" s="171"/>
      <c r="AY526" s="171"/>
    </row>
    <row r="527" spans="2:65" s="185" customFormat="1" ht="22.5" customHeight="1">
      <c r="B527" s="144"/>
      <c r="C527" s="206">
        <v>206</v>
      </c>
      <c r="D527" s="174"/>
      <c r="E527" s="146" t="s">
        <v>529</v>
      </c>
      <c r="F527" s="198" t="s">
        <v>134</v>
      </c>
      <c r="G527" s="199" t="s">
        <v>115</v>
      </c>
      <c r="H527" s="200">
        <v>1</v>
      </c>
      <c r="I527" s="201"/>
      <c r="J527" s="201">
        <f>ROUND(I527*H527,2)</f>
        <v>0</v>
      </c>
      <c r="K527" s="205" t="s">
        <v>108</v>
      </c>
      <c r="L527" s="180"/>
      <c r="M527" s="181"/>
      <c r="N527" s="182"/>
      <c r="O527" s="153"/>
      <c r="P527" s="153"/>
      <c r="Q527" s="153"/>
      <c r="R527" s="153"/>
      <c r="S527" s="153"/>
      <c r="T527" s="154"/>
      <c r="AR527" s="21"/>
      <c r="AT527" s="21"/>
      <c r="AU527" s="21"/>
      <c r="AY527" s="21"/>
      <c r="BE527" s="155"/>
      <c r="BF527" s="155"/>
      <c r="BG527" s="155"/>
      <c r="BH527" s="155"/>
      <c r="BI527" s="155"/>
      <c r="BJ527" s="21"/>
      <c r="BK527" s="155"/>
      <c r="BL527" s="21"/>
      <c r="BM527" s="21"/>
    </row>
    <row r="528" spans="2:65" s="12" customFormat="1" ht="27">
      <c r="B528" s="164"/>
      <c r="C528" s="203"/>
      <c r="D528" s="165"/>
      <c r="F528" s="202" t="s">
        <v>241</v>
      </c>
      <c r="G528" s="203"/>
      <c r="H528" s="204"/>
      <c r="I528" s="203"/>
      <c r="J528" s="203"/>
      <c r="K528" s="203"/>
      <c r="L528" s="164"/>
      <c r="M528" s="168"/>
      <c r="N528" s="169"/>
      <c r="O528" s="169"/>
      <c r="P528" s="169"/>
      <c r="Q528" s="169"/>
      <c r="R528" s="169"/>
      <c r="S528" s="169"/>
      <c r="T528" s="170"/>
      <c r="AT528" s="171"/>
      <c r="AU528" s="171"/>
      <c r="AY528" s="171"/>
    </row>
    <row r="529" spans="2:65" s="12" customFormat="1">
      <c r="B529" s="164"/>
      <c r="D529" s="157"/>
      <c r="E529" s="171"/>
      <c r="F529" s="172"/>
      <c r="H529" s="173"/>
      <c r="L529" s="164"/>
      <c r="M529" s="168"/>
      <c r="N529" s="192"/>
      <c r="O529" s="192"/>
      <c r="P529" s="192"/>
      <c r="Q529" s="192"/>
      <c r="R529" s="192"/>
      <c r="S529" s="192"/>
      <c r="T529" s="170"/>
      <c r="AT529" s="171"/>
      <c r="AU529" s="171"/>
      <c r="AY529" s="171"/>
    </row>
    <row r="530" spans="2:65" s="10" customFormat="1" ht="19.899999999999999" customHeight="1">
      <c r="B530" s="132"/>
      <c r="D530" s="142" t="s">
        <v>68</v>
      </c>
      <c r="E530" s="195" t="s">
        <v>530</v>
      </c>
      <c r="F530" s="195" t="s">
        <v>531</v>
      </c>
      <c r="J530" s="143">
        <f>SUM(J531:J551)</f>
        <v>0</v>
      </c>
      <c r="L530" s="132"/>
      <c r="M530" s="136"/>
      <c r="N530" s="137"/>
      <c r="O530" s="137"/>
      <c r="P530" s="138">
        <f>SUM(P531:P590)</f>
        <v>0</v>
      </c>
      <c r="Q530" s="137"/>
      <c r="R530" s="138">
        <f>SUM(R531:R590)</f>
        <v>0</v>
      </c>
      <c r="S530" s="137"/>
      <c r="T530" s="139">
        <f>SUM(T531:T590)</f>
        <v>0</v>
      </c>
      <c r="AR530" s="133" t="s">
        <v>77</v>
      </c>
      <c r="AT530" s="140" t="s">
        <v>68</v>
      </c>
      <c r="AU530" s="140" t="s">
        <v>20</v>
      </c>
      <c r="AY530" s="133" t="s">
        <v>105</v>
      </c>
      <c r="BK530" s="141">
        <f>SUM(BK531:BK590)</f>
        <v>0</v>
      </c>
    </row>
    <row r="531" spans="2:65" s="185" customFormat="1" ht="31.5" customHeight="1">
      <c r="B531" s="144"/>
      <c r="C531" s="145">
        <v>207</v>
      </c>
      <c r="D531" s="145"/>
      <c r="E531" s="146" t="s">
        <v>530</v>
      </c>
      <c r="F531" s="176" t="s">
        <v>532</v>
      </c>
      <c r="G531" s="177" t="s">
        <v>140</v>
      </c>
      <c r="H531" s="178">
        <v>1</v>
      </c>
      <c r="I531" s="179"/>
      <c r="J531" s="179">
        <f>ROUND(I531*H531,2)</f>
        <v>0</v>
      </c>
      <c r="K531" s="179" t="s">
        <v>108</v>
      </c>
      <c r="L531" s="35"/>
      <c r="M531" s="151"/>
      <c r="N531" s="152"/>
      <c r="O531" s="153"/>
      <c r="P531" s="153"/>
      <c r="Q531" s="153"/>
      <c r="R531" s="153"/>
      <c r="S531" s="153"/>
      <c r="T531" s="154"/>
      <c r="AR531" s="21"/>
      <c r="AT531" s="21"/>
      <c r="AU531" s="21"/>
      <c r="AY531" s="21"/>
      <c r="BE531" s="155"/>
      <c r="BF531" s="155"/>
      <c r="BG531" s="155"/>
      <c r="BH531" s="155"/>
      <c r="BI531" s="155"/>
      <c r="BJ531" s="21"/>
      <c r="BK531" s="155"/>
      <c r="BL531" s="21"/>
      <c r="BM531" s="21"/>
    </row>
    <row r="532" spans="2:65" s="185" customFormat="1" ht="12.75" customHeight="1">
      <c r="B532" s="144"/>
      <c r="C532" s="145"/>
      <c r="D532" s="145"/>
      <c r="E532" s="146"/>
      <c r="F532" s="159" t="s">
        <v>533</v>
      </c>
      <c r="G532" s="148"/>
      <c r="H532" s="149"/>
      <c r="I532" s="150"/>
      <c r="J532" s="150"/>
      <c r="K532" s="147"/>
      <c r="L532" s="35"/>
      <c r="M532" s="151"/>
      <c r="N532" s="187"/>
      <c r="O532" s="188"/>
      <c r="P532" s="188"/>
      <c r="Q532" s="188"/>
      <c r="R532" s="188"/>
      <c r="S532" s="188"/>
      <c r="T532" s="154"/>
      <c r="AR532" s="21"/>
      <c r="AT532" s="21"/>
      <c r="AU532" s="21"/>
      <c r="AY532" s="21"/>
      <c r="BE532" s="155"/>
      <c r="BF532" s="155"/>
      <c r="BG532" s="155"/>
      <c r="BH532" s="155"/>
      <c r="BI532" s="155"/>
      <c r="BJ532" s="21"/>
      <c r="BK532" s="155"/>
      <c r="BL532" s="21"/>
      <c r="BM532" s="21"/>
    </row>
    <row r="533" spans="2:65" s="185" customFormat="1" ht="31.5" customHeight="1">
      <c r="B533" s="144"/>
      <c r="C533" s="145">
        <v>208</v>
      </c>
      <c r="D533" s="145"/>
      <c r="E533" s="146" t="s">
        <v>557</v>
      </c>
      <c r="F533" s="176" t="s">
        <v>534</v>
      </c>
      <c r="G533" s="177" t="s">
        <v>140</v>
      </c>
      <c r="H533" s="178">
        <v>1</v>
      </c>
      <c r="I533" s="179"/>
      <c r="J533" s="179">
        <f>ROUND(I533*H533,2)</f>
        <v>0</v>
      </c>
      <c r="K533" s="179" t="s">
        <v>108</v>
      </c>
      <c r="L533" s="35"/>
      <c r="M533" s="151"/>
      <c r="N533" s="152"/>
      <c r="O533" s="153"/>
      <c r="P533" s="153"/>
      <c r="Q533" s="153"/>
      <c r="R533" s="153"/>
      <c r="S533" s="153"/>
      <c r="T533" s="154"/>
      <c r="AR533" s="21"/>
      <c r="AT533" s="21"/>
      <c r="AU533" s="21"/>
      <c r="AY533" s="21"/>
      <c r="BE533" s="155"/>
      <c r="BF533" s="155"/>
      <c r="BG533" s="155"/>
      <c r="BH533" s="155"/>
      <c r="BI533" s="155"/>
      <c r="BJ533" s="21"/>
      <c r="BK533" s="155"/>
      <c r="BL533" s="21"/>
      <c r="BM533" s="21"/>
    </row>
    <row r="534" spans="2:65" s="185" customFormat="1" ht="12.75" customHeight="1">
      <c r="B534" s="144"/>
      <c r="C534" s="145"/>
      <c r="D534" s="145"/>
      <c r="E534" s="146"/>
      <c r="F534" s="159" t="s">
        <v>533</v>
      </c>
      <c r="G534" s="148"/>
      <c r="H534" s="149"/>
      <c r="I534" s="150"/>
      <c r="J534" s="150"/>
      <c r="K534" s="147"/>
      <c r="L534" s="35"/>
      <c r="M534" s="151"/>
      <c r="N534" s="187"/>
      <c r="O534" s="188"/>
      <c r="P534" s="188"/>
      <c r="Q534" s="188"/>
      <c r="R534" s="188"/>
      <c r="S534" s="188"/>
      <c r="T534" s="154"/>
      <c r="AR534" s="21"/>
      <c r="AT534" s="21"/>
      <c r="AU534" s="21"/>
      <c r="AY534" s="21"/>
      <c r="BE534" s="155"/>
      <c r="BF534" s="155"/>
      <c r="BG534" s="155"/>
      <c r="BH534" s="155"/>
      <c r="BI534" s="155"/>
      <c r="BJ534" s="21"/>
      <c r="BK534" s="155"/>
      <c r="BL534" s="21"/>
      <c r="BM534" s="21"/>
    </row>
    <row r="535" spans="2:65" s="185" customFormat="1" ht="31.5" customHeight="1">
      <c r="B535" s="144"/>
      <c r="C535" s="145">
        <v>209</v>
      </c>
      <c r="D535" s="145"/>
      <c r="E535" s="146" t="s">
        <v>558</v>
      </c>
      <c r="F535" s="176" t="s">
        <v>535</v>
      </c>
      <c r="G535" s="177" t="s">
        <v>140</v>
      </c>
      <c r="H535" s="178">
        <v>1</v>
      </c>
      <c r="I535" s="179"/>
      <c r="J535" s="179">
        <f>ROUND(I535*H535,2)</f>
        <v>0</v>
      </c>
      <c r="K535" s="179" t="s">
        <v>108</v>
      </c>
      <c r="L535" s="35"/>
      <c r="M535" s="151"/>
      <c r="N535" s="152"/>
      <c r="O535" s="153"/>
      <c r="P535" s="153"/>
      <c r="Q535" s="153"/>
      <c r="R535" s="153"/>
      <c r="S535" s="153"/>
      <c r="T535" s="154"/>
      <c r="AR535" s="21"/>
      <c r="AT535" s="21"/>
      <c r="AU535" s="21"/>
      <c r="AY535" s="21"/>
      <c r="BE535" s="155"/>
      <c r="BF535" s="155"/>
      <c r="BG535" s="155"/>
      <c r="BH535" s="155"/>
      <c r="BI535" s="155"/>
      <c r="BJ535" s="21"/>
      <c r="BK535" s="155"/>
      <c r="BL535" s="21"/>
      <c r="BM535" s="21"/>
    </row>
    <row r="536" spans="2:65" s="185" customFormat="1" ht="12.75" customHeight="1">
      <c r="B536" s="144"/>
      <c r="C536" s="145"/>
      <c r="D536" s="145"/>
      <c r="E536" s="146"/>
      <c r="F536" s="159" t="s">
        <v>533</v>
      </c>
      <c r="G536" s="148"/>
      <c r="H536" s="149"/>
      <c r="I536" s="150"/>
      <c r="J536" s="150"/>
      <c r="K536" s="147"/>
      <c r="L536" s="35"/>
      <c r="M536" s="151"/>
      <c r="N536" s="187"/>
      <c r="O536" s="188"/>
      <c r="P536" s="188"/>
      <c r="Q536" s="188"/>
      <c r="R536" s="188"/>
      <c r="S536" s="188"/>
      <c r="T536" s="154"/>
      <c r="AR536" s="21"/>
      <c r="AT536" s="21"/>
      <c r="AU536" s="21"/>
      <c r="AY536" s="21"/>
      <c r="BE536" s="155"/>
      <c r="BF536" s="155"/>
      <c r="BG536" s="155"/>
      <c r="BH536" s="155"/>
      <c r="BI536" s="155"/>
      <c r="BJ536" s="21"/>
      <c r="BK536" s="155"/>
      <c r="BL536" s="21"/>
      <c r="BM536" s="21"/>
    </row>
    <row r="537" spans="2:65" s="185" customFormat="1" ht="31.5" customHeight="1">
      <c r="B537" s="144"/>
      <c r="C537" s="145">
        <v>210</v>
      </c>
      <c r="D537" s="145"/>
      <c r="E537" s="146" t="s">
        <v>559</v>
      </c>
      <c r="F537" s="176" t="s">
        <v>536</v>
      </c>
      <c r="G537" s="177" t="s">
        <v>140</v>
      </c>
      <c r="H537" s="178">
        <v>1</v>
      </c>
      <c r="I537" s="179"/>
      <c r="J537" s="179">
        <f>ROUND(I537*H537,2)</f>
        <v>0</v>
      </c>
      <c r="K537" s="179" t="s">
        <v>108</v>
      </c>
      <c r="L537" s="35"/>
      <c r="M537" s="151"/>
      <c r="N537" s="152"/>
      <c r="O537" s="153"/>
      <c r="P537" s="153"/>
      <c r="Q537" s="153"/>
      <c r="R537" s="153"/>
      <c r="S537" s="153"/>
      <c r="T537" s="154"/>
      <c r="AR537" s="21"/>
      <c r="AT537" s="21"/>
      <c r="AU537" s="21"/>
      <c r="AY537" s="21"/>
      <c r="BE537" s="155"/>
      <c r="BF537" s="155"/>
      <c r="BG537" s="155"/>
      <c r="BH537" s="155"/>
      <c r="BI537" s="155"/>
      <c r="BJ537" s="21"/>
      <c r="BK537" s="155"/>
      <c r="BL537" s="21"/>
      <c r="BM537" s="21"/>
    </row>
    <row r="538" spans="2:65" s="185" customFormat="1" ht="12.75" customHeight="1">
      <c r="B538" s="144"/>
      <c r="C538" s="145"/>
      <c r="D538" s="145"/>
      <c r="E538" s="146"/>
      <c r="F538" s="159" t="s">
        <v>533</v>
      </c>
      <c r="G538" s="148"/>
      <c r="H538" s="149"/>
      <c r="I538" s="150"/>
      <c r="J538" s="150"/>
      <c r="K538" s="147"/>
      <c r="L538" s="35"/>
      <c r="M538" s="151"/>
      <c r="N538" s="187"/>
      <c r="O538" s="188"/>
      <c r="P538" s="188"/>
      <c r="Q538" s="188"/>
      <c r="R538" s="188"/>
      <c r="S538" s="188"/>
      <c r="T538" s="154"/>
      <c r="AR538" s="21"/>
      <c r="AT538" s="21"/>
      <c r="AU538" s="21"/>
      <c r="AY538" s="21"/>
      <c r="BE538" s="155"/>
      <c r="BF538" s="155"/>
      <c r="BG538" s="155"/>
      <c r="BH538" s="155"/>
      <c r="BI538" s="155"/>
      <c r="BJ538" s="21"/>
      <c r="BK538" s="155"/>
      <c r="BL538" s="21"/>
      <c r="BM538" s="21"/>
    </row>
    <row r="539" spans="2:65" s="185" customFormat="1" ht="31.5" customHeight="1">
      <c r="B539" s="144"/>
      <c r="C539" s="145">
        <v>211</v>
      </c>
      <c r="D539" s="145"/>
      <c r="E539" s="146" t="s">
        <v>560</v>
      </c>
      <c r="F539" s="176" t="s">
        <v>537</v>
      </c>
      <c r="G539" s="177" t="s">
        <v>140</v>
      </c>
      <c r="H539" s="178">
        <v>1</v>
      </c>
      <c r="I539" s="179"/>
      <c r="J539" s="179">
        <f>ROUND(I539*H539,2)</f>
        <v>0</v>
      </c>
      <c r="K539" s="179" t="s">
        <v>108</v>
      </c>
      <c r="L539" s="35"/>
      <c r="M539" s="151"/>
      <c r="N539" s="152"/>
      <c r="O539" s="153"/>
      <c r="P539" s="153"/>
      <c r="Q539" s="153"/>
      <c r="R539" s="153"/>
      <c r="S539" s="153"/>
      <c r="T539" s="154"/>
      <c r="AR539" s="21"/>
      <c r="AT539" s="21"/>
      <c r="AU539" s="21"/>
      <c r="AY539" s="21"/>
      <c r="BE539" s="155"/>
      <c r="BF539" s="155"/>
      <c r="BG539" s="155"/>
      <c r="BH539" s="155"/>
      <c r="BI539" s="155"/>
      <c r="BJ539" s="21"/>
      <c r="BK539" s="155"/>
      <c r="BL539" s="21"/>
      <c r="BM539" s="21"/>
    </row>
    <row r="540" spans="2:65" s="185" customFormat="1" ht="12.75" customHeight="1">
      <c r="B540" s="144"/>
      <c r="C540" s="145"/>
      <c r="D540" s="145"/>
      <c r="E540" s="146"/>
      <c r="F540" s="159" t="s">
        <v>533</v>
      </c>
      <c r="G540" s="148"/>
      <c r="H540" s="149"/>
      <c r="I540" s="150"/>
      <c r="J540" s="150"/>
      <c r="K540" s="147"/>
      <c r="L540" s="35"/>
      <c r="M540" s="151"/>
      <c r="N540" s="187"/>
      <c r="O540" s="188"/>
      <c r="P540" s="188"/>
      <c r="Q540" s="188"/>
      <c r="R540" s="188"/>
      <c r="S540" s="188"/>
      <c r="T540" s="154"/>
      <c r="AR540" s="21"/>
      <c r="AT540" s="21"/>
      <c r="AU540" s="21"/>
      <c r="AY540" s="21"/>
      <c r="BE540" s="155"/>
      <c r="BF540" s="155"/>
      <c r="BG540" s="155"/>
      <c r="BH540" s="155"/>
      <c r="BI540" s="155"/>
      <c r="BJ540" s="21"/>
      <c r="BK540" s="155"/>
      <c r="BL540" s="21"/>
      <c r="BM540" s="21"/>
    </row>
    <row r="541" spans="2:65" s="185" customFormat="1" ht="31.5" customHeight="1">
      <c r="B541" s="144"/>
      <c r="C541" s="145">
        <v>212</v>
      </c>
      <c r="D541" s="145"/>
      <c r="E541" s="146" t="s">
        <v>561</v>
      </c>
      <c r="F541" s="176" t="s">
        <v>538</v>
      </c>
      <c r="G541" s="177" t="s">
        <v>140</v>
      </c>
      <c r="H541" s="178">
        <v>1</v>
      </c>
      <c r="I541" s="179"/>
      <c r="J541" s="179">
        <f>ROUND(I541*H541,2)</f>
        <v>0</v>
      </c>
      <c r="K541" s="179" t="s">
        <v>108</v>
      </c>
      <c r="L541" s="35"/>
      <c r="M541" s="151"/>
      <c r="N541" s="152"/>
      <c r="O541" s="153"/>
      <c r="P541" s="153"/>
      <c r="Q541" s="153"/>
      <c r="R541" s="153"/>
      <c r="S541" s="153"/>
      <c r="T541" s="154"/>
      <c r="AR541" s="21"/>
      <c r="AT541" s="21"/>
      <c r="AU541" s="21"/>
      <c r="AY541" s="21"/>
      <c r="BE541" s="155"/>
      <c r="BF541" s="155"/>
      <c r="BG541" s="155"/>
      <c r="BH541" s="155"/>
      <c r="BI541" s="155"/>
      <c r="BJ541" s="21"/>
      <c r="BK541" s="155"/>
      <c r="BL541" s="21"/>
      <c r="BM541" s="21"/>
    </row>
    <row r="542" spans="2:65" s="185" customFormat="1" ht="12.75" customHeight="1">
      <c r="B542" s="144"/>
      <c r="C542" s="145"/>
      <c r="D542" s="145"/>
      <c r="E542" s="146"/>
      <c r="F542" s="159" t="s">
        <v>539</v>
      </c>
      <c r="G542" s="148"/>
      <c r="H542" s="149"/>
      <c r="I542" s="150"/>
      <c r="J542" s="150"/>
      <c r="K542" s="147"/>
      <c r="L542" s="35"/>
      <c r="M542" s="151"/>
      <c r="N542" s="187"/>
      <c r="O542" s="188"/>
      <c r="P542" s="188"/>
      <c r="Q542" s="188"/>
      <c r="R542" s="188"/>
      <c r="S542" s="188"/>
      <c r="T542" s="154"/>
      <c r="AR542" s="21"/>
      <c r="AT542" s="21"/>
      <c r="AU542" s="21"/>
      <c r="AY542" s="21"/>
      <c r="BE542" s="155"/>
      <c r="BF542" s="155"/>
      <c r="BG542" s="155"/>
      <c r="BH542" s="155"/>
      <c r="BI542" s="155"/>
      <c r="BJ542" s="21"/>
      <c r="BK542" s="155"/>
      <c r="BL542" s="21"/>
      <c r="BM542" s="21"/>
    </row>
    <row r="543" spans="2:65" s="185" customFormat="1" ht="31.5" customHeight="1">
      <c r="B543" s="144"/>
      <c r="C543" s="145">
        <v>213</v>
      </c>
      <c r="D543" s="145"/>
      <c r="E543" s="146" t="s">
        <v>562</v>
      </c>
      <c r="F543" s="176" t="s">
        <v>540</v>
      </c>
      <c r="G543" s="177" t="s">
        <v>114</v>
      </c>
      <c r="H543" s="178">
        <v>70</v>
      </c>
      <c r="I543" s="179"/>
      <c r="J543" s="179">
        <f>ROUND(I543*H543,2)</f>
        <v>0</v>
      </c>
      <c r="K543" s="179" t="s">
        <v>108</v>
      </c>
      <c r="L543" s="35"/>
      <c r="M543" s="151"/>
      <c r="N543" s="152"/>
      <c r="O543" s="153"/>
      <c r="P543" s="153"/>
      <c r="Q543" s="153"/>
      <c r="R543" s="153"/>
      <c r="S543" s="153"/>
      <c r="T543" s="154"/>
      <c r="AR543" s="21"/>
      <c r="AT543" s="21"/>
      <c r="AU543" s="21"/>
      <c r="AY543" s="21"/>
      <c r="BE543" s="155"/>
      <c r="BF543" s="155"/>
      <c r="BG543" s="155"/>
      <c r="BH543" s="155"/>
      <c r="BI543" s="155"/>
      <c r="BJ543" s="21"/>
      <c r="BK543" s="155"/>
      <c r="BL543" s="21"/>
      <c r="BM543" s="21"/>
    </row>
    <row r="544" spans="2:65" s="185" customFormat="1" ht="12.75" customHeight="1">
      <c r="B544" s="144"/>
      <c r="C544" s="145"/>
      <c r="D544" s="145"/>
      <c r="E544" s="146"/>
      <c r="F544" s="159" t="s">
        <v>541</v>
      </c>
      <c r="G544" s="148"/>
      <c r="H544" s="149"/>
      <c r="I544" s="150"/>
      <c r="J544" s="150"/>
      <c r="K544" s="147"/>
      <c r="L544" s="35"/>
      <c r="M544" s="151"/>
      <c r="N544" s="187"/>
      <c r="O544" s="188"/>
      <c r="P544" s="188"/>
      <c r="Q544" s="188"/>
      <c r="R544" s="188"/>
      <c r="S544" s="188"/>
      <c r="T544" s="154"/>
      <c r="AR544" s="21"/>
      <c r="AT544" s="21"/>
      <c r="AU544" s="21"/>
      <c r="AY544" s="21"/>
      <c r="BE544" s="155"/>
      <c r="BF544" s="155"/>
      <c r="BG544" s="155"/>
      <c r="BH544" s="155"/>
      <c r="BI544" s="155"/>
      <c r="BJ544" s="21"/>
      <c r="BK544" s="155"/>
      <c r="BL544" s="21"/>
      <c r="BM544" s="21"/>
    </row>
    <row r="545" spans="2:65" s="185" customFormat="1" ht="31.5" customHeight="1">
      <c r="B545" s="144"/>
      <c r="C545" s="145">
        <v>214</v>
      </c>
      <c r="D545" s="145"/>
      <c r="E545" s="146" t="s">
        <v>563</v>
      </c>
      <c r="F545" s="176" t="s">
        <v>542</v>
      </c>
      <c r="G545" s="177" t="s">
        <v>114</v>
      </c>
      <c r="H545" s="178">
        <v>70</v>
      </c>
      <c r="I545" s="179"/>
      <c r="J545" s="179">
        <f>ROUND(I545*H545,2)</f>
        <v>0</v>
      </c>
      <c r="K545" s="179" t="s">
        <v>108</v>
      </c>
      <c r="L545" s="35"/>
      <c r="M545" s="151"/>
      <c r="N545" s="152"/>
      <c r="O545" s="153"/>
      <c r="P545" s="153"/>
      <c r="Q545" s="153"/>
      <c r="R545" s="153"/>
      <c r="S545" s="153"/>
      <c r="T545" s="154"/>
      <c r="AR545" s="21"/>
      <c r="AT545" s="21"/>
      <c r="AU545" s="21"/>
      <c r="AY545" s="21"/>
      <c r="BE545" s="155"/>
      <c r="BF545" s="155"/>
      <c r="BG545" s="155"/>
      <c r="BH545" s="155"/>
      <c r="BI545" s="155"/>
      <c r="BJ545" s="21"/>
      <c r="BK545" s="155"/>
      <c r="BL545" s="21"/>
      <c r="BM545" s="21"/>
    </row>
    <row r="546" spans="2:65" s="185" customFormat="1" ht="12.75" customHeight="1">
      <c r="B546" s="144"/>
      <c r="C546" s="145"/>
      <c r="D546" s="145"/>
      <c r="E546" s="146"/>
      <c r="F546" s="159" t="s">
        <v>541</v>
      </c>
      <c r="G546" s="148"/>
      <c r="H546" s="149"/>
      <c r="I546" s="150"/>
      <c r="J546" s="150"/>
      <c r="K546" s="147"/>
      <c r="L546" s="35"/>
      <c r="M546" s="151"/>
      <c r="N546" s="187"/>
      <c r="O546" s="188"/>
      <c r="P546" s="188"/>
      <c r="Q546" s="188"/>
      <c r="R546" s="188"/>
      <c r="S546" s="188"/>
      <c r="T546" s="154"/>
      <c r="AR546" s="21"/>
      <c r="AT546" s="21"/>
      <c r="AU546" s="21"/>
      <c r="AY546" s="21"/>
      <c r="BE546" s="155"/>
      <c r="BF546" s="155"/>
      <c r="BG546" s="155"/>
      <c r="BH546" s="155"/>
      <c r="BI546" s="155"/>
      <c r="BJ546" s="21"/>
      <c r="BK546" s="155"/>
      <c r="BL546" s="21"/>
      <c r="BM546" s="21"/>
    </row>
    <row r="547" spans="2:65" s="185" customFormat="1" ht="31.5" customHeight="1">
      <c r="B547" s="144"/>
      <c r="C547" s="145">
        <v>215</v>
      </c>
      <c r="D547" s="145"/>
      <c r="E547" s="146" t="s">
        <v>564</v>
      </c>
      <c r="F547" s="176" t="s">
        <v>543</v>
      </c>
      <c r="G547" s="177" t="s">
        <v>140</v>
      </c>
      <c r="H547" s="178">
        <v>1</v>
      </c>
      <c r="I547" s="179"/>
      <c r="J547" s="179">
        <f>ROUND(I547*H547,2)</f>
        <v>0</v>
      </c>
      <c r="K547" s="179" t="s">
        <v>108</v>
      </c>
      <c r="L547" s="35"/>
      <c r="M547" s="151"/>
      <c r="N547" s="152"/>
      <c r="O547" s="153"/>
      <c r="P547" s="153"/>
      <c r="Q547" s="153"/>
      <c r="R547" s="153"/>
      <c r="S547" s="153"/>
      <c r="T547" s="154"/>
      <c r="AR547" s="21"/>
      <c r="AT547" s="21"/>
      <c r="AU547" s="21"/>
      <c r="AY547" s="21"/>
      <c r="BE547" s="155"/>
      <c r="BF547" s="155"/>
      <c r="BG547" s="155"/>
      <c r="BH547" s="155"/>
      <c r="BI547" s="155"/>
      <c r="BJ547" s="21"/>
      <c r="BK547" s="155"/>
      <c r="BL547" s="21"/>
      <c r="BM547" s="21"/>
    </row>
    <row r="548" spans="2:65" s="185" customFormat="1" ht="12.75" customHeight="1">
      <c r="B548" s="144"/>
      <c r="C548" s="145"/>
      <c r="D548" s="145"/>
      <c r="E548" s="146"/>
      <c r="F548" s="159" t="s">
        <v>533</v>
      </c>
      <c r="G548" s="148"/>
      <c r="H548" s="149"/>
      <c r="I548" s="150"/>
      <c r="J548" s="150"/>
      <c r="K548" s="147"/>
      <c r="L548" s="35"/>
      <c r="M548" s="151"/>
      <c r="N548" s="187"/>
      <c r="O548" s="188"/>
      <c r="P548" s="188"/>
      <c r="Q548" s="188"/>
      <c r="R548" s="188"/>
      <c r="S548" s="188"/>
      <c r="T548" s="154"/>
      <c r="AR548" s="21"/>
      <c r="AT548" s="21"/>
      <c r="AU548" s="21"/>
      <c r="AY548" s="21"/>
      <c r="BE548" s="155"/>
      <c r="BF548" s="155"/>
      <c r="BG548" s="155"/>
      <c r="BH548" s="155"/>
      <c r="BI548" s="155"/>
      <c r="BJ548" s="21"/>
      <c r="BK548" s="155"/>
      <c r="BL548" s="21"/>
      <c r="BM548" s="21"/>
    </row>
    <row r="549" spans="2:65" s="185" customFormat="1" ht="31.5" customHeight="1">
      <c r="B549" s="144"/>
      <c r="C549" s="145">
        <v>216</v>
      </c>
      <c r="D549" s="145"/>
      <c r="E549" s="146" t="s">
        <v>565</v>
      </c>
      <c r="F549" s="176" t="s">
        <v>544</v>
      </c>
      <c r="G549" s="177" t="s">
        <v>114</v>
      </c>
      <c r="H549" s="178">
        <v>75</v>
      </c>
      <c r="I549" s="179"/>
      <c r="J549" s="179">
        <f>ROUND(I549*H549,2)</f>
        <v>0</v>
      </c>
      <c r="K549" s="179" t="s">
        <v>108</v>
      </c>
      <c r="L549" s="35"/>
      <c r="M549" s="151"/>
      <c r="N549" s="152"/>
      <c r="O549" s="153"/>
      <c r="P549" s="153"/>
      <c r="Q549" s="153"/>
      <c r="R549" s="153"/>
      <c r="S549" s="153"/>
      <c r="T549" s="154"/>
      <c r="AR549" s="21"/>
      <c r="AT549" s="21"/>
      <c r="AU549" s="21"/>
      <c r="AY549" s="21"/>
      <c r="BE549" s="155"/>
      <c r="BF549" s="155"/>
      <c r="BG549" s="155"/>
      <c r="BH549" s="155"/>
      <c r="BI549" s="155"/>
      <c r="BJ549" s="21"/>
      <c r="BK549" s="155"/>
      <c r="BL549" s="21"/>
      <c r="BM549" s="21"/>
    </row>
    <row r="550" spans="2:65" s="185" customFormat="1" ht="12.75" customHeight="1">
      <c r="B550" s="144"/>
      <c r="C550" s="145"/>
      <c r="D550" s="145"/>
      <c r="E550" s="146"/>
      <c r="F550" s="159" t="s">
        <v>545</v>
      </c>
      <c r="G550" s="148"/>
      <c r="H550" s="149"/>
      <c r="I550" s="150"/>
      <c r="J550" s="150"/>
      <c r="K550" s="147"/>
      <c r="L550" s="35"/>
      <c r="M550" s="151"/>
      <c r="N550" s="187"/>
      <c r="O550" s="188"/>
      <c r="P550" s="188"/>
      <c r="Q550" s="188"/>
      <c r="R550" s="188"/>
      <c r="S550" s="188"/>
      <c r="T550" s="154"/>
      <c r="AR550" s="21"/>
      <c r="AT550" s="21"/>
      <c r="AU550" s="21"/>
      <c r="AY550" s="21"/>
      <c r="BE550" s="155"/>
      <c r="BF550" s="155"/>
      <c r="BG550" s="155"/>
      <c r="BH550" s="155"/>
      <c r="BI550" s="155"/>
      <c r="BJ550" s="21"/>
      <c r="BK550" s="155"/>
      <c r="BL550" s="21"/>
      <c r="BM550" s="21"/>
    </row>
    <row r="551" spans="2:65" s="185" customFormat="1" ht="31.5" customHeight="1">
      <c r="B551" s="144"/>
      <c r="C551" s="145">
        <v>217</v>
      </c>
      <c r="D551" s="145"/>
      <c r="E551" s="146" t="s">
        <v>566</v>
      </c>
      <c r="F551" s="176" t="s">
        <v>546</v>
      </c>
      <c r="G551" s="177" t="s">
        <v>115</v>
      </c>
      <c r="H551" s="178">
        <v>1</v>
      </c>
      <c r="I551" s="179"/>
      <c r="J551" s="179">
        <f>ROUND(I551*H551,2)</f>
        <v>0</v>
      </c>
      <c r="K551" s="179" t="s">
        <v>108</v>
      </c>
      <c r="L551" s="35"/>
      <c r="M551" s="151"/>
      <c r="N551" s="152"/>
      <c r="O551" s="153"/>
      <c r="P551" s="153"/>
      <c r="Q551" s="153"/>
      <c r="R551" s="153"/>
      <c r="S551" s="153"/>
      <c r="T551" s="154"/>
      <c r="AR551" s="21"/>
      <c r="AT551" s="21"/>
      <c r="AU551" s="21"/>
      <c r="AY551" s="21"/>
      <c r="BE551" s="155"/>
      <c r="BF551" s="155"/>
      <c r="BG551" s="155"/>
      <c r="BH551" s="155"/>
      <c r="BI551" s="155"/>
      <c r="BJ551" s="21"/>
      <c r="BK551" s="155"/>
      <c r="BL551" s="21"/>
      <c r="BM551" s="21"/>
    </row>
    <row r="552" spans="2:65" s="185" customFormat="1" ht="12.75" customHeight="1">
      <c r="B552" s="144"/>
      <c r="C552" s="145"/>
      <c r="D552" s="145"/>
      <c r="E552" s="146"/>
      <c r="F552" s="159" t="s">
        <v>161</v>
      </c>
      <c r="G552" s="148"/>
      <c r="H552" s="149"/>
      <c r="I552" s="150"/>
      <c r="J552" s="150"/>
      <c r="K552" s="147"/>
      <c r="L552" s="35"/>
      <c r="M552" s="151"/>
      <c r="N552" s="187"/>
      <c r="O552" s="188"/>
      <c r="P552" s="188"/>
      <c r="Q552" s="188"/>
      <c r="R552" s="188"/>
      <c r="S552" s="188"/>
      <c r="T552" s="154"/>
      <c r="AR552" s="21"/>
      <c r="AT552" s="21"/>
      <c r="AU552" s="21"/>
      <c r="AY552" s="21"/>
      <c r="BE552" s="155"/>
      <c r="BF552" s="155"/>
      <c r="BG552" s="155"/>
      <c r="BH552" s="155"/>
      <c r="BI552" s="155"/>
      <c r="BJ552" s="21"/>
      <c r="BK552" s="155"/>
      <c r="BL552" s="21"/>
      <c r="BM552" s="21"/>
    </row>
    <row r="553" spans="2:65" s="12" customFormat="1">
      <c r="B553" s="164"/>
      <c r="D553" s="157"/>
      <c r="E553" s="171"/>
      <c r="F553" s="172"/>
      <c r="H553" s="173"/>
      <c r="L553" s="164"/>
      <c r="M553" s="168"/>
      <c r="N553" s="192"/>
      <c r="O553" s="192"/>
      <c r="P553" s="192"/>
      <c r="Q553" s="192"/>
      <c r="R553" s="192"/>
      <c r="S553" s="192"/>
      <c r="T553" s="170"/>
      <c r="AT553" s="171"/>
      <c r="AU553" s="171"/>
      <c r="AY553" s="171"/>
    </row>
    <row r="554" spans="2:65" s="12" customFormat="1">
      <c r="B554" s="164"/>
      <c r="D554" s="157"/>
      <c r="E554" s="171"/>
      <c r="F554" s="172"/>
      <c r="H554" s="173"/>
      <c r="L554" s="164"/>
      <c r="M554" s="168"/>
      <c r="N554" s="192"/>
      <c r="O554" s="192"/>
      <c r="P554" s="192"/>
      <c r="Q554" s="192"/>
      <c r="R554" s="192"/>
      <c r="S554" s="192"/>
      <c r="T554" s="170"/>
      <c r="AT554" s="171"/>
      <c r="AU554" s="171"/>
      <c r="AY554" s="171"/>
    </row>
    <row r="555" spans="2:65" s="10" customFormat="1" ht="19.899999999999999" customHeight="1">
      <c r="B555" s="132"/>
      <c r="D555" s="142"/>
      <c r="E555" s="195" t="s">
        <v>530</v>
      </c>
      <c r="F555" s="195" t="s">
        <v>556</v>
      </c>
      <c r="J555" s="143">
        <f>SUM(J556:J588)</f>
        <v>0</v>
      </c>
      <c r="L555" s="132"/>
      <c r="M555" s="136"/>
      <c r="N555" s="137"/>
      <c r="O555" s="137"/>
      <c r="P555" s="138">
        <f>SUM(P556:P590)</f>
        <v>0</v>
      </c>
      <c r="Q555" s="137"/>
      <c r="R555" s="138">
        <f>SUM(R556:R590)</f>
        <v>0</v>
      </c>
      <c r="S555" s="137"/>
      <c r="T555" s="139">
        <f>SUM(T556:T590)</f>
        <v>0</v>
      </c>
      <c r="AR555" s="133" t="s">
        <v>77</v>
      </c>
      <c r="AT555" s="140" t="s">
        <v>68</v>
      </c>
      <c r="AU555" s="140" t="s">
        <v>20</v>
      </c>
      <c r="AY555" s="133" t="s">
        <v>105</v>
      </c>
      <c r="BK555" s="141">
        <f>SUM(BK556:BK590)</f>
        <v>0</v>
      </c>
    </row>
    <row r="556" spans="2:65" s="185" customFormat="1" ht="22.5" customHeight="1">
      <c r="B556" s="144"/>
      <c r="C556" s="206">
        <v>218</v>
      </c>
      <c r="D556" s="174"/>
      <c r="E556" s="146" t="s">
        <v>567</v>
      </c>
      <c r="F556" s="198" t="s">
        <v>532</v>
      </c>
      <c r="G556" s="199" t="s">
        <v>140</v>
      </c>
      <c r="H556" s="200">
        <v>1</v>
      </c>
      <c r="I556" s="201"/>
      <c r="J556" s="201">
        <f>ROUND(I556*H556,2)</f>
        <v>0</v>
      </c>
      <c r="K556" s="205" t="s">
        <v>108</v>
      </c>
      <c r="L556" s="180"/>
      <c r="M556" s="181"/>
      <c r="N556" s="182"/>
      <c r="O556" s="153"/>
      <c r="P556" s="153"/>
      <c r="Q556" s="153"/>
      <c r="R556" s="153"/>
      <c r="S556" s="153"/>
      <c r="T556" s="154"/>
      <c r="AR556" s="21"/>
      <c r="AT556" s="21"/>
      <c r="AU556" s="21"/>
      <c r="AY556" s="21"/>
      <c r="BE556" s="155"/>
      <c r="BF556" s="155"/>
      <c r="BG556" s="155"/>
      <c r="BH556" s="155"/>
      <c r="BI556" s="155"/>
      <c r="BJ556" s="21"/>
      <c r="BK556" s="155"/>
      <c r="BL556" s="21"/>
      <c r="BM556" s="21"/>
    </row>
    <row r="557" spans="2:65" s="12" customFormat="1">
      <c r="B557" s="164"/>
      <c r="C557" s="203"/>
      <c r="D557" s="165"/>
      <c r="F557" s="202" t="s">
        <v>533</v>
      </c>
      <c r="G557" s="203"/>
      <c r="H557" s="204"/>
      <c r="I557" s="203"/>
      <c r="J557" s="203"/>
      <c r="K557" s="203"/>
      <c r="L557" s="164"/>
      <c r="M557" s="168"/>
      <c r="N557" s="169"/>
      <c r="O557" s="169"/>
      <c r="P557" s="169"/>
      <c r="Q557" s="169"/>
      <c r="R557" s="169"/>
      <c r="S557" s="169"/>
      <c r="T557" s="170"/>
      <c r="AT557" s="171"/>
      <c r="AU557" s="171"/>
      <c r="AY557" s="171"/>
    </row>
    <row r="558" spans="2:65" s="185" customFormat="1" ht="22.5" customHeight="1">
      <c r="B558" s="144"/>
      <c r="C558" s="206">
        <v>219</v>
      </c>
      <c r="D558" s="174"/>
      <c r="E558" s="146" t="s">
        <v>547</v>
      </c>
      <c r="F558" s="198" t="s">
        <v>534</v>
      </c>
      <c r="G558" s="199" t="s">
        <v>140</v>
      </c>
      <c r="H558" s="200">
        <v>1</v>
      </c>
      <c r="I558" s="201"/>
      <c r="J558" s="201">
        <f>ROUND(I558*H558,2)</f>
        <v>0</v>
      </c>
      <c r="K558" s="205" t="s">
        <v>108</v>
      </c>
      <c r="L558" s="180"/>
      <c r="M558" s="181"/>
      <c r="N558" s="182"/>
      <c r="O558" s="153"/>
      <c r="P558" s="153"/>
      <c r="Q558" s="153"/>
      <c r="R558" s="153"/>
      <c r="S558" s="153"/>
      <c r="T558" s="154"/>
      <c r="AR558" s="21"/>
      <c r="AT558" s="21"/>
      <c r="AU558" s="21"/>
      <c r="AY558" s="21"/>
      <c r="BE558" s="155"/>
      <c r="BF558" s="155"/>
      <c r="BG558" s="155"/>
      <c r="BH558" s="155"/>
      <c r="BI558" s="155"/>
      <c r="BJ558" s="21"/>
      <c r="BK558" s="155"/>
      <c r="BL558" s="21"/>
      <c r="BM558" s="21"/>
    </row>
    <row r="559" spans="2:65" s="12" customFormat="1">
      <c r="B559" s="164"/>
      <c r="C559" s="203"/>
      <c r="D559" s="165"/>
      <c r="F559" s="202" t="s">
        <v>533</v>
      </c>
      <c r="G559" s="203"/>
      <c r="H559" s="204"/>
      <c r="I559" s="203"/>
      <c r="J559" s="203"/>
      <c r="K559" s="203"/>
      <c r="L559" s="164"/>
      <c r="M559" s="168"/>
      <c r="N559" s="169"/>
      <c r="O559" s="169"/>
      <c r="P559" s="169"/>
      <c r="Q559" s="169"/>
      <c r="R559" s="169"/>
      <c r="S559" s="169"/>
      <c r="T559" s="170"/>
      <c r="AT559" s="171"/>
      <c r="AU559" s="171"/>
      <c r="AY559" s="171"/>
    </row>
    <row r="560" spans="2:65" s="185" customFormat="1" ht="22.5" customHeight="1">
      <c r="B560" s="144"/>
      <c r="C560" s="206">
        <v>220</v>
      </c>
      <c r="D560" s="174"/>
      <c r="E560" s="146" t="s">
        <v>548</v>
      </c>
      <c r="F560" s="198" t="s">
        <v>535</v>
      </c>
      <c r="G560" s="199" t="s">
        <v>140</v>
      </c>
      <c r="H560" s="200">
        <v>1</v>
      </c>
      <c r="I560" s="201"/>
      <c r="J560" s="201">
        <f>ROUND(I560*H560,2)</f>
        <v>0</v>
      </c>
      <c r="K560" s="205" t="s">
        <v>108</v>
      </c>
      <c r="L560" s="180"/>
      <c r="M560" s="181"/>
      <c r="N560" s="182"/>
      <c r="O560" s="153"/>
      <c r="P560" s="153"/>
      <c r="Q560" s="153"/>
      <c r="R560" s="153"/>
      <c r="S560" s="153"/>
      <c r="T560" s="154"/>
      <c r="AR560" s="21"/>
      <c r="AT560" s="21"/>
      <c r="AU560" s="21"/>
      <c r="AY560" s="21"/>
      <c r="BE560" s="155"/>
      <c r="BF560" s="155"/>
      <c r="BG560" s="155"/>
      <c r="BH560" s="155"/>
      <c r="BI560" s="155"/>
      <c r="BJ560" s="21"/>
      <c r="BK560" s="155"/>
      <c r="BL560" s="21"/>
      <c r="BM560" s="21"/>
    </row>
    <row r="561" spans="2:65" s="12" customFormat="1">
      <c r="B561" s="164"/>
      <c r="C561" s="203"/>
      <c r="D561" s="165"/>
      <c r="F561" s="202" t="s">
        <v>533</v>
      </c>
      <c r="G561" s="203"/>
      <c r="H561" s="204"/>
      <c r="I561" s="203"/>
      <c r="J561" s="203"/>
      <c r="K561" s="203"/>
      <c r="L561" s="164"/>
      <c r="M561" s="168"/>
      <c r="N561" s="169"/>
      <c r="O561" s="169"/>
      <c r="P561" s="169"/>
      <c r="Q561" s="169"/>
      <c r="R561" s="169"/>
      <c r="S561" s="169"/>
      <c r="T561" s="170"/>
      <c r="AT561" s="171"/>
      <c r="AU561" s="171"/>
      <c r="AY561" s="171"/>
    </row>
    <row r="562" spans="2:65" s="185" customFormat="1" ht="22.5" customHeight="1">
      <c r="B562" s="144"/>
      <c r="C562" s="206">
        <v>221</v>
      </c>
      <c r="D562" s="174"/>
      <c r="E562" s="146" t="s">
        <v>549</v>
      </c>
      <c r="F562" s="198" t="s">
        <v>536</v>
      </c>
      <c r="G562" s="199" t="s">
        <v>140</v>
      </c>
      <c r="H562" s="200">
        <v>1</v>
      </c>
      <c r="I562" s="201"/>
      <c r="J562" s="201">
        <f>ROUND(I562*H562,2)</f>
        <v>0</v>
      </c>
      <c r="K562" s="205" t="s">
        <v>108</v>
      </c>
      <c r="L562" s="180"/>
      <c r="M562" s="181"/>
      <c r="N562" s="182"/>
      <c r="O562" s="153"/>
      <c r="P562" s="153"/>
      <c r="Q562" s="153"/>
      <c r="R562" s="153"/>
      <c r="S562" s="153"/>
      <c r="T562" s="154"/>
      <c r="AR562" s="21"/>
      <c r="AT562" s="21"/>
      <c r="AU562" s="21"/>
      <c r="AY562" s="21"/>
      <c r="BE562" s="155"/>
      <c r="BF562" s="155"/>
      <c r="BG562" s="155"/>
      <c r="BH562" s="155"/>
      <c r="BI562" s="155"/>
      <c r="BJ562" s="21"/>
      <c r="BK562" s="155"/>
      <c r="BL562" s="21"/>
      <c r="BM562" s="21"/>
    </row>
    <row r="563" spans="2:65" s="12" customFormat="1">
      <c r="B563" s="164"/>
      <c r="C563" s="203"/>
      <c r="D563" s="165"/>
      <c r="F563" s="202" t="s">
        <v>533</v>
      </c>
      <c r="G563" s="203"/>
      <c r="H563" s="204"/>
      <c r="I563" s="203"/>
      <c r="J563" s="203"/>
      <c r="K563" s="203"/>
      <c r="L563" s="164"/>
      <c r="M563" s="168"/>
      <c r="N563" s="169"/>
      <c r="O563" s="169"/>
      <c r="P563" s="169"/>
      <c r="Q563" s="169"/>
      <c r="R563" s="169"/>
      <c r="S563" s="169"/>
      <c r="T563" s="170"/>
      <c r="AT563" s="171"/>
      <c r="AU563" s="171"/>
      <c r="AY563" s="171"/>
    </row>
    <row r="564" spans="2:65" s="185" customFormat="1" ht="22.5" customHeight="1">
      <c r="B564" s="144"/>
      <c r="C564" s="206">
        <v>222</v>
      </c>
      <c r="D564" s="174"/>
      <c r="E564" s="146" t="s">
        <v>568</v>
      </c>
      <c r="F564" s="198" t="s">
        <v>537</v>
      </c>
      <c r="G564" s="199" t="s">
        <v>140</v>
      </c>
      <c r="H564" s="200">
        <v>1</v>
      </c>
      <c r="I564" s="201"/>
      <c r="J564" s="201">
        <f>ROUND(I564*H564,2)</f>
        <v>0</v>
      </c>
      <c r="K564" s="205" t="s">
        <v>108</v>
      </c>
      <c r="L564" s="180"/>
      <c r="M564" s="181"/>
      <c r="N564" s="182"/>
      <c r="O564" s="153"/>
      <c r="P564" s="153"/>
      <c r="Q564" s="153"/>
      <c r="R564" s="153"/>
      <c r="S564" s="153"/>
      <c r="T564" s="154"/>
      <c r="AR564" s="21"/>
      <c r="AT564" s="21"/>
      <c r="AU564" s="21"/>
      <c r="AY564" s="21"/>
      <c r="BE564" s="155"/>
      <c r="BF564" s="155"/>
      <c r="BG564" s="155"/>
      <c r="BH564" s="155"/>
      <c r="BI564" s="155"/>
      <c r="BJ564" s="21"/>
      <c r="BK564" s="155"/>
      <c r="BL564" s="21"/>
      <c r="BM564" s="21"/>
    </row>
    <row r="565" spans="2:65" s="12" customFormat="1">
      <c r="B565" s="164"/>
      <c r="C565" s="203"/>
      <c r="D565" s="165"/>
      <c r="F565" s="202" t="s">
        <v>533</v>
      </c>
      <c r="G565" s="203"/>
      <c r="H565" s="204"/>
      <c r="I565" s="203"/>
      <c r="J565" s="203"/>
      <c r="K565" s="203"/>
      <c r="L565" s="164"/>
      <c r="M565" s="168"/>
      <c r="N565" s="169"/>
      <c r="O565" s="169"/>
      <c r="P565" s="169"/>
      <c r="Q565" s="169"/>
      <c r="R565" s="169"/>
      <c r="S565" s="169"/>
      <c r="T565" s="170"/>
      <c r="AT565" s="171"/>
      <c r="AU565" s="171"/>
      <c r="AY565" s="171"/>
    </row>
    <row r="566" spans="2:65" s="185" customFormat="1" ht="22.5" customHeight="1">
      <c r="B566" s="144"/>
      <c r="C566" s="206">
        <v>223</v>
      </c>
      <c r="D566" s="174"/>
      <c r="E566" s="146" t="s">
        <v>550</v>
      </c>
      <c r="F566" s="198" t="s">
        <v>538</v>
      </c>
      <c r="G566" s="199" t="s">
        <v>140</v>
      </c>
      <c r="H566" s="200">
        <v>1</v>
      </c>
      <c r="I566" s="201"/>
      <c r="J566" s="201">
        <f>ROUND(I566*H566,2)</f>
        <v>0</v>
      </c>
      <c r="K566" s="205" t="s">
        <v>108</v>
      </c>
      <c r="L566" s="180"/>
      <c r="M566" s="181"/>
      <c r="N566" s="182"/>
      <c r="O566" s="153"/>
      <c r="P566" s="153"/>
      <c r="Q566" s="153"/>
      <c r="R566" s="153"/>
      <c r="S566" s="153"/>
      <c r="T566" s="154"/>
      <c r="AR566" s="21"/>
      <c r="AT566" s="21"/>
      <c r="AU566" s="21"/>
      <c r="AY566" s="21"/>
      <c r="BE566" s="155"/>
      <c r="BF566" s="155"/>
      <c r="BG566" s="155"/>
      <c r="BH566" s="155"/>
      <c r="BI566" s="155"/>
      <c r="BJ566" s="21"/>
      <c r="BK566" s="155"/>
      <c r="BL566" s="21"/>
      <c r="BM566" s="21"/>
    </row>
    <row r="567" spans="2:65" s="12" customFormat="1">
      <c r="B567" s="164"/>
      <c r="C567" s="203"/>
      <c r="D567" s="165"/>
      <c r="F567" s="202" t="s">
        <v>539</v>
      </c>
      <c r="G567" s="203"/>
      <c r="H567" s="204"/>
      <c r="I567" s="203"/>
      <c r="J567" s="203"/>
      <c r="K567" s="203"/>
      <c r="L567" s="164"/>
      <c r="M567" s="168"/>
      <c r="N567" s="169"/>
      <c r="O567" s="169"/>
      <c r="P567" s="169"/>
      <c r="Q567" s="169"/>
      <c r="R567" s="169"/>
      <c r="S567" s="169"/>
      <c r="T567" s="170"/>
      <c r="AT567" s="171"/>
      <c r="AU567" s="171"/>
      <c r="AY567" s="171"/>
    </row>
    <row r="568" spans="2:65" s="185" customFormat="1" ht="22.5" customHeight="1">
      <c r="B568" s="144"/>
      <c r="C568" s="206">
        <v>224</v>
      </c>
      <c r="D568" s="174"/>
      <c r="E568" s="146" t="s">
        <v>574</v>
      </c>
      <c r="F568" s="198" t="s">
        <v>540</v>
      </c>
      <c r="G568" s="199" t="s">
        <v>114</v>
      </c>
      <c r="H568" s="200">
        <v>70</v>
      </c>
      <c r="I568" s="201"/>
      <c r="J568" s="201">
        <f>ROUND(I568*H568,2)</f>
        <v>0</v>
      </c>
      <c r="K568" s="205" t="s">
        <v>108</v>
      </c>
      <c r="L568" s="180"/>
      <c r="M568" s="181"/>
      <c r="N568" s="182"/>
      <c r="O568" s="153"/>
      <c r="P568" s="153"/>
      <c r="Q568" s="153"/>
      <c r="R568" s="153"/>
      <c r="S568" s="153"/>
      <c r="T568" s="154"/>
      <c r="AR568" s="21"/>
      <c r="AT568" s="21"/>
      <c r="AU568" s="21"/>
      <c r="AY568" s="21"/>
      <c r="BE568" s="155"/>
      <c r="BF568" s="155"/>
      <c r="BG568" s="155"/>
      <c r="BH568" s="155"/>
      <c r="BI568" s="155"/>
      <c r="BJ568" s="21"/>
      <c r="BK568" s="155"/>
      <c r="BL568" s="21"/>
      <c r="BM568" s="21"/>
    </row>
    <row r="569" spans="2:65" s="12" customFormat="1">
      <c r="B569" s="164"/>
      <c r="C569" s="203"/>
      <c r="D569" s="165"/>
      <c r="F569" s="202" t="s">
        <v>541</v>
      </c>
      <c r="G569" s="203"/>
      <c r="H569" s="204"/>
      <c r="I569" s="203"/>
      <c r="J569" s="203"/>
      <c r="K569" s="203"/>
      <c r="L569" s="164"/>
      <c r="M569" s="168"/>
      <c r="N569" s="169"/>
      <c r="O569" s="169"/>
      <c r="P569" s="169"/>
      <c r="Q569" s="169"/>
      <c r="R569" s="169"/>
      <c r="S569" s="169"/>
      <c r="T569" s="170"/>
      <c r="AT569" s="171"/>
      <c r="AU569" s="171"/>
      <c r="AY569" s="171"/>
    </row>
    <row r="570" spans="2:65" s="185" customFormat="1" ht="22.5" customHeight="1">
      <c r="B570" s="144"/>
      <c r="C570" s="206">
        <v>225</v>
      </c>
      <c r="D570" s="174"/>
      <c r="E570" s="146" t="s">
        <v>397</v>
      </c>
      <c r="F570" s="198" t="s">
        <v>542</v>
      </c>
      <c r="G570" s="199" t="s">
        <v>114</v>
      </c>
      <c r="H570" s="200">
        <v>70</v>
      </c>
      <c r="I570" s="201"/>
      <c r="J570" s="201">
        <f>ROUND(I570*H570,2)</f>
        <v>0</v>
      </c>
      <c r="K570" s="205" t="s">
        <v>108</v>
      </c>
      <c r="L570" s="180"/>
      <c r="M570" s="181"/>
      <c r="N570" s="182"/>
      <c r="O570" s="153"/>
      <c r="P570" s="153"/>
      <c r="Q570" s="153"/>
      <c r="R570" s="153"/>
      <c r="S570" s="153"/>
      <c r="T570" s="154"/>
      <c r="AR570" s="21"/>
      <c r="AT570" s="21"/>
      <c r="AU570" s="21"/>
      <c r="AY570" s="21"/>
      <c r="BE570" s="155"/>
      <c r="BF570" s="155"/>
      <c r="BG570" s="155"/>
      <c r="BH570" s="155"/>
      <c r="BI570" s="155"/>
      <c r="BJ570" s="21"/>
      <c r="BK570" s="155"/>
      <c r="BL570" s="21"/>
      <c r="BM570" s="21"/>
    </row>
    <row r="571" spans="2:65" s="12" customFormat="1">
      <c r="B571" s="164"/>
      <c r="C571" s="203"/>
      <c r="D571" s="165"/>
      <c r="F571" s="202" t="s">
        <v>541</v>
      </c>
      <c r="G571" s="203"/>
      <c r="H571" s="204"/>
      <c r="I571" s="203"/>
      <c r="J571" s="203"/>
      <c r="K571" s="203"/>
      <c r="L571" s="164"/>
      <c r="M571" s="168"/>
      <c r="N571" s="169"/>
      <c r="O571" s="169"/>
      <c r="P571" s="169"/>
      <c r="Q571" s="169"/>
      <c r="R571" s="169"/>
      <c r="S571" s="169"/>
      <c r="T571" s="170"/>
      <c r="AT571" s="171"/>
      <c r="AU571" s="171"/>
      <c r="AY571" s="171"/>
    </row>
    <row r="572" spans="2:65" s="185" customFormat="1" ht="22.5" customHeight="1">
      <c r="B572" s="144"/>
      <c r="C572" s="206">
        <v>226</v>
      </c>
      <c r="D572" s="174"/>
      <c r="E572" s="146" t="s">
        <v>207</v>
      </c>
      <c r="F572" s="198" t="s">
        <v>543</v>
      </c>
      <c r="G572" s="199" t="s">
        <v>140</v>
      </c>
      <c r="H572" s="200">
        <v>1</v>
      </c>
      <c r="I572" s="201"/>
      <c r="J572" s="201">
        <f>ROUND(I572*H572,2)</f>
        <v>0</v>
      </c>
      <c r="K572" s="205" t="s">
        <v>108</v>
      </c>
      <c r="L572" s="180"/>
      <c r="M572" s="181"/>
      <c r="N572" s="182"/>
      <c r="O572" s="153"/>
      <c r="P572" s="153"/>
      <c r="Q572" s="153"/>
      <c r="R572" s="153"/>
      <c r="S572" s="153"/>
      <c r="T572" s="154"/>
      <c r="AR572" s="21"/>
      <c r="AT572" s="21"/>
      <c r="AU572" s="21"/>
      <c r="AY572" s="21"/>
      <c r="BE572" s="155"/>
      <c r="BF572" s="155"/>
      <c r="BG572" s="155"/>
      <c r="BH572" s="155"/>
      <c r="BI572" s="155"/>
      <c r="BJ572" s="21"/>
      <c r="BK572" s="155"/>
      <c r="BL572" s="21"/>
      <c r="BM572" s="21"/>
    </row>
    <row r="573" spans="2:65" s="12" customFormat="1">
      <c r="B573" s="164"/>
      <c r="C573" s="203"/>
      <c r="D573" s="165"/>
      <c r="F573" s="202" t="s">
        <v>533</v>
      </c>
      <c r="G573" s="203"/>
      <c r="H573" s="204"/>
      <c r="I573" s="203"/>
      <c r="J573" s="203"/>
      <c r="K573" s="203"/>
      <c r="L573" s="164"/>
      <c r="M573" s="168"/>
      <c r="N573" s="169"/>
      <c r="O573" s="169"/>
      <c r="P573" s="169"/>
      <c r="Q573" s="169"/>
      <c r="R573" s="169"/>
      <c r="S573" s="169"/>
      <c r="T573" s="170"/>
      <c r="AT573" s="171"/>
      <c r="AU573" s="171"/>
      <c r="AY573" s="171"/>
    </row>
    <row r="574" spans="2:65" s="185" customFormat="1" ht="22.5" customHeight="1">
      <c r="B574" s="144"/>
      <c r="C574" s="206">
        <v>227</v>
      </c>
      <c r="D574" s="174"/>
      <c r="E574" s="146" t="s">
        <v>210</v>
      </c>
      <c r="F574" s="198" t="s">
        <v>544</v>
      </c>
      <c r="G574" s="199" t="s">
        <v>114</v>
      </c>
      <c r="H574" s="200">
        <v>75</v>
      </c>
      <c r="I574" s="201"/>
      <c r="J574" s="201">
        <f>ROUND(I574*H574,2)</f>
        <v>0</v>
      </c>
      <c r="K574" s="205" t="s">
        <v>108</v>
      </c>
      <c r="L574" s="180"/>
      <c r="M574" s="181"/>
      <c r="N574" s="182"/>
      <c r="O574" s="153"/>
      <c r="P574" s="153"/>
      <c r="Q574" s="153"/>
      <c r="R574" s="153"/>
      <c r="S574" s="153"/>
      <c r="T574" s="154"/>
      <c r="AR574" s="21"/>
      <c r="AT574" s="21"/>
      <c r="AU574" s="21"/>
      <c r="AY574" s="21"/>
      <c r="BE574" s="155"/>
      <c r="BF574" s="155"/>
      <c r="BG574" s="155"/>
      <c r="BH574" s="155"/>
      <c r="BI574" s="155"/>
      <c r="BJ574" s="21"/>
      <c r="BK574" s="155"/>
      <c r="BL574" s="21"/>
      <c r="BM574" s="21"/>
    </row>
    <row r="575" spans="2:65" s="12" customFormat="1" ht="40.5">
      <c r="B575" s="164"/>
      <c r="C575" s="203"/>
      <c r="D575" s="165"/>
      <c r="F575" s="202" t="s">
        <v>545</v>
      </c>
      <c r="G575" s="203"/>
      <c r="H575" s="204"/>
      <c r="I575" s="203"/>
      <c r="J575" s="203"/>
      <c r="K575" s="203"/>
      <c r="L575" s="164"/>
      <c r="M575" s="168"/>
      <c r="N575" s="169"/>
      <c r="O575" s="169"/>
      <c r="P575" s="169"/>
      <c r="Q575" s="169"/>
      <c r="R575" s="169"/>
      <c r="S575" s="169"/>
      <c r="T575" s="170"/>
      <c r="AT575" s="171"/>
      <c r="AU575" s="171"/>
      <c r="AY575" s="171"/>
    </row>
    <row r="576" spans="2:65" s="185" customFormat="1" ht="22.5" customHeight="1">
      <c r="B576" s="144"/>
      <c r="C576" s="206">
        <v>228</v>
      </c>
      <c r="D576" s="174"/>
      <c r="E576" s="146" t="s">
        <v>573</v>
      </c>
      <c r="F576" s="198" t="s">
        <v>229</v>
      </c>
      <c r="G576" s="199" t="s">
        <v>140</v>
      </c>
      <c r="H576" s="200">
        <v>2</v>
      </c>
      <c r="I576" s="201"/>
      <c r="J576" s="201">
        <f>ROUND(I576*H576,2)</f>
        <v>0</v>
      </c>
      <c r="K576" s="205" t="s">
        <v>108</v>
      </c>
      <c r="L576" s="180"/>
      <c r="M576" s="181"/>
      <c r="N576" s="182"/>
      <c r="O576" s="153"/>
      <c r="P576" s="153"/>
      <c r="Q576" s="153"/>
      <c r="R576" s="153"/>
      <c r="S576" s="153"/>
      <c r="T576" s="154"/>
      <c r="AR576" s="21"/>
      <c r="AT576" s="21"/>
      <c r="AU576" s="21"/>
      <c r="AY576" s="21"/>
      <c r="BE576" s="155"/>
      <c r="BF576" s="155"/>
      <c r="BG576" s="155"/>
      <c r="BH576" s="155"/>
      <c r="BI576" s="155"/>
      <c r="BJ576" s="21"/>
      <c r="BK576" s="155"/>
      <c r="BL576" s="21"/>
      <c r="BM576" s="21"/>
    </row>
    <row r="577" spans="2:65" s="12" customFormat="1">
      <c r="B577" s="164"/>
      <c r="C577" s="203"/>
      <c r="D577" s="165"/>
      <c r="F577" s="202" t="s">
        <v>551</v>
      </c>
      <c r="G577" s="203"/>
      <c r="H577" s="204"/>
      <c r="I577" s="203"/>
      <c r="J577" s="203"/>
      <c r="K577" s="203"/>
      <c r="L577" s="164"/>
      <c r="M577" s="168"/>
      <c r="N577" s="169"/>
      <c r="O577" s="169"/>
      <c r="P577" s="169"/>
      <c r="Q577" s="169"/>
      <c r="R577" s="169"/>
      <c r="S577" s="169"/>
      <c r="T577" s="170"/>
      <c r="AT577" s="171"/>
      <c r="AU577" s="171"/>
      <c r="AY577" s="171"/>
    </row>
    <row r="578" spans="2:65" s="185" customFormat="1" ht="22.5" customHeight="1">
      <c r="B578" s="144"/>
      <c r="C578" s="206">
        <v>229</v>
      </c>
      <c r="D578" s="174"/>
      <c r="E578" s="146" t="s">
        <v>569</v>
      </c>
      <c r="F578" s="198" t="s">
        <v>546</v>
      </c>
      <c r="G578" s="199" t="s">
        <v>115</v>
      </c>
      <c r="H578" s="200">
        <v>1</v>
      </c>
      <c r="I578" s="201"/>
      <c r="J578" s="201">
        <f>ROUND(I578*H578,2)</f>
        <v>0</v>
      </c>
      <c r="K578" s="205" t="s">
        <v>108</v>
      </c>
      <c r="L578" s="180"/>
      <c r="M578" s="181"/>
      <c r="N578" s="182"/>
      <c r="O578" s="153"/>
      <c r="P578" s="153"/>
      <c r="Q578" s="153"/>
      <c r="R578" s="153"/>
      <c r="S578" s="153"/>
      <c r="T578" s="154"/>
      <c r="AR578" s="21"/>
      <c r="AT578" s="21"/>
      <c r="AU578" s="21"/>
      <c r="AY578" s="21"/>
      <c r="BE578" s="155"/>
      <c r="BF578" s="155"/>
      <c r="BG578" s="155"/>
      <c r="BH578" s="155"/>
      <c r="BI578" s="155"/>
      <c r="BJ578" s="21"/>
      <c r="BK578" s="155"/>
      <c r="BL578" s="21"/>
      <c r="BM578" s="21"/>
    </row>
    <row r="579" spans="2:65" s="12" customFormat="1">
      <c r="B579" s="164"/>
      <c r="C579" s="203"/>
      <c r="D579" s="165"/>
      <c r="F579" s="202" t="s">
        <v>161</v>
      </c>
      <c r="G579" s="203"/>
      <c r="H579" s="204"/>
      <c r="I579" s="203"/>
      <c r="J579" s="203"/>
      <c r="K579" s="203"/>
      <c r="L579" s="164"/>
      <c r="M579" s="168"/>
      <c r="N579" s="169"/>
      <c r="O579" s="169"/>
      <c r="P579" s="169"/>
      <c r="Q579" s="169"/>
      <c r="R579" s="169"/>
      <c r="S579" s="169"/>
      <c r="T579" s="170"/>
      <c r="AT579" s="171"/>
      <c r="AU579" s="171"/>
      <c r="AY579" s="171"/>
    </row>
    <row r="580" spans="2:65" s="185" customFormat="1" ht="22.5" customHeight="1">
      <c r="B580" s="144"/>
      <c r="C580" s="206">
        <v>230</v>
      </c>
      <c r="D580" s="174"/>
      <c r="E580" s="146" t="s">
        <v>223</v>
      </c>
      <c r="F580" s="198" t="s">
        <v>358</v>
      </c>
      <c r="G580" s="199" t="s">
        <v>114</v>
      </c>
      <c r="H580" s="200">
        <v>70</v>
      </c>
      <c r="I580" s="201"/>
      <c r="J580" s="201">
        <f>ROUND(I580*H580,2)</f>
        <v>0</v>
      </c>
      <c r="K580" s="205" t="s">
        <v>108</v>
      </c>
      <c r="L580" s="180"/>
      <c r="M580" s="181"/>
      <c r="N580" s="182"/>
      <c r="O580" s="153"/>
      <c r="P580" s="153"/>
      <c r="Q580" s="153"/>
      <c r="R580" s="153"/>
      <c r="S580" s="153"/>
      <c r="T580" s="154"/>
      <c r="AR580" s="21"/>
      <c r="AT580" s="21"/>
      <c r="AU580" s="21"/>
      <c r="AY580" s="21"/>
      <c r="BE580" s="155"/>
      <c r="BF580" s="155"/>
      <c r="BG580" s="155"/>
      <c r="BH580" s="155"/>
      <c r="BI580" s="155"/>
      <c r="BJ580" s="21"/>
      <c r="BK580" s="155"/>
      <c r="BL580" s="21"/>
      <c r="BM580" s="21"/>
    </row>
    <row r="581" spans="2:65" s="12" customFormat="1">
      <c r="B581" s="164"/>
      <c r="C581" s="203"/>
      <c r="D581" s="165"/>
      <c r="F581" s="202" t="s">
        <v>552</v>
      </c>
      <c r="G581" s="203"/>
      <c r="H581" s="204"/>
      <c r="I581" s="203"/>
      <c r="J581" s="203"/>
      <c r="K581" s="203"/>
      <c r="L581" s="164"/>
      <c r="M581" s="168"/>
      <c r="N581" s="169"/>
      <c r="O581" s="169"/>
      <c r="P581" s="169"/>
      <c r="Q581" s="169"/>
      <c r="R581" s="169"/>
      <c r="S581" s="169"/>
      <c r="T581" s="170"/>
      <c r="AT581" s="171"/>
      <c r="AU581" s="171"/>
      <c r="AY581" s="171"/>
    </row>
    <row r="582" spans="2:65" s="185" customFormat="1" ht="22.5" customHeight="1">
      <c r="B582" s="144"/>
      <c r="C582" s="206">
        <v>231</v>
      </c>
      <c r="D582" s="174"/>
      <c r="E582" s="146" t="s">
        <v>213</v>
      </c>
      <c r="F582" s="198" t="s">
        <v>553</v>
      </c>
      <c r="G582" s="199" t="s">
        <v>140</v>
      </c>
      <c r="H582" s="200">
        <v>1</v>
      </c>
      <c r="I582" s="201"/>
      <c r="J582" s="201">
        <f>ROUND(I582*H582,2)</f>
        <v>0</v>
      </c>
      <c r="K582" s="205" t="s">
        <v>108</v>
      </c>
      <c r="L582" s="180"/>
      <c r="M582" s="181"/>
      <c r="N582" s="182"/>
      <c r="O582" s="153"/>
      <c r="P582" s="153"/>
      <c r="Q582" s="153"/>
      <c r="R582" s="153"/>
      <c r="S582" s="153"/>
      <c r="T582" s="154"/>
      <c r="AR582" s="21"/>
      <c r="AT582" s="21"/>
      <c r="AU582" s="21"/>
      <c r="AY582" s="21"/>
      <c r="BE582" s="155"/>
      <c r="BF582" s="155"/>
      <c r="BG582" s="155"/>
      <c r="BH582" s="155"/>
      <c r="BI582" s="155"/>
      <c r="BJ582" s="21"/>
      <c r="BK582" s="155"/>
      <c r="BL582" s="21"/>
      <c r="BM582" s="21"/>
    </row>
    <row r="583" spans="2:65" s="12" customFormat="1">
      <c r="B583" s="164"/>
      <c r="C583" s="203"/>
      <c r="D583" s="165"/>
      <c r="F583" s="202" t="s">
        <v>554</v>
      </c>
      <c r="G583" s="203"/>
      <c r="H583" s="204"/>
      <c r="I583" s="203"/>
      <c r="J583" s="203"/>
      <c r="K583" s="203"/>
      <c r="L583" s="164"/>
      <c r="M583" s="168"/>
      <c r="N583" s="169"/>
      <c r="O583" s="169"/>
      <c r="P583" s="169"/>
      <c r="Q583" s="169"/>
      <c r="R583" s="169"/>
      <c r="S583" s="169"/>
      <c r="T583" s="170"/>
      <c r="AT583" s="171"/>
      <c r="AU583" s="171"/>
      <c r="AY583" s="171"/>
    </row>
    <row r="584" spans="2:65" s="185" customFormat="1" ht="22.5" customHeight="1">
      <c r="B584" s="144"/>
      <c r="C584" s="206">
        <v>232</v>
      </c>
      <c r="D584" s="174"/>
      <c r="E584" s="146" t="s">
        <v>570</v>
      </c>
      <c r="F584" s="198" t="s">
        <v>239</v>
      </c>
      <c r="G584" s="199" t="s">
        <v>115</v>
      </c>
      <c r="H584" s="200">
        <v>1</v>
      </c>
      <c r="I584" s="201"/>
      <c r="J584" s="201">
        <f>ROUND(I584*H584,2)</f>
        <v>0</v>
      </c>
      <c r="K584" s="205" t="s">
        <v>108</v>
      </c>
      <c r="L584" s="180"/>
      <c r="M584" s="181"/>
      <c r="N584" s="182"/>
      <c r="O584" s="153"/>
      <c r="P584" s="153"/>
      <c r="Q584" s="153"/>
      <c r="R584" s="153"/>
      <c r="S584" s="153"/>
      <c r="T584" s="154"/>
      <c r="AR584" s="21"/>
      <c r="AT584" s="21"/>
      <c r="AU584" s="21"/>
      <c r="AY584" s="21"/>
      <c r="BE584" s="155"/>
      <c r="BF584" s="155"/>
      <c r="BG584" s="155"/>
      <c r="BH584" s="155"/>
      <c r="BI584" s="155"/>
      <c r="BJ584" s="21"/>
      <c r="BK584" s="155"/>
      <c r="BL584" s="21"/>
      <c r="BM584" s="21"/>
    </row>
    <row r="585" spans="2:65" s="12" customFormat="1">
      <c r="B585" s="164"/>
      <c r="C585" s="203"/>
      <c r="D585" s="165"/>
      <c r="F585" s="202" t="s">
        <v>555</v>
      </c>
      <c r="G585" s="203"/>
      <c r="H585" s="204"/>
      <c r="I585" s="203"/>
      <c r="J585" s="203"/>
      <c r="K585" s="203"/>
      <c r="L585" s="164"/>
      <c r="M585" s="168"/>
      <c r="N585" s="169"/>
      <c r="O585" s="169"/>
      <c r="P585" s="169"/>
      <c r="Q585" s="169"/>
      <c r="R585" s="169"/>
      <c r="S585" s="169"/>
      <c r="T585" s="170"/>
      <c r="AT585" s="171"/>
      <c r="AU585" s="171"/>
      <c r="AY585" s="171"/>
    </row>
    <row r="586" spans="2:65" s="185" customFormat="1" ht="22.5" customHeight="1">
      <c r="B586" s="144"/>
      <c r="C586" s="206">
        <v>233</v>
      </c>
      <c r="D586" s="174"/>
      <c r="E586" s="146" t="s">
        <v>571</v>
      </c>
      <c r="F586" s="198" t="s">
        <v>133</v>
      </c>
      <c r="G586" s="199" t="s">
        <v>115</v>
      </c>
      <c r="H586" s="200">
        <v>1</v>
      </c>
      <c r="I586" s="201"/>
      <c r="J586" s="201">
        <f>ROUND(I586*H586,2)</f>
        <v>0</v>
      </c>
      <c r="K586" s="205" t="s">
        <v>108</v>
      </c>
      <c r="L586" s="180"/>
      <c r="M586" s="181"/>
      <c r="N586" s="182"/>
      <c r="O586" s="153"/>
      <c r="P586" s="153"/>
      <c r="Q586" s="153"/>
      <c r="R586" s="153"/>
      <c r="S586" s="153"/>
      <c r="T586" s="154"/>
      <c r="AR586" s="21"/>
      <c r="AT586" s="21"/>
      <c r="AU586" s="21"/>
      <c r="AY586" s="21"/>
      <c r="BE586" s="155"/>
      <c r="BF586" s="155"/>
      <c r="BG586" s="155"/>
      <c r="BH586" s="155"/>
      <c r="BI586" s="155"/>
      <c r="BJ586" s="21"/>
      <c r="BK586" s="155"/>
      <c r="BL586" s="21"/>
      <c r="BM586" s="21"/>
    </row>
    <row r="587" spans="2:65" s="12" customFormat="1" ht="27">
      <c r="B587" s="164"/>
      <c r="C587" s="203"/>
      <c r="D587" s="165"/>
      <c r="F587" s="202" t="s">
        <v>366</v>
      </c>
      <c r="G587" s="203"/>
      <c r="H587" s="204"/>
      <c r="I587" s="203"/>
      <c r="J587" s="203"/>
      <c r="K587" s="203"/>
      <c r="L587" s="164"/>
      <c r="M587" s="168"/>
      <c r="N587" s="169"/>
      <c r="O587" s="169"/>
      <c r="P587" s="169"/>
      <c r="Q587" s="169"/>
      <c r="R587" s="169"/>
      <c r="S587" s="169"/>
      <c r="T587" s="170"/>
      <c r="AT587" s="171"/>
      <c r="AU587" s="171"/>
      <c r="AY587" s="171"/>
    </row>
    <row r="588" spans="2:65" s="185" customFormat="1" ht="22.5" customHeight="1">
      <c r="B588" s="144"/>
      <c r="C588" s="206">
        <v>234</v>
      </c>
      <c r="D588" s="174"/>
      <c r="E588" s="146" t="s">
        <v>572</v>
      </c>
      <c r="F588" s="198" t="s">
        <v>134</v>
      </c>
      <c r="G588" s="199" t="s">
        <v>115</v>
      </c>
      <c r="H588" s="200">
        <v>1</v>
      </c>
      <c r="I588" s="201"/>
      <c r="J588" s="201">
        <f>ROUND(I588*H588,2)</f>
        <v>0</v>
      </c>
      <c r="K588" s="205" t="s">
        <v>108</v>
      </c>
      <c r="L588" s="180"/>
      <c r="M588" s="181"/>
      <c r="N588" s="182"/>
      <c r="O588" s="153"/>
      <c r="P588" s="153"/>
      <c r="Q588" s="153"/>
      <c r="R588" s="153"/>
      <c r="S588" s="153"/>
      <c r="T588" s="154"/>
      <c r="AR588" s="21"/>
      <c r="AT588" s="21"/>
      <c r="AU588" s="21"/>
      <c r="AY588" s="21"/>
      <c r="BE588" s="155"/>
      <c r="BF588" s="155"/>
      <c r="BG588" s="155"/>
      <c r="BH588" s="155"/>
      <c r="BI588" s="155"/>
      <c r="BJ588" s="21"/>
      <c r="BK588" s="155"/>
      <c r="BL588" s="21"/>
      <c r="BM588" s="21"/>
    </row>
    <row r="589" spans="2:65" s="12" customFormat="1" ht="27">
      <c r="B589" s="164"/>
      <c r="C589" s="203"/>
      <c r="D589" s="165"/>
      <c r="F589" s="202" t="s">
        <v>241</v>
      </c>
      <c r="G589" s="203"/>
      <c r="H589" s="204"/>
      <c r="I589" s="203"/>
      <c r="J589" s="203"/>
      <c r="K589" s="203"/>
      <c r="L589" s="164"/>
      <c r="M589" s="168"/>
      <c r="N589" s="169"/>
      <c r="O589" s="169"/>
      <c r="P589" s="169"/>
      <c r="Q589" s="169"/>
      <c r="R589" s="169"/>
      <c r="S589" s="169"/>
      <c r="T589" s="170"/>
      <c r="AT589" s="171"/>
      <c r="AU589" s="171"/>
      <c r="AY589" s="171"/>
    </row>
    <row r="590" spans="2:65" s="12" customFormat="1">
      <c r="B590" s="208"/>
      <c r="C590" s="209"/>
      <c r="D590" s="210"/>
      <c r="E590" s="211"/>
      <c r="F590" s="212"/>
      <c r="G590" s="209"/>
      <c r="H590" s="213"/>
      <c r="I590" s="209"/>
      <c r="J590" s="209"/>
      <c r="K590" s="214"/>
      <c r="L590" s="164"/>
      <c r="M590" s="168"/>
      <c r="N590" s="192"/>
      <c r="O590" s="192"/>
      <c r="P590" s="192"/>
      <c r="Q590" s="192"/>
      <c r="R590" s="192"/>
      <c r="S590" s="192"/>
      <c r="T590" s="170"/>
      <c r="AT590" s="171"/>
      <c r="AU590" s="171"/>
      <c r="AY590" s="171"/>
    </row>
  </sheetData>
  <autoFilter ref="C88:K590"/>
  <mergeCells count="9"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2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Slaboproudá_elektroinstal</vt:lpstr>
      <vt:lpstr>'01 - Slaboproudá_elektroinstal'!Názvy_tisku</vt:lpstr>
      <vt:lpstr>'Rekapitulace stavby'!Názvy_tisku</vt:lpstr>
      <vt:lpstr>'01 - Slaboproudá_elektroinstal'!Oblast_tisku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Martina-PC\Martina</dc:creator>
  <cp:lastModifiedBy>Michal</cp:lastModifiedBy>
  <cp:lastPrinted>2017-05-30T08:15:07Z</cp:lastPrinted>
  <dcterms:created xsi:type="dcterms:W3CDTF">2017-04-25T10:47:27Z</dcterms:created>
  <dcterms:modified xsi:type="dcterms:W3CDTF">2017-05-30T08:18:14Z</dcterms:modified>
</cp:coreProperties>
</file>