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510" yWindow="600" windowWidth="20775" windowHeight="11445" activeTab="0"/>
  </bookViews>
  <sheets>
    <sheet name="Rekapitulace stavby" sheetId="1" r:id="rId1"/>
    <sheet name="00 - Vedlejší a ostatní n..." sheetId="2" r:id="rId2"/>
    <sheet name="01 - Architektonické a st..." sheetId="3" r:id="rId3"/>
    <sheet name="02 - Vytápění" sheetId="4" r:id="rId4"/>
    <sheet name="03 - Vzduchotechnika" sheetId="5" r:id="rId5"/>
    <sheet name="04 - Přeložka MaR" sheetId="6" r:id="rId6"/>
    <sheet name="05 - Přeložka horkovodu" sheetId="7" r:id="rId7"/>
    <sheet name="06 - ZTI, rozvody vody a ..." sheetId="8" r:id="rId8"/>
    <sheet name="07 - Elektroinstalace sil..." sheetId="9" r:id="rId9"/>
  </sheets>
  <definedNames>
    <definedName name="_xlnm._FilterDatabase" localSheetId="1" hidden="1">'00 - Vedlejší a ostatní n...'!$C$77:$K$77</definedName>
    <definedName name="_xlnm._FilterDatabase" localSheetId="2" hidden="1">'01 - Architektonické a st...'!$C$112:$K$112</definedName>
    <definedName name="_xlnm._FilterDatabase" localSheetId="3" hidden="1">'02 - Vytápění'!$C$79:$K$79</definedName>
    <definedName name="_xlnm._FilterDatabase" localSheetId="4" hidden="1">'03 - Vzduchotechnika'!$C$76:$K$76</definedName>
    <definedName name="_xlnm._FilterDatabase" localSheetId="5" hidden="1">'04 - Přeložka MaR'!$C$76:$K$76</definedName>
    <definedName name="_xlnm._FilterDatabase" localSheetId="6" hidden="1">'05 - Přeložka horkovodu'!$C$79:$K$79</definedName>
    <definedName name="_xlnm._FilterDatabase" localSheetId="7" hidden="1">'06 - ZTI, rozvody vody a ...'!$C$88:$K$88</definedName>
    <definedName name="_xlnm._FilterDatabase" localSheetId="8" hidden="1">'07 - Elektroinstalace sil...'!$C$82:$K$82</definedName>
    <definedName name="_xlnm.Print_Area" localSheetId="1">'00 - Vedlejší a ostatní n...'!$C$4:$J$36,'00 - Vedlejší a ostatní n...'!$C$42:$J$59,'00 - Vedlejší a ostatní n...'!$C$65:$K$91</definedName>
    <definedName name="_xlnm.Print_Area" localSheetId="2">'01 - Architektonické a st...'!$C$4:$J$36,'01 - Architektonické a st...'!$C$42:$J$94,'01 - Architektonické a st...'!$C$100:$K$1363</definedName>
    <definedName name="_xlnm.Print_Area" localSheetId="3">'02 - Vytápění'!$C$4:$J$36,'02 - Vytápění'!$C$42:$J$61,'02 - Vytápění'!$C$67:$K$176</definedName>
    <definedName name="_xlnm.Print_Area" localSheetId="4">'03 - Vzduchotechnika'!$C$4:$J$36,'03 - Vzduchotechnika'!$C$42:$J$58,'03 - Vzduchotechnika'!$C$64:$K$112</definedName>
    <definedName name="_xlnm.Print_Area" localSheetId="5">'04 - Přeložka MaR'!$C$4:$J$36,'04 - Přeložka MaR'!$C$42:$J$58,'04 - Přeložka MaR'!$C$64:$K$104</definedName>
    <definedName name="_xlnm.Print_Area" localSheetId="6">'05 - Přeložka horkovodu'!$C$4:$J$36,'05 - Přeložka horkovodu'!$C$42:$J$61,'05 - Přeložka horkovodu'!$C$67:$K$115</definedName>
    <definedName name="_xlnm.Print_Area" localSheetId="7">'06 - ZTI, rozvody vody a ...'!$C$4:$J$36,'06 - ZTI, rozvody vody a ...'!$C$42:$J$70,'06 - ZTI, rozvody vody a ...'!$C$76:$K$254</definedName>
    <definedName name="_xlnm.Print_Area" localSheetId="8">'07 - Elektroinstalace sil...'!$C$4:$J$36,'07 - Elektroinstalace sil...'!$C$42:$J$64,'07 - Elektroinstalace sil...'!$C$70:$K$311</definedName>
    <definedName name="_xlnm.Print_Area" localSheetId="0">'Rekapitulace stavby'!$D$4:$AO$33,'Rekapitulace stavby'!$C$39:$AQ$60</definedName>
    <definedName name="_xlnm.Print_Titles" localSheetId="0">'Rekapitulace stavby'!$49:$49</definedName>
    <definedName name="_xlnm.Print_Titles" localSheetId="1">'00 - Vedlejší a ostatní n...'!$77:$77</definedName>
    <definedName name="_xlnm.Print_Titles" localSheetId="2">'01 - Architektonické a st...'!$112:$112</definedName>
    <definedName name="_xlnm.Print_Titles" localSheetId="3">'02 - Vytápění'!$79:$79</definedName>
    <definedName name="_xlnm.Print_Titles" localSheetId="4">'03 - Vzduchotechnika'!$76:$76</definedName>
    <definedName name="_xlnm.Print_Titles" localSheetId="5">'04 - Přeložka MaR'!$76:$76</definedName>
    <definedName name="_xlnm.Print_Titles" localSheetId="6">'05 - Přeložka horkovodu'!$79:$79</definedName>
    <definedName name="_xlnm.Print_Titles" localSheetId="8">'07 - Elektroinstalace sil...'!$82:$82</definedName>
  </definedNames>
  <calcPr calcId="144525"/>
</workbook>
</file>

<file path=xl/sharedStrings.xml><?xml version="1.0" encoding="utf-8"?>
<sst xmlns="http://schemas.openxmlformats.org/spreadsheetml/2006/main" count="22312" uniqueCount="3462">
  <si>
    <t>Export VZ</t>
  </si>
  <si>
    <t>List obsahuje:</t>
  </si>
  <si>
    <t>3.0</t>
  </si>
  <si>
    <t>ZAMOK</t>
  </si>
  <si>
    <t>False</t>
  </si>
  <si>
    <t>{31d3c877-8882-4ad1-a455-84cd39e9a9bf}</t>
  </si>
  <si>
    <t>0,1</t>
  </si>
  <si>
    <t>21</t>
  </si>
  <si>
    <t>15</t>
  </si>
  <si>
    <t>REKAPITULACE STAVBY</t>
  </si>
  <si>
    <t>v ---  níže se nacházejí doplnkové a pomocné údaje k sestavám  --- v</t>
  </si>
  <si>
    <t>Návod na vyplnění</t>
  </si>
  <si>
    <t>0,01</t>
  </si>
  <si>
    <t>Kód:</t>
  </si>
  <si>
    <t>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</si>
  <si>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</si>
  <si>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</si>
  <si>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Bezbariérové úpravy - přístavba výtahu a sociálního zařízení, Gymnásium L. Pika, Opavská 21, Plzeň</t>
  </si>
  <si>
    <t>KSO:</t>
  </si>
  <si>
    <t/>
  </si>
  <si>
    <t>CC-CZ:</t>
  </si>
  <si>
    <t>Místo:</t>
  </si>
  <si>
    <t>Plzeň</t>
  </si>
  <si>
    <t>Datum:</t>
  </si>
  <si>
    <t>10.2.2017</t>
  </si>
  <si>
    <t>Zadavatel:</t>
  </si>
  <si>
    <t>IČ:</t>
  </si>
  <si>
    <t>Gymnázium Luďka Pika</t>
  </si>
  <si>
    <t>DIČ:</t>
  </si>
  <si>
    <t>Uchazeč:</t>
  </si>
  <si>
    <t>Vyplň údaj</t>
  </si>
  <si>
    <t>Projektant:</t>
  </si>
  <si>
    <t>HBH atellier s.r.o.</t>
  </si>
  <si>
    <t>True</t>
  </si>
  <si>
    <t>Poznámka:</t>
  </si>
  <si>
    <t>Součástí jednotlivých položek soupisu prací jsou i veškeré údaje a souvislosti uvedené v přiložené projektové (zadávací) dokumentaci vč. výkresů - bez nich nelze stanovit cenu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</si>
  <si>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</si>
  <si>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</si>
  <si>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</si>
  <si>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</si>
  <si>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</si>
  <si>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</si>
  <si>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</si>
  <si>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</si>
  <si>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</si>
  <si>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</si>
  <si>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</si>
  <si>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</si>
  <si>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</si>
  <si>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</si>
  <si>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</si>
  <si>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</si>
  <si>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</si>
  <si>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</si>
  <si>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</si>
  <si>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</si>
  <si>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</si>
  <si>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</si>
  <si>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</si>
  <si>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</si>
  <si>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</si>
  <si>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</si>
  <si>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</si>
  <si>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</si>
  <si>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</si>
  <si>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</si>
  <si>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</si>
  <si>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</si>
  <si>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</si>
  <si>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</si>
  <si>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</si>
  <si>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</si>
  <si>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</si>
  <si>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</si>
  <si>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00</t>
  </si>
  <si>
    <t>Vedlejší a ostatní náklady</t>
  </si>
  <si>
    <t>STA</t>
  </si>
  <si>
    <t>1</t>
  </si>
  <si>
    <t>{b902313e-2286-491e-a4da-b1a6ab8d50e0}</t>
  </si>
  <si>
    <t>2</t>
  </si>
  <si>
    <t>Architektonické a stavební řešení</t>
  </si>
  <si>
    <t>{1cd6627d-8ffd-4450-9717-9bf52b1e2351}</t>
  </si>
  <si>
    <t>02</t>
  </si>
  <si>
    <t>Vytápění</t>
  </si>
  <si>
    <t>{75c25324-8576-44ce-a8dc-bc706c90a42b}</t>
  </si>
  <si>
    <t>03</t>
  </si>
  <si>
    <t>Vzduchotechnika</t>
  </si>
  <si>
    <t>{d465b0f0-f9d6-4436-bd37-ad3057ba4a16}</t>
  </si>
  <si>
    <t>04</t>
  </si>
  <si>
    <t>Přeložka MaR</t>
  </si>
  <si>
    <t>{3975dfff-2073-430f-804b-d5024063588d}</t>
  </si>
  <si>
    <t>05</t>
  </si>
  <si>
    <t>Přeložka horkovodu</t>
  </si>
  <si>
    <t>{01a75357-4b5e-434e-9eb9-f4254eb0b848}</t>
  </si>
  <si>
    <t>06</t>
  </si>
  <si>
    <t>ZTI, rozvody vody a kanalizace</t>
  </si>
  <si>
    <t>{55f0895e-03bd-4f0d-ab5a-a182d00d53a4}</t>
  </si>
  <si>
    <t>07</t>
  </si>
  <si>
    <t>Elektroinstalace silnoproudé a slaboproudé</t>
  </si>
  <si>
    <t>{1db467df-38ce-442a-a561-2cb5f2e54347}</t>
  </si>
  <si>
    <t>Zpět na list:</t>
  </si>
  <si>
    <t>KRYCÍ LIST SOUPISU</t>
  </si>
  <si>
    <t>Objekt:</t>
  </si>
  <si>
    <t>00 - Vedlejší a ostatní náklady</t>
  </si>
  <si>
    <t xml:space="preserve"> </t>
  </si>
  <si>
    <t>REKAPITULACE ČLENĚNÍ SOUPISU PRACÍ</t>
  </si>
  <si>
    <t>Kód dílu - Popis</t>
  </si>
  <si>
    <t>Cena celkem [CZK]</t>
  </si>
  <si>
    <t>Náklady soupisu celkem</t>
  </si>
  <si>
    <t>-1</t>
  </si>
  <si>
    <t>VN -  VEDLEJŠÍ NÁKLADY</t>
  </si>
  <si>
    <t>ON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</si>
  <si>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</si>
  <si>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</si>
  <si>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</si>
  <si>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</si>
  <si>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</si>
  <si>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</si>
  <si>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</si>
  <si>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</si>
  <si>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</si>
  <si>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</si>
  <si>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</si>
  <si>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</si>
  <si>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</si>
  <si>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</si>
  <si>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VN</t>
  </si>
  <si>
    <t xml:space="preserve"> VEDLEJŠÍ NÁKLADY</t>
  </si>
  <si>
    <t>ROZPOCET</t>
  </si>
  <si>
    <t>K</t>
  </si>
  <si>
    <t>030001000</t>
  </si>
  <si>
    <t>Zařízení staveniště</t>
  </si>
  <si>
    <t>Kč</t>
  </si>
  <si>
    <t>1024</t>
  </si>
  <si>
    <t>-645280722</t>
  </si>
  <si>
    <t>034503000</t>
  </si>
  <si>
    <t>Informační tabule na staveništi</t>
  </si>
  <si>
    <t>kus</t>
  </si>
  <si>
    <t>-1092567115</t>
  </si>
  <si>
    <t>3</t>
  </si>
  <si>
    <t>034503000.1</t>
  </si>
  <si>
    <t>Billboard pro publicitu projektu (min. rozměr 2,1 x 2,2 m)</t>
  </si>
  <si>
    <t>181988424</t>
  </si>
  <si>
    <t>4</t>
  </si>
  <si>
    <t>0301</t>
  </si>
  <si>
    <t>Montážní oddělení řešených prostor od stáv provozu po dobu výstavby</t>
  </si>
  <si>
    <t>-286442363</t>
  </si>
  <si>
    <t>5</t>
  </si>
  <si>
    <t>Z16</t>
  </si>
  <si>
    <t>Pamětní desky z trvanlivého materiálu, vel.300/400</t>
  </si>
  <si>
    <t>16</t>
  </si>
  <si>
    <t>1188623434</t>
  </si>
  <si>
    <t>ON</t>
  </si>
  <si>
    <t xml:space="preserve"> OSTATNÍ NÁKLADY</t>
  </si>
  <si>
    <t>6</t>
  </si>
  <si>
    <t>012303000</t>
  </si>
  <si>
    <t>Geodetické práce po výstavbě</t>
  </si>
  <si>
    <t>2103096236</t>
  </si>
  <si>
    <t>7</t>
  </si>
  <si>
    <t>013203000</t>
  </si>
  <si>
    <t>Dokumentace stavby bez rozlišení - výrobní dokumentace</t>
  </si>
  <si>
    <t>917265913</t>
  </si>
  <si>
    <t>8</t>
  </si>
  <si>
    <t>013254000</t>
  </si>
  <si>
    <t>Dokumentace skutečného provedení stavby</t>
  </si>
  <si>
    <t>1650880507</t>
  </si>
  <si>
    <t>9</t>
  </si>
  <si>
    <t>043002000</t>
  </si>
  <si>
    <t>Zkoušky a ostatní měření</t>
  </si>
  <si>
    <t>-1399353750</t>
  </si>
  <si>
    <t>10</t>
  </si>
  <si>
    <t>045002000</t>
  </si>
  <si>
    <t>Kompletační a koordinační činnost</t>
  </si>
  <si>
    <t>-1178387875</t>
  </si>
  <si>
    <t>11</t>
  </si>
  <si>
    <t>071002000</t>
  </si>
  <si>
    <t>Provoz investora, třetích osob</t>
  </si>
  <si>
    <t>-1811432059</t>
  </si>
  <si>
    <t>01 - Architektonické a stavební řešení</t>
  </si>
  <si>
    <t>HS -  HRUBÁ STAVBA</t>
  </si>
  <si>
    <t xml:space="preserve">    HSV -  Práce a dodávky HSV</t>
  </si>
  <si>
    <t xml:space="preserve">      1 -  Zemní práce</t>
  </si>
  <si>
    <t xml:space="preserve">      2 -  Zakládání</t>
  </si>
  <si>
    <t xml:space="preserve">      3 -  Svislé a kompletní konstrukce</t>
  </si>
  <si>
    <t xml:space="preserve">      34 -  Stěny a příčky</t>
  </si>
  <si>
    <t xml:space="preserve">      4 -  Vodorovné konstrukce</t>
  </si>
  <si>
    <t xml:space="preserve">      9 -  Ostatní konstrukce a práce-bourání</t>
  </si>
  <si>
    <t xml:space="preserve">      96 -  Bourání konstrukcí</t>
  </si>
  <si>
    <t xml:space="preserve">      99 -  Přesun hmot</t>
  </si>
  <si>
    <t xml:space="preserve">      997 -  Přesun sutě</t>
  </si>
  <si>
    <t xml:space="preserve">    PSV -  Práce a dodávky PSV</t>
  </si>
  <si>
    <t xml:space="preserve">      711 -  Izolace proti vodě, vlhkosti a plynům</t>
  </si>
  <si>
    <t>DOK -  DOKONČOVACÍ PRÁCE</t>
  </si>
  <si>
    <t xml:space="preserve">      38 -  Různé kompletní konstrukce</t>
  </si>
  <si>
    <t xml:space="preserve">      5 -  Komunikace</t>
  </si>
  <si>
    <t xml:space="preserve">      61 -  Úprava povrchů vnitřní</t>
  </si>
  <si>
    <t xml:space="preserve">      62 -  Úprava povrchů vnější</t>
  </si>
  <si>
    <t xml:space="preserve">      63 -  Podlahy a podlahové konstrukce</t>
  </si>
  <si>
    <t xml:space="preserve">      712 -  Povlakové krytiny</t>
  </si>
  <si>
    <t xml:space="preserve">      713 -  Izolace tepelné</t>
  </si>
  <si>
    <t xml:space="preserve">      763 -  Konstrukce suché výstavby</t>
  </si>
  <si>
    <t xml:space="preserve">      764 -  Konstrukce klempířské</t>
  </si>
  <si>
    <t xml:space="preserve">      7663 -  Vnitřní dveře</t>
  </si>
  <si>
    <t xml:space="preserve">      767 -  Konstrukce zámečnické</t>
  </si>
  <si>
    <t xml:space="preserve">      7673 -  Vnější výplně otvorů</t>
  </si>
  <si>
    <t xml:space="preserve">      771 -  Podlahy z dlaždic</t>
  </si>
  <si>
    <t xml:space="preserve">      773 -  Podlahy z litého teraca</t>
  </si>
  <si>
    <t xml:space="preserve">      781 -  Dokončovací práce</t>
  </si>
  <si>
    <t xml:space="preserve">      784 -  Dokončovací práce</t>
  </si>
  <si>
    <t xml:space="preserve">      799 -  Ostatní práce</t>
  </si>
  <si>
    <t>HS</t>
  </si>
  <si>
    <t xml:space="preserve"> HRUBÁ STAVBA</t>
  </si>
  <si>
    <t>HSV</t>
  </si>
  <si>
    <t xml:space="preserve"> Práce a dodávky HSV</t>
  </si>
  <si>
    <t xml:space="preserve"> Zemní práce</t>
  </si>
  <si>
    <t>919735112</t>
  </si>
  <si>
    <t>Řezání stávajícího živičného krytu hl do 100 mm</t>
  </si>
  <si>
    <t>m</t>
  </si>
  <si>
    <t>CS ÚRS 2015 02</t>
  </si>
  <si>
    <t>-100768838</t>
  </si>
  <si>
    <t>PSC</t>
  </si>
  <si>
    <t xml:space="preserve">Poznámka k souboru cen:
1. V cenách jsou započteny i náklady na spotřebu vody. </t>
  </si>
  <si>
    <t>VV</t>
  </si>
  <si>
    <t>přístavba</t>
  </si>
  <si>
    <t>(14,84+6,2)*2</t>
  </si>
  <si>
    <t>113107162</t>
  </si>
  <si>
    <t>Odstranění podkladu pl přes 50 do 200 m2 z kameniva drceného tl 200 mm</t>
  </si>
  <si>
    <t>m2</t>
  </si>
  <si>
    <t>2127267256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</si>
  <si>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</si>
  <si>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113107182</t>
  </si>
  <si>
    <t>Odstranění podkladu pl přes 50 do 200 m2 živičných tl 100 mm</t>
  </si>
  <si>
    <t>99992441</t>
  </si>
  <si>
    <t>14,84*6,2</t>
  </si>
  <si>
    <t>122201101</t>
  </si>
  <si>
    <t>Odkopávky a prokopávky nezapažené v hornině tř. 3 objem do 100 m3</t>
  </si>
  <si>
    <t>m3</t>
  </si>
  <si>
    <t>1151628086</t>
  </si>
  <si>
    <t xml:space="preserve">Poznámka k souboru cen:
1. Odkopávky a prokopávky v roubených prostorech se oceňují podle čl. 3116 Všeobec- 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</si>
  <si>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14,84*6,2*0,17</t>
  </si>
  <si>
    <t>139711101</t>
  </si>
  <si>
    <t>Vykopávky v uzavřených prostorách v hornině tř. 1 až 4</t>
  </si>
  <si>
    <t>872236608</t>
  </si>
  <si>
    <t xml:space="preserve">Poznámka k souboru cen:
1. V cenách nejsou započteny náklady na podchycení stavebních konstrukcí a případné odvětrávání pracovního prostoru. </t>
  </si>
  <si>
    <t>základ prahy</t>
  </si>
  <si>
    <t>0,8*1,55*6,15</t>
  </si>
  <si>
    <t>0,77*1,55*(5,98+4,66+5,85+1,845)</t>
  </si>
  <si>
    <t>základ patky</t>
  </si>
  <si>
    <t>0,82*2*2*2</t>
  </si>
  <si>
    <t>základ deska</t>
  </si>
  <si>
    <t>1,72*(1,705*3,6+4,03*3,905)</t>
  </si>
  <si>
    <t>Součet</t>
  </si>
  <si>
    <t>162201102</t>
  </si>
  <si>
    <t>Vodorovné přemístění do 50 m výkopku/sypaniny z horniny tř. 1 až 4</t>
  </si>
  <si>
    <t>-880728675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</si>
  <si>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 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</si>
  <si>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13,56+73,7</t>
  </si>
  <si>
    <t>162701106.1</t>
  </si>
  <si>
    <t>Vodorovné přemístění výkopku/sypaniny z horniny tř. 1 až 4 na skládku (vzdálenost dle dodavatele)</t>
  </si>
  <si>
    <t>-78076247</t>
  </si>
  <si>
    <t>171201211</t>
  </si>
  <si>
    <t>Poplatek za uložení odpadu ze sypaniny na skládce (skládkovné)</t>
  </si>
  <si>
    <t>t</t>
  </si>
  <si>
    <t>-852961044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</si>
  <si>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</si>
  <si>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174101102</t>
  </si>
  <si>
    <t>Zásyp v uzavřených prostorech sypaninou se zhutněním</t>
  </si>
  <si>
    <t>-689784716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</si>
  <si>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</si>
  <si>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1PP původní kotelna</t>
  </si>
  <si>
    <t>3,22*6,4*6,15</t>
  </si>
  <si>
    <t>0,8*(1,55-0,35)*6,15</t>
  </si>
  <si>
    <t>0,77*(1,55-0,35)*(5,98+4,66+5,85+1,845)</t>
  </si>
  <si>
    <t>0,82*(2*2-0,8*0,8)*2</t>
  </si>
  <si>
    <t>1,72*(1,705*3,6+4,03*3,905-(1,105*3,6+3,43*3,305))</t>
  </si>
  <si>
    <t>M</t>
  </si>
  <si>
    <t>583336740</t>
  </si>
  <si>
    <t>kamenivo těžené hrubé frakce 16-32</t>
  </si>
  <si>
    <t>-1965642965</t>
  </si>
  <si>
    <t>181951102</t>
  </si>
  <si>
    <t>Úprava pláně v hornině tř. 1 až 4 se zhutněním</t>
  </si>
  <si>
    <t>2019873631</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</si>
  <si>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</si>
  <si>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8,6*6,6+5,6*14,24</t>
  </si>
  <si>
    <t xml:space="preserve"> Zakládání</t>
  </si>
  <si>
    <t>12</t>
  </si>
  <si>
    <t>226213214</t>
  </si>
  <si>
    <t>Vrty velkoprofilové svislé zapažené D do 1050 mm hl do 10 m hor. IV</t>
  </si>
  <si>
    <t>-1681857327</t>
  </si>
  <si>
    <t>z úrovně -0,48</t>
  </si>
  <si>
    <t>5,37*1</t>
  </si>
  <si>
    <t>6,37*5</t>
  </si>
  <si>
    <t>4,37*2</t>
  </si>
  <si>
    <t>6,62*1</t>
  </si>
  <si>
    <t>5,62*4</t>
  </si>
  <si>
    <t>6,12*1</t>
  </si>
  <si>
    <t>13</t>
  </si>
  <si>
    <t>227211115</t>
  </si>
  <si>
    <t>Odpažení velkoprofilových vrtů průměru do 1050 mm</t>
  </si>
  <si>
    <t>153926091</t>
  </si>
  <si>
    <t>14</t>
  </si>
  <si>
    <t>231112113</t>
  </si>
  <si>
    <t>Zřízení pilot svislých D do 1250 mm hl do 10 m bez vytažení pažnic z betonu železového</t>
  </si>
  <si>
    <t>-567628231</t>
  </si>
  <si>
    <t xml:space="preserve">Poznámka k souboru cen:
1. Ceny neobsahují náklady na dodání výplně, tyto se oceňují ve specifikaci. Objem výplně se určí pro: a) pilotu nezapaženou, zapaženou bentonitovou suspenzí nebo zapaženou s vytažením pažnice jako součin délky piloty a projektem předepsané průřezové plochy zvětšené u pilot: - D do 450 mm . . . . . . . . . . . . . o 15 % - D přes 450 do 1050 mm . . . . . o 10 % - D přes 1050 mm . . . . . . . . . . . o 5 % b) nestejné velikosti průřezové plochy jedné piloty jako součet objemů jednotlivých částí piloty. 2. Množství měrných jednotek se určuje v m3 objemu výplně piloty. 3. Do celkového množství se započítává i objem výplně pro nutné nadbetonování při betonování do suspenze. 4. Pokud je výplň dodávána přímo na místo zabudování nebo do prostoru technologické manipulace, její hmotnost se nezapočítává do přesunu hmot. </t>
  </si>
  <si>
    <t>z úrovně -0,85</t>
  </si>
  <si>
    <t>5*1</t>
  </si>
  <si>
    <t>6*5</t>
  </si>
  <si>
    <t>4*2</t>
  </si>
  <si>
    <t>z úrovně -2,1</t>
  </si>
  <si>
    <t>4*4</t>
  </si>
  <si>
    <t>4,5*1</t>
  </si>
  <si>
    <t>589329400</t>
  </si>
  <si>
    <t>směs pro beton třída C25-30 XF4 XA1  frakce do 8 mm</t>
  </si>
  <si>
    <t>99114097</t>
  </si>
  <si>
    <t>5*1*3,14*0,9*0,9*1/4*1,1</t>
  </si>
  <si>
    <t>6*5*0,9*0,9*1/4*1,1</t>
  </si>
  <si>
    <t>4*2*0,9*0,9*1/4*1,1</t>
  </si>
  <si>
    <t>5*1*0,9*0,9*1/4*1,1</t>
  </si>
  <si>
    <t>4*4*0,9*0,9*1/4*1,1</t>
  </si>
  <si>
    <t>4,5*1*0,9*0,9*1/4*1,1</t>
  </si>
  <si>
    <t>231611114</t>
  </si>
  <si>
    <t>Výztuž pilot betonovaných do země ocel z betonářské oceli 10 505</t>
  </si>
  <si>
    <t>731425807</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</si>
  <si>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</si>
  <si>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17,63*0,04*1,1</t>
  </si>
  <si>
    <t>17</t>
  </si>
  <si>
    <t>271532213</t>
  </si>
  <si>
    <t>Podsyp pod základové konstrukce se zhutněním z hrubého kameniva frakce 8 až 16 mm</t>
  </si>
  <si>
    <t>2060487723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</si>
  <si>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</si>
  <si>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sk2, sk2*, sk2°</t>
  </si>
  <si>
    <t>(7,2*6,15+4,76*5,5-2,05*2,98)*0,15</t>
  </si>
  <si>
    <t>18</t>
  </si>
  <si>
    <t>273313511</t>
  </si>
  <si>
    <t>Základové desky z betonu tř. C 12/15</t>
  </si>
  <si>
    <t>1674696619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</si>
  <si>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</si>
  <si>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 xml:space="preserve">podklad beton </t>
  </si>
  <si>
    <t>0,7*0,1*6,15</t>
  </si>
  <si>
    <t>0,7*0,1*(5,75+4,66+5,8+1,845)</t>
  </si>
  <si>
    <t>0,7*0,1*3,93</t>
  </si>
  <si>
    <t>1,105*3,6*0,1</t>
  </si>
  <si>
    <t>3,305*3,43*0,1</t>
  </si>
  <si>
    <t>19</t>
  </si>
  <si>
    <t>273321211</t>
  </si>
  <si>
    <t>Základové desky ze ŽB bez zvýšených nároků na prostředí tř. C 12/15</t>
  </si>
  <si>
    <t>388539975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</si>
  <si>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</si>
  <si>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sk3</t>
  </si>
  <si>
    <t>46,48</t>
  </si>
  <si>
    <t>20</t>
  </si>
  <si>
    <t>273322611</t>
  </si>
  <si>
    <t>Základové desky ze ŽB se zvýšenými nároky na prostředí tř. C 30/37 XF4 XA1</t>
  </si>
  <si>
    <t>1874889733</t>
  </si>
  <si>
    <t>1,105*3,6*0,3</t>
  </si>
  <si>
    <t>3,305*3,43*0,3</t>
  </si>
  <si>
    <t>deska výtah šachty</t>
  </si>
  <si>
    <t>2,3*2,98*0,2</t>
  </si>
  <si>
    <t>deska m01.11</t>
  </si>
  <si>
    <t>0,805*6,6*0,2</t>
  </si>
  <si>
    <t>273351215</t>
  </si>
  <si>
    <t>Zřízení bednění stěn základových desek</t>
  </si>
  <si>
    <t>-725098518</t>
  </si>
  <si>
    <t>(1,105+3,6)*0,3*2</t>
  </si>
  <si>
    <t>(3,305+3,43)*0,3*2</t>
  </si>
  <si>
    <t>(2,3+2,98)*0,2*2</t>
  </si>
  <si>
    <t>(0,805+6,6)*0,2*2</t>
  </si>
  <si>
    <t>(8,6+5,6)*0,15</t>
  </si>
  <si>
    <t>22</t>
  </si>
  <si>
    <t>273351216</t>
  </si>
  <si>
    <t>Odstranění bednění stěn základových desek</t>
  </si>
  <si>
    <t>1032457701</t>
  </si>
  <si>
    <t>23</t>
  </si>
  <si>
    <t>273361821</t>
  </si>
  <si>
    <t>Výztuž základových desek betonářskou ocelí 10 505 (R)</t>
  </si>
  <si>
    <t>695021013</t>
  </si>
  <si>
    <t xml:space="preserve">Poznámka k souboru cen:
1. Ceny platí pro desky rovné, s náběhy, hřibové nebo upnuté do žeber včetně výztuže těchto žeber. </t>
  </si>
  <si>
    <t>7,02*0,12*1,1</t>
  </si>
  <si>
    <t>24</t>
  </si>
  <si>
    <t>273362021</t>
  </si>
  <si>
    <t>Výztuž základových desek svařovanými sítěmi Kari</t>
  </si>
  <si>
    <t>-33895335</t>
  </si>
  <si>
    <t>(7,2*6,15+4,76*5,5-2,05*2,98)*4,44*1,1/1000</t>
  </si>
  <si>
    <t>46,48*4,44*1,1/1000</t>
  </si>
  <si>
    <t>25</t>
  </si>
  <si>
    <t>274321511</t>
  </si>
  <si>
    <t>Základové pasy ze ŽB bez zvýšených nároků na prostředí tř. C 25/30 XF4 XA1</t>
  </si>
  <si>
    <t>-2065161946</t>
  </si>
  <si>
    <t>0,35*0,7*6,15</t>
  </si>
  <si>
    <t>0,35*0,67*(5,75+4,66+5,8+1,845)</t>
  </si>
  <si>
    <t>0,35*1,62*3,93</t>
  </si>
  <si>
    <t>26</t>
  </si>
  <si>
    <t>274351215</t>
  </si>
  <si>
    <t>Zřízení bednění stěn základových pasů</t>
  </si>
  <si>
    <t>-585492406</t>
  </si>
  <si>
    <t>2*0,7*6,15</t>
  </si>
  <si>
    <t>2*0,67*(5,75+4,66+5,8+1,845)</t>
  </si>
  <si>
    <t>2*1,62*3,93</t>
  </si>
  <si>
    <t>27</t>
  </si>
  <si>
    <t>274351216</t>
  </si>
  <si>
    <t>Odstranění bednění stěn základových pasů</t>
  </si>
  <si>
    <t>1141024415</t>
  </si>
  <si>
    <t>28</t>
  </si>
  <si>
    <t>274361821</t>
  </si>
  <si>
    <t>Výztuž základových pásů betonářskou ocelí 10 505 (R)</t>
  </si>
  <si>
    <t>497377347</t>
  </si>
  <si>
    <t>7,97*0,26*1,1</t>
  </si>
  <si>
    <t>29</t>
  </si>
  <si>
    <t>275321511</t>
  </si>
  <si>
    <t>Základové patky ze ŽB bez zvýšených nároků na prostředí tř. C 25/30 XF4 XA1</t>
  </si>
  <si>
    <t>218768457</t>
  </si>
  <si>
    <t>0,72*0,8*0,8*2</t>
  </si>
  <si>
    <t>30</t>
  </si>
  <si>
    <t>275351215</t>
  </si>
  <si>
    <t>Zřízení bednění stěn základových patek</t>
  </si>
  <si>
    <t>132530762</t>
  </si>
  <si>
    <t>0,72*0,8*4*2</t>
  </si>
  <si>
    <t>31</t>
  </si>
  <si>
    <t>275351216</t>
  </si>
  <si>
    <t>Odstranění bednění stěn základových patek</t>
  </si>
  <si>
    <t>1789423288</t>
  </si>
  <si>
    <t>32</t>
  </si>
  <si>
    <t>275361821</t>
  </si>
  <si>
    <t>Výztuž základových patek betonářskou ocelí 10 505 (R)</t>
  </si>
  <si>
    <t>1784343640</t>
  </si>
  <si>
    <t>0,92*0,1*1,1</t>
  </si>
  <si>
    <t>33</t>
  </si>
  <si>
    <t>291</t>
  </si>
  <si>
    <t>Těsnící plech pro pracovní spáry žb kcí</t>
  </si>
  <si>
    <t>2140387055</t>
  </si>
  <si>
    <t>základ prahy x stěny</t>
  </si>
  <si>
    <t>6,15+5,75+4,66+5,8+1,845+3,93</t>
  </si>
  <si>
    <t>výtah šachta</t>
  </si>
  <si>
    <t>(2,3+2,98)*2</t>
  </si>
  <si>
    <t xml:space="preserve"> Svislé a kompletní konstrukce</t>
  </si>
  <si>
    <t>34</t>
  </si>
  <si>
    <t>311272411.1</t>
  </si>
  <si>
    <t>Zdivo nosné tl 450 mm z pórobetonových přesných hladkých tvárnic hmotnosti 400 kg/m3</t>
  </si>
  <si>
    <t>589024679</t>
  </si>
  <si>
    <t>1PP</t>
  </si>
  <si>
    <t>3,13*0,85*0,45</t>
  </si>
  <si>
    <t>4,63*0,805*0,45</t>
  </si>
  <si>
    <t>35</t>
  </si>
  <si>
    <t>311321815</t>
  </si>
  <si>
    <t>Nosná zeď ze ŽB pohledového tř. C 30/37 bez výztuže</t>
  </si>
  <si>
    <t>-1583419998</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</si>
  <si>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</si>
  <si>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stěna jižní</t>
  </si>
  <si>
    <t>46,1</t>
  </si>
  <si>
    <t>stěna západní</t>
  </si>
  <si>
    <t>31,48</t>
  </si>
  <si>
    <t>stěna severní</t>
  </si>
  <si>
    <t>43,81</t>
  </si>
  <si>
    <t>stěna 1PP</t>
  </si>
  <si>
    <t>2,57</t>
  </si>
  <si>
    <t>stěna výtah západní</t>
  </si>
  <si>
    <t>6,75</t>
  </si>
  <si>
    <t>stěna výtah východní</t>
  </si>
  <si>
    <t>5,19</t>
  </si>
  <si>
    <t>stěna výtah jižní</t>
  </si>
  <si>
    <t>16,43</t>
  </si>
  <si>
    <t>stěna výtah severní</t>
  </si>
  <si>
    <t>16,73</t>
  </si>
  <si>
    <t>36</t>
  </si>
  <si>
    <t>311351105</t>
  </si>
  <si>
    <t>Zřízení oboustranného bednění zdí nosných</t>
  </si>
  <si>
    <t>-1598643613</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</si>
  <si>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pro vzhled pohledového betonu (ceny 311 32-1812 až -1814; bez dalších zednických povrchových úprav vnějších, tj. omítek, nástřiků fasád apod. nebo zednických vnitřních přímo pod malby, nátěry, tapety apod.). 3. Není-li v úvodním projektu odůvodněně předepsána nejméně jedna podmínka uvedená v poznámce 2, použijí se ceny -1105 a -1106. </t>
  </si>
  <si>
    <t>11,62*16,6*2</t>
  </si>
  <si>
    <t>(1,5+0,63)*2*0,25*9</t>
  </si>
  <si>
    <t>(5,26*16,6+2,5*13,2+2,55*4,42)*2</t>
  </si>
  <si>
    <t>(1,5+0,63)*2*0,25*6</t>
  </si>
  <si>
    <t>(3,93*22,65+1,78*21,4+3,17*17,87)*2</t>
  </si>
  <si>
    <t>5,48*3,16*2</t>
  </si>
  <si>
    <t>(2,6+2,7)*2*0,25</t>
  </si>
  <si>
    <t>1,8*22,05*2</t>
  </si>
  <si>
    <t>(1,18+2,15)*2*0,25*5</t>
  </si>
  <si>
    <t>(1,18+2,15)*2*0,15*2</t>
  </si>
  <si>
    <t>2,98*22,05*2</t>
  </si>
  <si>
    <t>2,98*22,45*2</t>
  </si>
  <si>
    <t>37</t>
  </si>
  <si>
    <t>311351106</t>
  </si>
  <si>
    <t>Odstranění oboustranného bednění zdí nosných</t>
  </si>
  <si>
    <t>-1466931370</t>
  </si>
  <si>
    <t>38</t>
  </si>
  <si>
    <t>311361821</t>
  </si>
  <si>
    <t>Výztuž nosných zdí betonářskou ocelí 10 505</t>
  </si>
  <si>
    <t>1285527502</t>
  </si>
  <si>
    <t>169,06*0,1*1,1</t>
  </si>
  <si>
    <t>39</t>
  </si>
  <si>
    <t>317142322</t>
  </si>
  <si>
    <t>Překlady nenosné přímé z pórobetonu v příčkách tl 150 mm pro světlost otvoru do 1010 mm</t>
  </si>
  <si>
    <t>-1910931469</t>
  </si>
  <si>
    <t xml:space="preserve">Poznámka k souboru cen:
1. V cenách jsou započteny náklady na dodání a uložení překladu, včetně podmazání ložné plochy tenkovrstvou maltou. </t>
  </si>
  <si>
    <t>1PP-3NP</t>
  </si>
  <si>
    <t>7+9*3</t>
  </si>
  <si>
    <t>40</t>
  </si>
  <si>
    <t>317234410</t>
  </si>
  <si>
    <t>Vyzdívka mezi nosníky z cihel pálených na MC</t>
  </si>
  <si>
    <t>-1879896032</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</si>
  <si>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</si>
  <si>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0,25*0,6*1,2</t>
  </si>
  <si>
    <t>41</t>
  </si>
  <si>
    <t>317941123</t>
  </si>
  <si>
    <t>Osazování ocelových válcovaných nosníků na zdivu I, IE, U, UE nebo L do č 22</t>
  </si>
  <si>
    <t>-394075260</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</si>
  <si>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</si>
  <si>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42</t>
  </si>
  <si>
    <t>130107160</t>
  </si>
  <si>
    <t>ocel profilová IPN, v jakosti 11 375, h=140 mm</t>
  </si>
  <si>
    <t>-1467771055</t>
  </si>
  <si>
    <t>P</t>
  </si>
  <si>
    <t>Poznámka k položce:
Hmotnost: 14,40 kg/m</t>
  </si>
  <si>
    <t>4*1,2*14,3*1,1/1000</t>
  </si>
  <si>
    <t>43</t>
  </si>
  <si>
    <t>349231821</t>
  </si>
  <si>
    <t>Přizdívka ostění s ozubem z cihel tl do 300 mm</t>
  </si>
  <si>
    <t>-1604584097</t>
  </si>
  <si>
    <t xml:space="preserve">Poznámka k souboru cen:
1. Ceny jsou určeny pro přizdívku ostění zavazovaného do přilehlého zdiva. 2. Ceny neplatí pro přizdívku ostění do 80 mm tloušťky; tyto se oceňují příslušnými cenami souboru cen 319 20- . Vyrovnání nerovného povrchu vnitřního i vnějšího zdiva. 3. Množství měrných jednotek se určuje jako součin tloušťky zdi a výšky přizdívaného o ostění. </t>
  </si>
  <si>
    <t>0,6*(1,9*2+2,85*2*3+1,6+2,1*2)</t>
  </si>
  <si>
    <t>0,45*(1,1+2,1*2)</t>
  </si>
  <si>
    <t>1NP</t>
  </si>
  <si>
    <t>0,6*(1,9+3,75*2)*3</t>
  </si>
  <si>
    <t>2NP</t>
  </si>
  <si>
    <t>3NP</t>
  </si>
  <si>
    <t>4NP</t>
  </si>
  <si>
    <t>0,6*(1,9+3,75*2)</t>
  </si>
  <si>
    <t xml:space="preserve"> Stěny a příčky</t>
  </si>
  <si>
    <t>44</t>
  </si>
  <si>
    <t>340239235</t>
  </si>
  <si>
    <t>Zazdívka otvorů pl do 4 m2 v příčkách nebo stěnách z příčkovek tl 150 mm</t>
  </si>
  <si>
    <t>-90384754</t>
  </si>
  <si>
    <t>1,6*2,85</t>
  </si>
  <si>
    <t>2*3,75</t>
  </si>
  <si>
    <t>45</t>
  </si>
  <si>
    <t>342272523</t>
  </si>
  <si>
    <t>Příčky tl 150 mm z pórobetonových přesných hladkých příčkovek objemové hmotnosti 500 kg/m3</t>
  </si>
  <si>
    <t>-1967405556</t>
  </si>
  <si>
    <t>3,13*(4,76+2,25*3+1,9*2+6,95)</t>
  </si>
  <si>
    <t>-(1,4*5+1,6+1,8)</t>
  </si>
  <si>
    <t>4*(1,8+1,6*2+2,56+7,26+2,25*2+6,6+0,8+1,9*3+4,9+0,35)</t>
  </si>
  <si>
    <t>-(1,4*5+1,6*3+1,8)</t>
  </si>
  <si>
    <t>4,02*(1,8+1,6*2+2,56+7,26+2,25*2+6,6+0,8+1,9*3+4,9+0,35)</t>
  </si>
  <si>
    <t>46</t>
  </si>
  <si>
    <t>342291112</t>
  </si>
  <si>
    <t>Ukotvení příček montážní polyuretanovou pěnou tl příčky přes 100 mm</t>
  </si>
  <si>
    <t>1527450252</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</si>
  <si>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</si>
  <si>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(4,76+2,25*3+1,9*2+6,95)</t>
  </si>
  <si>
    <t>(1,8+1,6*2+2,56+7,26+2,25*2+6,6+0,8+1,9*3+4,9+0,35)</t>
  </si>
  <si>
    <t>47</t>
  </si>
  <si>
    <t>342291121</t>
  </si>
  <si>
    <t>Ukotvení příček k cihelným konstrukcím plochými kotvami</t>
  </si>
  <si>
    <t>1282302300</t>
  </si>
  <si>
    <t>3,13*3</t>
  </si>
  <si>
    <t>4*3</t>
  </si>
  <si>
    <t>4,02*3</t>
  </si>
  <si>
    <t>48</t>
  </si>
  <si>
    <t>342291131</t>
  </si>
  <si>
    <t>Ukotvení příček k betonovým konstrukcím plochými kotvami</t>
  </si>
  <si>
    <t>-653573168</t>
  </si>
  <si>
    <t>49</t>
  </si>
  <si>
    <t>346271112</t>
  </si>
  <si>
    <t>Přizdívky izolační tl 140 mm z cihel betonových dl 290 mm</t>
  </si>
  <si>
    <t>-58022647</t>
  </si>
  <si>
    <t>výtah šachta+stěna u schodiště</t>
  </si>
  <si>
    <t>1,6*(1+6,6+2,3*2+0,805)</t>
  </si>
  <si>
    <t xml:space="preserve"> Vodorovné konstrukce</t>
  </si>
  <si>
    <t>50</t>
  </si>
  <si>
    <t>411321616</t>
  </si>
  <si>
    <t>Stropy deskové ze ŽB tř. C 30/37</t>
  </si>
  <si>
    <t>-410507227</t>
  </si>
  <si>
    <t>strop 1PP-4np</t>
  </si>
  <si>
    <t>25,31+25,31+25,31+23,49+4,09</t>
  </si>
  <si>
    <t>sk9</t>
  </si>
  <si>
    <t>(0,835+0,805)*6,6*0,1</t>
  </si>
  <si>
    <t>51</t>
  </si>
  <si>
    <t>411351101</t>
  </si>
  <si>
    <t>Zřízení bednění stropů deskových</t>
  </si>
  <si>
    <t>1016037429</t>
  </si>
  <si>
    <t xml:space="preserve">Poznámka k souboru cen:
1. Při poloměru klenby do 1 m oceňuje se Bednění fabionů na přechodu stěn do stropů, monolitických kleneb, vnějších říms cenami souboru cen 416 35-11. </t>
  </si>
  <si>
    <t>84,38*3+83,88+2,3*11,86</t>
  </si>
  <si>
    <t>52</t>
  </si>
  <si>
    <t>411351102</t>
  </si>
  <si>
    <t>Odstranění bednění stropů deskových</t>
  </si>
  <si>
    <t>-1427866539</t>
  </si>
  <si>
    <t>53</t>
  </si>
  <si>
    <t>411354171</t>
  </si>
  <si>
    <t>Zřízení podpěrné konstrukce stropů v do 4 m pro zatížení do 5 kPa</t>
  </si>
  <si>
    <t>-1439112918</t>
  </si>
  <si>
    <t>54</t>
  </si>
  <si>
    <t>411354172</t>
  </si>
  <si>
    <t>Odstranění podpěrné konstrukce stropů v do 4 m pro zatížení do 5 kPa</t>
  </si>
  <si>
    <t>-1671105158</t>
  </si>
  <si>
    <t>55</t>
  </si>
  <si>
    <t>411354209</t>
  </si>
  <si>
    <t>Bednění stropů ztracené z hraněných trapézových vln v 40 mm plech lesklý tl 1,0 mm</t>
  </si>
  <si>
    <t>-1210705236</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</si>
  <si>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</si>
  <si>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(0,835+0,805)*6,6</t>
  </si>
  <si>
    <t>56</t>
  </si>
  <si>
    <t>411361821</t>
  </si>
  <si>
    <t>Výztuž stropů betonářskou ocelí 10 505</t>
  </si>
  <si>
    <t>1223370094</t>
  </si>
  <si>
    <t>(25,31*0,1+25,31*0,12+25,31*0,12+23,49*0,1+4,09*0,11)*1,1</t>
  </si>
  <si>
    <t>(0,835+0,805)*6,6*0,1*0,1*1,1</t>
  </si>
  <si>
    <t>57</t>
  </si>
  <si>
    <t>413232221</t>
  </si>
  <si>
    <t>Zazdívka zhlaví válcovaných nosníků v do 300 mm</t>
  </si>
  <si>
    <t>-1704581088</t>
  </si>
  <si>
    <t>58</t>
  </si>
  <si>
    <t>413941123</t>
  </si>
  <si>
    <t>Osazování ocelových válcovaných nosníků stropů I, IE, U, UE nebo L do č. 22</t>
  </si>
  <si>
    <t>1072381596</t>
  </si>
  <si>
    <t xml:space="preserve">Poznámka k souboru cen:
1. Ceny jsou určeny pro zednické osazování na cementovou maltu (min. MC-15). 2. Dodávka ocelových nosníků se oceňuje ve specifikaci. 3. Ztratné lze dohodnout ve směrné výši 8 % na krytí nákladů na řezání příslušných délek z hutních délek nosníků a na zbytkový odpad (prořez). </t>
  </si>
  <si>
    <t>59</t>
  </si>
  <si>
    <t>130107200</t>
  </si>
  <si>
    <t>ocel profilová IPN, v jakosti 11 375, h=180 mm</t>
  </si>
  <si>
    <t>1280059578</t>
  </si>
  <si>
    <t>Poznámka k položce:
Hmotnost: 21,90 kg/m</t>
  </si>
  <si>
    <t>6,6*4*21,9*1,1/1000</t>
  </si>
  <si>
    <t xml:space="preserve"> Ostatní konstrukce a práce-bourání</t>
  </si>
  <si>
    <t>60</t>
  </si>
  <si>
    <t>953312122</t>
  </si>
  <si>
    <t>Vložky do svislých dilatačních spár z extrudovaných polystyrénových desek tl 20 mm</t>
  </si>
  <si>
    <t>-495537049</t>
  </si>
  <si>
    <t>základy</t>
  </si>
  <si>
    <t>0,8*0,35+0,4*(3,43+6,905)</t>
  </si>
  <si>
    <t>4,78*2,3+3,16*0,25+0,42*7,75</t>
  </si>
  <si>
    <t>4*2,3+4*0,25+0,42*7,75</t>
  </si>
  <si>
    <t>4,02*2,3+4,02*0,25+0,4*7,75</t>
  </si>
  <si>
    <t>4,25*2,3</t>
  </si>
  <si>
    <t>96</t>
  </si>
  <si>
    <t xml:space="preserve"> Bourání konstrukcí</t>
  </si>
  <si>
    <t>61</t>
  </si>
  <si>
    <t>712300831</t>
  </si>
  <si>
    <t>Odstranění povlakové krytiny střech do 10° jednovrstvé</t>
  </si>
  <si>
    <t>698462271</t>
  </si>
  <si>
    <t>62</t>
  </si>
  <si>
    <t>712300833</t>
  </si>
  <si>
    <t>Odstranění povlakové krytiny střech do 10° třívrstvé</t>
  </si>
  <si>
    <t>-1706846473</t>
  </si>
  <si>
    <t>1PP střecha</t>
  </si>
  <si>
    <t>9,4*6,6</t>
  </si>
  <si>
    <t>63</t>
  </si>
  <si>
    <t>713140863</t>
  </si>
  <si>
    <t>Odstranění tepelné izolace střech nadstřešní lepené z polystyrenu tl přes 100 mm</t>
  </si>
  <si>
    <t>-1937848662</t>
  </si>
  <si>
    <t xml:space="preserve">Poznámka k souboru cen: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</si>
  <si>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64</t>
  </si>
  <si>
    <t>725110814</t>
  </si>
  <si>
    <t>Demontáž klozetu Kombi, odsávací</t>
  </si>
  <si>
    <t>soubor</t>
  </si>
  <si>
    <t>583183050</t>
  </si>
  <si>
    <t>65</t>
  </si>
  <si>
    <t>725122813</t>
  </si>
  <si>
    <t>Demontáž pisoárových stání s nádrží a jedním záchodkem</t>
  </si>
  <si>
    <t>547597930</t>
  </si>
  <si>
    <t>66</t>
  </si>
  <si>
    <t>725210821</t>
  </si>
  <si>
    <t>Demontáž umyvadel bez výtokových armatur</t>
  </si>
  <si>
    <t>543223199</t>
  </si>
  <si>
    <t>67</t>
  </si>
  <si>
    <t>725330820</t>
  </si>
  <si>
    <t>Demontáž výlevka diturvitová</t>
  </si>
  <si>
    <t>1482002649</t>
  </si>
  <si>
    <t>68</t>
  </si>
  <si>
    <t>762841821</t>
  </si>
  <si>
    <t>Demontáž podbíjení obkladů stropů a střech sklonu do 60° z desek měkkých</t>
  </si>
  <si>
    <t>-2116502939</t>
  </si>
  <si>
    <t>9,1*6,15</t>
  </si>
  <si>
    <t>69</t>
  </si>
  <si>
    <t>763411811</t>
  </si>
  <si>
    <t>Demontáž sanitárních příček z desek</t>
  </si>
  <si>
    <t>1514469416</t>
  </si>
  <si>
    <t>2,1*(1,5*10+4,8+5,3)</t>
  </si>
  <si>
    <t>2,1*(1,5*8+2,7+2,9)</t>
  </si>
  <si>
    <t>70</t>
  </si>
  <si>
    <t>763411821</t>
  </si>
  <si>
    <t>Demontáž dveří sanitárních příček</t>
  </si>
  <si>
    <t>-1553502201</t>
  </si>
  <si>
    <t>71</t>
  </si>
  <si>
    <t>766441821</t>
  </si>
  <si>
    <t>Demontáž parapetních desek dřevěných nebo plastových šířky do 30 cm délky přes 1,0 m</t>
  </si>
  <si>
    <t>-920619723</t>
  </si>
  <si>
    <t>1+3*3+1</t>
  </si>
  <si>
    <t>72</t>
  </si>
  <si>
    <t>767996705</t>
  </si>
  <si>
    <t>Demontáž atypických zámečnických konstrukcí řezáním hmotnosti jednotlivých dílů přes 500 kg</t>
  </si>
  <si>
    <t>kg</t>
  </si>
  <si>
    <t>-1146221048</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</si>
  <si>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</si>
  <si>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1PP - ocel plošina, schodiště</t>
  </si>
  <si>
    <t>1000</t>
  </si>
  <si>
    <t>73</t>
  </si>
  <si>
    <t>961</t>
  </si>
  <si>
    <t>Dmtž stáv rozvodů instalací, otopných těles, armatur</t>
  </si>
  <si>
    <t>hod</t>
  </si>
  <si>
    <t>1004969553</t>
  </si>
  <si>
    <t>74</t>
  </si>
  <si>
    <t>962</t>
  </si>
  <si>
    <t>Dmtž stáv klempířských prvků</t>
  </si>
  <si>
    <t>2146524167</t>
  </si>
  <si>
    <t>75</t>
  </si>
  <si>
    <t>961055111</t>
  </si>
  <si>
    <t>Bourání základů ze ŽB</t>
  </si>
  <si>
    <t>-692335403</t>
  </si>
  <si>
    <t>(0,35*(6,6+0,45*2)+3,14*0,9*0,9*1/4*9)*0,15</t>
  </si>
  <si>
    <t>76</t>
  </si>
  <si>
    <t>962031133</t>
  </si>
  <si>
    <t>Bourání příček z cihel pálených na MVC tl do 150 mm</t>
  </si>
  <si>
    <t>-1456474717</t>
  </si>
  <si>
    <t>3,08*6,6</t>
  </si>
  <si>
    <t>-1,6</t>
  </si>
  <si>
    <t>4,1*(3,2*5+2,4*2)</t>
  </si>
  <si>
    <t>-1,6*6</t>
  </si>
  <si>
    <t>4,1*2</t>
  </si>
  <si>
    <t>-1,4</t>
  </si>
  <si>
    <t>77</t>
  </si>
  <si>
    <t>962032231</t>
  </si>
  <si>
    <t>Bourání zdiva z cihel pálených nebo vápenopískových na MV nebo MVC přes 1 m3</t>
  </si>
  <si>
    <t>-1118018632</t>
  </si>
  <si>
    <t xml:space="preserve">Poznámka k souboru cen:
1. Bourání pilířů o průřezu přes 0,36 m2 se oceňuje příslušnými cenami -2230, -2231, -2240, -2241,-2253 a -2254 jako bourání zdiva nadzákladového cihelného. </t>
  </si>
  <si>
    <t>3,08*6,6*0,3</t>
  </si>
  <si>
    <t>3,08*9,4*0,45</t>
  </si>
  <si>
    <t>-1,6*0,3</t>
  </si>
  <si>
    <t>-(1,6*2,55*2+2,2*2,05)*0,45</t>
  </si>
  <si>
    <t>78</t>
  </si>
  <si>
    <t>962032631</t>
  </si>
  <si>
    <t>Bourání zdiva komínového nad střechou z cihel na MV nebo MVC</t>
  </si>
  <si>
    <t>500583029</t>
  </si>
  <si>
    <t>4,1*0,6*1</t>
  </si>
  <si>
    <t>4,1*0,6*1,2</t>
  </si>
  <si>
    <t>79</t>
  </si>
  <si>
    <t>962081141</t>
  </si>
  <si>
    <t>Bourání příček ze skleněných tvárnic tl do 150 mm</t>
  </si>
  <si>
    <t>431918527</t>
  </si>
  <si>
    <t>1,6*1,8+1,6*2,55*3</t>
  </si>
  <si>
    <t>80</t>
  </si>
  <si>
    <t>963051113</t>
  </si>
  <si>
    <t>Bourání ŽB stropů deskových tl přes 80 mm</t>
  </si>
  <si>
    <t>-1133600547</t>
  </si>
  <si>
    <t xml:space="preserve">Poznámka k souboru cen:
1. Cenu -1313 lze použít i pro bourání bedničkových stropů. Množství jednotek se určuje v m3 včetně dutin. </t>
  </si>
  <si>
    <t>9,4*6,6*0,2</t>
  </si>
  <si>
    <t>81</t>
  </si>
  <si>
    <t>965043341</t>
  </si>
  <si>
    <t>Bourání podkladů pod dlažby betonových s potěrem nebo teracem tl do 100 mm pl přes 4 m2</t>
  </si>
  <si>
    <t>-173190760</t>
  </si>
  <si>
    <t>2,7*6,15*0,3</t>
  </si>
  <si>
    <t>9,4*6,6*0,1</t>
  </si>
  <si>
    <t>15,83*3,2*0,03</t>
  </si>
  <si>
    <t>2*1,1*0,03</t>
  </si>
  <si>
    <t>82</t>
  </si>
  <si>
    <t>965049111</t>
  </si>
  <si>
    <t>Příplatek k bourání betonových mazanin za bourání mazanin se svařovanou sítí tl do 100 mm</t>
  </si>
  <si>
    <t>541498009</t>
  </si>
  <si>
    <t>83</t>
  </si>
  <si>
    <t>965081223</t>
  </si>
  <si>
    <t>Bourání podlah z dlaždic keramických nebo xylolitových tl přes 10 mm plochy přes 1 m2</t>
  </si>
  <si>
    <t>424442590</t>
  </si>
  <si>
    <t xml:space="preserve">Poznámka k souboru cen:
1. Odsekání soklíků se oceňuje cenami souboru cen 965 08. </t>
  </si>
  <si>
    <t>2,7*6,15</t>
  </si>
  <si>
    <t>15,83*3,2</t>
  </si>
  <si>
    <t>2*1,1</t>
  </si>
  <si>
    <t>84</t>
  </si>
  <si>
    <t>967031132</t>
  </si>
  <si>
    <t>Přisekání rovných ostění v cihelném zdivu na MV nebo MVC</t>
  </si>
  <si>
    <t>-1020569539</t>
  </si>
  <si>
    <t>85</t>
  </si>
  <si>
    <t>968072355</t>
  </si>
  <si>
    <t>Vybourání kovových rámů oken dvojitých včetně křídel pl do 2 m2</t>
  </si>
  <si>
    <t>-705424594</t>
  </si>
  <si>
    <t xml:space="preserve">Poznámka k souboru cen:
1. V cenách -2244 až -2559 jsou započteny i náklady na vyvěšení křídel. 2. Cenou -2641 se oceňuje i vybourání nosné ocelové konstrukce pro sádrokartonové příčky. </t>
  </si>
  <si>
    <t>1,9*0,7*2</t>
  </si>
  <si>
    <t>86</t>
  </si>
  <si>
    <t>968072356</t>
  </si>
  <si>
    <t>Vybourání kovových rámů oken dvojitých včetně křídel pl do 4 m2</t>
  </si>
  <si>
    <t>-929180447</t>
  </si>
  <si>
    <t>1,9*2,4*3</t>
  </si>
  <si>
    <t>1,9*2,4</t>
  </si>
  <si>
    <t>87</t>
  </si>
  <si>
    <t>968072455</t>
  </si>
  <si>
    <t>Vybourání kovových dveřních zárubní pl do 2 m2</t>
  </si>
  <si>
    <t>-5603427</t>
  </si>
  <si>
    <t>1,6*3</t>
  </si>
  <si>
    <t>1,6*6</t>
  </si>
  <si>
    <t>1,4</t>
  </si>
  <si>
    <t>88</t>
  </si>
  <si>
    <t>968072558</t>
  </si>
  <si>
    <t>Vybourání kovových vrat pl do 5 m2</t>
  </si>
  <si>
    <t>2036643649</t>
  </si>
  <si>
    <t>2,2*2,05</t>
  </si>
  <si>
    <t>89</t>
  </si>
  <si>
    <t>971033561</t>
  </si>
  <si>
    <t>Vybourání otvorů ve zdivu cihelném pl do 1 m2 na MVC nebo MV tl do 600 mm</t>
  </si>
  <si>
    <t>823854037</t>
  </si>
  <si>
    <t>0,55*(1,9*2+1,6)*0,6</t>
  </si>
  <si>
    <t>90</t>
  </si>
  <si>
    <t>971033631</t>
  </si>
  <si>
    <t>Vybourání otvorů ve zdivu cihelném pl do 4 m2 na MVC nebo MV tl do 150 mm</t>
  </si>
  <si>
    <t>-1404262766</t>
  </si>
  <si>
    <t>2,4*(1,9*2+1,6)</t>
  </si>
  <si>
    <t>-(1,9*0,7*2+1,6*1,8)</t>
  </si>
  <si>
    <t>91</t>
  </si>
  <si>
    <t>971033651</t>
  </si>
  <si>
    <t>Vybourání otvorů ve zdivu cihelném pl do 4 m2 na MVC nebo MV tl do 600 mm</t>
  </si>
  <si>
    <t>-2130193643</t>
  </si>
  <si>
    <t>0,805*2,1*0,6</t>
  </si>
  <si>
    <t>1,45*1,9*0,45*3</t>
  </si>
  <si>
    <t>1,45*1,9*0,45</t>
  </si>
  <si>
    <t>92</t>
  </si>
  <si>
    <t>973022251</t>
  </si>
  <si>
    <t>Vysekání kapes ve zdivu z kamene pl do 0,10 m2 hl do 300 mm</t>
  </si>
  <si>
    <t>-67509909</t>
  </si>
  <si>
    <t xml:space="preserve">Poznámka k souboru cen:
1. Ceny -1511 až -6191 lze použít i pro vysekání ve zdivu z cihel na maltu cementovou. </t>
  </si>
  <si>
    <t>93</t>
  </si>
  <si>
    <t>977211111</t>
  </si>
  <si>
    <t>Řezání ŽB kcí hl do 200 mm stěnovou pilou do průměru výztuže 16 mm</t>
  </si>
  <si>
    <t>-1296410609</t>
  </si>
  <si>
    <t xml:space="preserve">Poznámka k souboru cen:
1. V cenách jsou započteny i náklady na spotřebu vody. 2. V cenách nejsou započteny náklady na vybourání železobetonové konstrukce; tyto náklady se oceňují cenami katalogu 801-3 Budovy a haly - bourání konstrukcí. </t>
  </si>
  <si>
    <t>9,4+6,6*2</t>
  </si>
  <si>
    <t>94</t>
  </si>
  <si>
    <t>974031666</t>
  </si>
  <si>
    <t>Vysekání rýh ve zdivu cihelném pro vtahování nosníků hl do 150 mm v do 250 mm</t>
  </si>
  <si>
    <t>-2119090378</t>
  </si>
  <si>
    <t>1,2*4</t>
  </si>
  <si>
    <t>95</t>
  </si>
  <si>
    <t>978011121</t>
  </si>
  <si>
    <t>Otlučení vnitřní vápenné nebo vápenocementové omítky stropů v rozsahu do 10 %</t>
  </si>
  <si>
    <t>-1312817514</t>
  </si>
  <si>
    <t xml:space="preserve">Poznámka k souboru cen:
1. Položky lze použít i pro ocenění otlučení sádrových, hliněných apod. vnitřních omítek. </t>
  </si>
  <si>
    <t>2*6,15</t>
  </si>
  <si>
    <t>1NP-3NP</t>
  </si>
  <si>
    <t>15,83*3,2*3</t>
  </si>
  <si>
    <t>978013141</t>
  </si>
  <si>
    <t>Otlučení vnitřní vápenné nebo vápenocementové omítky stěn v rozsahu do 30 %</t>
  </si>
  <si>
    <t>-1615186452</t>
  </si>
  <si>
    <t>2,2*15,83*2</t>
  </si>
  <si>
    <t>2,2*(1,1*2+2)</t>
  </si>
  <si>
    <t>97</t>
  </si>
  <si>
    <t>978013191</t>
  </si>
  <si>
    <t>Otlučení vnitřní vápenné nebo vápenocementové omítky stěn v rozsahu do 100 %</t>
  </si>
  <si>
    <t>-253130706</t>
  </si>
  <si>
    <t>3,13*(8,8+6,15)</t>
  </si>
  <si>
    <t>-(1,6*2,75+1,9*2,75*2+1,4)</t>
  </si>
  <si>
    <t>98</t>
  </si>
  <si>
    <t>978015391</t>
  </si>
  <si>
    <t>Otlučení vnější vápenné nebo vápenocementové vnější omítky stupně členitosti 1 a 2 rozsahu do 100%</t>
  </si>
  <si>
    <t>382343065</t>
  </si>
  <si>
    <t>12,9*8,26</t>
  </si>
  <si>
    <t>-(2*3,75+1,75*3,75+2*2,4)*3</t>
  </si>
  <si>
    <t>4,3*2,7</t>
  </si>
  <si>
    <t>-1,85*3,75</t>
  </si>
  <si>
    <t>99</t>
  </si>
  <si>
    <t>978021191</t>
  </si>
  <si>
    <t>Otlučení cementových omítek vnitřních stěn o rozsahu do 100 %</t>
  </si>
  <si>
    <t>1442077469</t>
  </si>
  <si>
    <t>3,7*(6,4+6,15)*2</t>
  </si>
  <si>
    <t>100</t>
  </si>
  <si>
    <t>978059541</t>
  </si>
  <si>
    <t>Odsekání a odebrání obkladů stěn z vnitřních obkládaček plochy přes 1 m2</t>
  </si>
  <si>
    <t>536783633</t>
  </si>
  <si>
    <t>1,8*15,4*2</t>
  </si>
  <si>
    <t>1,8*(1,1*2+2)</t>
  </si>
  <si>
    <t>101</t>
  </si>
  <si>
    <t>975053131</t>
  </si>
  <si>
    <t>Víceřadové podchycení stropů pro osazení nosníků v do 3,5 m pro zatížení do 800 kg/m2</t>
  </si>
  <si>
    <t>805551549</t>
  </si>
  <si>
    <t xml:space="preserve">Poznámka k souboru cen:
1. U víceřadového podchycení stropů se každá řada podchycení oceňuje zvlášť. </t>
  </si>
  <si>
    <t>6,6*10</t>
  </si>
  <si>
    <t xml:space="preserve"> Přesun hmot</t>
  </si>
  <si>
    <t>102</t>
  </si>
  <si>
    <t>998012023</t>
  </si>
  <si>
    <t>Přesun hmot pro budovy monolitické v do 24 m</t>
  </si>
  <si>
    <t>1010935631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</si>
  <si>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</si>
  <si>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997</t>
  </si>
  <si>
    <t xml:space="preserve"> Přesun sutě</t>
  </si>
  <si>
    <t>103</t>
  </si>
  <si>
    <t>997013116</t>
  </si>
  <si>
    <t>Vnitrostaveništní doprava suti a vybouraných hmot pro budovy v do 21 m s použitím mechanizace</t>
  </si>
  <si>
    <t>1203785208</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</si>
  <si>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</si>
  <si>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104</t>
  </si>
  <si>
    <t>997013501.1</t>
  </si>
  <si>
    <t>Odvoz suti na skládku a vybouraných hmot nebo meziskládku se složením (vzdálenost dle dodavatele)</t>
  </si>
  <si>
    <t>65779161</t>
  </si>
  <si>
    <t>105</t>
  </si>
  <si>
    <t>997013801</t>
  </si>
  <si>
    <t>Poplatek za uložení stavebního betonového odpadu na skládce (skládkovné)</t>
  </si>
  <si>
    <t>-390282944</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</si>
  <si>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</si>
  <si>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106</t>
  </si>
  <si>
    <t>997013802</t>
  </si>
  <si>
    <t>Poplatek za uložení stavebního železobetonového odpadu na skládce (skládkovné)</t>
  </si>
  <si>
    <t>-768908887</t>
  </si>
  <si>
    <t>107</t>
  </si>
  <si>
    <t>997013803</t>
  </si>
  <si>
    <t>Poplatek za uložení stavebního odpadu z keramických materiálů na skládce (skládkovné)</t>
  </si>
  <si>
    <t>1520182103</t>
  </si>
  <si>
    <t>108</t>
  </si>
  <si>
    <t>997013831</t>
  </si>
  <si>
    <t>Poplatek za uložení stavebního směsného odpadu na skládce (skládkovné)</t>
  </si>
  <si>
    <t>2109229397</t>
  </si>
  <si>
    <t>109</t>
  </si>
  <si>
    <t>997013814</t>
  </si>
  <si>
    <t>Poplatek za uložení stavebního odpadu z izolačních hmot na skládce (skládkovné)</t>
  </si>
  <si>
    <t>-1658556731</t>
  </si>
  <si>
    <t>110</t>
  </si>
  <si>
    <t>997221845</t>
  </si>
  <si>
    <t>Poplatek za uložení odpadu z asfaltových povrchů na skládce (skládkovné)</t>
  </si>
  <si>
    <t>1952644533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</si>
  <si>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</si>
  <si>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PSV</t>
  </si>
  <si>
    <t xml:space="preserve"> Práce a dodávky PSV</t>
  </si>
  <si>
    <t>711</t>
  </si>
  <si>
    <t xml:space="preserve"> Izolace proti vodě, vlhkosti a plynům</t>
  </si>
  <si>
    <t>111</t>
  </si>
  <si>
    <t>711111001</t>
  </si>
  <si>
    <t>Provedení izolace proti zemní vlhkosti vodorovné za studena nátěrem penetračním</t>
  </si>
  <si>
    <t>752395964</t>
  </si>
  <si>
    <t xml:space="preserve">Poznámka k souboru cen:
1. Izolace plochy jednotlivě do 10 m2 se oceňují skladebně cenou příslušné izolace a cenou 711 19-9095 Příplatek za plochu do 10 m2. </t>
  </si>
  <si>
    <t>1,105*3,6</t>
  </si>
  <si>
    <t>3,305*3,43</t>
  </si>
  <si>
    <t>7,2*6,15+4,76*5,5-2,05*2,98</t>
  </si>
  <si>
    <t>0,35*(6,15+5,75+4,66+5,8+1,845+3,93)</t>
  </si>
  <si>
    <t>0,6*2,25</t>
  </si>
  <si>
    <t>112</t>
  </si>
  <si>
    <t>711112001</t>
  </si>
  <si>
    <t>Provedení izolace proti zemní vlhkosti svislé za studena nátěrem penetračním</t>
  </si>
  <si>
    <t>-616487142</t>
  </si>
  <si>
    <t>obvod stěny</t>
  </si>
  <si>
    <t>0,5*(5,3+5,2+5,5+2,25+2,3*2+0,25+0,8*2)</t>
  </si>
  <si>
    <t>113</t>
  </si>
  <si>
    <t>111631500</t>
  </si>
  <si>
    <t>lak asfaltový ALP/9 (MJ t) bal 9 kg</t>
  </si>
  <si>
    <t>-1542746542</t>
  </si>
  <si>
    <t>Poznámka k položce:
Spotřeba 0,3-0,4kg/m2 dle povrchu, ředidlo technický benzín</t>
  </si>
  <si>
    <t>(137,35+33,16)*0,0004</t>
  </si>
  <si>
    <t>114</t>
  </si>
  <si>
    <t>711141559</t>
  </si>
  <si>
    <t>Provedení izolace proti zemní vlhkosti pásy přitavením vodorovné NAIP</t>
  </si>
  <si>
    <t>-287651964</t>
  </si>
  <si>
    <t xml:space="preserve">Poznámka k souboru cen:
1. Izolace plochy jednotlivě do 10 m2 se oceňují skladebně cenou příslušné izolace a cenou 711 19-9097 Příplatek za plochu do 10 m2. </t>
  </si>
  <si>
    <t>115</t>
  </si>
  <si>
    <t>711142559</t>
  </si>
  <si>
    <t>Provedení izolace proti zemní vlhkosti pásy přitavením svislé NAIP</t>
  </si>
  <si>
    <t>1472337859</t>
  </si>
  <si>
    <t>116</t>
  </si>
  <si>
    <t>628522552</t>
  </si>
  <si>
    <t>pás asfaltovaný modifikovaný např. Elastek40 Special mineral</t>
  </si>
  <si>
    <t>2027527282</t>
  </si>
  <si>
    <t>(137,35+33,16)*1,15</t>
  </si>
  <si>
    <t>117</t>
  </si>
  <si>
    <t>628522641</t>
  </si>
  <si>
    <t>pás s modifikovaným asfaltem např. Glastek 40 Special mineral</t>
  </si>
  <si>
    <t>-926968855</t>
  </si>
  <si>
    <t>118</t>
  </si>
  <si>
    <t>711491172</t>
  </si>
  <si>
    <t>Provedení izolace proti tlakové vodě vodorovné z textilií vrstva ochranná</t>
  </si>
  <si>
    <t>-1270333270</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</si>
  <si>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</si>
  <si>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119</t>
  </si>
  <si>
    <t>693111460</t>
  </si>
  <si>
    <t>textilie 63 63/30 300 g/m2 do š 8,8 m</t>
  </si>
  <si>
    <t>-293176281</t>
  </si>
  <si>
    <t>120</t>
  </si>
  <si>
    <t>711493111.1</t>
  </si>
  <si>
    <t xml:space="preserve">Izolace proti podpovrchové a tlakové vodě vodorovná těsnicí kaší </t>
  </si>
  <si>
    <t>-829811176</t>
  </si>
  <si>
    <t>Poznámka k položce:
vč. kompletních těsnících pásků pracovních spár desek, stěn apod.</t>
  </si>
  <si>
    <t>(6,15+5,75+4,66+5,8+1,845+3,93)*0,25</t>
  </si>
  <si>
    <t>(2,3+2,98)*2*0,25</t>
  </si>
  <si>
    <t>121</t>
  </si>
  <si>
    <t>998711203</t>
  </si>
  <si>
    <t>Přesun hmot procentní pro izolace proti vodě, vlhkosti a plynům v objektech v do 60 m</t>
  </si>
  <si>
    <t>%</t>
  </si>
  <si>
    <t>2057494579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</si>
  <si>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</si>
  <si>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DOK</t>
  </si>
  <si>
    <t xml:space="preserve"> DOKONČOVACÍ PRÁCE</t>
  </si>
  <si>
    <t>122</t>
  </si>
  <si>
    <t>346272115</t>
  </si>
  <si>
    <t>Přizdívky ochranné tl 150 mm z pórobetonových přesných příčkovek objemové hmotnosti 500 kg/m3</t>
  </si>
  <si>
    <t>1007019204</t>
  </si>
  <si>
    <t>1PP-3NP - WC</t>
  </si>
  <si>
    <t>1,83*(1*2+0,9*2)</t>
  </si>
  <si>
    <t>1,83*(0,9*2+1*2+3,98+1,85+1,7+2,8)*3</t>
  </si>
  <si>
    <t xml:space="preserve"> Různé kompletní konstrukce</t>
  </si>
  <si>
    <t>123</t>
  </si>
  <si>
    <t>381</t>
  </si>
  <si>
    <t>D+M pohled želbet panelu A, beton C40/50 XF4, výztuž mikro vlákny, vč kotvení a použití víceobrátkové matrice pro pohledovou stranu, vel.1480/1540</t>
  </si>
  <si>
    <t>-1701063915</t>
  </si>
  <si>
    <t>124</t>
  </si>
  <si>
    <t>382</t>
  </si>
  <si>
    <t>D+M pohled želbet panelu B, beton C40/50 XF4, výztuž mikro vlákny, vč kotvení a použití víceobrátkové matrice pro pohledovou stranu, vel.1480/1540</t>
  </si>
  <si>
    <t>-877044266</t>
  </si>
  <si>
    <t>125</t>
  </si>
  <si>
    <t>383</t>
  </si>
  <si>
    <t>D+M pohled želbet panelu C, beton C40/50 XF4, výztuž mikro vlákny, vč kotvení a použití víceobrátkové matrice pro pohledovou stranu, vel.1120+120/1540</t>
  </si>
  <si>
    <t>-111430955</t>
  </si>
  <si>
    <t>126</t>
  </si>
  <si>
    <t>384</t>
  </si>
  <si>
    <t>D+M pohled želbet panelu D, beton C40/50 XF4, výztuž mikro vlákny, vč kotvení a použití víceobrátkové matrice pro pohledovou stranu, vel.1120+120/1540</t>
  </si>
  <si>
    <t>1058888388</t>
  </si>
  <si>
    <t>127</t>
  </si>
  <si>
    <t>385</t>
  </si>
  <si>
    <t>D+M pohled želbet panelu E, beton C40/50 XF4, výztuž mikro vlákny, vč kotvení a použití víceobrátkové matrice pro pohledovou stranu, vel.1480/1750</t>
  </si>
  <si>
    <t>1923630230</t>
  </si>
  <si>
    <t>128</t>
  </si>
  <si>
    <t>386</t>
  </si>
  <si>
    <t>D+M pohled želbet panelu F, beton C40/50 XF4, výztuž mikro vlákny, vč kotvení a použití víceobrátkové matrice pro pohledovou stranu, vel.1480/1750</t>
  </si>
  <si>
    <t>-139268063</t>
  </si>
  <si>
    <t>129</t>
  </si>
  <si>
    <t>387</t>
  </si>
  <si>
    <t>D+M pohled želbet panelu G, beton C40/50 XF4, výztuž mikro vlákny, vč kotvení a použití víceobrátkové matrice pro pohledovou stranu, vel.1120+120/1750</t>
  </si>
  <si>
    <t>615261836</t>
  </si>
  <si>
    <t>130</t>
  </si>
  <si>
    <t>388</t>
  </si>
  <si>
    <t>D+M pohled želbet panelu H, beton C40/50 XF4, výztuž mikro vlákny, vč kotvení a použití víceobrátkové matrice pro pohledovou stranu, vel.1120+120/1750</t>
  </si>
  <si>
    <t>-330176190</t>
  </si>
  <si>
    <t>131</t>
  </si>
  <si>
    <t>389</t>
  </si>
  <si>
    <t>D+M pohled želbet panelu I, beton C40/50 XF4, výztuž mikro vlákny, vč kotvení a použití víceobrátkové matrice pro pohledovou stranu, vel.1480/2840</t>
  </si>
  <si>
    <t>-1712815421</t>
  </si>
  <si>
    <t>132</t>
  </si>
  <si>
    <t>3891</t>
  </si>
  <si>
    <t>D+M pohled želbet panelu J, beton C40/50 XF4, výztuž mikro vlákny, vč kotvení a použití víceobrátkové matrice pro pohledovou stranu, vel.880/2840</t>
  </si>
  <si>
    <t>-2064905492</t>
  </si>
  <si>
    <t>133</t>
  </si>
  <si>
    <t>3892</t>
  </si>
  <si>
    <t>D+M pohled želbet panelu K, beton C40/50 XF4, výztuž mikro vlákny, vč kotvení a použití víceobrátkové matrice pro pohledovou stranu, vel.1120+120/2840</t>
  </si>
  <si>
    <t>-578980518</t>
  </si>
  <si>
    <t>134</t>
  </si>
  <si>
    <t>3893</t>
  </si>
  <si>
    <t>D+M gumový profil mezi svislými spárami panelů</t>
  </si>
  <si>
    <t>920043821</t>
  </si>
  <si>
    <t xml:space="preserve"> Komunikace</t>
  </si>
  <si>
    <t>135</t>
  </si>
  <si>
    <t>402228442</t>
  </si>
  <si>
    <t>136</t>
  </si>
  <si>
    <t>564751111</t>
  </si>
  <si>
    <t>Podklad z kameniva hrubého drceného vel. 32-63 mm tl 150 mm</t>
  </si>
  <si>
    <t>-291637030</t>
  </si>
  <si>
    <t>137</t>
  </si>
  <si>
    <t>564851111</t>
  </si>
  <si>
    <t>Podklad ze štěrkodrtě ŠD tl 150 mm</t>
  </si>
  <si>
    <t>-136549449</t>
  </si>
  <si>
    <t>138</t>
  </si>
  <si>
    <t>565145111</t>
  </si>
  <si>
    <t>Asfaltový beton vrstva podkladní ACP 16 (obalované kamenivo OKS) tl 60 mm š do 3 m</t>
  </si>
  <si>
    <t>-1319085075</t>
  </si>
  <si>
    <t xml:space="preserve">Poznámka k souboru cen:
1. ČSN EN 13108-1 připouští pro ACP 16 pouze tl. 50 až 80 mm. </t>
  </si>
  <si>
    <t>139</t>
  </si>
  <si>
    <t>573211108</t>
  </si>
  <si>
    <t>Postřik živičný spojovací z asfaltu v množství 0,40 kg/m2</t>
  </si>
  <si>
    <t>-1683895418</t>
  </si>
  <si>
    <t>140</t>
  </si>
  <si>
    <t>577135131</t>
  </si>
  <si>
    <t>Asfaltový beton vrstva obrusná ACO 16 (ABH) tl 40 mm š do 3 m z modifikovaného asfaltu</t>
  </si>
  <si>
    <t>682808369</t>
  </si>
  <si>
    <t xml:space="preserve">Poznámka k souboru cen:
1. ČSN EN 13108-1 připouští pro ACO 16 pouze tl. 45 až 60 mm. </t>
  </si>
  <si>
    <t>h</t>
  </si>
  <si>
    <t>0,5*(14,84+6,2*2)</t>
  </si>
  <si>
    <t>l</t>
  </si>
  <si>
    <t xml:space="preserve"> Úprava povrchů vnitřní</t>
  </si>
  <si>
    <t>141</t>
  </si>
  <si>
    <t>621221021</t>
  </si>
  <si>
    <t>Montáž kontaktního zateplení vnějších podhledů z minerální vlny s podélnou orientací  tl do 120 mm</t>
  </si>
  <si>
    <t>-1845243660</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</si>
  <si>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</si>
  <si>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sk4*</t>
  </si>
  <si>
    <t>21,56</t>
  </si>
  <si>
    <t>142</t>
  </si>
  <si>
    <t>631515290</t>
  </si>
  <si>
    <t>deska minerální izolační tl. 120 mm</t>
  </si>
  <si>
    <t>-451497246</t>
  </si>
  <si>
    <t>143</t>
  </si>
  <si>
    <t>611321141.1</t>
  </si>
  <si>
    <t>Vápenocementová omítka štuková dvouvrstvá vnitřních stropů rovných nanášená ručně, vč penetrace, vyztužení přechodových míst perlinkou, pomocného lešení</t>
  </si>
  <si>
    <t>-1226563463</t>
  </si>
  <si>
    <t>26,27+2,03+2,09+1,9+4,05+2,09+1,9+21,56</t>
  </si>
  <si>
    <t>144</t>
  </si>
  <si>
    <t>611325411</t>
  </si>
  <si>
    <t>Oprava vnitřní vápenocementové hladké omítky stropů v rozsahu plochy do 10%</t>
  </si>
  <si>
    <t>1605612092</t>
  </si>
  <si>
    <t xml:space="preserve">Poznámka k souboru cen:
1. Pro ocenění opravy omítek plochy do 1 m2 se použijí ceny souboru cen 61. 32-52.. Vápenocementová nebo vápenná omítka jednotlivých malých ploch. </t>
  </si>
  <si>
    <t>145</t>
  </si>
  <si>
    <t>611311132</t>
  </si>
  <si>
    <t>Potažení vnitřních žebrových stropů vápenným štukem tloušťky do 3 mm</t>
  </si>
  <si>
    <t>-683565857</t>
  </si>
  <si>
    <t>146</t>
  </si>
  <si>
    <t>612321141.1</t>
  </si>
  <si>
    <t>Vápenocementová omítka štuková dvouvrstvá vnitřních stěn nanášená ručně, vč penetrace, vyztužení přechodových míst perlinkou, pomocného lešení</t>
  </si>
  <si>
    <t>-1730346682</t>
  </si>
  <si>
    <t>3,13*1</t>
  </si>
  <si>
    <t>-(1,6*2,8+1,9*2,8*2+1,4)</t>
  </si>
  <si>
    <t>1,8*15,83*2</t>
  </si>
  <si>
    <t>příčky</t>
  </si>
  <si>
    <t>(27,06+471,26)*2</t>
  </si>
  <si>
    <t>žb stěny</t>
  </si>
  <si>
    <t>3,13*(11,6*2+7,26+2,05)+1,9*2,85</t>
  </si>
  <si>
    <t>-(2,4*2,6+1,9*2,8+1,18*2,15*2)</t>
  </si>
  <si>
    <t>0,25*(2,6+2,7*2+2,25+2,98*2+1,18+2,15*2)+0,15*(1,18+2,15*2)</t>
  </si>
  <si>
    <t>(3,12*(11,6*2+7,26+2,05)+1,75*3,75)*3</t>
  </si>
  <si>
    <t>-(1,5*0,63*8+1,18*2,15)*3</t>
  </si>
  <si>
    <t>(0,25*(1,5+0,63)*2*8+0,15*(1,18+2,15*2))*3</t>
  </si>
  <si>
    <t>1,85*3,75</t>
  </si>
  <si>
    <t>-1,18*2,15</t>
  </si>
  <si>
    <t>0,15*(1,18+2,15*2)</t>
  </si>
  <si>
    <t>147</t>
  </si>
  <si>
    <t>612321191</t>
  </si>
  <si>
    <t>Příplatek k vápenocementové omítce vnitřních stěn za každých dalších 5 mm tloušťky ručně</t>
  </si>
  <si>
    <t>1273438800</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</si>
  <si>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</si>
  <si>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148</t>
  </si>
  <si>
    <t>612325302</t>
  </si>
  <si>
    <t>Vápenocementová štuková omítka ostění nebo nadpraží</t>
  </si>
  <si>
    <t>977474048</t>
  </si>
  <si>
    <t xml:space="preserve">Poznámka k souboru cen:
1. Ceny lze použít jen pro ocenění samostatně upravovaného ostění a nadpraží ( např. při dodatečné výměně oken nebo zárubní ) v šířce do 300 mm okolo upravovaného otvoru. </t>
  </si>
  <si>
    <t>149</t>
  </si>
  <si>
    <t>612325412</t>
  </si>
  <si>
    <t>Oprava vnitřní vápenocementové hladké omítky stěn v rozsahu plochy do 30%</t>
  </si>
  <si>
    <t>1166201832</t>
  </si>
  <si>
    <t>150</t>
  </si>
  <si>
    <t>612311131</t>
  </si>
  <si>
    <t>Potažení vnitřních stěn vápenným štukem tloušťky do 3 mm</t>
  </si>
  <si>
    <t>1283993881</t>
  </si>
  <si>
    <t>151</t>
  </si>
  <si>
    <t>612821011</t>
  </si>
  <si>
    <t>Vnitřní sanační zatřená omítka pro vlhké a zasolené zdivo prováděná ručně</t>
  </si>
  <si>
    <t>-2070846828</t>
  </si>
  <si>
    <t xml:space="preserve">Poznámka k souboru cen: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nebo nátěry; tyto se oceňují příslušnými cenami tohoto katalogu. 3. Ceny -1031 a -1041 jsou určeny pro vyrovnání nerovností vlhkého nebo zasoleného podkladu ( zdiva ) nebo v případě požadované větší tloušťky omítky. </t>
  </si>
  <si>
    <t>152</t>
  </si>
  <si>
    <t>61291</t>
  </si>
  <si>
    <t>Přípl za omítkové lišty a zakrývání otvoru</t>
  </si>
  <si>
    <t>533433823</t>
  </si>
  <si>
    <t>stěny</t>
  </si>
  <si>
    <t>1686,92+74,81+218,19</t>
  </si>
  <si>
    <t xml:space="preserve"> Úprava povrchů vnější</t>
  </si>
  <si>
    <t>153</t>
  </si>
  <si>
    <t>645252149</t>
  </si>
  <si>
    <t>sk4</t>
  </si>
  <si>
    <t>2,64*5,6</t>
  </si>
  <si>
    <t>154</t>
  </si>
  <si>
    <t>631515510.1</t>
  </si>
  <si>
    <t>deska minerální izolační 1000 x 500 tl. 120 mm</t>
  </si>
  <si>
    <t>-1774832159</t>
  </si>
  <si>
    <t>155</t>
  </si>
  <si>
    <t>622221001</t>
  </si>
  <si>
    <t>Montáž kontaktního zateplení vnějších stěn z minerální vlny s podélnou orientací vláken tl do 40 mm</t>
  </si>
  <si>
    <t>-1836326393</t>
  </si>
  <si>
    <t>ostění</t>
  </si>
  <si>
    <t>jižní fasáda</t>
  </si>
  <si>
    <t>0,25*((1,5+0,63)*9+(1,18+2,15*2))</t>
  </si>
  <si>
    <t>západní fasáda</t>
  </si>
  <si>
    <t>0,25*((1,5+0,63)*6+(1,9+2,8*2))</t>
  </si>
  <si>
    <t>severní fasáda</t>
  </si>
  <si>
    <t>0,25*((1,5+0,63)*9+(2,4+2,6*2))</t>
  </si>
  <si>
    <t>156</t>
  </si>
  <si>
    <t>631515180</t>
  </si>
  <si>
    <t>deska minerální izolační tl. 40 mm</t>
  </si>
  <si>
    <t>322634539</t>
  </si>
  <si>
    <t>157</t>
  </si>
  <si>
    <t>622221021</t>
  </si>
  <si>
    <t>Montáž kontaktního zateplení vnějších stěn z minerální vlny s podélnou orientací vláken tl do 120 mm</t>
  </si>
  <si>
    <t>-1782590743</t>
  </si>
  <si>
    <t>20,85*12,13-6,6*3,5+4,25*2,05</t>
  </si>
  <si>
    <t>-(1,5*0,63*9+1,18*2,15)</t>
  </si>
  <si>
    <t>20,85*8,26-4,3*5,46</t>
  </si>
  <si>
    <t>-(1,5*0,63*6+1,9*2,8)</t>
  </si>
  <si>
    <t>20,85*12,13+2,83*2,26*2</t>
  </si>
  <si>
    <t>-(1,5*0,63*9+2,4*2,6)</t>
  </si>
  <si>
    <t>158</t>
  </si>
  <si>
    <t>591539445</t>
  </si>
  <si>
    <t>159</t>
  </si>
  <si>
    <t>622211011</t>
  </si>
  <si>
    <t>Montáž kontaktního zateplení vnějších stěn z polystyrénových desek tl do 80 mm</t>
  </si>
  <si>
    <t>-1509186796</t>
  </si>
  <si>
    <t>0,7*(5,53*2+8,26+2,26*2)</t>
  </si>
  <si>
    <t>160</t>
  </si>
  <si>
    <t>283764210</t>
  </si>
  <si>
    <t>deska z extrudovaného polystyrénu XPS 300 SF 80 mm</t>
  </si>
  <si>
    <t>-435041177</t>
  </si>
  <si>
    <t>161</t>
  </si>
  <si>
    <t>622211021</t>
  </si>
  <si>
    <t>Montáž kontaktního zateplení vnějších stěn z polystyrénových desek tl do 120 mm</t>
  </si>
  <si>
    <t>-1744489382</t>
  </si>
  <si>
    <t>sokl</t>
  </si>
  <si>
    <t>0,5*(5,53*2+8,26+2,26*2)</t>
  </si>
  <si>
    <t>162</t>
  </si>
  <si>
    <t>283764230</t>
  </si>
  <si>
    <t>deska z extrudovaného polystyrénu XPS 300 SF 120 mm</t>
  </si>
  <si>
    <t>1134817591</t>
  </si>
  <si>
    <t>163</t>
  </si>
  <si>
    <t>622321121</t>
  </si>
  <si>
    <t>Vápenocementová omítka hladká jednovrstvá vnějších stěn nanášená ručně</t>
  </si>
  <si>
    <t>-1667158663</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</si>
  <si>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</si>
  <si>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3,4*0,8*2</t>
  </si>
  <si>
    <t>164</t>
  </si>
  <si>
    <t>622531021</t>
  </si>
  <si>
    <t>Tenkovrstvá silikonová zrnitá omítka tl. 2,0 mm včetně penetrace vnějších stěn</t>
  </si>
  <si>
    <t>1739753980</t>
  </si>
  <si>
    <t>ostění, doplněné zdivo</t>
  </si>
  <si>
    <t>17,92+5,44</t>
  </si>
  <si>
    <t>3,85*(12,13+2,05*2)</t>
  </si>
  <si>
    <t>165</t>
  </si>
  <si>
    <t>941111112</t>
  </si>
  <si>
    <t>Montáž lešení řadového trubkového lehkého s podlahami zatížení do 200 kg/m2 š do 0,9 m v do 25 m</t>
  </si>
  <si>
    <t>-1147507775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</si>
  <si>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</si>
  <si>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20,85*(13,13*2+10,26)</t>
  </si>
  <si>
    <t>166</t>
  </si>
  <si>
    <t>941111212</t>
  </si>
  <si>
    <t>Příplatek k lešení řadovému trubkovému lehkému s podlahami š 0,9 m v 25 m za první a ZKD den použití</t>
  </si>
  <si>
    <t>1113635068</t>
  </si>
  <si>
    <t>167</t>
  </si>
  <si>
    <t>941111812</t>
  </si>
  <si>
    <t>Demontáž lešení řadového trubkového lehkého s podlahami zatížení do 200 kg/m2 š do 0,9 m v do 25 m</t>
  </si>
  <si>
    <t>1486866943</t>
  </si>
  <si>
    <t xml:space="preserve">Poznámka k souboru cen:
1. Demontáž lešení řadového trubkového lehkého výšky přes 25 m se oceňuje individuálně. </t>
  </si>
  <si>
    <t>168</t>
  </si>
  <si>
    <t>944511111</t>
  </si>
  <si>
    <t>Montáž ochranné sítě z textilie z umělých vláken</t>
  </si>
  <si>
    <t>-968978466</t>
  </si>
  <si>
    <t xml:space="preserve">Poznámka k souboru cen:
1. V cenách nejsou započteny náklady na lešení potřebné pro zavěšení sítí; toto lešení se oceňuje příslušnými cenami lešení. </t>
  </si>
  <si>
    <t>169</t>
  </si>
  <si>
    <t>944511211</t>
  </si>
  <si>
    <t>Příplatek k ochranné síti za první a ZKD den použití</t>
  </si>
  <si>
    <t>1403690503</t>
  </si>
  <si>
    <t>170</t>
  </si>
  <si>
    <t>944511811</t>
  </si>
  <si>
    <t>Demontáž ochranné sítě z textilie z umělých vláken</t>
  </si>
  <si>
    <t>-638103775</t>
  </si>
  <si>
    <t xml:space="preserve"> Podlahy a podlahové konstrukce</t>
  </si>
  <si>
    <t>171</t>
  </si>
  <si>
    <t>631311124</t>
  </si>
  <si>
    <t>Mazanina tl do 120 mm z betonu prostého bez zvýšených nároků na prostředí tř. C 16/20</t>
  </si>
  <si>
    <t>513959907</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</si>
  <si>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</si>
  <si>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sk2°</t>
  </si>
  <si>
    <t>21,56*0,09</t>
  </si>
  <si>
    <t>sk6</t>
  </si>
  <si>
    <t>17,49*0,1</t>
  </si>
  <si>
    <t>172</t>
  </si>
  <si>
    <t>631311134</t>
  </si>
  <si>
    <t>Mazanina tl do 240 mm z betonu prostého bez zvýšených nároků na prostředí tř. C 16/20</t>
  </si>
  <si>
    <t>1932728863</t>
  </si>
  <si>
    <t>46,48*0,23</t>
  </si>
  <si>
    <t>173</t>
  </si>
  <si>
    <t>631319012</t>
  </si>
  <si>
    <t>Příplatek k mazanině tl do 120 mm za přehlazení povrchu</t>
  </si>
  <si>
    <t>-1270887718</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</si>
  <si>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</si>
  <si>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174</t>
  </si>
  <si>
    <t>631319173</t>
  </si>
  <si>
    <t>Příplatek k mazanině tl do 120 mm za stržení povrchu spodní vrstvy před vložením výztuže</t>
  </si>
  <si>
    <t>1809641485</t>
  </si>
  <si>
    <t>175</t>
  </si>
  <si>
    <t>631319013</t>
  </si>
  <si>
    <t>Příplatek k mazanině tl do 240 mm za přehlazení povrchu</t>
  </si>
  <si>
    <t>-1889724902</t>
  </si>
  <si>
    <t>176</t>
  </si>
  <si>
    <t>631319175</t>
  </si>
  <si>
    <t>Příplatek k mazanině tl do 240 mm za stržení povrchu spodní vrstvy před vložením výztuže</t>
  </si>
  <si>
    <t>-915126460</t>
  </si>
  <si>
    <t>177</t>
  </si>
  <si>
    <t>631319185</t>
  </si>
  <si>
    <t>Příplatek k mazanině tl do 240 mm za sklon do 35°</t>
  </si>
  <si>
    <t>-1660294802</t>
  </si>
  <si>
    <t>178</t>
  </si>
  <si>
    <t>631362021</t>
  </si>
  <si>
    <t>Výztuž mazanin svařovanými sítěmi Kari</t>
  </si>
  <si>
    <t>1401329975</t>
  </si>
  <si>
    <t>sk2, sk2*</t>
  </si>
  <si>
    <t>21,56*4,44*1,1/1000</t>
  </si>
  <si>
    <t>sk4, sk4*, sk5</t>
  </si>
  <si>
    <t>(13,07+2,03+4,05+2,09+1,9+2,09+1,9+8,34+13,43+14,66+5,33+2,98)*3*4,44*1,1/1000</t>
  </si>
  <si>
    <t>17,49*4,44*1,1/1000</t>
  </si>
  <si>
    <t>179</t>
  </si>
  <si>
    <t>632450134</t>
  </si>
  <si>
    <t>Vyrovnávací cementový potěr tl do 50 mm ze suchých směsí provedený v ploše</t>
  </si>
  <si>
    <t>-558761180</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</si>
  <si>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</si>
  <si>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1,9*0,6*2+0,805*0,6</t>
  </si>
  <si>
    <t>(15,83*3,2+2*0,6+1,75*0,6+2*0,15)*3</t>
  </si>
  <si>
    <t>0,5*3,2</t>
  </si>
  <si>
    <t>2*1+1,85*0,6</t>
  </si>
  <si>
    <t>180</t>
  </si>
  <si>
    <t>632453361</t>
  </si>
  <si>
    <t>Potěr betonový samonivelační tl do 60 mm tř. C 25/30</t>
  </si>
  <si>
    <t>1969582691</t>
  </si>
  <si>
    <t xml:space="preserve">Poznámka k souboru cen:
1. Ceny jsou určeny pro potěr na betonových konstrukcích. </t>
  </si>
  <si>
    <t>181</t>
  </si>
  <si>
    <t>632453371</t>
  </si>
  <si>
    <t>Potěr betonový samonivelační tl do 70 mm tř. C 25/30</t>
  </si>
  <si>
    <t>-1638117336</t>
  </si>
  <si>
    <t>(13,07+2,03+4,05+2,09+1,9+2,09+1,9+8,34+13,43+14,66+5,33+2,98)*3</t>
  </si>
  <si>
    <t>182</t>
  </si>
  <si>
    <t>632481213</t>
  </si>
  <si>
    <t>Separační vrstva z PE fólie</t>
  </si>
  <si>
    <t>672549895</t>
  </si>
  <si>
    <t>17,49</t>
  </si>
  <si>
    <t>183</t>
  </si>
  <si>
    <t>633811111</t>
  </si>
  <si>
    <t>Broušení nerovností betonových podlah do 2 mm - stržení šlemu</t>
  </si>
  <si>
    <t>511412040</t>
  </si>
  <si>
    <t>184</t>
  </si>
  <si>
    <t>634111114.1</t>
  </si>
  <si>
    <t>Obvodová dilatace pružnou těsnicí páskou v do 100 mm mezi stěnou a mazaninou</t>
  </si>
  <si>
    <t>-1742675045</t>
  </si>
  <si>
    <t>185</t>
  </si>
  <si>
    <t>943211112</t>
  </si>
  <si>
    <t>Montáž lešení prostorového rámového lehkého s podlahami zatížení do 200 kg/m2 v do 25 m</t>
  </si>
  <si>
    <t>-1928119366</t>
  </si>
  <si>
    <t xml:space="preserve">Poznámka k souboru cen:
1. Montáž lešení prostorového rámového lehkého výšky přes 25 m se oceňuje individuálně. </t>
  </si>
  <si>
    <t>21,9*1,8*2,58</t>
  </si>
  <si>
    <t>186</t>
  </si>
  <si>
    <t>943211119</t>
  </si>
  <si>
    <t>Příplatek k lešení prostorovému rámovému lehkému s podlahami za půdorysnou plochu do 6 m2</t>
  </si>
  <si>
    <t>1760909013</t>
  </si>
  <si>
    <t>187</t>
  </si>
  <si>
    <t>943211212</t>
  </si>
  <si>
    <t>Příplatek k lešení prostorovému rámovému lehkému s podlahami v do 25 m za první a ZKD den použití</t>
  </si>
  <si>
    <t>784633868</t>
  </si>
  <si>
    <t>188</t>
  </si>
  <si>
    <t>943211812</t>
  </si>
  <si>
    <t>Demontáž lešení prostorového rámového lehkého s podlahami zatížení do 200 kg/m2 v do 25 m</t>
  </si>
  <si>
    <t>1694649458</t>
  </si>
  <si>
    <t xml:space="preserve">Poznámka k souboru cen:
1. Demontáž lešení prostorového rámového lehkého výšky přes 25 m se oceňuje individuálně. </t>
  </si>
  <si>
    <t>189</t>
  </si>
  <si>
    <t>949101112</t>
  </si>
  <si>
    <t>Lešení pomocné pro objekty pozemních staveb s lešeňovou podlahou v do 3,5 m zatížení do 150 kg/m2</t>
  </si>
  <si>
    <t>-1890159256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</si>
  <si>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</si>
  <si>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10,09+208</t>
  </si>
  <si>
    <t>190</t>
  </si>
  <si>
    <t>952901111</t>
  </si>
  <si>
    <t>Vyčištění budov bytové a občanské výstavby při výšce podlaží do 4 m</t>
  </si>
  <si>
    <t>2086432380</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</si>
  <si>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</si>
  <si>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118,32</t>
  </si>
  <si>
    <t>(76,51+15,83*3,2)*3</t>
  </si>
  <si>
    <t>22,13</t>
  </si>
  <si>
    <t>191</t>
  </si>
  <si>
    <t>-2071658484</t>
  </si>
  <si>
    <t>192</t>
  </si>
  <si>
    <t>931431183</t>
  </si>
  <si>
    <t>193</t>
  </si>
  <si>
    <t>1962358197</t>
  </si>
  <si>
    <t>0,42*(2,1*2+8,6)</t>
  </si>
  <si>
    <t>194</t>
  </si>
  <si>
    <t>-1987063041</t>
  </si>
  <si>
    <t>(17,49+5,38)*0,0005</t>
  </si>
  <si>
    <t>195</t>
  </si>
  <si>
    <t>-637255039</t>
  </si>
  <si>
    <t>196</t>
  </si>
  <si>
    <t>603283864</t>
  </si>
  <si>
    <t>197</t>
  </si>
  <si>
    <t>628560000.1</t>
  </si>
  <si>
    <t>pás asfaltovaný modifikovaný SBS např. Rooftek Al mineral</t>
  </si>
  <si>
    <t>1615714141</t>
  </si>
  <si>
    <t>198</t>
  </si>
  <si>
    <t>711111053</t>
  </si>
  <si>
    <t>Provedení izolace proti zemní vlhkosti vodorovné za studena 2x nátěr krystalickou hydroizolací</t>
  </si>
  <si>
    <t>1851401694</t>
  </si>
  <si>
    <t>sk2°, sk3</t>
  </si>
  <si>
    <t>21,56+46,48</t>
  </si>
  <si>
    <t>199</t>
  </si>
  <si>
    <t>245510521</t>
  </si>
  <si>
    <t xml:space="preserve">systém hydroizolační krystalizační </t>
  </si>
  <si>
    <t>-246665549</t>
  </si>
  <si>
    <t>200</t>
  </si>
  <si>
    <t>-1219462469</t>
  </si>
  <si>
    <t>712</t>
  </si>
  <si>
    <t xml:space="preserve"> Povlakové krytiny</t>
  </si>
  <si>
    <t>201</t>
  </si>
  <si>
    <t>71290201</t>
  </si>
  <si>
    <t>Střešní plášť SK7 - PN, NAIP, TI 200mm, TI spád klíny 20-120mm, samolepící AIP, NAIP, vč vytěžení na svislou a vodorovnou část atiky</t>
  </si>
  <si>
    <t>88380839</t>
  </si>
  <si>
    <t>sk7</t>
  </si>
  <si>
    <t>5*11,6+0,25*(5*2+11,6)+0,5*(5+12,13)</t>
  </si>
  <si>
    <t>202</t>
  </si>
  <si>
    <t>71290202</t>
  </si>
  <si>
    <t>Střešní plášť SK8 - PN, NAIP, TI 120mm, TI spád klíny 20-90mm, samolepící AIP, NAIP, vč vytěžení na svislou a vodorovnou část atiky</t>
  </si>
  <si>
    <t>-452870513</t>
  </si>
  <si>
    <t>sk8</t>
  </si>
  <si>
    <t>2,3*11,98+0,25*(2,3*2+11,98)+0,5*(2,3+12,13)</t>
  </si>
  <si>
    <t>203</t>
  </si>
  <si>
    <t>71290203</t>
  </si>
  <si>
    <t>Střešní plášť SK9 - PN, NAIP, TI 200mm, samolepící AIP, NAIP, vč vytěžení na svislou a vodorovnou část atiky</t>
  </si>
  <si>
    <t>283466194</t>
  </si>
  <si>
    <t>204</t>
  </si>
  <si>
    <t>998712203</t>
  </si>
  <si>
    <t>Přesun hmot procentní pro krytiny povlakové v objektech v do 24 m</t>
  </si>
  <si>
    <t>1664214072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</si>
  <si>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</si>
  <si>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</si>
  <si>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 xml:space="preserve"> Izolace tepelné</t>
  </si>
  <si>
    <t>205</t>
  </si>
  <si>
    <t>713121111</t>
  </si>
  <si>
    <t>Montáž izolace tepelné podlah volně kladenými rohožemi, pásy, dílci, deskami 1 vrstva</t>
  </si>
  <si>
    <t>-935390314</t>
  </si>
  <si>
    <t xml:space="preserve">Poznámka k souboru cen:
1. Množství tepelné izolace podlah okrajovými pásky k ceně -1211 se určuje v m projektované délky obložení (bez přesahů) na obvodu podlahy. </t>
  </si>
  <si>
    <t>206</t>
  </si>
  <si>
    <t>283764000</t>
  </si>
  <si>
    <t>deska z extrudovaného polystyrénu 3035 CS- 1250 x 600</t>
  </si>
  <si>
    <t>937639102</t>
  </si>
  <si>
    <t>46,48*0,08*1,05</t>
  </si>
  <si>
    <t>207</t>
  </si>
  <si>
    <t>283766330</t>
  </si>
  <si>
    <t>deska polystyrénová pro snížení kročejového hluku EPS T 3500 1000x500x30-3mm</t>
  </si>
  <si>
    <t>-474343205</t>
  </si>
  <si>
    <t>Poznámka k položce:
lambda=0,045 [W / m K]</t>
  </si>
  <si>
    <t>(13,07+2,03+4,05+2,09+1,9+2,09+1,9+8,34+13,43+14,66+5,33+2,98)*3*1,05</t>
  </si>
  <si>
    <t>208</t>
  </si>
  <si>
    <t>713121121</t>
  </si>
  <si>
    <t>Montáž izolace tepelné podlah volně kladenými rohožemi, pásy, dílci, deskami 2 vrstvy</t>
  </si>
  <si>
    <t>1271175836</t>
  </si>
  <si>
    <t>209</t>
  </si>
  <si>
    <t>283759910</t>
  </si>
  <si>
    <t>deska z pěnového polystyrenu EPS 150 S 1000 x 500 x 160 mm</t>
  </si>
  <si>
    <t>-688877164</t>
  </si>
  <si>
    <t>Poznámka k položce:
lambda=0,035 [W / m K]</t>
  </si>
  <si>
    <t>210</t>
  </si>
  <si>
    <t>998713203</t>
  </si>
  <si>
    <t>Přesun hmot procentní pro izolace tepelné v objektech v do 24 m</t>
  </si>
  <si>
    <t>1231920080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</si>
  <si>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</si>
  <si>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763</t>
  </si>
  <si>
    <t xml:space="preserve"> Konstrukce suché výstavby</t>
  </si>
  <si>
    <t>211</t>
  </si>
  <si>
    <t>763131331</t>
  </si>
  <si>
    <t>SDK podhled deska 1xDF 12,5 bez TI dvouvrstvá dřevěná spodní kce</t>
  </si>
  <si>
    <t>-2071648482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</si>
  <si>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</si>
  <si>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(0,835+0,805)*6,15</t>
  </si>
  <si>
    <t>212</t>
  </si>
  <si>
    <t>763131713</t>
  </si>
  <si>
    <t>SDK podhled napojení na obvodové konstrukce profilem</t>
  </si>
  <si>
    <t>498008573</t>
  </si>
  <si>
    <t>(0,835+0,805+6,15*2)*2</t>
  </si>
  <si>
    <t>213</t>
  </si>
  <si>
    <t>998763403</t>
  </si>
  <si>
    <t>Přesun hmot procentní pro sádrokartonové konstrukce v objektech v do 24 m</t>
  </si>
  <si>
    <t>603092034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</si>
  <si>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</si>
  <si>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</si>
  <si>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 xml:space="preserve"> Konstrukce klempířské</t>
  </si>
  <si>
    <t>214</t>
  </si>
  <si>
    <t>K1</t>
  </si>
  <si>
    <t>Venkovní parapet AL</t>
  </si>
  <si>
    <t>1455906109</t>
  </si>
  <si>
    <t>215</t>
  </si>
  <si>
    <t>K2</t>
  </si>
  <si>
    <t>1544923370</t>
  </si>
  <si>
    <t>216</t>
  </si>
  <si>
    <t>K3</t>
  </si>
  <si>
    <t>Podokapní žlab 80/80 AL, čtyřhranný</t>
  </si>
  <si>
    <t>-551305349</t>
  </si>
  <si>
    <t>217</t>
  </si>
  <si>
    <t>K4</t>
  </si>
  <si>
    <t>Žlabový kotík 75x75 AL, čtyřhranný</t>
  </si>
  <si>
    <t>-732250911</t>
  </si>
  <si>
    <t>218</t>
  </si>
  <si>
    <t>K5</t>
  </si>
  <si>
    <t>Odpadní trouba 75x75 AL, čtvercová</t>
  </si>
  <si>
    <t>1978437147</t>
  </si>
  <si>
    <t>219</t>
  </si>
  <si>
    <t>K6</t>
  </si>
  <si>
    <t>Výtokové koleno AL 75x75, čtvercové</t>
  </si>
  <si>
    <t>1662010430</t>
  </si>
  <si>
    <t>220</t>
  </si>
  <si>
    <t>K7</t>
  </si>
  <si>
    <t>Okapnice AL</t>
  </si>
  <si>
    <t>-658645711</t>
  </si>
  <si>
    <t>221</t>
  </si>
  <si>
    <t>K8</t>
  </si>
  <si>
    <t>Oplecování atiky š.400 AL</t>
  </si>
  <si>
    <t>-938684205</t>
  </si>
  <si>
    <t>222</t>
  </si>
  <si>
    <t>K9</t>
  </si>
  <si>
    <t>Oplecování atiky š.500 AL</t>
  </si>
  <si>
    <t>1862812608</t>
  </si>
  <si>
    <t>223</t>
  </si>
  <si>
    <t>K10</t>
  </si>
  <si>
    <t>Oplechování stáv střechy AL</t>
  </si>
  <si>
    <t>264217455</t>
  </si>
  <si>
    <t>224</t>
  </si>
  <si>
    <t>K11</t>
  </si>
  <si>
    <t>-708168435</t>
  </si>
  <si>
    <t>225</t>
  </si>
  <si>
    <t>K12</t>
  </si>
  <si>
    <t>Oplechování západní atiky přístřešku AL</t>
  </si>
  <si>
    <t>333437332</t>
  </si>
  <si>
    <t>226</t>
  </si>
  <si>
    <t>K13</t>
  </si>
  <si>
    <t>Oplechování severní atiky přístřešku AL</t>
  </si>
  <si>
    <t>-1158835870</t>
  </si>
  <si>
    <t>227</t>
  </si>
  <si>
    <t>K14</t>
  </si>
  <si>
    <t>Okapnice střech přístřešku AL</t>
  </si>
  <si>
    <t>-633316130</t>
  </si>
  <si>
    <t>228</t>
  </si>
  <si>
    <t>K15</t>
  </si>
  <si>
    <t>Lemování jižní části přístřešku a přístavb AL</t>
  </si>
  <si>
    <t>1457072158</t>
  </si>
  <si>
    <t>229</t>
  </si>
  <si>
    <t>998764203</t>
  </si>
  <si>
    <t>Přesun hmot procentní pro konstrukce klempířské v objektech v do 24 m</t>
  </si>
  <si>
    <t>248093863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</si>
  <si>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</si>
  <si>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7663</t>
  </si>
  <si>
    <t xml:space="preserve"> Vnitřní dveře</t>
  </si>
  <si>
    <t>230</t>
  </si>
  <si>
    <t>7666601</t>
  </si>
  <si>
    <t>Montáž dveřních křídel, zárubní a kování</t>
  </si>
  <si>
    <t>238576544</t>
  </si>
  <si>
    <t>D 4-9</t>
  </si>
  <si>
    <t>231</t>
  </si>
  <si>
    <t>D4</t>
  </si>
  <si>
    <t>vnitřní ocel dveře, plné, ocel záruben, kování, vel.900/1970</t>
  </si>
  <si>
    <t>1111846282</t>
  </si>
  <si>
    <t>232</t>
  </si>
  <si>
    <t>D5</t>
  </si>
  <si>
    <t>vnitřní ocelodřevěné dveře, plné, bezfalcové, ocel záruben, kování, větrací mřížka, vel.700/1970</t>
  </si>
  <si>
    <t>-589558654</t>
  </si>
  <si>
    <t>233</t>
  </si>
  <si>
    <t>D6</t>
  </si>
  <si>
    <t>-1167846727</t>
  </si>
  <si>
    <t>234</t>
  </si>
  <si>
    <t>D7</t>
  </si>
  <si>
    <t>vnitřní ocelodřevěné dveře, plné, bezfalcové, ocel záruben, kování, madlo, větrací mřížka, vel.900/1970</t>
  </si>
  <si>
    <t>-2100176733</t>
  </si>
  <si>
    <t>235</t>
  </si>
  <si>
    <t>D8</t>
  </si>
  <si>
    <t>vnitřní ocelodřevěné dveře, EW30DP3-C, plné, bezfalcové, ocel záruben, kování, samozavírač, vel.800/1970</t>
  </si>
  <si>
    <t>-521087132</t>
  </si>
  <si>
    <t>236</t>
  </si>
  <si>
    <t>D9</t>
  </si>
  <si>
    <t>vnitřní ocelodřevěné dveře, plné, bezfalcové, ocel záruben, kování, větrací mřížka, vel.800/1970</t>
  </si>
  <si>
    <t>1827134185</t>
  </si>
  <si>
    <t>767</t>
  </si>
  <si>
    <t xml:space="preserve"> Konstrukce zámečnické</t>
  </si>
  <si>
    <t>237</t>
  </si>
  <si>
    <t>Z1</t>
  </si>
  <si>
    <t>Vyrovnávací provozní schodiště 1PP, 10 stupnů, š.800, madlo</t>
  </si>
  <si>
    <t>-29326136</t>
  </si>
  <si>
    <t>238</t>
  </si>
  <si>
    <t>Z2</t>
  </si>
  <si>
    <t>Dočištovací rohož vnitřní, vč rámu, vel.2250/3330</t>
  </si>
  <si>
    <t>-304266561</t>
  </si>
  <si>
    <t>239</t>
  </si>
  <si>
    <t>Z3</t>
  </si>
  <si>
    <t>Ochranná mríž rozvaděčů, vel.1500/450/2850</t>
  </si>
  <si>
    <t>1296408806</t>
  </si>
  <si>
    <t>240</t>
  </si>
  <si>
    <t>Z4</t>
  </si>
  <si>
    <t>Dilatační lišta AL - podlahová, stropní a stěnová</t>
  </si>
  <si>
    <t>1092736943</t>
  </si>
  <si>
    <t>241</t>
  </si>
  <si>
    <t>Z5</t>
  </si>
  <si>
    <t>Ventilační mřížka odvětrání výtah šachty AL, vel.200/250</t>
  </si>
  <si>
    <t>373409408</t>
  </si>
  <si>
    <t>242</t>
  </si>
  <si>
    <t>Z6</t>
  </si>
  <si>
    <t>Sendvičový obklad AL, vč rektifikovatelného kotevního roštu a veškerého příslušenství</t>
  </si>
  <si>
    <t>1730500893</t>
  </si>
  <si>
    <t>243</t>
  </si>
  <si>
    <t>Z7</t>
  </si>
  <si>
    <t>Ocel přístřešek krytého zádveří, žár pozink, nátěr</t>
  </si>
  <si>
    <t>-752931919</t>
  </si>
  <si>
    <t>244</t>
  </si>
  <si>
    <t>Z8</t>
  </si>
  <si>
    <t>Ocel design rastrový podhled, vč roštu, nátěr</t>
  </si>
  <si>
    <t>675250956</t>
  </si>
  <si>
    <t>245</t>
  </si>
  <si>
    <t>Z9</t>
  </si>
  <si>
    <t>Žaluzie AL strojovny VZT, vč podklad roštu, nátěr</t>
  </si>
  <si>
    <t>-790000019</t>
  </si>
  <si>
    <t>246</t>
  </si>
  <si>
    <t>Z10</t>
  </si>
  <si>
    <t>Mobilní žebřík AL, dl.5,5m</t>
  </si>
  <si>
    <t>373825097</t>
  </si>
  <si>
    <t>247</t>
  </si>
  <si>
    <t>Z11</t>
  </si>
  <si>
    <t>Design maska podokpaního žlabu - ocel nosný profil L + AL obklad</t>
  </si>
  <si>
    <t>-1110566546</t>
  </si>
  <si>
    <t>248</t>
  </si>
  <si>
    <t>Z12</t>
  </si>
  <si>
    <t>Design římsa atiky - ocel nosný profil L + AL obklad</t>
  </si>
  <si>
    <t>-1127421944</t>
  </si>
  <si>
    <t>249</t>
  </si>
  <si>
    <t>Z13</t>
  </si>
  <si>
    <t>Ocel pomocné úchyty, nosnost 150kg</t>
  </si>
  <si>
    <t>389149012</t>
  </si>
  <si>
    <t>250</t>
  </si>
  <si>
    <t>Z14</t>
  </si>
  <si>
    <t>Ocel montážní nosník pod stropem výtah šachty I140-2850</t>
  </si>
  <si>
    <t>-839306082</t>
  </si>
  <si>
    <t>251</t>
  </si>
  <si>
    <t>Z15</t>
  </si>
  <si>
    <t>Lemovací úhelník L80/6-8650 v podlaze, vč kotvení, žár pozink, nátěr</t>
  </si>
  <si>
    <t>-1132712036</t>
  </si>
  <si>
    <t>252</t>
  </si>
  <si>
    <t>998767203</t>
  </si>
  <si>
    <t>Přesun hmot procentní pro zámečnické konstrukce v objektech v do 24 m</t>
  </si>
  <si>
    <t>-894167573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</si>
  <si>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</si>
  <si>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7673</t>
  </si>
  <si>
    <t xml:space="preserve"> Vnější výplně otvorů</t>
  </si>
  <si>
    <t>253</t>
  </si>
  <si>
    <t>7673902010</t>
  </si>
  <si>
    <t>Montáž vnějších oken a dveří vč. okenních pásek</t>
  </si>
  <si>
    <t>-1475697702</t>
  </si>
  <si>
    <t>O1-3, 10</t>
  </si>
  <si>
    <t>(2,6+2,7+2,25+2,98+1,6+2,8+(1,5+0,66)*24)*2</t>
  </si>
  <si>
    <t>254</t>
  </si>
  <si>
    <t>O1</t>
  </si>
  <si>
    <t>vchod dvoukř dveře hliník, plné, AL záruben, kování, 2x ventilační mřížka, vel.2600/2700</t>
  </si>
  <si>
    <t>-999058820</t>
  </si>
  <si>
    <t>255</t>
  </si>
  <si>
    <t>O2</t>
  </si>
  <si>
    <t>vstupní prosklená stěna hliník, s dvoukř dveřmi, AL záruben, kování, madlo, vel.2250/2980</t>
  </si>
  <si>
    <t>1860162152</t>
  </si>
  <si>
    <t>256</t>
  </si>
  <si>
    <t>O3</t>
  </si>
  <si>
    <t>vchod dvoukř dveře hliník, plné, s nadsvětlíkem, AL záruben, kování, 2x ventilační mřížka, vel.1600/2000+800</t>
  </si>
  <si>
    <t>537440127</t>
  </si>
  <si>
    <t>257</t>
  </si>
  <si>
    <t>O10</t>
  </si>
  <si>
    <t>hliník okno S, kování, ovádání z úrovně podlahy, vel.1500/660</t>
  </si>
  <si>
    <t>-776768333</t>
  </si>
  <si>
    <t>771</t>
  </si>
  <si>
    <t xml:space="preserve"> Podlahy z dlaždic</t>
  </si>
  <si>
    <t>258</t>
  </si>
  <si>
    <t>771474114.1</t>
  </si>
  <si>
    <t>Montáž soklíků z dlaždic keramických rovných flexibilní lepidlo v do 150 mm</t>
  </si>
  <si>
    <t>1127337243</t>
  </si>
  <si>
    <t>0,6*6</t>
  </si>
  <si>
    <t>(15,83*2+0,15*2*2+0,6*2*2-2*2)*3</t>
  </si>
  <si>
    <t>1,6*2</t>
  </si>
  <si>
    <t>259</t>
  </si>
  <si>
    <t>592474930.2</t>
  </si>
  <si>
    <t>sokl - replika stávájícího soklu</t>
  </si>
  <si>
    <t>-1272377639</t>
  </si>
  <si>
    <t>260</t>
  </si>
  <si>
    <t>771574120.1</t>
  </si>
  <si>
    <t>Montáž podlah lepených flexibilním lepidlem do 85 ks/m2</t>
  </si>
  <si>
    <t>458021107</t>
  </si>
  <si>
    <t>261</t>
  </si>
  <si>
    <t>77157491</t>
  </si>
  <si>
    <t>Přípl za montáž vícebarevné a různoformátové dlažby</t>
  </si>
  <si>
    <t>1124372789</t>
  </si>
  <si>
    <t>262</t>
  </si>
  <si>
    <t>592474930.1</t>
  </si>
  <si>
    <t>dlaždice - replika stávájící dlažby</t>
  </si>
  <si>
    <t>1021113848</t>
  </si>
  <si>
    <t>263</t>
  </si>
  <si>
    <t>771591111</t>
  </si>
  <si>
    <t>Podlahy penetrace podkladu</t>
  </si>
  <si>
    <t>1019850244</t>
  </si>
  <si>
    <t xml:space="preserve">Poznámka k souboru cen:
1. Množství měrných jednotek u ceny -1185 se stanoví podle počtu řezaných dlaždic, nezávisle na jejich velikosti. 2. Položkou -1185 lze ocenit provádění více řezů na jednom kusu dlažby. </t>
  </si>
  <si>
    <t>264</t>
  </si>
  <si>
    <t>771591110.1</t>
  </si>
  <si>
    <t>Začištění horní hrany soklů</t>
  </si>
  <si>
    <t>1008567178</t>
  </si>
  <si>
    <t>265</t>
  </si>
  <si>
    <t>771591115</t>
  </si>
  <si>
    <t>Podlahy spárování silikonem</t>
  </si>
  <si>
    <t>1624211488</t>
  </si>
  <si>
    <t>266</t>
  </si>
  <si>
    <t>998771203</t>
  </si>
  <si>
    <t>Přesun hmot procentní pro podlahy z dlaždic v objektech v do 24 m</t>
  </si>
  <si>
    <t>-661775667</t>
  </si>
  <si>
    <t>773</t>
  </si>
  <si>
    <t xml:space="preserve"> Podlahy z litého teraca</t>
  </si>
  <si>
    <t>267</t>
  </si>
  <si>
    <t>773901010.1</t>
  </si>
  <si>
    <t>Soklíky z barevného teraca rovné tl 20 mm výšky do 50 mm s požlábkem</t>
  </si>
  <si>
    <t>-84076355</t>
  </si>
  <si>
    <t>m01.01</t>
  </si>
  <si>
    <t>(4,8+6,9+0,2*2)*2</t>
  </si>
  <si>
    <t>-(0,7*3+0,9+0,8+1,9+1,18+1,9)</t>
  </si>
  <si>
    <t>m1.01, 2.01, 3.01</t>
  </si>
  <si>
    <t>(2,81+4,9)*2*3</t>
  </si>
  <si>
    <t>-(0,7*3+0,8*2+0,9+1,95)*3</t>
  </si>
  <si>
    <t>268</t>
  </si>
  <si>
    <t>773901012.1</t>
  </si>
  <si>
    <t>Podlahy z barevného litého teraca tl 20 mm</t>
  </si>
  <si>
    <t>739182881</t>
  </si>
  <si>
    <t>Poznámka k položce:
kompletní provedení vč. penetrace, dilatací, vyhrubování, broušení, leštění atd.</t>
  </si>
  <si>
    <t>26,27+2,03+2,09+1,9+4,05+2,09+1,9+1*6,15</t>
  </si>
  <si>
    <t>269</t>
  </si>
  <si>
    <t>998773203</t>
  </si>
  <si>
    <t>Přesun hmot procentní pro podlahy teracové lité v objektech v do 24 m</t>
  </si>
  <si>
    <t>742658770</t>
  </si>
  <si>
    <t>781</t>
  </si>
  <si>
    <t xml:space="preserve"> Dokončovací práce</t>
  </si>
  <si>
    <t>270</t>
  </si>
  <si>
    <t>781495130.1</t>
  </si>
  <si>
    <t>Izolace stěrková svislá v ploše vč. systémových koutových a prostupových pásků</t>
  </si>
  <si>
    <t>1317281856</t>
  </si>
  <si>
    <t>271</t>
  </si>
  <si>
    <t>781495111</t>
  </si>
  <si>
    <t>Penetrace podkladu vnitřních obkladů</t>
  </si>
  <si>
    <t>-824874064</t>
  </si>
  <si>
    <t xml:space="preserve">Poznámka k souboru cen:
1. Množství měrných jednotek u ceny -5185 se stanoví podle počtu řezaných obkladaček, nezávisle na jejich velikosti. 2. Položkou -5185 lze ocenit provádění více řezů na jednom kusu obkladu. </t>
  </si>
  <si>
    <t>272</t>
  </si>
  <si>
    <t>781474154</t>
  </si>
  <si>
    <t>Montáž obkladů vnitřních keramických velkoformátových do 6 ks/m2 lepených flexibilním lepidlem</t>
  </si>
  <si>
    <t>924344154</t>
  </si>
  <si>
    <t>2*(2,25+0,9+0,45+1,1*2+1*2+1,9*4+1,8+2,25)*2</t>
  </si>
  <si>
    <t>-(1,4*7+1,8)</t>
  </si>
  <si>
    <t>2*(2,25+0,9+0,3+2,25+1,8+1,1*2+1*2+1,9*4+3,555+2,45+4,31+3,98+4,55+6,6+0,755)*2*3</t>
  </si>
  <si>
    <t>-(1,4*7+1,6*4+1,8)</t>
  </si>
  <si>
    <t>0,25*1,5*8*3</t>
  </si>
  <si>
    <t>273</t>
  </si>
  <si>
    <t>597610560.1</t>
  </si>
  <si>
    <t>obkládačky keramické (bílé) 30 x 60</t>
  </si>
  <si>
    <t>523613790</t>
  </si>
  <si>
    <t>274</t>
  </si>
  <si>
    <t>781493111.1</t>
  </si>
  <si>
    <t>Kamenické rohy obkladu</t>
  </si>
  <si>
    <t>972934175</t>
  </si>
  <si>
    <t>0,9+1,6+0,95*2+1*2+1,83+0,9</t>
  </si>
  <si>
    <t>(0,9+1,75+0,65*2+1,83+0,9+1,5*8+1*2+4+1,85+2,8+1,7)*3</t>
  </si>
  <si>
    <t>275</t>
  </si>
  <si>
    <t>998781203</t>
  </si>
  <si>
    <t>Přesun hmot procentní pro obklady keramické v objektech v do 24 m</t>
  </si>
  <si>
    <t>-638699365</t>
  </si>
  <si>
    <t>784</t>
  </si>
  <si>
    <t>276</t>
  </si>
  <si>
    <t>784221101</t>
  </si>
  <si>
    <t>Dvojnásobné bílé malby  ze směsí za sucha dobře otěruvzdorných v místnostech do 3,80 m</t>
  </si>
  <si>
    <t>831755742</t>
  </si>
  <si>
    <t>omítky</t>
  </si>
  <si>
    <t>61,89+166,47+1686,92+74,81+218,19</t>
  </si>
  <si>
    <t>pohled beton</t>
  </si>
  <si>
    <t>žb stropy</t>
  </si>
  <si>
    <t>(13,7+4,05+2,09+1,9+2,09+1,9+8,34+13,43+14,66+5,33+2,98)*3</t>
  </si>
  <si>
    <t>žb stěny nad podhledem</t>
  </si>
  <si>
    <t>0,88*(11,6*2+7,26+2,05)*3</t>
  </si>
  <si>
    <t>21,9*(1,8+2,58)*2</t>
  </si>
  <si>
    <t>skd</t>
  </si>
  <si>
    <t>10,09</t>
  </si>
  <si>
    <t>ker obklady</t>
  </si>
  <si>
    <t>-603,2</t>
  </si>
  <si>
    <t>277</t>
  </si>
  <si>
    <t>784221155</t>
  </si>
  <si>
    <t>Příplatek k cenám 2x maleb za sucha otěruvzdorných za barevnou malbu v odstínu sytém</t>
  </si>
  <si>
    <t>530562079</t>
  </si>
  <si>
    <t>příčky nad podhledem</t>
  </si>
  <si>
    <t>0,88*(1,8+1,6*2+2,56+7,26+2,25*2+6,6+0,8+1,9*3+4,9+0,35)*2</t>
  </si>
  <si>
    <t>0,9*(1,8+1,6*2+2,56+7,26+2,25*2+6,6+0,8+1,9*3+4,9+0,35)*2</t>
  </si>
  <si>
    <t>stáv zdivo nad podhledem</t>
  </si>
  <si>
    <t>0,88*5,25*3</t>
  </si>
  <si>
    <t>278</t>
  </si>
  <si>
    <t>78491</t>
  </si>
  <si>
    <t>Přípl za omyvatelný nátěr</t>
  </si>
  <si>
    <t>-1877344101</t>
  </si>
  <si>
    <t>1,5*15,83*2</t>
  </si>
  <si>
    <t>1,5*(1,1*2+2)</t>
  </si>
  <si>
    <t>799</t>
  </si>
  <si>
    <t xml:space="preserve"> Ostatní práce</t>
  </si>
  <si>
    <t>279</t>
  </si>
  <si>
    <t>T1</t>
  </si>
  <si>
    <t>WC dělící přepážka v.2,15m, dl.1,85+1,75m, 2x dveře, kování</t>
  </si>
  <si>
    <t>725386423</t>
  </si>
  <si>
    <t>280</t>
  </si>
  <si>
    <t>T2</t>
  </si>
  <si>
    <t>WC dělící přepážka v.2,15m, dl.2,8+2x1,85m, 3x dveře, kování</t>
  </si>
  <si>
    <t>-633878711</t>
  </si>
  <si>
    <t>281</t>
  </si>
  <si>
    <t>T3</t>
  </si>
  <si>
    <t>WC dělící přepážka v.2,15m, dl.1,7m, 1x dveře, kování</t>
  </si>
  <si>
    <t>-319825501</t>
  </si>
  <si>
    <t>282</t>
  </si>
  <si>
    <t>T4</t>
  </si>
  <si>
    <t>Zateplený poklop, kování, vel.800/800</t>
  </si>
  <si>
    <t>63294994</t>
  </si>
  <si>
    <t>283</t>
  </si>
  <si>
    <t>T5</t>
  </si>
  <si>
    <t>Revizní dvířka UT, vel.300/300</t>
  </si>
  <si>
    <t>1615338988</t>
  </si>
  <si>
    <t>284</t>
  </si>
  <si>
    <t>T6</t>
  </si>
  <si>
    <t>Revizní dvířka ZTI, vel.200/300</t>
  </si>
  <si>
    <t>291505343</t>
  </si>
  <si>
    <t>285</t>
  </si>
  <si>
    <t>T7</t>
  </si>
  <si>
    <t>Zrcadlo tl.8mm, s bezpečnostní folií, lepené, vel.2880/2950</t>
  </si>
  <si>
    <t>-1337793138</t>
  </si>
  <si>
    <t>286</t>
  </si>
  <si>
    <t>T8</t>
  </si>
  <si>
    <t>Zrcadlo tl.8mm, s bezpečnostní folií, lepené, vel.2500/730</t>
  </si>
  <si>
    <t>659964283</t>
  </si>
  <si>
    <t>287</t>
  </si>
  <si>
    <t>T9</t>
  </si>
  <si>
    <t>Zrcadlo tl.6mm, s bezpečnostní folií, lepené, vel.1100/730</t>
  </si>
  <si>
    <t>658382877</t>
  </si>
  <si>
    <t>288</t>
  </si>
  <si>
    <t>T10</t>
  </si>
  <si>
    <t>-1282818662</t>
  </si>
  <si>
    <t>289</t>
  </si>
  <si>
    <t>T11</t>
  </si>
  <si>
    <t>Zásobník na papír ručníky, nerez</t>
  </si>
  <si>
    <t>-654504382</t>
  </si>
  <si>
    <t>290</t>
  </si>
  <si>
    <t>T12</t>
  </si>
  <si>
    <t>Dávkovač tekutého mýdla, nerez</t>
  </si>
  <si>
    <t>-507980791</t>
  </si>
  <si>
    <t>T13</t>
  </si>
  <si>
    <t>Zásobník na toaletní papír, nerez</t>
  </si>
  <si>
    <t>198677700</t>
  </si>
  <si>
    <t>292</t>
  </si>
  <si>
    <t>PO1</t>
  </si>
  <si>
    <t>PHP 6 kg</t>
  </si>
  <si>
    <t>391271732</t>
  </si>
  <si>
    <t>293</t>
  </si>
  <si>
    <t>PO2</t>
  </si>
  <si>
    <t>Výstražné a bezpečnostní tabulky</t>
  </si>
  <si>
    <t>353682501</t>
  </si>
  <si>
    <t>294</t>
  </si>
  <si>
    <t>V1</t>
  </si>
  <si>
    <t>Osobní výtah pro osoby s omezenou pohyblivosní, bez strojovny, nosnost 1000 kg, počet osob 13, počet stanic 6, nástupišt 7, vč veškerého příslušenství</t>
  </si>
  <si>
    <t>1648365360</t>
  </si>
  <si>
    <t>02 - Vytápění</t>
  </si>
  <si>
    <t>D1 -  Demontáže</t>
  </si>
  <si>
    <t>D3 -  Přeložka části rozvodu ÚT</t>
  </si>
  <si>
    <t>D4 -  Otopný systém přístavby sociálního zařízení</t>
  </si>
  <si>
    <t>D5 -  Zkoušky, ostatní</t>
  </si>
  <si>
    <t>D1</t>
  </si>
  <si>
    <t xml:space="preserve"> Demontáže</t>
  </si>
  <si>
    <t>735 49-4811</t>
  </si>
  <si>
    <t>Vypuštění vody z demontovaných rozvodů</t>
  </si>
  <si>
    <t>-545573030</t>
  </si>
  <si>
    <t>733 11-0803</t>
  </si>
  <si>
    <t>Demontáž ocelového potrubí do DN15</t>
  </si>
  <si>
    <t>bm</t>
  </si>
  <si>
    <t>-749741368</t>
  </si>
  <si>
    <t>733 11-0808</t>
  </si>
  <si>
    <t>Demontáž ocelového potrubí DN32 - DN50</t>
  </si>
  <si>
    <t>995713689</t>
  </si>
  <si>
    <t>713 47-0831</t>
  </si>
  <si>
    <t>Demontáž tepelné izolace potrubí</t>
  </si>
  <si>
    <t>-1510841442</t>
  </si>
  <si>
    <t>733 19-4810</t>
  </si>
  <si>
    <t>Demontáž konzol a závěsů potrubních rozvodů</t>
  </si>
  <si>
    <t>ks</t>
  </si>
  <si>
    <t>55317757</t>
  </si>
  <si>
    <t>735 15-1822</t>
  </si>
  <si>
    <t>Demontáž deskového otopného tělesa dvouřadého, délka 2000mm  POZOR - těleso bude zpětně použito !</t>
  </si>
  <si>
    <t>284942848</t>
  </si>
  <si>
    <t>735 11-1810</t>
  </si>
  <si>
    <t>Demontáž litinového článkového otopného tělesa (cca 14čl.) vč. 2ks přípojek otopné vody</t>
  </si>
  <si>
    <t>1192516985</t>
  </si>
  <si>
    <t>735 29-1800</t>
  </si>
  <si>
    <t>Demontáž konzol otopných těles</t>
  </si>
  <si>
    <t>209588958</t>
  </si>
  <si>
    <t>734 20-0811</t>
  </si>
  <si>
    <t>Demontáž armatur do DN15 se 2 závity</t>
  </si>
  <si>
    <t>693746110</t>
  </si>
  <si>
    <t>733 14-0811</t>
  </si>
  <si>
    <t>Demontáž odvzdušňovacích nádob</t>
  </si>
  <si>
    <t>-1590979704</t>
  </si>
  <si>
    <t>733 19-1913</t>
  </si>
  <si>
    <t>Zaslepení odboček po demontovaných přípojkách otopných těles vč. dvojnásobného základního nátěru zaslepených odboček</t>
  </si>
  <si>
    <t>217120072</t>
  </si>
  <si>
    <t>Pol1</t>
  </si>
  <si>
    <t>- obnažení odboček skrytých ve stěně demontovaných otopných těles</t>
  </si>
  <si>
    <t>190789330</t>
  </si>
  <si>
    <t>Pol2</t>
  </si>
  <si>
    <t>- zazdění a zednické začištění otvorů ve stěně (do 0,05m2)</t>
  </si>
  <si>
    <t>1446935454</t>
  </si>
  <si>
    <t>Pol3</t>
  </si>
  <si>
    <t>Odvoz a ekologická likvidace demontovaného materiálu</t>
  </si>
  <si>
    <t>-508203961</t>
  </si>
  <si>
    <t>D3</t>
  </si>
  <si>
    <t xml:space="preserve"> Přeložka části rozvodu ÚT</t>
  </si>
  <si>
    <t>733 19-1907</t>
  </si>
  <si>
    <t>Napojení na stávající potrubní rozvod DN40</t>
  </si>
  <si>
    <t>1782335318</t>
  </si>
  <si>
    <t>733 11-1107</t>
  </si>
  <si>
    <t>Potrubí z trubek ocelových bezešvých závitových DN40 dle ČSN 425710, materiál 11353.0 vč. potrubních tvarovek</t>
  </si>
  <si>
    <t>-1623734707</t>
  </si>
  <si>
    <t>Pol4</t>
  </si>
  <si>
    <t>Nátěry potrubí základní do DN50</t>
  </si>
  <si>
    <t>-1526429620</t>
  </si>
  <si>
    <t>713 46-3132</t>
  </si>
  <si>
    <t>Tepelná izolace potrubí vč. tvarovek a armatur potrubními tepelně-izolačními pouzdry z minerální vlny s povrchovou úpravou Al fólií, Di=48mm, tl. izolace 30mm, souč. tepelné vodivosti izolace (10°C) = 0,033 W/mK</t>
  </si>
  <si>
    <t>-580053565</t>
  </si>
  <si>
    <t>Pol5</t>
  </si>
  <si>
    <t>Závěsy a kotevní prvky z typového montážního systému pro kotvení ocelového potrubí DN40 ke stěnám a stropu(pozinkované prvky)</t>
  </si>
  <si>
    <t>-882509964</t>
  </si>
  <si>
    <t>Pol6</t>
  </si>
  <si>
    <t>Montážní a pomocný materiál</t>
  </si>
  <si>
    <t>1109317322</t>
  </si>
  <si>
    <t>Pol7</t>
  </si>
  <si>
    <t>- zhotovení otvoru v želbet. stěně (plocha otvoru do 0,3m2) vč. zpětného zazdění a začištění po osazení potrubí</t>
  </si>
  <si>
    <t>1059522673</t>
  </si>
  <si>
    <t>Pol8</t>
  </si>
  <si>
    <t>- zhotovení otvoru ve stěně ze skleněných tvárnic-luxfery (plocha otvoru do 0,3m2) vč. zpětného zazdění a začištění po osazení potrubí</t>
  </si>
  <si>
    <t>276058802</t>
  </si>
  <si>
    <t xml:space="preserve"> Otopný systém přístavby sociálního zařízení</t>
  </si>
  <si>
    <t>Pol9</t>
  </si>
  <si>
    <t>Odizolování stávajícícho rozdělovače / sběrače v místě vysazení odbočky</t>
  </si>
  <si>
    <t>1972867561</t>
  </si>
  <si>
    <t>733 19-1926</t>
  </si>
  <si>
    <t>Vysazení odbočky DN32 ze stávajícího rozdělovače / sběrače</t>
  </si>
  <si>
    <t>1066776749</t>
  </si>
  <si>
    <t>732 42-1462</t>
  </si>
  <si>
    <t>Oběhové čerpadlo do potrubí pro cirkulaci kapalin v otopných systémech, čerpaná kapalina voda 10-110°C, závitové provedení DN25, min. PN6, plynulá elektronická regulace otáček v závislosti na režimech provozu (konstantní křivka, konstatntní tlak, proporci</t>
  </si>
  <si>
    <t>280330375</t>
  </si>
  <si>
    <t>734 20-9124</t>
  </si>
  <si>
    <t>Montáž trojcestného směšovacího ventilu do potrubí (ventil vč. pohonu je dodávkou MaR) vč. dodávky připojovacích šroubení</t>
  </si>
  <si>
    <t>-1972971875</t>
  </si>
  <si>
    <t>734 29-1245</t>
  </si>
  <si>
    <t>Filtr závitový DN32, min. PN6</t>
  </si>
  <si>
    <t>-697999995</t>
  </si>
  <si>
    <t>734 24-2415</t>
  </si>
  <si>
    <t>Pružinová závitová zpětná klapka DN32, min. PN6</t>
  </si>
  <si>
    <t>722936465</t>
  </si>
  <si>
    <t>734 29-2713</t>
  </si>
  <si>
    <t>Uzavírací závitový kulový kohout DN15, min. PN6</t>
  </si>
  <si>
    <t>-923824639</t>
  </si>
  <si>
    <t>734 29-2714</t>
  </si>
  <si>
    <t>Uzavírací závitový kulový kohout DN20, min. PN6</t>
  </si>
  <si>
    <t>1564649918</t>
  </si>
  <si>
    <t>734 29-2716</t>
  </si>
  <si>
    <t>Uzavírací závitový kulový kohout DN32, min. PN6</t>
  </si>
  <si>
    <t>-1840687378</t>
  </si>
  <si>
    <t>734 22-0101</t>
  </si>
  <si>
    <t>Ruční regulační ventil,DN20, min. PN6, závitové provedení, s definovanou charakteristikou, možností aretace nastavené hodnoty a měřícími nástavci pro možnost připojení přístroje pro měření průtoku</t>
  </si>
  <si>
    <t>-1740558953</t>
  </si>
  <si>
    <t>734 21-1120</t>
  </si>
  <si>
    <t>Automatický odvzdušňovací ventil DN15 do potrubí</t>
  </si>
  <si>
    <t>-1012915185</t>
  </si>
  <si>
    <t>734 29-1123</t>
  </si>
  <si>
    <t>Vypouštěcí kulový kohout DN15</t>
  </si>
  <si>
    <t>382818068</t>
  </si>
  <si>
    <t>734 41-1127</t>
  </si>
  <si>
    <t>Teploměr bimetalový D100, rozsah 0-120°C, L=100mm vč. jímky a návarku</t>
  </si>
  <si>
    <t>-387237059</t>
  </si>
  <si>
    <t>734 49-9211</t>
  </si>
  <si>
    <t>Zhotovení návarků pro čidla MaR</t>
  </si>
  <si>
    <t>-1374607922</t>
  </si>
  <si>
    <t>734 22-2812</t>
  </si>
  <si>
    <t>Radiátorový termostatický ventil DN15 přímý s integrovaným plynulým nastavením pro hydronické vyvážení, uspůsobený pro osazení termostatické hlavice, vč. svěrného šroubení pro připojení na Cu trubky 15x1</t>
  </si>
  <si>
    <t>192354581</t>
  </si>
  <si>
    <t>734 26-1717</t>
  </si>
  <si>
    <t>Připojovací přímé radiátorové šroubení DN15 s integrovaným plynulým nastavením pro hydronické vyvážení a možností uzavření, vč. svěrných šroubení pro připojení na Cu trubky 15x1</t>
  </si>
  <si>
    <t>1908495743</t>
  </si>
  <si>
    <t>734 22-2802</t>
  </si>
  <si>
    <t>Radiátorový termostatický ventil DN15 rohový s integrovaným plynulým nastavením pro hydronické vyvážení, uspůsobený pro osazení termostatické hlavice, vč. svěrného šroubení pro připojení na Cu trubky 15x1</t>
  </si>
  <si>
    <t>223199688</t>
  </si>
  <si>
    <t>734 26-1417</t>
  </si>
  <si>
    <t>Připojovací rohové radiátorové šroubení DN15 s integrovaným plynulým nastavením pro hydronické vyvážení a možností uzavření, vč. svěrných šroubení pro připojení na Cu trubky 15x1</t>
  </si>
  <si>
    <t>2069377231</t>
  </si>
  <si>
    <t>734 26-1402</t>
  </si>
  <si>
    <t>Připojovací rohové radiátorové šroubení DN15 s vypouštěním pro otopná tělesa typu VK, s možností uzavření a vypuštění otopného tělesa, vč. svěrných šroubení pro připojení na Cu trubky 15x1</t>
  </si>
  <si>
    <t>-466662311</t>
  </si>
  <si>
    <t>734 22-1683</t>
  </si>
  <si>
    <t>Termostatická kapalinová hlavice s vestavěným čidlem pro regulaci teploty prostoru a montáž na radiátorový termostatický ventil / otopné těleso s integrovanou ventilovou vložkou, rozsah nastavení teploty 5-26°C, s mechanickou zábranou proti odcizení (prov</t>
  </si>
  <si>
    <t>942831366</t>
  </si>
  <si>
    <t>734 22-1680</t>
  </si>
  <si>
    <t>Termostatická kapalinová hlavice s odděleným čidlem pro regulaci teploty prostoru a montáž na radiátorový termostatický ventil, rozsah nastavení teploty 5-26°C, délka kapiláry 10m, max. průměr odděleného čidla 22mm, barva hlavice černá RAL 9005, vč. držák</t>
  </si>
  <si>
    <t>-1451345338</t>
  </si>
  <si>
    <t>Pol10</t>
  </si>
  <si>
    <t>Ohebná elektroinstalační trubka, Di=28,4mm pro osazení pod omítku</t>
  </si>
  <si>
    <t>1563586519</t>
  </si>
  <si>
    <t>Pol11</t>
  </si>
  <si>
    <t>Elektroinstalační krabice 150/150/77 pro montáž pod omítku</t>
  </si>
  <si>
    <t>1625769925</t>
  </si>
  <si>
    <t>Pol12</t>
  </si>
  <si>
    <t>Kryt na elektroinstalační krabici z nerezového tahokovu - konečný vzhled řešit s architektem</t>
  </si>
  <si>
    <t>-271977459</t>
  </si>
  <si>
    <t>735 15-2151</t>
  </si>
  <si>
    <t>výška 500mm, délka 400mm</t>
  </si>
  <si>
    <t>381306394</t>
  </si>
  <si>
    <t>735 15-2173</t>
  </si>
  <si>
    <t>výška 600mm, délka 600mm</t>
  </si>
  <si>
    <t>313080036</t>
  </si>
  <si>
    <t>735 15-2194</t>
  </si>
  <si>
    <t>výška 900mm, délka 700mm</t>
  </si>
  <si>
    <t>111103411</t>
  </si>
  <si>
    <t>735 15-2196</t>
  </si>
  <si>
    <t>výška 900mm, délka 900mm</t>
  </si>
  <si>
    <t>2038115354</t>
  </si>
  <si>
    <t>Pol13</t>
  </si>
  <si>
    <t>Montáž stávajícího otopného tělesa do nové pozice vč. dodávky upevňovacích prvků pro zavěšení na stěnu</t>
  </si>
  <si>
    <t>-305089494</t>
  </si>
  <si>
    <t>Pol14</t>
  </si>
  <si>
    <t>Teplovodní sálavý panel pro volné zavěšení pod strop, půdorysný rozměr 1200x600mm, výška panelu max. 50mm, topný výkon 385W (topná voda 75/67°C, teplota prostoru ti=18°C), max. teplota 90°C, max. přetlak 8bar, hladká čelní plocha, horní strana panelu opat</t>
  </si>
  <si>
    <t>-1558455748</t>
  </si>
  <si>
    <t>733 22-2102</t>
  </si>
  <si>
    <t>Potrubí z trubek měděných polotvrdých 15x1 vč. potrubních tvarovek</t>
  </si>
  <si>
    <t>295692316</t>
  </si>
  <si>
    <t>733 22-2103</t>
  </si>
  <si>
    <t>Potrubí z trubek měděných polotvrdých 18x1 vč. potrubních tvarovek</t>
  </si>
  <si>
    <t>78021160</t>
  </si>
  <si>
    <t>733 22-2104</t>
  </si>
  <si>
    <t>Potrubí z trubek měděných polotvrdých 22x1 vč. potrubních tvarovek</t>
  </si>
  <si>
    <t>1163124397</t>
  </si>
  <si>
    <t>734 22-2105</t>
  </si>
  <si>
    <t>Potrubí z trubek měděných tvrdých 28x1 vč. potrubních tvarovek</t>
  </si>
  <si>
    <t>1308873367</t>
  </si>
  <si>
    <t>734 22-2106</t>
  </si>
  <si>
    <t>Potrubí z trubek měděných tvrdých 35x1,5 vč. potrubních tvarovek</t>
  </si>
  <si>
    <t>77070794</t>
  </si>
  <si>
    <t>733 11-1116</t>
  </si>
  <si>
    <t>Potrubí z trubek ocelových bezešvých závitových DN32 dle ČSN 425710, materiál 11353.0 vč. potrubních tvarovek</t>
  </si>
  <si>
    <t>360480620</t>
  </si>
  <si>
    <t>Pol15</t>
  </si>
  <si>
    <t>Nerezová vlnovcová flexihadice DN25, L=500mm, konce: převlečná matice</t>
  </si>
  <si>
    <t>990746752</t>
  </si>
  <si>
    <t>Pol16</t>
  </si>
  <si>
    <t>Závěsy a kotevní prvky z typového montážního systému pro kotvení Cu potrubí 15x1 až 35x1,5 ke stěnám a stropu (pozinkované prvky)</t>
  </si>
  <si>
    <t>276681354</t>
  </si>
  <si>
    <t>Pol17</t>
  </si>
  <si>
    <t>Závěsy a kotevní prvky z typového montážního systému pro kotvení ocelového potrubí DN40 ke stěnám a stropu (pozinkované prvky)</t>
  </si>
  <si>
    <t>172235544</t>
  </si>
  <si>
    <t>Pol18</t>
  </si>
  <si>
    <t>Kluzné uložení potrubí z montážního systému pro Cu potrubí 22x1</t>
  </si>
  <si>
    <t>1925160355</t>
  </si>
  <si>
    <t>Pol19</t>
  </si>
  <si>
    <t>Kluzné uložení potrubí z montážního systému pro Cu potrubí 28x1</t>
  </si>
  <si>
    <t>1548256102</t>
  </si>
  <si>
    <t>Pol20</t>
  </si>
  <si>
    <t>Kluzné uložení potrubí z montážního systému pro Cu potrubí 35x1,5</t>
  </si>
  <si>
    <t>83127096</t>
  </si>
  <si>
    <t>Pol21</t>
  </si>
  <si>
    <t>Pevný bod z typového montážního systému pro Cu potrubí 22x1</t>
  </si>
  <si>
    <t>1083972684</t>
  </si>
  <si>
    <t>Pol22</t>
  </si>
  <si>
    <t>Pevný bod z typového montážního systému pro Cu potrubí 35x1,5</t>
  </si>
  <si>
    <t>-1791320750</t>
  </si>
  <si>
    <t>-1716918221</t>
  </si>
  <si>
    <t>713 46-3131</t>
  </si>
  <si>
    <t>Di = 15mm, tl. izolace 19mm</t>
  </si>
  <si>
    <t>-1011902643</t>
  </si>
  <si>
    <t>714 46-3132</t>
  </si>
  <si>
    <t>Di = 18mm, tl. izolace 19mm</t>
  </si>
  <si>
    <t>-1725155486</t>
  </si>
  <si>
    <t>715 46-3132</t>
  </si>
  <si>
    <t>Di = 22mm, tl. izolace 19mm</t>
  </si>
  <si>
    <t>-1025171144</t>
  </si>
  <si>
    <t>716 46-3132</t>
  </si>
  <si>
    <t>Di = 28mm, tl. izolace 30mm</t>
  </si>
  <si>
    <t>1379212809</t>
  </si>
  <si>
    <t>717 46-3132</t>
  </si>
  <si>
    <t>Di = 35mm, tl. izolace 30mm</t>
  </si>
  <si>
    <t>33240981</t>
  </si>
  <si>
    <t>718 46-3132</t>
  </si>
  <si>
    <t>Di = 42mm, tl. izolace 30mm</t>
  </si>
  <si>
    <t>-216007990</t>
  </si>
  <si>
    <t>713 41-1141</t>
  </si>
  <si>
    <t>Zpětné zaizolování rozdělovače / sběrače - desková tepelná izolace z minerální vlny tl. 100mm (tl. přizpůsobit stávající izolaci) kašírovaná Al folií</t>
  </si>
  <si>
    <t>-387242492</t>
  </si>
  <si>
    <t>Pol23</t>
  </si>
  <si>
    <t>Orientační štítky na potrubí</t>
  </si>
  <si>
    <t>466291662</t>
  </si>
  <si>
    <t>Pol24</t>
  </si>
  <si>
    <t>-1943963559</t>
  </si>
  <si>
    <t>Pol25</t>
  </si>
  <si>
    <t>- zhotovení drážek ve stěnách pro rozvody ÚT a elektroinstalační trubky  vč. zpětného zazdění a začištění po osazení potrubí</t>
  </si>
  <si>
    <t>-827608035</t>
  </si>
  <si>
    <t>Pol26</t>
  </si>
  <si>
    <t>- zhotovení otvoru v želbet. stěně/stropu (plocha otvoru do 0,3m2) vč. zpětného zazdění a začištění po osazení potrubí</t>
  </si>
  <si>
    <t>-1922247918</t>
  </si>
  <si>
    <t>Pol27</t>
  </si>
  <si>
    <t>- zhotovení otvoru ve zděné příčce (plocha otvoru do 0,05m2) vč. zpětného zazdění a začištění po osazení potrubí</t>
  </si>
  <si>
    <t>1700266709</t>
  </si>
  <si>
    <t>Pol28</t>
  </si>
  <si>
    <t>- pružné utěsnění prostupů potrubí stěnou šachty (umožnění radiálního posuvu potrubí 15 mm na každou stranu)</t>
  </si>
  <si>
    <t>-1686391897</t>
  </si>
  <si>
    <t>Pol29</t>
  </si>
  <si>
    <t>Požární utěsnění prostupů potrubí</t>
  </si>
  <si>
    <t>-1984889016</t>
  </si>
  <si>
    <t>Pol30</t>
  </si>
  <si>
    <t>Začernění všech nečerných prvků rozvodů ÚT umístěných nad podhledem 1.NP až 3.NP.</t>
  </si>
  <si>
    <t>600590873</t>
  </si>
  <si>
    <t xml:space="preserve"> Zkoušky, ostatní</t>
  </si>
  <si>
    <t>Pol31</t>
  </si>
  <si>
    <t>Propláchnutí potrubního systému</t>
  </si>
  <si>
    <t>-1370132309</t>
  </si>
  <si>
    <t>Pol32</t>
  </si>
  <si>
    <t>Napuštění rozvodů vytápění, odvzdušnění</t>
  </si>
  <si>
    <t>-1491400458</t>
  </si>
  <si>
    <t>733 29-1101</t>
  </si>
  <si>
    <t>Tlaková zkouška potrubí</t>
  </si>
  <si>
    <t>-1783531426</t>
  </si>
  <si>
    <t>Pol33</t>
  </si>
  <si>
    <t>Zaregulování otopného systému</t>
  </si>
  <si>
    <t>-1174559366</t>
  </si>
  <si>
    <t>Pol34</t>
  </si>
  <si>
    <t>Topná zkouška dle ČSN 06 0310 za účasti navazujících profesí (MaR)</t>
  </si>
  <si>
    <t>1215310772</t>
  </si>
  <si>
    <t>Pol35</t>
  </si>
  <si>
    <t>Vypracování protokolů o provedených zkouškách</t>
  </si>
  <si>
    <t>-942303910</t>
  </si>
  <si>
    <t>Pol36</t>
  </si>
  <si>
    <t>Dodavatelská dokumentace</t>
  </si>
  <si>
    <t>-890818450</t>
  </si>
  <si>
    <t>Pol37</t>
  </si>
  <si>
    <t>Dokumentace skutečného provedení</t>
  </si>
  <si>
    <t>218708333</t>
  </si>
  <si>
    <t>Pol38</t>
  </si>
  <si>
    <t>Montážní lešení (montážní výška cca 3 m nad podlahou)</t>
  </si>
  <si>
    <t>1103611104</t>
  </si>
  <si>
    <t>Pol39</t>
  </si>
  <si>
    <t>Doprava, přesun hmot</t>
  </si>
  <si>
    <t>-1499964523</t>
  </si>
  <si>
    <t>03 - Vzduchotechnika</t>
  </si>
  <si>
    <t>D1 -  Větrání sociálního zázemí</t>
  </si>
  <si>
    <t xml:space="preserve"> Větrání sociálního zázemí</t>
  </si>
  <si>
    <t>Pol40</t>
  </si>
  <si>
    <t>Kompaktní vzduchotechnická jednotka s deskovým rekuperem</t>
  </si>
  <si>
    <t>-1121865903</t>
  </si>
  <si>
    <t>75139-8054</t>
  </si>
  <si>
    <t>Protidešťová žaluzie -včetně upevňovacího rámečku, včetně ochranného síta, rozměr 900x630 mm, volná průtočná plocha 0,4 m2</t>
  </si>
  <si>
    <t>1795941935</t>
  </si>
  <si>
    <t>75134-4122</t>
  </si>
  <si>
    <t>Tlumič hluku buňkový  500x250x2000</t>
  </si>
  <si>
    <t>193686285</t>
  </si>
  <si>
    <t>75134-4122.1</t>
  </si>
  <si>
    <t>Tlumič hluku buňkový  500x200x2000</t>
  </si>
  <si>
    <t>1179358380</t>
  </si>
  <si>
    <t>75134-4122.2</t>
  </si>
  <si>
    <t>Tlumič hluku buňkový 500x200x1500</t>
  </si>
  <si>
    <t>1795605914</t>
  </si>
  <si>
    <t>75134-4122.2.1</t>
  </si>
  <si>
    <t>372895121</t>
  </si>
  <si>
    <t>75131-1094</t>
  </si>
  <si>
    <t>Přívodní nastavitelná vyústka - dvouřadá, 520x200 mm, regulace pro přívod vzduchu, volná průtočná plocha 0,0748 m2</t>
  </si>
  <si>
    <t>204630456</t>
  </si>
  <si>
    <t>75131-1095</t>
  </si>
  <si>
    <t>Přívodní nastavitelná vyústka - dvouřadá, 720x80 mm, regulace pro přívod vzduchu, volná průtočná plocha 0,0393 m2 , včetně nátěru černou barvou</t>
  </si>
  <si>
    <t>1352144500</t>
  </si>
  <si>
    <t>75132-2013</t>
  </si>
  <si>
    <t>Talířový ventil odvodní - kovový O 200 včetně montážního kroužku, koncová úprava - nátěr černou barvou</t>
  </si>
  <si>
    <t>1014154761</t>
  </si>
  <si>
    <t>75132-2012</t>
  </si>
  <si>
    <t>Talířový ventil odvodní - kovový O 150 včetně montážního kroužku, koncová úprava - nátěr černou barvou</t>
  </si>
  <si>
    <t>-2037265819</t>
  </si>
  <si>
    <t>75131-1114</t>
  </si>
  <si>
    <t>Odvodní nastavitelná vyústka - dvouřadá, 200x200 mm, regulace pro odvod vzduchu, volná průtočná plocha 0,0242 m2 , včetně nátěru černou barvou</t>
  </si>
  <si>
    <t>-769577082</t>
  </si>
  <si>
    <t>75132-2011</t>
  </si>
  <si>
    <t>Talířový ventil odvodní - kovový O 100 včetně montážního kroužku, koncová úprava nátěr černou barvou</t>
  </si>
  <si>
    <t>-1869332789</t>
  </si>
  <si>
    <t>75151-0043</t>
  </si>
  <si>
    <t>Potrubí pozink skupiny I. - spiro do O 280 mm, 0 % tvarovek</t>
  </si>
  <si>
    <t>-2144582013</t>
  </si>
  <si>
    <t>75151-0043.1</t>
  </si>
  <si>
    <t>Potrubí pozink skupiny I. - spiro do O 250 mm, 10 % tvarovek</t>
  </si>
  <si>
    <t>1329514152</t>
  </si>
  <si>
    <t>75151-0043.2</t>
  </si>
  <si>
    <t>Potrubí pozink skupiny I. - spiro do O 200 mm, 30 % tvarovek</t>
  </si>
  <si>
    <t>-1254308410</t>
  </si>
  <si>
    <t>75151-0042</t>
  </si>
  <si>
    <t>Potrubí pozink skupiny I. - spiro O 150 mm, 20 % tvarovek</t>
  </si>
  <si>
    <t>2104681112</t>
  </si>
  <si>
    <t>75151-0042.1</t>
  </si>
  <si>
    <t>Potrubí pozink skupiny I. - spiro O 125 mm, 50 % tvarovek</t>
  </si>
  <si>
    <t>1390444690</t>
  </si>
  <si>
    <t>75151-0041</t>
  </si>
  <si>
    <t>Potrubí pozink skupiny I. - spiro O 100 mm, 50 % tvrovek</t>
  </si>
  <si>
    <t>-1563820833</t>
  </si>
  <si>
    <t>75151-0024</t>
  </si>
  <si>
    <t>Vzduchotechnické potrubí čtyřhranné, skupina I. - pozink. - velikost do obvodu 3500 mm, 100% tvarovek</t>
  </si>
  <si>
    <t>151683633</t>
  </si>
  <si>
    <t>75151-0024.1</t>
  </si>
  <si>
    <t>Vzduchotechnické potrubí čtyřhranné, skupina I. - pozink.- velikost do obvodu 2630 mm, 30% tvarovek</t>
  </si>
  <si>
    <t>1681300610</t>
  </si>
  <si>
    <t>75151-0023</t>
  </si>
  <si>
    <t>Vzduchotechnické potrubí čtyřhranné, skupina I. - pozink. - velikost do obvodu 1890 mm, 50% tvarovek</t>
  </si>
  <si>
    <t>-2038120139</t>
  </si>
  <si>
    <t>75151-0023.1</t>
  </si>
  <si>
    <t>Vzduchotechnické potrubí čtyřhranné, skupina I. - pozink.- velikost do obvodu 1500 mm, 30% tvarovek</t>
  </si>
  <si>
    <t>-967712234</t>
  </si>
  <si>
    <t>75151-0021</t>
  </si>
  <si>
    <t>Vzduchotechnické potrubí čtyřhranné, skupina I. - pozink.- velikost do obvodu 650 mm, 30% tvarovek</t>
  </si>
  <si>
    <t>779817137</t>
  </si>
  <si>
    <t>Pol42</t>
  </si>
  <si>
    <t>Tepelná izolace včetně oplechování, samolepící tepelně izolační materiál na bázi kaučuku, teplotní rozmezí -50 °C až +105 °C, tepelná vodivost ? 0,035 W/(m•K) při střední teplotě 0 °C, tloušťka 19 mm, oplechování hliníkovým plechem tl. 0,8 mm</t>
  </si>
  <si>
    <t>1929607751</t>
  </si>
  <si>
    <t>78933-xxxx</t>
  </si>
  <si>
    <t>Nátěr vzduchotechnických rozvodů z pozink plechu  včetně kotevních prvků - barva černá, včetně úpravy povrchu</t>
  </si>
  <si>
    <t>2097180528</t>
  </si>
  <si>
    <t>Pol43</t>
  </si>
  <si>
    <t>Úpravy na montáži</t>
  </si>
  <si>
    <t>-2051560648</t>
  </si>
  <si>
    <t>Pol44</t>
  </si>
  <si>
    <t>Montážní a kotevní materiál</t>
  </si>
  <si>
    <t>1256857110</t>
  </si>
  <si>
    <t>Pol45</t>
  </si>
  <si>
    <t>Těsnící a spojovací materiál</t>
  </si>
  <si>
    <t>-1798428080</t>
  </si>
  <si>
    <t>Pol46</t>
  </si>
  <si>
    <t>Doprava a manipulace s materiálem</t>
  </si>
  <si>
    <t>kpl</t>
  </si>
  <si>
    <t>-998249799</t>
  </si>
  <si>
    <t>Pol47</t>
  </si>
  <si>
    <t>Zdvihací technika, lešení</t>
  </si>
  <si>
    <t>704174402</t>
  </si>
  <si>
    <t>Pol48</t>
  </si>
  <si>
    <t>Štítky na popis vzduchotechnického zařízení</t>
  </si>
  <si>
    <t>-1240698473</t>
  </si>
  <si>
    <t>Pol49</t>
  </si>
  <si>
    <t>Zprovoznění, seřízení, uvedení do provozu a zaškolení obsluhy</t>
  </si>
  <si>
    <t>-646033226</t>
  </si>
  <si>
    <t>Pol41</t>
  </si>
  <si>
    <t>-2063750963</t>
  </si>
  <si>
    <t>Pol50</t>
  </si>
  <si>
    <t>Engineering, projekt skutečného provedení</t>
  </si>
  <si>
    <t>1853163105</t>
  </si>
  <si>
    <t>04 - Přeložka MaR</t>
  </si>
  <si>
    <t>D1 -  Přeložka MaR</t>
  </si>
  <si>
    <t xml:space="preserve"> Přeložka MaR</t>
  </si>
  <si>
    <t>Pol51</t>
  </si>
  <si>
    <t>Demontáž a montáž rozvaděče a kabeláže</t>
  </si>
  <si>
    <t>-16085443</t>
  </si>
  <si>
    <t>Pol52</t>
  </si>
  <si>
    <t>Příložné čidlo s měřícím členem standartu Dallas DS18B20 , 9-12bitů a jeho připojení do terminálu (vč. kabeláže)</t>
  </si>
  <si>
    <t>-1731063675</t>
  </si>
  <si>
    <t>Pol53</t>
  </si>
  <si>
    <t>Trojcestný ventil DN20, kv=6,3 + servopohon nap. 24V, ovl. 0-10V</t>
  </si>
  <si>
    <t>-1606682110</t>
  </si>
  <si>
    <t>Pol54</t>
  </si>
  <si>
    <t>Anténa pro montáž na stěnu, 868MHz, kabel 5m, konektor SMA</t>
  </si>
  <si>
    <t>336053965</t>
  </si>
  <si>
    <t>Pol55</t>
  </si>
  <si>
    <t>Provizorní a definitivní umístění antény</t>
  </si>
  <si>
    <t>-765732168</t>
  </si>
  <si>
    <t>Pol56</t>
  </si>
  <si>
    <t>Úprava rozvaděče</t>
  </si>
  <si>
    <t>-1283701124</t>
  </si>
  <si>
    <t>Pol57</t>
  </si>
  <si>
    <t>Kabel silnoproudý pro nn, 4x1,5mm2</t>
  </si>
  <si>
    <t>-278104682</t>
  </si>
  <si>
    <t>Pol58</t>
  </si>
  <si>
    <t>Kabel silnoproudý pro nn, 3x1,5mm2</t>
  </si>
  <si>
    <t>1295493639</t>
  </si>
  <si>
    <t>Pol59</t>
  </si>
  <si>
    <t>Kabel silnoproudý pro nn, 3x2,5mm2</t>
  </si>
  <si>
    <t>1526431045</t>
  </si>
  <si>
    <t>Pol60</t>
  </si>
  <si>
    <t>Kabel ovládací, 2x1mm</t>
  </si>
  <si>
    <t>1933692279</t>
  </si>
  <si>
    <t>Pol61</t>
  </si>
  <si>
    <t>Kabel ovládací, 4x1mm</t>
  </si>
  <si>
    <t>544235365</t>
  </si>
  <si>
    <t>Pol62</t>
  </si>
  <si>
    <t>Kabel FTP cat. 5e, 4x2x0,5mm</t>
  </si>
  <si>
    <t>1906461556</t>
  </si>
  <si>
    <t>Pol63</t>
  </si>
  <si>
    <t>Pomocný a montážní materiál vč. krabic, svorek a spojek</t>
  </si>
  <si>
    <t>-293027491</t>
  </si>
  <si>
    <t>Pol64</t>
  </si>
  <si>
    <t>Kabelový žlab oceloplechový 125x100mm vč. víka</t>
  </si>
  <si>
    <t>1096568225</t>
  </si>
  <si>
    <t>Pol65</t>
  </si>
  <si>
    <t>Kabelový žlab drátěný 150x100mm</t>
  </si>
  <si>
    <t>1405927923</t>
  </si>
  <si>
    <t>Pol66</t>
  </si>
  <si>
    <t>Plastová instalační trubka pevná D=32mm</t>
  </si>
  <si>
    <t>-1387464090</t>
  </si>
  <si>
    <t>Pol67</t>
  </si>
  <si>
    <t>Plastová instalační trubka ohebná D=20mm</t>
  </si>
  <si>
    <t>1923636734</t>
  </si>
  <si>
    <t>Pol68</t>
  </si>
  <si>
    <t>-635123371</t>
  </si>
  <si>
    <t>Pol69</t>
  </si>
  <si>
    <t>Dílenská realizační dokumentace</t>
  </si>
  <si>
    <t>-801605731</t>
  </si>
  <si>
    <t>Pol70</t>
  </si>
  <si>
    <t>1411659065</t>
  </si>
  <si>
    <t>Pol71</t>
  </si>
  <si>
    <t>Koordinace s ostatními profesemi</t>
  </si>
  <si>
    <t>-2023705831</t>
  </si>
  <si>
    <t>Pol72</t>
  </si>
  <si>
    <t>Odzkoušení systému v zimním a letním období</t>
  </si>
  <si>
    <t>-295234835</t>
  </si>
  <si>
    <t>Pol73</t>
  </si>
  <si>
    <t>Projektová dokumentace skutečného stavu</t>
  </si>
  <si>
    <t>-1052250907</t>
  </si>
  <si>
    <t>Pol74</t>
  </si>
  <si>
    <t>Revizní zpráva</t>
  </si>
  <si>
    <t>341558067</t>
  </si>
  <si>
    <t>Pol75</t>
  </si>
  <si>
    <t>Zaškolení obsluhy</t>
  </si>
  <si>
    <t>2144377442</t>
  </si>
  <si>
    <t>Pol76</t>
  </si>
  <si>
    <t>Předávací dokumentace</t>
  </si>
  <si>
    <t>1445695406</t>
  </si>
  <si>
    <t>05 - Přeložka horkovodu</t>
  </si>
  <si>
    <t>D3 -  Přeložka horkovodu</t>
  </si>
  <si>
    <t>D4 -  Výkopy, zásypy, úpravy terénu</t>
  </si>
  <si>
    <t>Pol77</t>
  </si>
  <si>
    <t>Vytýčení trasy horkovodu</t>
  </si>
  <si>
    <t>-1449051023</t>
  </si>
  <si>
    <t>Pol78</t>
  </si>
  <si>
    <t>Odstavení a vypuštění horkovodu</t>
  </si>
  <si>
    <t>-1471310689</t>
  </si>
  <si>
    <t>230 08-2056</t>
  </si>
  <si>
    <t>Demontáž  předizolovaného ocelového potrubí DN80/160 vč. příslušenství v určeném úseku potrubní trasy</t>
  </si>
  <si>
    <t>429510060</t>
  </si>
  <si>
    <t>Pol79</t>
  </si>
  <si>
    <t>-1618266225</t>
  </si>
  <si>
    <t xml:space="preserve"> Přeložka horkovodu</t>
  </si>
  <si>
    <t>230 01-1057</t>
  </si>
  <si>
    <t>Trubka DN80/160, délka 6 m - přediz. rovná trubka dle EN 253; s detekcí Nordic; 88,9 * 3,2; tlaková řada PN25</t>
  </si>
  <si>
    <t>-710431636</t>
  </si>
  <si>
    <t>230 012-4057</t>
  </si>
  <si>
    <t>Oblouk DN80/160, 90°, délka ramen L = 1 m - přediz. oblouk dle EN 448; s detekcí Nordic; 88,9 * 3,2; tlaková řada PN25</t>
  </si>
  <si>
    <t>606273532</t>
  </si>
  <si>
    <t>Pol80</t>
  </si>
  <si>
    <t>Dvojitě těsněný smrštitelný spoj DN80/160 - smršťovací rukávy, uzavírací páska, odvz. zátky, tavné zátky 25, podpěrky a konektory detekčního vodiče, směsné lahve</t>
  </si>
  <si>
    <t>-734651614</t>
  </si>
  <si>
    <t>Pol81</t>
  </si>
  <si>
    <t>Pěnový profil typ 160, L=1000</t>
  </si>
  <si>
    <t>-1840977352</t>
  </si>
  <si>
    <t>Pol82</t>
  </si>
  <si>
    <t>Pěnový polštář 100 x 450 x 2000</t>
  </si>
  <si>
    <t>142288386</t>
  </si>
  <si>
    <t>Pol83</t>
  </si>
  <si>
    <t>Propojení nového potrubí na stávající předizolované potrubí DN80/160</t>
  </si>
  <si>
    <t>-1586142847</t>
  </si>
  <si>
    <t>Pol84</t>
  </si>
  <si>
    <t>Propojení detekčního systému</t>
  </si>
  <si>
    <t>358658763</t>
  </si>
  <si>
    <t>Pol85</t>
  </si>
  <si>
    <t>Přeložení stávajícího komunikačního kabelu do nové trasy</t>
  </si>
  <si>
    <t>-2078636340</t>
  </si>
  <si>
    <t>Pol86</t>
  </si>
  <si>
    <t>Výstražná folie pro uložení do výkopu - zelená</t>
  </si>
  <si>
    <t>-1864903801</t>
  </si>
  <si>
    <t xml:space="preserve"> Výkopy, zásypy, úpravy terénu</t>
  </si>
  <si>
    <t>Pol87</t>
  </si>
  <si>
    <t>Vytýčení podzemních sítí před zahájením zemních prací</t>
  </si>
  <si>
    <t>297197423</t>
  </si>
  <si>
    <t>Pol88</t>
  </si>
  <si>
    <t>Odstranění živičné vrstvy manipulační plochy dvora</t>
  </si>
  <si>
    <t>1398611110</t>
  </si>
  <si>
    <t>Pol89</t>
  </si>
  <si>
    <t>Zhotovení výkopů v rozměrech dle příčného řezu, délka výkopů 53,5m, průměrná hloubka cca 1,1m, průměrná šířka 1m</t>
  </si>
  <si>
    <t>-1267792623</t>
  </si>
  <si>
    <t>Pol90</t>
  </si>
  <si>
    <t>Provedení obsypu a zásypu potrubí dle vzorového řezu vč. zhutnění</t>
  </si>
  <si>
    <t>77282178</t>
  </si>
  <si>
    <t>Pol91</t>
  </si>
  <si>
    <t>Zásyp výkopů vytěženou zeminou vč. zhutnění</t>
  </si>
  <si>
    <t>-146566183</t>
  </si>
  <si>
    <t>Pol92</t>
  </si>
  <si>
    <t>Zhotovení konstrukce manipulační plochy dvora ve skladbě shodné s původní skladbou - předpokládaná skladba viz. příčný řez ve výkresové části dokumentace</t>
  </si>
  <si>
    <t>254364372</t>
  </si>
  <si>
    <t>Pol93</t>
  </si>
  <si>
    <t>Pružné a vodotěsné utěsnění prostupu komunikačního kabelu do výměníkové stanice</t>
  </si>
  <si>
    <t>1376384281</t>
  </si>
  <si>
    <t>230 12-0045</t>
  </si>
  <si>
    <t>Vyčištění potrubí po montáži</t>
  </si>
  <si>
    <t>543810476</t>
  </si>
  <si>
    <t>Pol94</t>
  </si>
  <si>
    <t>Vizuální kontrola potrubí před tlakovou zkouškou</t>
  </si>
  <si>
    <t>-624714587</t>
  </si>
  <si>
    <t>230 17-0002</t>
  </si>
  <si>
    <t>Příprava pro tlakovou zkoušku</t>
  </si>
  <si>
    <t>-595721021</t>
  </si>
  <si>
    <t>230 17-0012</t>
  </si>
  <si>
    <t>Hydrostatická tlaková zkouška</t>
  </si>
  <si>
    <t>1559026524</t>
  </si>
  <si>
    <t>Pol95</t>
  </si>
  <si>
    <t>Vizuální kontrola potrubí po tlakové zkoušce</t>
  </si>
  <si>
    <t>-1087540316</t>
  </si>
  <si>
    <t>Pol96</t>
  </si>
  <si>
    <t>Radiografická kontrola jakosti svarů v celé délce nové potrubní trasy (100% svarů)</t>
  </si>
  <si>
    <t>816739994</t>
  </si>
  <si>
    <t>Pol97</t>
  </si>
  <si>
    <t>Uvedení potrubního systému do provozu</t>
  </si>
  <si>
    <t>1797824284</t>
  </si>
  <si>
    <t>Pol98</t>
  </si>
  <si>
    <t>Vypracování protokolu o provedení a výsledku předepsaných zkoušek</t>
  </si>
  <si>
    <t>1087196103</t>
  </si>
  <si>
    <t>Pol99</t>
  </si>
  <si>
    <t>Dodavatelská a montážní dokumentace</t>
  </si>
  <si>
    <t>-128909300</t>
  </si>
  <si>
    <t>-191508319</t>
  </si>
  <si>
    <t>Pol100</t>
  </si>
  <si>
    <t>Doprava a přesun hmot</t>
  </si>
  <si>
    <t>-154125812</t>
  </si>
  <si>
    <t>06 - ZTI, rozvody vody a kanalizace</t>
  </si>
  <si>
    <t>D1 -  Vnitřní rozvod pitné vody</t>
  </si>
  <si>
    <t>D2 -  Montáž vnitřních rozvodů pitné vody</t>
  </si>
  <si>
    <t>D3 -  Stavební výpomoci</t>
  </si>
  <si>
    <t>D4 -  Ostatní</t>
  </si>
  <si>
    <t>D5 -  Vnitřní kanalizace</t>
  </si>
  <si>
    <t>D6 -  Montáž rozvodů splaškové kanalizace</t>
  </si>
  <si>
    <t>D7 -  Zařizovací předměty</t>
  </si>
  <si>
    <t>D8 -  Vybavení bezbariérového sociálního zařízení</t>
  </si>
  <si>
    <t>D9 -  Montáž rozvodů dešťové kanalizace</t>
  </si>
  <si>
    <t>D10 -  Montáž rozvodů jednotné kanalizace</t>
  </si>
  <si>
    <t>D11 -  Rozvody zemního plynu</t>
  </si>
  <si>
    <t xml:space="preserve"> Vnitřní rozvod pitné vody</t>
  </si>
  <si>
    <t>722 13-0801</t>
  </si>
  <si>
    <t>Demontáž potrubí z ocelových trubek pozinkovaných závitových do DN25</t>
  </si>
  <si>
    <t>1237475803</t>
  </si>
  <si>
    <t>722 13-0802</t>
  </si>
  <si>
    <t>Demontáž potrubí z ocelových trubek pozinkovaných závitových do DN40</t>
  </si>
  <si>
    <t>-1023203400</t>
  </si>
  <si>
    <t>722 13-0803</t>
  </si>
  <si>
    <t>Demontáž potrubí z ocelových trubek pozinkovaných závitových do DN50</t>
  </si>
  <si>
    <t>982296462</t>
  </si>
  <si>
    <t>722 22-0861</t>
  </si>
  <si>
    <t>Demontáž armatur závitových se dvěma závity</t>
  </si>
  <si>
    <t>-1358237149</t>
  </si>
  <si>
    <t>725 81-08M</t>
  </si>
  <si>
    <t>Demontáž výtokových ventilů</t>
  </si>
  <si>
    <t>-516400287</t>
  </si>
  <si>
    <t>725 82-08M</t>
  </si>
  <si>
    <t>Demontáž baterií</t>
  </si>
  <si>
    <t>-1352671974</t>
  </si>
  <si>
    <t>Zaslepení stávajících odboček po demontovaných přípojkách výtokových armatur</t>
  </si>
  <si>
    <t>-770109673</t>
  </si>
  <si>
    <t>Pol101</t>
  </si>
  <si>
    <t>- vyhledání, vysekání a očištění stávajících rozvodů teplé a studené vody určených k demontáži</t>
  </si>
  <si>
    <t>710046924</t>
  </si>
  <si>
    <t>Pol102</t>
  </si>
  <si>
    <t>- zazdění a zednické začištění otvorů ve stěně po demontáži stávajících rozvodů studené a teplé vody</t>
  </si>
  <si>
    <t>1610411563</t>
  </si>
  <si>
    <t>Pol103</t>
  </si>
  <si>
    <t>-  zazdění a zednické začištění otvorů ve stěně po demontovaných výtokových armaturách</t>
  </si>
  <si>
    <t>-359690786</t>
  </si>
  <si>
    <t>-.1</t>
  </si>
  <si>
    <t>-512729712</t>
  </si>
  <si>
    <t>D2</t>
  </si>
  <si>
    <t xml:space="preserve"> Montáž vnitřních rozvodů pitné vody</t>
  </si>
  <si>
    <t>722 17-4006</t>
  </si>
  <si>
    <t>Potrubí PPR PN16  o 50x6,9mm</t>
  </si>
  <si>
    <t>1264972195</t>
  </si>
  <si>
    <t>722 17-4005</t>
  </si>
  <si>
    <t>Potrubí PPR PN16 o 40x5,5mm</t>
  </si>
  <si>
    <t>-105313157</t>
  </si>
  <si>
    <t>722 17-4004</t>
  </si>
  <si>
    <t>Potrubí PPR PN16 o 32x4,4mm</t>
  </si>
  <si>
    <t>-413473313</t>
  </si>
  <si>
    <t>722 17-4003</t>
  </si>
  <si>
    <t>Potrubí PPR PN16 o 25x3,5mm</t>
  </si>
  <si>
    <t>-808478718</t>
  </si>
  <si>
    <t>722 17-4002</t>
  </si>
  <si>
    <t>Potrubí PPR PN16 o 20x2,8mm</t>
  </si>
  <si>
    <t>1533176666</t>
  </si>
  <si>
    <t>-.2</t>
  </si>
  <si>
    <t>Potrubí PPR PN16 - spojovací a kotevní materiál</t>
  </si>
  <si>
    <t>724429249</t>
  </si>
  <si>
    <t>722 17-6116</t>
  </si>
  <si>
    <t>Montáž potrubí PPR PN16 do d50mm</t>
  </si>
  <si>
    <t>-1704074465</t>
  </si>
  <si>
    <t>722 17-6115</t>
  </si>
  <si>
    <t>Montáž potrubí PPR PN16 do d40mm</t>
  </si>
  <si>
    <t>33442426</t>
  </si>
  <si>
    <t>722 17-6114</t>
  </si>
  <si>
    <t>Montáž potrubí PPR PN16 do d32mm</t>
  </si>
  <si>
    <t>-206091476</t>
  </si>
  <si>
    <t>722 17-6113</t>
  </si>
  <si>
    <t>Montáž potrubí PPR PN16 do d25mm</t>
  </si>
  <si>
    <t>-111858149</t>
  </si>
  <si>
    <t>722 17-6112</t>
  </si>
  <si>
    <t>Montáž potrubí PPR PN16 do d20mm</t>
  </si>
  <si>
    <t>1430541748</t>
  </si>
  <si>
    <t>722 18-1223</t>
  </si>
  <si>
    <t>Izolace potrubí tepelně izolačními trubicemi z pěnového polyetylenu PE tl. 10mm  do vnitřního průměru DN 62mm</t>
  </si>
  <si>
    <t>-1251919245</t>
  </si>
  <si>
    <t>722 18-1222</t>
  </si>
  <si>
    <t>Izolace potrubí tepelně izolačními trubicemi z pěnového polyetylenu PE tl. 10mm  do vnitřního průměru DN 42mm</t>
  </si>
  <si>
    <t>991257362</t>
  </si>
  <si>
    <t>722 18-1221</t>
  </si>
  <si>
    <t>Izolace potrubí tepelně izolačními trubicemi z pěnového polyetylenu PE tl. 10mm  do vnitřního průměru DN 22mm</t>
  </si>
  <si>
    <t>-2078711539</t>
  </si>
  <si>
    <t>722 18-1242</t>
  </si>
  <si>
    <t>Izolace potrubí tepelně izolačními trubicemi z pěnového polyetylenu PE tl. 20mm  do vnitřního průměru DN 42mm</t>
  </si>
  <si>
    <t>1688904062</t>
  </si>
  <si>
    <t>722 18-1241</t>
  </si>
  <si>
    <t>Izolace potrubí tepelně izolačními trubicemi z pěnového polyetylenu PE tl. 20mm  do vnitřního průměru DN 22mm</t>
  </si>
  <si>
    <t>-882501624</t>
  </si>
  <si>
    <t>722 23-2065</t>
  </si>
  <si>
    <t>Kulový kohout s vypouštěním G1 1/2"</t>
  </si>
  <si>
    <t>-887767212</t>
  </si>
  <si>
    <t>722 23-2064</t>
  </si>
  <si>
    <t>Kulový kohout s vypouštěním G1 1/4"</t>
  </si>
  <si>
    <t>-137329675</t>
  </si>
  <si>
    <t>722 23-2063</t>
  </si>
  <si>
    <t>Kulový kohout s vypouštěním G1"</t>
  </si>
  <si>
    <t>-695379686</t>
  </si>
  <si>
    <t>722 23-2062</t>
  </si>
  <si>
    <t>Kulový kohout s vypouštěním G3/4"</t>
  </si>
  <si>
    <t>1321860267</t>
  </si>
  <si>
    <t>722 23-2061</t>
  </si>
  <si>
    <t>Kulový kohout s vypouštěním G1/2"</t>
  </si>
  <si>
    <t>341129524</t>
  </si>
  <si>
    <t>725 82-DM</t>
  </si>
  <si>
    <t>Baterie umyvadlová páková kubického tvaru</t>
  </si>
  <si>
    <t>1302396500</t>
  </si>
  <si>
    <t>725 82-DM.1</t>
  </si>
  <si>
    <t>Baterie umyvadlová páková pro bezbariérové umývátko</t>
  </si>
  <si>
    <t>419896861</t>
  </si>
  <si>
    <t>725 82-DM.2</t>
  </si>
  <si>
    <t>Baterie páková pro výlevku</t>
  </si>
  <si>
    <t>-1181337779</t>
  </si>
  <si>
    <t>725 81-DM</t>
  </si>
  <si>
    <t>Ventil pro připojení předstěnového instalačního systému WC</t>
  </si>
  <si>
    <t>373287805</t>
  </si>
  <si>
    <t>725 81-DM.1</t>
  </si>
  <si>
    <t>Ventil pro připojení předstěnového instalačního systému pisoáru</t>
  </si>
  <si>
    <t>698179987</t>
  </si>
  <si>
    <t>725 82-DM.3</t>
  </si>
  <si>
    <t>Baterie bidetová stojánková páková</t>
  </si>
  <si>
    <t>423675914</t>
  </si>
  <si>
    <t>DM</t>
  </si>
  <si>
    <t>Kompenzační smyčka z potrubí PPR PN20 o 40mm</t>
  </si>
  <si>
    <t>1313160706</t>
  </si>
  <si>
    <t>DM.1</t>
  </si>
  <si>
    <t>Kompenzační smyčka z potrubí PPR PN20 o 32mm</t>
  </si>
  <si>
    <t>-1314317641</t>
  </si>
  <si>
    <t>-.3</t>
  </si>
  <si>
    <t>Pevný bod pro potrubí PPR  o 40mm</t>
  </si>
  <si>
    <t>-669548074</t>
  </si>
  <si>
    <t>-.4</t>
  </si>
  <si>
    <t>Pevný bod pro potrubí PPR  o 32mm</t>
  </si>
  <si>
    <t>-764585632</t>
  </si>
  <si>
    <t>-.5</t>
  </si>
  <si>
    <t>Kotevní závěsy pro potrubí o 50mm (závěs, objímka, kotvící materiál)</t>
  </si>
  <si>
    <t>-495526023</t>
  </si>
  <si>
    <t>-.6</t>
  </si>
  <si>
    <t>Kotevní závěsy pro potrubí o 40mm (závěs, objímka, kotvící materiál)</t>
  </si>
  <si>
    <t>-1998576028</t>
  </si>
  <si>
    <t>-.7</t>
  </si>
  <si>
    <t>Kotevní závěsy pro potrubí o 32mm (závěs, objímka, kotvící materiál)</t>
  </si>
  <si>
    <t>-1505783335</t>
  </si>
  <si>
    <t>-.8</t>
  </si>
  <si>
    <t>Kotevní závěsy pro potrubí o 25mm (závěs, objímka, kotvící materiál)</t>
  </si>
  <si>
    <t>473414049</t>
  </si>
  <si>
    <t>-.9</t>
  </si>
  <si>
    <t>Kotevní závěsy pro potrubí o 20mm (závěs, objímka, kotvící materiál)</t>
  </si>
  <si>
    <t>-173812502</t>
  </si>
  <si>
    <t>Pol104</t>
  </si>
  <si>
    <t>Tlaková zkouška potrubí plastového do DN50</t>
  </si>
  <si>
    <t>966497739</t>
  </si>
  <si>
    <t>Pol105</t>
  </si>
  <si>
    <t>Proplach a desinfekce vodovodního potrubí do DN80</t>
  </si>
  <si>
    <t>9207955</t>
  </si>
  <si>
    <t xml:space="preserve"> Stavební výpomoci</t>
  </si>
  <si>
    <t>-.10</t>
  </si>
  <si>
    <t>Zhotovení prostupů stěnami a stropy, po osazení potrubních rozvodů opětné dozdění , zatěsnění a začištění. Technologické postupy provedení prací konzultovat s dodavateli stavebních prací, popřiípadě s projektantem stavebního prováděcího projektu.</t>
  </si>
  <si>
    <t>1353449435</t>
  </si>
  <si>
    <t>-.11</t>
  </si>
  <si>
    <t>Utěsnění prostupů v požárně dělících konstukcích dle platné požární zprávy.</t>
  </si>
  <si>
    <t>1573086692</t>
  </si>
  <si>
    <t xml:space="preserve"> Ostatní</t>
  </si>
  <si>
    <t>-.12</t>
  </si>
  <si>
    <t>Doprava veškerého zařízení a materiálu na stavbu</t>
  </si>
  <si>
    <t>paušál</t>
  </si>
  <si>
    <t>-482865552</t>
  </si>
  <si>
    <t>-.13</t>
  </si>
  <si>
    <t>Lešení - pro montážní práce dle výpisů výkonů jsou zapotřebí částečně pojízdná lešení. Tato zajišťuje dodavatel. Lešení musí odpovídat normě ČSN a předpisu POZ, jakožiustanovením stavebního dozoru.</t>
  </si>
  <si>
    <t>-1265832085</t>
  </si>
  <si>
    <t>-.14</t>
  </si>
  <si>
    <t>Vyzkoušení uvedení do provozu</t>
  </si>
  <si>
    <t>1899397332</t>
  </si>
  <si>
    <t>Pol106</t>
  </si>
  <si>
    <t>- hlavní montér</t>
  </si>
  <si>
    <t>505961003</t>
  </si>
  <si>
    <t>Pol107</t>
  </si>
  <si>
    <t>- samostatný montér</t>
  </si>
  <si>
    <t>1988540564</t>
  </si>
  <si>
    <t>Pol108</t>
  </si>
  <si>
    <t>- montér</t>
  </si>
  <si>
    <t>-1751383845</t>
  </si>
  <si>
    <t>Pol109</t>
  </si>
  <si>
    <t>- pomocný montér</t>
  </si>
  <si>
    <t>-575914232</t>
  </si>
  <si>
    <t>-.16</t>
  </si>
  <si>
    <t>209799605</t>
  </si>
  <si>
    <t>-.17</t>
  </si>
  <si>
    <t>-1266068210</t>
  </si>
  <si>
    <t xml:space="preserve"> Vnitřní kanalizace</t>
  </si>
  <si>
    <t>721 14-0802</t>
  </si>
  <si>
    <t>Demontáž potrubí z litinových trub do DN110</t>
  </si>
  <si>
    <t>-760337879</t>
  </si>
  <si>
    <t>721 14-0806</t>
  </si>
  <si>
    <t>Demontáž potrubí z litinových trub do DN200</t>
  </si>
  <si>
    <t>135599905</t>
  </si>
  <si>
    <t>721 29-0823</t>
  </si>
  <si>
    <t>Vnitrostaveništní přemístění vybouraných hmot do 24m výšky</t>
  </si>
  <si>
    <t>-233391542</t>
  </si>
  <si>
    <t>724 11-18M</t>
  </si>
  <si>
    <t>Demontáž čerpadla pro čerpání kondenzátu výměníkové stanice</t>
  </si>
  <si>
    <t>348296875</t>
  </si>
  <si>
    <t>725 11-0811</t>
  </si>
  <si>
    <t>Demontáž klozetů splachovacích s nádrží</t>
  </si>
  <si>
    <t>-1124917626</t>
  </si>
  <si>
    <t>725 11-2817</t>
  </si>
  <si>
    <t>Demontáž pisoárů bez nádrže</t>
  </si>
  <si>
    <t>-1903977452</t>
  </si>
  <si>
    <t>725 21-0821</t>
  </si>
  <si>
    <t>Demontáž umyvadel</t>
  </si>
  <si>
    <t>1029864351</t>
  </si>
  <si>
    <t>725 33-08M</t>
  </si>
  <si>
    <t>Demontáž výlevek</t>
  </si>
  <si>
    <t>-1869374771</t>
  </si>
  <si>
    <t>721 59-0813</t>
  </si>
  <si>
    <t>-1811703219</t>
  </si>
  <si>
    <t>725 86-0811</t>
  </si>
  <si>
    <t>Demontáž zápachových uzávěrek jednoduchých</t>
  </si>
  <si>
    <t>-429520638</t>
  </si>
  <si>
    <t>M.1</t>
  </si>
  <si>
    <t>Zaslepení stávajících odboček po demontovaných přípojkách zařizovacích předmětů</t>
  </si>
  <si>
    <t>420842938</t>
  </si>
  <si>
    <t>Pol110</t>
  </si>
  <si>
    <t>- vyhledání, vysekání a očištění stávajících rozvodů kanalizace určených k demontáži</t>
  </si>
  <si>
    <t>-1103691238</t>
  </si>
  <si>
    <t>Pol111</t>
  </si>
  <si>
    <t>- zazdění a zednické začištění otvorů ve stěně po demontáži stávajících rozvodů kanalizace</t>
  </si>
  <si>
    <t>-1190476960</t>
  </si>
  <si>
    <t>Pol112</t>
  </si>
  <si>
    <t>-  zazdění a zednické začištění otvorů ve stěně po demontovaných zařizovacích předmětech</t>
  </si>
  <si>
    <t>-498409084</t>
  </si>
  <si>
    <t>-407349294</t>
  </si>
  <si>
    <t xml:space="preserve"> Montáž rozvodů splaškové kanalizace</t>
  </si>
  <si>
    <t>721 17-4045</t>
  </si>
  <si>
    <t>Potrubí z plastových trub HT-systém (PP)</t>
  </si>
  <si>
    <t>-2142442517</t>
  </si>
  <si>
    <t>721 17-4044</t>
  </si>
  <si>
    <t>-976500583</t>
  </si>
  <si>
    <t>721 17-4043</t>
  </si>
  <si>
    <t>-601203482</t>
  </si>
  <si>
    <t>721 17-4042</t>
  </si>
  <si>
    <t>1330966746</t>
  </si>
  <si>
    <t>721 17-3401</t>
  </si>
  <si>
    <t>Potrubí z plastových trub KG-systém (PVC)</t>
  </si>
  <si>
    <t>33635086</t>
  </si>
  <si>
    <t>-453446185</t>
  </si>
  <si>
    <t>721 17-3402</t>
  </si>
  <si>
    <t>-248320573</t>
  </si>
  <si>
    <t>721 17-3707</t>
  </si>
  <si>
    <t>-582186654</t>
  </si>
  <si>
    <t>721 17-3747</t>
  </si>
  <si>
    <t>-1963945521</t>
  </si>
  <si>
    <t>760786801</t>
  </si>
  <si>
    <t>721 17-3403</t>
  </si>
  <si>
    <t>1155153899</t>
  </si>
  <si>
    <t>721 27-31M</t>
  </si>
  <si>
    <t>Větrací hlavice d125mm s integroanou bitumenovou manžetou, včetně osazení a utěsnění prostupu (koordinace se stavbou)</t>
  </si>
  <si>
    <t>-1213330870</t>
  </si>
  <si>
    <t>721 21-1421</t>
  </si>
  <si>
    <t>Podlahová vpusť se svislým odtokem DN110</t>
  </si>
  <si>
    <t>-796248051</t>
  </si>
  <si>
    <t>721 27-4122</t>
  </si>
  <si>
    <t>Přivzdušňovací ventil DN75</t>
  </si>
  <si>
    <t>1175961199</t>
  </si>
  <si>
    <t>725 21-9101</t>
  </si>
  <si>
    <t>Montáž umyvadel na konzoly</t>
  </si>
  <si>
    <t>-612654334</t>
  </si>
  <si>
    <t>725 11-9123</t>
  </si>
  <si>
    <t>Montáž klozetových mís závěsných na předstěnový instalační systém</t>
  </si>
  <si>
    <t>1790086384</t>
  </si>
  <si>
    <t>725 33-9111</t>
  </si>
  <si>
    <t>Montáž výlevek</t>
  </si>
  <si>
    <t>-383655358</t>
  </si>
  <si>
    <t>725 12-9101</t>
  </si>
  <si>
    <t>Montáž pisoárů závěsných na předstěnový instalační systém</t>
  </si>
  <si>
    <t>-1959020647</t>
  </si>
  <si>
    <t>725 23-9101</t>
  </si>
  <si>
    <t>Montáž bidetu</t>
  </si>
  <si>
    <t>1849886176</t>
  </si>
  <si>
    <t>-.18</t>
  </si>
  <si>
    <t>Tepelná izolace větracího potrubí DN125 v prostoru strojovny VZT</t>
  </si>
  <si>
    <t>-1459800423</t>
  </si>
  <si>
    <t>-.19</t>
  </si>
  <si>
    <t>Kotevní závěsy pro potrubí o 110mm (závěs, objímka, kotvící materiál)</t>
  </si>
  <si>
    <t>-1361947685</t>
  </si>
  <si>
    <t>-.20</t>
  </si>
  <si>
    <t>Kotevní závěsy pro potrubí o 125mm (závěs, objímka, kotvící materiál)</t>
  </si>
  <si>
    <t>-1138328244</t>
  </si>
  <si>
    <t>721 29-0111</t>
  </si>
  <si>
    <t>Zkuška těsnosti kanalizace do DN125</t>
  </si>
  <si>
    <t>-989084284</t>
  </si>
  <si>
    <t>721 29-0112</t>
  </si>
  <si>
    <t>Zkuška těsnosti kanalizace do DN200</t>
  </si>
  <si>
    <t>2019539937</t>
  </si>
  <si>
    <t xml:space="preserve"> Zařizovací předměty</t>
  </si>
  <si>
    <t>721 11-2021</t>
  </si>
  <si>
    <t>Závěsný klozet včetně sedátka</t>
  </si>
  <si>
    <t>-1074804223</t>
  </si>
  <si>
    <t>726 13-1041</t>
  </si>
  <si>
    <t>Instalační systém pro závěsný klozet pro ovládání zepředu s připojením</t>
  </si>
  <si>
    <t>-1434055594</t>
  </si>
  <si>
    <t>725 21-1603</t>
  </si>
  <si>
    <t>Keramické umyvadlo š.60cm s otvorem pro armaturu včetně sifonu</t>
  </si>
  <si>
    <t>-623033274</t>
  </si>
  <si>
    <t>725 12-1527</t>
  </si>
  <si>
    <t>Keramický urinál závěsný se sifonem včetně výtokové armatury se senzorem  (součástí dodávky je zdroj)</t>
  </si>
  <si>
    <t>-539037549</t>
  </si>
  <si>
    <t>726 13-1021</t>
  </si>
  <si>
    <t>Instalační systém pro závěsný urinál</t>
  </si>
  <si>
    <t>-1988745206</t>
  </si>
  <si>
    <t>725 23-1203</t>
  </si>
  <si>
    <t>Keramický bidet závěsný</t>
  </si>
  <si>
    <t>1459815558</t>
  </si>
  <si>
    <t>726 13-1011</t>
  </si>
  <si>
    <t>Instalační systém pro závěsný bidet</t>
  </si>
  <si>
    <t>200295337</t>
  </si>
  <si>
    <t>725 33-1111</t>
  </si>
  <si>
    <t>Závěsná výlevka + plastová mřížka</t>
  </si>
  <si>
    <t>1751473798</t>
  </si>
  <si>
    <t>726 13-DM</t>
  </si>
  <si>
    <t>Instalační systém pro závěsnou výlevku - pro nástěnnou armaturu</t>
  </si>
  <si>
    <t>1050060376</t>
  </si>
  <si>
    <t xml:space="preserve"> Vybavení bezbariérového sociálního zařízení</t>
  </si>
  <si>
    <t>721 11-2021.1</t>
  </si>
  <si>
    <t>Závěsný klozet invalidní bez sedátka</t>
  </si>
  <si>
    <t>-829075953</t>
  </si>
  <si>
    <t>726 13-1041.1</t>
  </si>
  <si>
    <t>Instalační systém pro závěsný klozet, oddálené pneumatické splachování na boční zeď, s připojením na kanalizační potrubí PE d110mm a vodovodní potrubí d20mm</t>
  </si>
  <si>
    <t>-1006866465</t>
  </si>
  <si>
    <t>DM.2</t>
  </si>
  <si>
    <t>Vodorovné madlo na dveře  - chromové matné výška 800-900mm</t>
  </si>
  <si>
    <t>1476499479</t>
  </si>
  <si>
    <t>DM.3</t>
  </si>
  <si>
    <t>Věšák na oděvy výška 130mm, chrom, dvouramenný, design 40. let, profil                     tubky 10mm</t>
  </si>
  <si>
    <t>-1004085171</t>
  </si>
  <si>
    <t>725 21-1701</t>
  </si>
  <si>
    <t>Keramické umývátko s otvorem pro armaturu včetně sifonu (imobilní)</t>
  </si>
  <si>
    <t>119933318</t>
  </si>
  <si>
    <t>DM.4</t>
  </si>
  <si>
    <t>Sklopné madlo, nosnost min. 150kg, chromové matné</t>
  </si>
  <si>
    <t>-1440044349</t>
  </si>
  <si>
    <t>DM.5</t>
  </si>
  <si>
    <t>Pevné madlo, nosnost min. 150kg, chromové matné</t>
  </si>
  <si>
    <t>56864394</t>
  </si>
  <si>
    <t>DM.6</t>
  </si>
  <si>
    <t>Zrcadlo nad umyvadlo s možností naklopení bez páky zasahující do prostoru</t>
  </si>
  <si>
    <t>492016985</t>
  </si>
  <si>
    <t>DM.7</t>
  </si>
  <si>
    <t>Svislé madlo délky nejméně 500mm, chromové matné, profil trubky 30mm</t>
  </si>
  <si>
    <t>470911450</t>
  </si>
  <si>
    <t>DM.8</t>
  </si>
  <si>
    <t>Odpadkový koš, kulatý, objem 5 litrů, leštěný nerez</t>
  </si>
  <si>
    <t>-973151155</t>
  </si>
  <si>
    <t xml:space="preserve"> Montáž rozvodů dešťové kanalizace</t>
  </si>
  <si>
    <t>721 23-31D</t>
  </si>
  <si>
    <t>Střešní vtok tepelně izolovaný, vyhřívaný, s integrovanou bitumenovou manžetou pro napojení na potrubí DN110</t>
  </si>
  <si>
    <t>1273297710</t>
  </si>
  <si>
    <t>DM.9</t>
  </si>
  <si>
    <t>Odvodňovací žlab šířka 130mm, hloubka 175mm, délka 1,0m, pro napojení na potrubí DN110, včetně pozinkovaného roštu s nosností 12,5t</t>
  </si>
  <si>
    <t>1535593421</t>
  </si>
  <si>
    <t>721 17-3315</t>
  </si>
  <si>
    <t>476695491</t>
  </si>
  <si>
    <t>721 17-3316</t>
  </si>
  <si>
    <t>1748338398</t>
  </si>
  <si>
    <t>721173317</t>
  </si>
  <si>
    <t>Potrubí kanalizační plastové dešťové systém KG DN 160</t>
  </si>
  <si>
    <t>538403581</t>
  </si>
  <si>
    <t>721173315</t>
  </si>
  <si>
    <t>Potrubí kanalizační plastové dešťové systém KG DN 110</t>
  </si>
  <si>
    <t>878626389</t>
  </si>
  <si>
    <t>D10</t>
  </si>
  <si>
    <t xml:space="preserve"> Montáž rozvodů jednotné kanalizace</t>
  </si>
  <si>
    <t>894 81-23D</t>
  </si>
  <si>
    <t>Revizní a čistící šachta průtočná s levým přítokem d600, hloubka 2,0m,  pro potrubí DN160 ve složení:</t>
  </si>
  <si>
    <t>kpl.</t>
  </si>
  <si>
    <t>-889843066</t>
  </si>
  <si>
    <t>DM.10</t>
  </si>
  <si>
    <t>Monolitická šachta odbočná umístěná na stávajícím potrubí DN150  z kameniny o vnitřním rozměru 800 x 800mm, hloubka 2,65m s litinovým poklopem rozměr 600 x 600mm, nosnost 12,5t.</t>
  </si>
  <si>
    <t>-1531151630</t>
  </si>
  <si>
    <t>721173403</t>
  </si>
  <si>
    <t>Potrubí kanalizační plastové svodné systém KG DN 160</t>
  </si>
  <si>
    <t>1334245507</t>
  </si>
  <si>
    <t>-.21</t>
  </si>
  <si>
    <t>Bezhrdlová kameninová odbočka DN150/150</t>
  </si>
  <si>
    <t>1574024809</t>
  </si>
  <si>
    <t>-.22</t>
  </si>
  <si>
    <t>Opravná manžeta DN150 pro montáž kameninové odbočky do stávajícího potrubí</t>
  </si>
  <si>
    <t>-1310559174</t>
  </si>
  <si>
    <t>-.23</t>
  </si>
  <si>
    <t>Přechodka kamenina/ PVC DN150/DN160</t>
  </si>
  <si>
    <t>-1265993024</t>
  </si>
  <si>
    <t>-.24</t>
  </si>
  <si>
    <t>Zhotovení prostupů stěnami, stropy a střechou , po osazení potrubních rozvodů opětné dozdění , zatěsnění a začištění. Technologické postupy provedení prací konzultovat s dodavateli stavebních prací, popřiípadě s projektantem stavebního prováděcího projekt</t>
  </si>
  <si>
    <t>1892951329</t>
  </si>
  <si>
    <t>1880122071</t>
  </si>
  <si>
    <t>-.25</t>
  </si>
  <si>
    <t>Zhotovení výkopu a zhotovení pískového lože s obsypem pro pokládku potrubí splaškové kanalizace DN160 vedené pod podlahou 1.PP, po pokládce potrubí opětné zasyspání, zhutnění a provedení konečné povrchové úpravy</t>
  </si>
  <si>
    <t>834961204</t>
  </si>
  <si>
    <t>-.26</t>
  </si>
  <si>
    <t>Zhotovení výkopu a zhotovení pískového lože s obsypem pro pokládku potrubí splaškové kanalizace DN110 vedené pod podlahou 1.PP, po pokládce potrubí opětné zasyspání, zhutnění a provedení konečné povrchové úpravy</t>
  </si>
  <si>
    <t>-257866293</t>
  </si>
  <si>
    <t>-.27</t>
  </si>
  <si>
    <t>Zhotovení výkopu a zhotovení pískového lože s obsypem pro pokládku potrubí dešťové kanalizace DN160 vedené pod podlahou 1.PP, po pokládce potrubí opětné zasyspání, zhutnění a provedení konečné povrchové úpravy</t>
  </si>
  <si>
    <t>1528719486</t>
  </si>
  <si>
    <t>-.28</t>
  </si>
  <si>
    <t>Zhotovení výkopu a zhotovení pískového lože s obsypem pro pokládku potrubí dešťové kanalizace DN110 vedené od odvodňovacího žlabu, po pokládce potrubí opětné zasyspání, zhutnění a provedení konečné povrchové úpravy</t>
  </si>
  <si>
    <t>1837341173</t>
  </si>
  <si>
    <t>-.29</t>
  </si>
  <si>
    <t>Zhotovení výkopu pro osazení čistící a revizní šachty d600mm, po osazení jednotlivých dílů šachtového systému opětné začištění, zhutnění a provedení konečné povrchové úpravy</t>
  </si>
  <si>
    <t>574297699</t>
  </si>
  <si>
    <t>-.30</t>
  </si>
  <si>
    <t>Zhotovení výkopu pro osazení monolitické revizní šachty 800x800mm, po zhotovení šachty opětné začištění, zhutnění a provedení konečné povrchové úpravy</t>
  </si>
  <si>
    <t>-1492889564</t>
  </si>
  <si>
    <t>Pol122</t>
  </si>
  <si>
    <t>-1873625744</t>
  </si>
  <si>
    <t>Pol123</t>
  </si>
  <si>
    <t>804214451</t>
  </si>
  <si>
    <t>Pol124</t>
  </si>
  <si>
    <t>-323786097</t>
  </si>
  <si>
    <t>1291175334</t>
  </si>
  <si>
    <t>-1532590312</t>
  </si>
  <si>
    <t>253337924</t>
  </si>
  <si>
    <t>15106995</t>
  </si>
  <si>
    <t>Pol125</t>
  </si>
  <si>
    <t>-1549875307</t>
  </si>
  <si>
    <t>Pol126</t>
  </si>
  <si>
    <t>-8843242</t>
  </si>
  <si>
    <t>D11</t>
  </si>
  <si>
    <t xml:space="preserve"> Rozvody zemního plynu</t>
  </si>
  <si>
    <t>723 15-0802</t>
  </si>
  <si>
    <t>Demontáž potrubí svařovaného z ocelových trubek hladkých do d32mm</t>
  </si>
  <si>
    <t>1629848441</t>
  </si>
  <si>
    <t>723 29-0822</t>
  </si>
  <si>
    <t>Vnitrostaveništní přemístění vybouraných hmot do 12m výšky</t>
  </si>
  <si>
    <t>-1013596112</t>
  </si>
  <si>
    <t>Pol127</t>
  </si>
  <si>
    <t>- vyhledání, vysekání a očištění stávajících rozvodů plynu určených k demontáži</t>
  </si>
  <si>
    <t>-1623479072</t>
  </si>
  <si>
    <t>Pol128</t>
  </si>
  <si>
    <t>- zazdění a zednické začištění otvorů ve stěně po demontáži stávajících rozvodů plynu</t>
  </si>
  <si>
    <t>-872539114</t>
  </si>
  <si>
    <t>-158649609</t>
  </si>
  <si>
    <t>07 - Elektroinstalace silnoproudé a slaboproudé</t>
  </si>
  <si>
    <t>21-M -  Elektromontáže</t>
  </si>
  <si>
    <t xml:space="preserve">    1 -  Materiál elektromontážní</t>
  </si>
  <si>
    <t xml:space="preserve">    2 -  Materiál zemní+stavební</t>
  </si>
  <si>
    <t xml:space="preserve">    3 -  Elektromontáže</t>
  </si>
  <si>
    <t xml:space="preserve">    4 -  Demontáže</t>
  </si>
  <si>
    <t xml:space="preserve">    5 -  Ostatní náklady</t>
  </si>
  <si>
    <t xml:space="preserve">    6 -  Revize</t>
  </si>
  <si>
    <t>21-M</t>
  </si>
  <si>
    <t xml:space="preserve"> Elektromontáže</t>
  </si>
  <si>
    <t xml:space="preserve"> Materiál elektromontážní</t>
  </si>
  <si>
    <t>295001</t>
  </si>
  <si>
    <t>vedení FeZn 30/4 (0,96kg/m)</t>
  </si>
  <si>
    <t>-284385030</t>
  </si>
  <si>
    <t>295011</t>
  </si>
  <si>
    <t>vedení FeZn pr.10mm(0,63kg/m)</t>
  </si>
  <si>
    <t>1659226275</t>
  </si>
  <si>
    <t>295012</t>
  </si>
  <si>
    <t>vedení FeZn pr.8mm(0,40kg/m)</t>
  </si>
  <si>
    <t>-1194716358</t>
  </si>
  <si>
    <t>297846</t>
  </si>
  <si>
    <t>kříž sv FeZn pro pr8-10/8-10mm pr8-10/pásek /pásek</t>
  </si>
  <si>
    <t>-1183788235</t>
  </si>
  <si>
    <t>298932</t>
  </si>
  <si>
    <t>napín hlava s hroty pro pásek 25x03mm pro pr.8mm</t>
  </si>
  <si>
    <t>-992585362</t>
  </si>
  <si>
    <t>297781</t>
  </si>
  <si>
    <t>svorka FeZn pro pr8-16/15-25mm se šroubem</t>
  </si>
  <si>
    <t>182869115</t>
  </si>
  <si>
    <t>298302</t>
  </si>
  <si>
    <t>uzem bod M10/M12 nerez s připojovací osou FeZn</t>
  </si>
  <si>
    <t>-908379899</t>
  </si>
  <si>
    <t>298311</t>
  </si>
  <si>
    <t>prop sv pro pr6-22/pásek 40mm ocel s přítlač. šr.</t>
  </si>
  <si>
    <t>-561352134</t>
  </si>
  <si>
    <t>298314</t>
  </si>
  <si>
    <t>přip sv pro uzem bod M10 pro pr8-10/pásek</t>
  </si>
  <si>
    <t>-887617507</t>
  </si>
  <si>
    <t>298876</t>
  </si>
  <si>
    <t>ekvi příp s krytem 5x 25-25mm2 3x16-95mm2 1x 30x4</t>
  </si>
  <si>
    <t>-440084076</t>
  </si>
  <si>
    <t>298925</t>
  </si>
  <si>
    <t>napín hlava nerez pro pásek25x03mm s připoj</t>
  </si>
  <si>
    <t>1771841994</t>
  </si>
  <si>
    <t>298926</t>
  </si>
  <si>
    <t>napín pásek nerez 25x03mm L100m</t>
  </si>
  <si>
    <t>175981177</t>
  </si>
  <si>
    <t>900067</t>
  </si>
  <si>
    <t>Průchodka zemní certifikovaná - do hydroizolace</t>
  </si>
  <si>
    <t>-303026909</t>
  </si>
  <si>
    <t>900115</t>
  </si>
  <si>
    <t>Smršťovací trubka pro drát pr. 10mm s lepidlem</t>
  </si>
  <si>
    <t>-666977395</t>
  </si>
  <si>
    <t>900058</t>
  </si>
  <si>
    <t>Smršťovací trubka pro drát pr. 8mm s lepidlem</t>
  </si>
  <si>
    <t>1770493998</t>
  </si>
  <si>
    <t>297369</t>
  </si>
  <si>
    <t>PV nerez pro kov střechy pro připevnění pod šroub</t>
  </si>
  <si>
    <t>1826555942</t>
  </si>
  <si>
    <t>297204</t>
  </si>
  <si>
    <t>PV pro ploché střechy Beton C35/45 jedno</t>
  </si>
  <si>
    <t>-1312528820</t>
  </si>
  <si>
    <t>297003</t>
  </si>
  <si>
    <t>Drát 8mm AlMgSi role 148m měkký</t>
  </si>
  <si>
    <t>701150336</t>
  </si>
  <si>
    <t>297742</t>
  </si>
  <si>
    <t>Svorka Al pro pr8-10mm šroub se 6-hr hlavou</t>
  </si>
  <si>
    <t>-221575666</t>
  </si>
  <si>
    <t>297962</t>
  </si>
  <si>
    <t>okap sv Al pro zaoblení 16-22mm s příložkou</t>
  </si>
  <si>
    <t>1834502526</t>
  </si>
  <si>
    <t>298022</t>
  </si>
  <si>
    <t>jím tyč D16mm L2000mm AlMgSi F22 zúž na 10mm</t>
  </si>
  <si>
    <t>-1818518952</t>
  </si>
  <si>
    <t>298001</t>
  </si>
  <si>
    <t>jím tyč D10mm L1000mm Al sražené hrany</t>
  </si>
  <si>
    <t>1690101866</t>
  </si>
  <si>
    <t>298111</t>
  </si>
  <si>
    <t>bet podst C45/55 D337mm H90mm pro jímací tyč</t>
  </si>
  <si>
    <t>-2007727497</t>
  </si>
  <si>
    <t>298117</t>
  </si>
  <si>
    <t>Podložka plast D370mm černá</t>
  </si>
  <si>
    <t>1387044970</t>
  </si>
  <si>
    <t>297826</t>
  </si>
  <si>
    <t>Svorka nerez 200kA pro pr8-10/16mm šroub</t>
  </si>
  <si>
    <t>-2072360819</t>
  </si>
  <si>
    <t>171111</t>
  </si>
  <si>
    <t>vodič CY 25  /H07V-R/</t>
  </si>
  <si>
    <t>389406751</t>
  </si>
  <si>
    <t>171210</t>
  </si>
  <si>
    <t>vodič CYY 16</t>
  </si>
  <si>
    <t>40104401</t>
  </si>
  <si>
    <t>171208</t>
  </si>
  <si>
    <t>vodič CYY 6</t>
  </si>
  <si>
    <t>-1134810198</t>
  </si>
  <si>
    <t>101216</t>
  </si>
  <si>
    <t>kabel 1kV CYKY 3x120+70</t>
  </si>
  <si>
    <t>442718961</t>
  </si>
  <si>
    <t>101310</t>
  </si>
  <si>
    <t>kabel CYKY-J 5x16</t>
  </si>
  <si>
    <t>1183330056</t>
  </si>
  <si>
    <t>101309</t>
  </si>
  <si>
    <t>kabel CYKY-J 5x10</t>
  </si>
  <si>
    <t>709642478</t>
  </si>
  <si>
    <t>101306</t>
  </si>
  <si>
    <t>kabel CYKY-J 5x2,5</t>
  </si>
  <si>
    <t>-166483701</t>
  </si>
  <si>
    <t>101106</t>
  </si>
  <si>
    <t>kabel CYKY-J 3x2,5</t>
  </si>
  <si>
    <t>1216002517</t>
  </si>
  <si>
    <t>101105</t>
  </si>
  <si>
    <t>kabel CYKY-O 3x1,5</t>
  </si>
  <si>
    <t>1691588697</t>
  </si>
  <si>
    <t>101105.1</t>
  </si>
  <si>
    <t>kabel CYKY-J 3x1,5</t>
  </si>
  <si>
    <t>-313798476</t>
  </si>
  <si>
    <t>203301</t>
  </si>
  <si>
    <t>kabel JYTY 2x1</t>
  </si>
  <si>
    <t>-1727707039</t>
  </si>
  <si>
    <t>203304</t>
  </si>
  <si>
    <t>kabel JYTY 5x1</t>
  </si>
  <si>
    <t>-1193050267</t>
  </si>
  <si>
    <t>175116</t>
  </si>
  <si>
    <t>kabel CYKYLo-J 3x2,5</t>
  </si>
  <si>
    <t>365807363</t>
  </si>
  <si>
    <t>175115</t>
  </si>
  <si>
    <t>kabel CYKYLo-O 3x1,5</t>
  </si>
  <si>
    <t>-1145371257</t>
  </si>
  <si>
    <t>175115.1</t>
  </si>
  <si>
    <t>kabel CYKYLo-J 3x1,5</t>
  </si>
  <si>
    <t>328606199</t>
  </si>
  <si>
    <t>363043</t>
  </si>
  <si>
    <t>Žlab 200/100 GZ vč. podpěr, spojek</t>
  </si>
  <si>
    <t>1749121622</t>
  </si>
  <si>
    <t>363045</t>
  </si>
  <si>
    <t>Žlab 300/100 GZ vč. podpěr, spojek</t>
  </si>
  <si>
    <t>1621169130</t>
  </si>
  <si>
    <t>315132</t>
  </si>
  <si>
    <t>krabice pancéř plast 117x117x58 IP54 + svork.</t>
  </si>
  <si>
    <t>-46652307</t>
  </si>
  <si>
    <t>311216</t>
  </si>
  <si>
    <t>krabice přístrojová</t>
  </si>
  <si>
    <t>-423864485</t>
  </si>
  <si>
    <t>311117</t>
  </si>
  <si>
    <t>krabice univerz/rozvodka vč. víčka a svorkovnice</t>
  </si>
  <si>
    <t>839458553</t>
  </si>
  <si>
    <t>322112</t>
  </si>
  <si>
    <t>trubka PVC tuhá nízké namáhání pr. 16mm</t>
  </si>
  <si>
    <t>240279989</t>
  </si>
  <si>
    <t>322172</t>
  </si>
  <si>
    <t>/trubka PVC tuhá/ příchytka pr.16mm</t>
  </si>
  <si>
    <t>980593448</t>
  </si>
  <si>
    <t>321112</t>
  </si>
  <si>
    <t>trubka ohebná PVC pr.16mm</t>
  </si>
  <si>
    <t>-806386959</t>
  </si>
  <si>
    <t>311116</t>
  </si>
  <si>
    <t>krabice univerzální/odbočná vč. víčka</t>
  </si>
  <si>
    <t>-1436374924</t>
  </si>
  <si>
    <t>900039</t>
  </si>
  <si>
    <t>snímač pohybu s kombi. čočkou bílá b. min.IP44</t>
  </si>
  <si>
    <t>-387153469</t>
  </si>
  <si>
    <t>410471</t>
  </si>
  <si>
    <t>SESTAVA  spín+sním pohybu</t>
  </si>
  <si>
    <t>-1246726956</t>
  </si>
  <si>
    <t>410401</t>
  </si>
  <si>
    <t>spínač automat+snímač pohybu selekt čočka</t>
  </si>
  <si>
    <t>931824623</t>
  </si>
  <si>
    <t>420481</t>
  </si>
  <si>
    <t>rámeček pro 1 přístroj</t>
  </si>
  <si>
    <t>-342362304</t>
  </si>
  <si>
    <t>413202</t>
  </si>
  <si>
    <t>přepínač 10A/250Vstř IP54 ř.6</t>
  </si>
  <si>
    <t>-218808165</t>
  </si>
  <si>
    <t>423221</t>
  </si>
  <si>
    <t>zásuvka 16A/250Vstř IP54(plast)</t>
  </si>
  <si>
    <t>692305576</t>
  </si>
  <si>
    <t>413201</t>
  </si>
  <si>
    <t>spínač 10A/250Vstř IP54 řaz.1</t>
  </si>
  <si>
    <t>1079547704</t>
  </si>
  <si>
    <t>410451</t>
  </si>
  <si>
    <t>SESTAVA  ovlad 10A/250Vstř řaz.1/0So</t>
  </si>
  <si>
    <t>957537527</t>
  </si>
  <si>
    <t>409808</t>
  </si>
  <si>
    <t>ovlad/strojek 10A/250Vstř ř.1/0,So,S</t>
  </si>
  <si>
    <t>-1662132067</t>
  </si>
  <si>
    <t>409900</t>
  </si>
  <si>
    <t>doutnavka orientační</t>
  </si>
  <si>
    <t>-1511641573</t>
  </si>
  <si>
    <t>410413</t>
  </si>
  <si>
    <t>kryt spín řaz.1So,6So,S,1/0So,S,7So</t>
  </si>
  <si>
    <t>1017833468</t>
  </si>
  <si>
    <t>-1026128314</t>
  </si>
  <si>
    <t>410430</t>
  </si>
  <si>
    <t>SESTAVA  spínač 1pól 10A/250Vstř ř.1</t>
  </si>
  <si>
    <t>1501916726</t>
  </si>
  <si>
    <t>409800</t>
  </si>
  <si>
    <t>spínač/strojek 10A/250Vstř řaz.1,1So</t>
  </si>
  <si>
    <t>-1114603854</t>
  </si>
  <si>
    <t>410411</t>
  </si>
  <si>
    <t>kryt spín 1-duchý pro ř.1,6,7,1/0</t>
  </si>
  <si>
    <t>609945299</t>
  </si>
  <si>
    <t>-731388286</t>
  </si>
  <si>
    <t>900020</t>
  </si>
  <si>
    <t>Modul kontrolní s alarmem syst. přiv. pomoci</t>
  </si>
  <si>
    <t>1709159693</t>
  </si>
  <si>
    <t>900022</t>
  </si>
  <si>
    <t>Transformátor syst. přiv. pomoci</t>
  </si>
  <si>
    <t>556734806</t>
  </si>
  <si>
    <t>900021</t>
  </si>
  <si>
    <t>Tlačítko prosvětlené signální syst. přiv. pomoci</t>
  </si>
  <si>
    <t>1076504909</t>
  </si>
  <si>
    <t>900118</t>
  </si>
  <si>
    <t>Tlačítko signální tahové syst. přiv. pomoci</t>
  </si>
  <si>
    <t>-2139070322</t>
  </si>
  <si>
    <t>420341</t>
  </si>
  <si>
    <t>rámeček pro 1 přístroj syst. přiv. pomoci</t>
  </si>
  <si>
    <t>616684643</t>
  </si>
  <si>
    <t>420342</t>
  </si>
  <si>
    <t>rámeček pro 2 přístr vodorov syst. přiv. pomoci</t>
  </si>
  <si>
    <t>429070931</t>
  </si>
  <si>
    <t>540117</t>
  </si>
  <si>
    <t>Svítidlo A1 dle specifikace</t>
  </si>
  <si>
    <t>1281515669</t>
  </si>
  <si>
    <t>521027</t>
  </si>
  <si>
    <t>Svítidlo A2 dle specifikace</t>
  </si>
  <si>
    <t>240671961</t>
  </si>
  <si>
    <t>519216</t>
  </si>
  <si>
    <t>Svítidlo B1 dle specifikace</t>
  </si>
  <si>
    <t>-282244553</t>
  </si>
  <si>
    <t>592272</t>
  </si>
  <si>
    <t>zářivka 40W</t>
  </si>
  <si>
    <t>677658878</t>
  </si>
  <si>
    <t>592272.1</t>
  </si>
  <si>
    <t>zářivka 22W</t>
  </si>
  <si>
    <t>-2004985651</t>
  </si>
  <si>
    <t>519322</t>
  </si>
  <si>
    <t>Svítidlo B2 dle specifikace</t>
  </si>
  <si>
    <t>1408573036</t>
  </si>
  <si>
    <t>592272.2</t>
  </si>
  <si>
    <t>zářivka 17W</t>
  </si>
  <si>
    <t>395401680</t>
  </si>
  <si>
    <t>509001</t>
  </si>
  <si>
    <t>Svítidlo B3 dle specifikace</t>
  </si>
  <si>
    <t>-948348746</t>
  </si>
  <si>
    <t>520201</t>
  </si>
  <si>
    <t>Svítidlo C1 dle specifikace</t>
  </si>
  <si>
    <t>357216854</t>
  </si>
  <si>
    <t>552041</t>
  </si>
  <si>
    <t>Svítidlo N1 dle specifikace</t>
  </si>
  <si>
    <t>518926815</t>
  </si>
  <si>
    <t>900012</t>
  </si>
  <si>
    <t>Rozvaděč R1 dle výkresu D.1.6.16 a popisu v TZ</t>
  </si>
  <si>
    <t>855649143</t>
  </si>
  <si>
    <t>900012.1</t>
  </si>
  <si>
    <t>Rozvaděč R2 dle výkresu D.1.6.17 a popisu v TZ</t>
  </si>
  <si>
    <t>1869796665</t>
  </si>
  <si>
    <t>900012.2</t>
  </si>
  <si>
    <t>Rozvaděč R3 dle výkresu D.1.6.18 a popisu v TZ</t>
  </si>
  <si>
    <t>676832752</t>
  </si>
  <si>
    <t>900012.3</t>
  </si>
  <si>
    <t>Rozvaděč R4 dle výkresu D.1.6.19 a popisu v TZ</t>
  </si>
  <si>
    <t>56684299</t>
  </si>
  <si>
    <t>900012.4</t>
  </si>
  <si>
    <t>Rozvaděč RE dle popisu v TZ</t>
  </si>
  <si>
    <t>-794032307</t>
  </si>
  <si>
    <t>900012.5</t>
  </si>
  <si>
    <t>Rozvaděč RH dle popisu v TZ</t>
  </si>
  <si>
    <t>-2072757086</t>
  </si>
  <si>
    <t>900012.6</t>
  </si>
  <si>
    <t>Rozvaděč RM dle popisu v TZ</t>
  </si>
  <si>
    <t>582826084</t>
  </si>
  <si>
    <t>453121</t>
  </si>
  <si>
    <t>napájzdroj pro tablo</t>
  </si>
  <si>
    <t>1957136313</t>
  </si>
  <si>
    <t>453122</t>
  </si>
  <si>
    <t>napájzdroj pro videotelefon</t>
  </si>
  <si>
    <t>828467935</t>
  </si>
  <si>
    <t>491714</t>
  </si>
  <si>
    <t>videotelefon domovní dle popisu v TZ</t>
  </si>
  <si>
    <t>34258697</t>
  </si>
  <si>
    <t>491328</t>
  </si>
  <si>
    <t>tablo videotelefonu sestava dle popisu v TZ</t>
  </si>
  <si>
    <t>-627609338</t>
  </si>
  <si>
    <t>209403</t>
  </si>
  <si>
    <t>kabel U/UTP Cat.5e 4x2xAWG24 PVC plášť šedý</t>
  </si>
  <si>
    <t>-1614223610</t>
  </si>
  <si>
    <t>101005</t>
  </si>
  <si>
    <t>kabel CYKY-O 2x1,5</t>
  </si>
  <si>
    <t>-358981727</t>
  </si>
  <si>
    <t>333151</t>
  </si>
  <si>
    <t>lišta vkládací 40x20</t>
  </si>
  <si>
    <t>-94344019</t>
  </si>
  <si>
    <t>321124</t>
  </si>
  <si>
    <t>trubka ohebná PVC pr.23mm</t>
  </si>
  <si>
    <t>1056587482</t>
  </si>
  <si>
    <t>-1572585442</t>
  </si>
  <si>
    <t>311325</t>
  </si>
  <si>
    <t>krabice odbočná vč. víčka</t>
  </si>
  <si>
    <t>-564021899</t>
  </si>
  <si>
    <t>311332</t>
  </si>
  <si>
    <t>skříň rozvodná vč. víka</t>
  </si>
  <si>
    <t>-1603890913</t>
  </si>
  <si>
    <t>321500</t>
  </si>
  <si>
    <t>roura korugovaná pr.40/32mm</t>
  </si>
  <si>
    <t>132628003</t>
  </si>
  <si>
    <t>900050</t>
  </si>
  <si>
    <t>Drobný elektromontážní materiál</t>
  </si>
  <si>
    <t>494789543</t>
  </si>
  <si>
    <t>933</t>
  </si>
  <si>
    <t>ohnivzdorná přepážka sádroperlit(obecná položka)</t>
  </si>
  <si>
    <t>1987753946</t>
  </si>
  <si>
    <t xml:space="preserve"> Materiál zemní+stavební</t>
  </si>
  <si>
    <t>46221</t>
  </si>
  <si>
    <t>asfalt 80</t>
  </si>
  <si>
    <t>1582123008</t>
  </si>
  <si>
    <t>210220021</t>
  </si>
  <si>
    <t>uzemňov.vedení v zemi úplná mtž FeZn do 120mm2</t>
  </si>
  <si>
    <t>1601843986</t>
  </si>
  <si>
    <t>210220002</t>
  </si>
  <si>
    <t>uzemňov.vedení na povrchu úplná mtž FeZn pr.10mm</t>
  </si>
  <si>
    <t>-517543174</t>
  </si>
  <si>
    <t>-1274575471</t>
  </si>
  <si>
    <t>210220302</t>
  </si>
  <si>
    <t>svorka hromosvodová do 4 šroubů</t>
  </si>
  <si>
    <t>472586084</t>
  </si>
  <si>
    <t>210220321</t>
  </si>
  <si>
    <t>svorka na potrubí vč.pásku (Bernard)</t>
  </si>
  <si>
    <t>-600958079</t>
  </si>
  <si>
    <t>210220301</t>
  </si>
  <si>
    <t>svorka hromosvodová do 2 šroubů</t>
  </si>
  <si>
    <t>313679625</t>
  </si>
  <si>
    <t>-2136163559</t>
  </si>
  <si>
    <t>-302601839</t>
  </si>
  <si>
    <t>210192562</t>
  </si>
  <si>
    <t>ochranná svorkovnice(nulový můstek)vč.zapoj.do 63A</t>
  </si>
  <si>
    <t>-1200178463</t>
  </si>
  <si>
    <t>210990056</t>
  </si>
  <si>
    <t>svařovaná spojka d. 5cm pásek FeZn 30x4mm</t>
  </si>
  <si>
    <t>-1312508938</t>
  </si>
  <si>
    <t>210220441</t>
  </si>
  <si>
    <t>ochrana zemní svorky asfaltovým nátěrem</t>
  </si>
  <si>
    <t>1440754768</t>
  </si>
  <si>
    <t>210220101</t>
  </si>
  <si>
    <t>svod vč.podpěr drát do pr.10mm</t>
  </si>
  <si>
    <t>885292081</t>
  </si>
  <si>
    <t>206631740</t>
  </si>
  <si>
    <t>-387922386</t>
  </si>
  <si>
    <t>210220231</t>
  </si>
  <si>
    <t>jímací tyč do 3m montáž na stojan</t>
  </si>
  <si>
    <t>813746954</t>
  </si>
  <si>
    <t>1031974853</t>
  </si>
  <si>
    <t>-1159250969</t>
  </si>
  <si>
    <t>210800831</t>
  </si>
  <si>
    <t>vodič Cu(-CY,CYA) volně uložený do 1x35</t>
  </si>
  <si>
    <t>-1810200946</t>
  </si>
  <si>
    <t>210800006</t>
  </si>
  <si>
    <t>vodič Cu(-CY) pod omítkou do 1x16</t>
  </si>
  <si>
    <t>-2135565641</t>
  </si>
  <si>
    <t>1339591544</t>
  </si>
  <si>
    <t>210810107</t>
  </si>
  <si>
    <t>kabel Cu(-1kV CYKY) pevně ulož do3x185/4x150/5x120</t>
  </si>
  <si>
    <t>-1390465366</t>
  </si>
  <si>
    <t>210800114</t>
  </si>
  <si>
    <t>kabel Cu(-CYKY) pod omítkou do 5x16</t>
  </si>
  <si>
    <t>-435562811</t>
  </si>
  <si>
    <t>210800113</t>
  </si>
  <si>
    <t>kabel Cu(-CYKY) pod omítkou do 5x10</t>
  </si>
  <si>
    <t>-1781259666</t>
  </si>
  <si>
    <t>210800112</t>
  </si>
  <si>
    <t>kabel Cu(-CYKY) pod omítkou do 5x6</t>
  </si>
  <si>
    <t>-1530926440</t>
  </si>
  <si>
    <t>210800103</t>
  </si>
  <si>
    <t>kabel Cu(-CYKY) pod omítkou do 2x4/3x2,5/5x1,5</t>
  </si>
  <si>
    <t>-761480135</t>
  </si>
  <si>
    <t>463568058</t>
  </si>
  <si>
    <t>1323588746</t>
  </si>
  <si>
    <t>210850010</t>
  </si>
  <si>
    <t>kabel NCEY/JYTY volně uložený do 19x1</t>
  </si>
  <si>
    <t>847084753</t>
  </si>
  <si>
    <t>-1518587140</t>
  </si>
  <si>
    <t>210100105</t>
  </si>
  <si>
    <t>ukončení na svorkovnici vodič do 120mm2</t>
  </si>
  <si>
    <t>-915259845</t>
  </si>
  <si>
    <t>210100103</t>
  </si>
  <si>
    <t>ukončení na svorkovnici vodič do 70mm2</t>
  </si>
  <si>
    <t>-1975550128</t>
  </si>
  <si>
    <t>210100101</t>
  </si>
  <si>
    <t>ukončení na svorkovnici vodič do 16mm2</t>
  </si>
  <si>
    <t>-336460639</t>
  </si>
  <si>
    <t>210800024</t>
  </si>
  <si>
    <t>kabel Cu plochý(-CYKYL) pod omítkou do 3x2,5</t>
  </si>
  <si>
    <t>1928642065</t>
  </si>
  <si>
    <t>1141838142</t>
  </si>
  <si>
    <t>1653751992</t>
  </si>
  <si>
    <t>210020133</t>
  </si>
  <si>
    <t>kabelový rošt do š.40cm</t>
  </si>
  <si>
    <t>-1365082560</t>
  </si>
  <si>
    <t>-437065978</t>
  </si>
  <si>
    <t>210010453</t>
  </si>
  <si>
    <t>krabice plast pro P rozvod vč.zapojení</t>
  </si>
  <si>
    <t>2024098031</t>
  </si>
  <si>
    <t>210010301</t>
  </si>
  <si>
    <t>krabice přístrojová bez zapojení</t>
  </si>
  <si>
    <t>-893724030</t>
  </si>
  <si>
    <t>210010321</t>
  </si>
  <si>
    <t>krabicová rozvodka vč.svorkovn.a zapojení(-KR68)</t>
  </si>
  <si>
    <t>766173837</t>
  </si>
  <si>
    <t>210010021</t>
  </si>
  <si>
    <t>trubka plast tuhá pevně uložená do průměru 16</t>
  </si>
  <si>
    <t>1372178343</t>
  </si>
  <si>
    <t>210010002</t>
  </si>
  <si>
    <t>trubka plast ohebná,pod omítkou,typ 2316/pr.16</t>
  </si>
  <si>
    <t>828826234</t>
  </si>
  <si>
    <t>210010311</t>
  </si>
  <si>
    <t>krabice odbočná bez svorkovnice a zapojení(-KO68)</t>
  </si>
  <si>
    <t>163174394</t>
  </si>
  <si>
    <t>210110091</t>
  </si>
  <si>
    <t>spínač zapuštěný vč.zapojení s plynulou regulací</t>
  </si>
  <si>
    <t>-1599838239</t>
  </si>
  <si>
    <t>309123307</t>
  </si>
  <si>
    <t>210110024</t>
  </si>
  <si>
    <t>přepínač nástěnný od IP.2 vč.zapojení střídavý/ř.6</t>
  </si>
  <si>
    <t>884300478</t>
  </si>
  <si>
    <t>210111032</t>
  </si>
  <si>
    <t>zásuvka nástěnná od IP.2 vč.zapojení 2P+Z průběžně</t>
  </si>
  <si>
    <t>1083926958</t>
  </si>
  <si>
    <t>210110021</t>
  </si>
  <si>
    <t>spínač nástěnný od IP.2 vč.zapojení 1pólový/ř.1</t>
  </si>
  <si>
    <t>978500702</t>
  </si>
  <si>
    <t>210110063</t>
  </si>
  <si>
    <t>ovladač zapuštěný vč.zapojení tlačítkový/ř.1/0 So</t>
  </si>
  <si>
    <t>-1029036561</t>
  </si>
  <si>
    <t>210110041</t>
  </si>
  <si>
    <t>spínač zapuštěný vč.zapojení 1pólový/řazení 1</t>
  </si>
  <si>
    <t>1751974922</t>
  </si>
  <si>
    <t>210990030</t>
  </si>
  <si>
    <t>Montáž kontrolního modulu</t>
  </si>
  <si>
    <t>1592265705</t>
  </si>
  <si>
    <t>210990032</t>
  </si>
  <si>
    <t>Montáž trafa</t>
  </si>
  <si>
    <t>773628999</t>
  </si>
  <si>
    <t>210990031</t>
  </si>
  <si>
    <t>Tlačítko zapuštěné vč.zapojení</t>
  </si>
  <si>
    <t>298949883</t>
  </si>
  <si>
    <t>994434035</t>
  </si>
  <si>
    <t>210202201</t>
  </si>
  <si>
    <t>světlomet výbojkový 400W</t>
  </si>
  <si>
    <t>-931918172</t>
  </si>
  <si>
    <t>210201101</t>
  </si>
  <si>
    <t>svítidlo zářivkové průmyslové stropní/1 zdroj</t>
  </si>
  <si>
    <t>1040988300</t>
  </si>
  <si>
    <t>210201031</t>
  </si>
  <si>
    <t>svítidlo zářivkové příložné kompaktní</t>
  </si>
  <si>
    <t>159858143</t>
  </si>
  <si>
    <t>-425907815</t>
  </si>
  <si>
    <t>210200012</t>
  </si>
  <si>
    <t>svítidlo žárovkové bytové stropní/více zdrojů</t>
  </si>
  <si>
    <t>2124181930</t>
  </si>
  <si>
    <t>210201021</t>
  </si>
  <si>
    <t>svítidlo zářivkové vestavné/1 zdroj</t>
  </si>
  <si>
    <t>-1813817494</t>
  </si>
  <si>
    <t>210201201</t>
  </si>
  <si>
    <t>nouzové orientační svítidlo zářivkové</t>
  </si>
  <si>
    <t>-861865257</t>
  </si>
  <si>
    <t>210990019</t>
  </si>
  <si>
    <t>Montáž rozvaděče R1</t>
  </si>
  <si>
    <t>-123807525</t>
  </si>
  <si>
    <t>210990019.1</t>
  </si>
  <si>
    <t>Montáž rozvaděče R2</t>
  </si>
  <si>
    <t>1255935369</t>
  </si>
  <si>
    <t>210990019.2</t>
  </si>
  <si>
    <t>Montáž rozvaděče R3</t>
  </si>
  <si>
    <t>62843395</t>
  </si>
  <si>
    <t>210990019.3</t>
  </si>
  <si>
    <t>Montáž rozvaděče R4</t>
  </si>
  <si>
    <t>999331987</t>
  </si>
  <si>
    <t>210990019.4</t>
  </si>
  <si>
    <t>Montáž rozvaděče RE</t>
  </si>
  <si>
    <t>1664519405</t>
  </si>
  <si>
    <t>210990019.5</t>
  </si>
  <si>
    <t>Montáž rozvaděče RH</t>
  </si>
  <si>
    <t>-195079297</t>
  </si>
  <si>
    <t>210990019.6</t>
  </si>
  <si>
    <t>Montáž rozvaděče RM</t>
  </si>
  <si>
    <t>-1265609901</t>
  </si>
  <si>
    <t>210990046</t>
  </si>
  <si>
    <t>Koordinace s ČEZ Distribuce a.s.</t>
  </si>
  <si>
    <t>-144481656</t>
  </si>
  <si>
    <t>210140481</t>
  </si>
  <si>
    <t>ovládací nebo signální přístroj modul vč.zapojení</t>
  </si>
  <si>
    <t>-1089002038</t>
  </si>
  <si>
    <t>241897823</t>
  </si>
  <si>
    <t>210140611</t>
  </si>
  <si>
    <t>telefon domovní vč.zapojení</t>
  </si>
  <si>
    <t>1324118028</t>
  </si>
  <si>
    <t>210140497</t>
  </si>
  <si>
    <t>zvonkové tablo vč.zapojení/27 tlačítek</t>
  </si>
  <si>
    <t>-2122640709</t>
  </si>
  <si>
    <t>210950301</t>
  </si>
  <si>
    <t>kabel volně uložený jednotková hmotnost do 0,4kg</t>
  </si>
  <si>
    <t>-1375498939</t>
  </si>
  <si>
    <t>210810008</t>
  </si>
  <si>
    <t>kabel(-CYKY) volně uložený do 3x6/4x4/7x2,5</t>
  </si>
  <si>
    <t>1901653408</t>
  </si>
  <si>
    <t>210010105</t>
  </si>
  <si>
    <t>lišta vkládací úplná pevně uložená do š.40mm</t>
  </si>
  <si>
    <t>-533953927</t>
  </si>
  <si>
    <t>210010004</t>
  </si>
  <si>
    <t>trubka plast ohebná,pod omítkou,typ 2329/pr.29</t>
  </si>
  <si>
    <t>-832991329</t>
  </si>
  <si>
    <t>-1793923337</t>
  </si>
  <si>
    <t>210010313</t>
  </si>
  <si>
    <t>krabice odbočná bez svorkovnice a zapojení(-KO125)</t>
  </si>
  <si>
    <t>1970773722</t>
  </si>
  <si>
    <t>210010315</t>
  </si>
  <si>
    <t>skříň rozvodná bez svorkovnice a zapojení(-KT250)</t>
  </si>
  <si>
    <t>1381103868</t>
  </si>
  <si>
    <t>210010123</t>
  </si>
  <si>
    <t>trubka plast volně uložená do pr.50mm</t>
  </si>
  <si>
    <t>-1249851703</t>
  </si>
  <si>
    <t>210020941</t>
  </si>
  <si>
    <t>ohnivzdorná přepážka EI60</t>
  </si>
  <si>
    <t>776965086</t>
  </si>
  <si>
    <t>210990001</t>
  </si>
  <si>
    <t>Projednání a vydání stanoviska TIČR</t>
  </si>
  <si>
    <t>-596493348</t>
  </si>
  <si>
    <t>210990087</t>
  </si>
  <si>
    <t>Demontáž stávající elektroinstalace dle popisu</t>
  </si>
  <si>
    <t>-1585367344</t>
  </si>
  <si>
    <t xml:space="preserve"> Ostatní náklady</t>
  </si>
  <si>
    <t>210990114</t>
  </si>
  <si>
    <t>dohled revizního technika na stavě vč. kontr. měř.</t>
  </si>
  <si>
    <t>-1869952193</t>
  </si>
  <si>
    <t>218009001</t>
  </si>
  <si>
    <t>poplatek za recyklaci svítidla</t>
  </si>
  <si>
    <t>-500397617</t>
  </si>
  <si>
    <t>-934135180</t>
  </si>
  <si>
    <t>1155811661</t>
  </si>
  <si>
    <t>218009011</t>
  </si>
  <si>
    <t>poplatek za recyklaci světelného zdroje</t>
  </si>
  <si>
    <t>477576915</t>
  </si>
  <si>
    <t>850509336</t>
  </si>
  <si>
    <t>716627904</t>
  </si>
  <si>
    <t>-58954896</t>
  </si>
  <si>
    <t>142026993</t>
  </si>
  <si>
    <t>2069371754</t>
  </si>
  <si>
    <t>-772843544</t>
  </si>
  <si>
    <t>210990111</t>
  </si>
  <si>
    <t>Demontáž a montáž rozvaděčů v rozvodně vč. přepoj</t>
  </si>
  <si>
    <t>-1051937989</t>
  </si>
  <si>
    <t>210990109</t>
  </si>
  <si>
    <t>Přeložky slaboproudu dle popisu v TZ a výkresech</t>
  </si>
  <si>
    <t>1348747771</t>
  </si>
  <si>
    <t>219001213</t>
  </si>
  <si>
    <t>vybour.otvoru ve zdi/cihla/ do pr.60mm/tl.do 0,45m</t>
  </si>
  <si>
    <t>-273331218</t>
  </si>
  <si>
    <t>219001214</t>
  </si>
  <si>
    <t>vybour.otvoru ve zdi/cihla/ do pr.60mm/tl.do 0,60m</t>
  </si>
  <si>
    <t>885320295</t>
  </si>
  <si>
    <t>219001413</t>
  </si>
  <si>
    <t>vybourání otvoru/zeď beton/ do pr.60mm/tl.do 0,45m</t>
  </si>
  <si>
    <t>-850805951</t>
  </si>
  <si>
    <t>210990110</t>
  </si>
  <si>
    <t>Nastavení a montáž DT se čtečkou karet</t>
  </si>
  <si>
    <t>251550978</t>
  </si>
  <si>
    <t>219002651</t>
  </si>
  <si>
    <t>vysekání rýhy/zeď cihla/ hl.do 150mm/š.do 150mm</t>
  </si>
  <si>
    <t>611200244</t>
  </si>
  <si>
    <t>219002851</t>
  </si>
  <si>
    <t>vysekání rýhy/zeď beton/ hl.do 150mm/š.do 150mm</t>
  </si>
  <si>
    <t>243671909</t>
  </si>
  <si>
    <t>219003694</t>
  </si>
  <si>
    <t>omítka hladká rýhy ve stěně do 150mm vč.malty MV</t>
  </si>
  <si>
    <t>1270774093</t>
  </si>
  <si>
    <t>210990112</t>
  </si>
  <si>
    <t>Přeložky silnoproudu dle popisu v tz a výkresech</t>
  </si>
  <si>
    <t>-1915590606</t>
  </si>
  <si>
    <t>219001212</t>
  </si>
  <si>
    <t>vybour.otvoru ve zdi/cihla/ do pr.60mm/tl.do 0,30m</t>
  </si>
  <si>
    <t>-1869970535</t>
  </si>
  <si>
    <t>-923363505</t>
  </si>
  <si>
    <t>219001244</t>
  </si>
  <si>
    <t>vybour.otvoru ve zdi/cihla/ do 0,25m2/tl.do 0,60m</t>
  </si>
  <si>
    <t>-1178542580</t>
  </si>
  <si>
    <t>219001412</t>
  </si>
  <si>
    <t>vybourání otvoru/zeď beton/ do pr.60mm/tl.do 0,30m</t>
  </si>
  <si>
    <t>-1806735002</t>
  </si>
  <si>
    <t>219002611</t>
  </si>
  <si>
    <t>vysekání rýhy/zeď cihla/ hl.do 30mm/š.do 30mm</t>
  </si>
  <si>
    <t>2130486107</t>
  </si>
  <si>
    <t>219002621</t>
  </si>
  <si>
    <t>vysekání rýhy/zeď cihla/ hl.do 50mm/š.do 70mm</t>
  </si>
  <si>
    <t>-1170637485</t>
  </si>
  <si>
    <t>219002625</t>
  </si>
  <si>
    <t>vysekání rýhy/zeď cihla/ hl.do 50mm/š.do 300mm</t>
  </si>
  <si>
    <t>2033376410</t>
  </si>
  <si>
    <t>219003691</t>
  </si>
  <si>
    <t>omítka hladká rýhy ve stěně do 30mm vč.malty MV</t>
  </si>
  <si>
    <t>-1449929478</t>
  </si>
  <si>
    <t>219003692</t>
  </si>
  <si>
    <t>omítka hladká rýhy ve stěně do 70mm vč.malty MV</t>
  </si>
  <si>
    <t>-900832824</t>
  </si>
  <si>
    <t>219003697</t>
  </si>
  <si>
    <t>omítka hladká rýhy ve stěně do 300mm vč.malty MV</t>
  </si>
  <si>
    <t>-1634462935</t>
  </si>
  <si>
    <t>210990113</t>
  </si>
  <si>
    <t>zjištění stávajícího stavu elektroinstalace</t>
  </si>
  <si>
    <t>1102509049</t>
  </si>
  <si>
    <t xml:space="preserve"> Revize</t>
  </si>
  <si>
    <t>217305001</t>
  </si>
  <si>
    <t>zjištění stavu ochranného svodu</t>
  </si>
  <si>
    <t>54743503</t>
  </si>
  <si>
    <t>217309013</t>
  </si>
  <si>
    <t>vypracování revizní zprávy</t>
  </si>
  <si>
    <t>-53674505</t>
  </si>
  <si>
    <t>1) Rekapitulace stavby</t>
  </si>
  <si>
    <t>2) Rekapitulace objektů stavby a soupisů prací</t>
  </si>
  <si>
    <t>/</t>
  </si>
  <si>
    <t>1) Krycí list soupisu</t>
  </si>
  <si>
    <t>2) Rekapitulace</t>
  </si>
  <si>
    <t>3) Soupis prací</t>
  </si>
  <si>
    <t>Rekapitulace stavby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</si>
</sst>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dd\.mm\.yyyy"/>
    <numFmt numFmtId="166" formatCode="#,##0.0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8"/>
      <color rgb="FF003366"/>
      <name val="Trebuchet MS"/>
      <family val="2"/>
    </font>
    <font>
      <sz val="10"/>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8">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30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7" fillId="0" borderId="4"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7" fillId="0" borderId="0" xfId="0" applyFont="1" applyAlignment="1" applyProtection="1">
      <alignment/>
      <protection locked="0"/>
    </xf>
    <xf numFmtId="4" fontId="6" fillId="0" borderId="0" xfId="0" applyNumberFormat="1" applyFont="1" applyBorder="1" applyAlignment="1" applyProtection="1">
      <alignment/>
      <protection/>
    </xf>
    <xf numFmtId="0" fontId="7" fillId="0" borderId="4" xfId="0" applyFont="1" applyBorder="1" applyAlignment="1">
      <alignment/>
    </xf>
    <xf numFmtId="0" fontId="7" fillId="0" borderId="16" xfId="0" applyFont="1" applyBorder="1" applyAlignment="1" applyProtection="1">
      <alignment/>
      <protection/>
    </xf>
    <xf numFmtId="0" fontId="7" fillId="0" borderId="0" xfId="0" applyFont="1" applyBorder="1" applyAlignment="1" applyProtection="1">
      <alignment/>
      <protection/>
    </xf>
    <xf numFmtId="166" fontId="7" fillId="0" borderId="0" xfId="0" applyNumberFormat="1" applyFont="1" applyBorder="1" applyAlignment="1" applyProtection="1">
      <alignment/>
      <protection/>
    </xf>
    <xf numFmtId="166" fontId="7" fillId="0" borderId="15" xfId="0" applyNumberFormat="1" applyFont="1" applyBorder="1" applyAlignment="1" applyProtection="1">
      <alignment/>
      <protection/>
    </xf>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4"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7"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4"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2" fillId="0" borderId="0" xfId="0" applyFont="1" applyBorder="1" applyAlignment="1" applyProtection="1">
      <alignmen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4"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4"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27" xfId="0" applyFont="1" applyBorder="1" applyAlignment="1" applyProtection="1">
      <alignment horizontal="center" vertical="center"/>
      <protection/>
    </xf>
    <xf numFmtId="49" fontId="33" fillId="0" borderId="27" xfId="0" applyNumberFormat="1" applyFont="1" applyBorder="1" applyAlignment="1" applyProtection="1">
      <alignment horizontal="left" vertical="center" wrapText="1"/>
      <protection/>
    </xf>
    <xf numFmtId="0" fontId="33" fillId="0" borderId="27" xfId="0" applyFont="1" applyBorder="1" applyAlignment="1" applyProtection="1">
      <alignment horizontal="left" vertical="center" wrapText="1"/>
      <protection/>
    </xf>
    <xf numFmtId="0" fontId="33" fillId="0" borderId="27" xfId="0" applyFont="1" applyBorder="1" applyAlignment="1" applyProtection="1">
      <alignment horizontal="center" vertical="center" wrapText="1"/>
      <protection/>
    </xf>
    <xf numFmtId="4" fontId="33" fillId="0" borderId="27" xfId="0" applyNumberFormat="1" applyFont="1" applyBorder="1" applyAlignment="1" applyProtection="1">
      <alignment vertical="center"/>
      <protection/>
    </xf>
    <xf numFmtId="4" fontId="33" fillId="3" borderId="27" xfId="0" applyNumberFormat="1" applyFont="1" applyFill="1" applyBorder="1" applyAlignment="1" applyProtection="1">
      <alignment vertical="center"/>
      <protection locked="0"/>
    </xf>
    <xf numFmtId="0" fontId="33" fillId="0" borderId="4" xfId="0" applyFont="1" applyBorder="1" applyAlignment="1">
      <alignment vertical="center"/>
    </xf>
    <xf numFmtId="0" fontId="33" fillId="3" borderId="27"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7"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6" fillId="0" borderId="0" xfId="0" applyFont="1" applyAlignment="1" applyProtection="1">
      <alignment horizontal="left" vertical="center" wrapText="1"/>
      <protection/>
    </xf>
    <xf numFmtId="0" fontId="34" fillId="2" borderId="0" xfId="20" applyFill="1"/>
    <xf numFmtId="0" fontId="35" fillId="0" borderId="0" xfId="20" applyFont="1" applyAlignment="1">
      <alignment horizontal="center" vertical="center"/>
    </xf>
    <xf numFmtId="0" fontId="36" fillId="2" borderId="0" xfId="0" applyFont="1" applyFill="1" applyAlignment="1">
      <alignment horizontal="left" vertical="center"/>
    </xf>
    <xf numFmtId="0" fontId="37" fillId="2" borderId="0" xfId="0" applyFont="1" applyFill="1" applyAlignment="1">
      <alignment vertical="center"/>
    </xf>
    <xf numFmtId="0" fontId="38" fillId="2" borderId="0" xfId="20" applyFont="1" applyFill="1" applyAlignment="1">
      <alignment vertical="center"/>
    </xf>
    <xf numFmtId="0" fontId="12" fillId="2" borderId="0" xfId="0" applyFont="1" applyFill="1" applyAlignment="1" applyProtection="1">
      <alignment horizontal="left" vertical="center"/>
      <protection/>
    </xf>
    <xf numFmtId="0" fontId="37" fillId="2" borderId="0" xfId="0" applyFont="1" applyFill="1" applyAlignment="1" applyProtection="1">
      <alignment vertical="center"/>
      <protection/>
    </xf>
    <xf numFmtId="0" fontId="36" fillId="2" borderId="0" xfId="0" applyFont="1" applyFill="1" applyAlignment="1" applyProtection="1">
      <alignment horizontal="left" vertical="center"/>
      <protection/>
    </xf>
    <xf numFmtId="0" fontId="38" fillId="2" borderId="0" xfId="20" applyFont="1" applyFill="1" applyAlignment="1" applyProtection="1">
      <alignment vertical="center"/>
      <protection/>
    </xf>
    <xf numFmtId="0" fontId="38" fillId="2" borderId="0" xfId="20" applyFont="1" applyFill="1" applyAlignment="1">
      <alignment vertical="center"/>
    </xf>
    <xf numFmtId="0" fontId="37" fillId="2" borderId="0" xfId="0" applyFont="1" applyFill="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1"/>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01" t="s">
        <v>0</v>
      </c>
      <c r="B1" s="302"/>
      <c r="C1" s="302"/>
      <c r="D1" s="303" t="s">
        <v>1</v>
      </c>
      <c r="E1" s="302"/>
      <c r="F1" s="302"/>
      <c r="G1" s="302"/>
      <c r="H1" s="302"/>
      <c r="I1" s="302"/>
      <c r="J1" s="302"/>
      <c r="K1" s="304" t="s">
        <v>3455</v>
      </c>
      <c r="L1" s="304"/>
      <c r="M1" s="304"/>
      <c r="N1" s="304"/>
      <c r="O1" s="304"/>
      <c r="P1" s="304"/>
      <c r="Q1" s="304"/>
      <c r="R1" s="304"/>
      <c r="S1" s="304"/>
      <c r="T1" s="302"/>
      <c r="U1" s="302"/>
      <c r="V1" s="302"/>
      <c r="W1" s="304" t="s">
        <v>3456</v>
      </c>
      <c r="X1" s="304"/>
      <c r="Y1" s="304"/>
      <c r="Z1" s="304"/>
      <c r="AA1" s="304"/>
      <c r="AB1" s="304"/>
      <c r="AC1" s="304"/>
      <c r="AD1" s="304"/>
      <c r="AE1" s="304"/>
      <c r="AF1" s="304"/>
      <c r="AG1" s="304"/>
      <c r="AH1" s="304"/>
      <c r="AI1" s="296"/>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5" customHeight="1">
      <c r="AR2" s="254"/>
      <c r="AS2" s="254"/>
      <c r="AT2" s="254"/>
      <c r="AU2" s="254"/>
      <c r="AV2" s="254"/>
      <c r="AW2" s="254"/>
      <c r="AX2" s="254"/>
      <c r="AY2" s="254"/>
      <c r="AZ2" s="254"/>
      <c r="BA2" s="254"/>
      <c r="BB2" s="254"/>
      <c r="BC2" s="254"/>
      <c r="BD2" s="254"/>
      <c r="BE2" s="254"/>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5" customHeight="1">
      <c r="B5" s="21"/>
      <c r="C5" s="22"/>
      <c r="D5" s="27" t="s">
        <v>13</v>
      </c>
      <c r="E5" s="22"/>
      <c r="F5" s="22"/>
      <c r="G5" s="22"/>
      <c r="H5" s="22"/>
      <c r="I5" s="22"/>
      <c r="J5" s="22"/>
      <c r="K5" s="257" t="s">
        <v>14</v>
      </c>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2"/>
      <c r="AQ5" s="24"/>
      <c r="BE5" s="253" t="s">
        <v>15</v>
      </c>
      <c r="BS5" s="17" t="s">
        <v>6</v>
      </c>
    </row>
    <row r="6" spans="2:71" ht="36.95" customHeight="1">
      <c r="B6" s="21"/>
      <c r="C6" s="22"/>
      <c r="D6" s="29" t="s">
        <v>16</v>
      </c>
      <c r="E6" s="22"/>
      <c r="F6" s="22"/>
      <c r="G6" s="22"/>
      <c r="H6" s="22"/>
      <c r="I6" s="22"/>
      <c r="J6" s="22"/>
      <c r="K6" s="259" t="s">
        <v>17</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2"/>
      <c r="AQ6" s="24"/>
      <c r="BE6" s="254"/>
      <c r="BS6" s="17" t="s">
        <v>6</v>
      </c>
    </row>
    <row r="7" spans="2:71" ht="14.45" customHeight="1">
      <c r="B7" s="21"/>
      <c r="C7" s="22"/>
      <c r="D7" s="30" t="s">
        <v>18</v>
      </c>
      <c r="E7" s="22"/>
      <c r="F7" s="22"/>
      <c r="G7" s="22"/>
      <c r="H7" s="22"/>
      <c r="I7" s="22"/>
      <c r="J7" s="22"/>
      <c r="K7" s="28"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20</v>
      </c>
      <c r="AL7" s="22"/>
      <c r="AM7" s="22"/>
      <c r="AN7" s="28" t="s">
        <v>19</v>
      </c>
      <c r="AO7" s="22"/>
      <c r="AP7" s="22"/>
      <c r="AQ7" s="24"/>
      <c r="BE7" s="254"/>
      <c r="BS7" s="17" t="s">
        <v>6</v>
      </c>
    </row>
    <row r="8" spans="2:71" ht="14.45" customHeight="1">
      <c r="B8" s="21"/>
      <c r="C8" s="22"/>
      <c r="D8" s="30" t="s">
        <v>21</v>
      </c>
      <c r="E8" s="22"/>
      <c r="F8" s="22"/>
      <c r="G8" s="22"/>
      <c r="H8" s="22"/>
      <c r="I8" s="22"/>
      <c r="J8" s="22"/>
      <c r="K8" s="28"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23</v>
      </c>
      <c r="AL8" s="22"/>
      <c r="AM8" s="22"/>
      <c r="AN8" s="31" t="s">
        <v>24</v>
      </c>
      <c r="AO8" s="22"/>
      <c r="AP8" s="22"/>
      <c r="AQ8" s="24"/>
      <c r="BE8" s="254"/>
      <c r="BS8" s="17" t="s">
        <v>6</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54"/>
      <c r="BS9" s="17" t="s">
        <v>6</v>
      </c>
    </row>
    <row r="10" spans="2:71" ht="14.45" customHeight="1">
      <c r="B10" s="21"/>
      <c r="C10" s="22"/>
      <c r="D10" s="30"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26</v>
      </c>
      <c r="AL10" s="22"/>
      <c r="AM10" s="22"/>
      <c r="AN10" s="28" t="s">
        <v>19</v>
      </c>
      <c r="AO10" s="22"/>
      <c r="AP10" s="22"/>
      <c r="AQ10" s="24"/>
      <c r="BE10" s="254"/>
      <c r="BS10" s="17" t="s">
        <v>6</v>
      </c>
    </row>
    <row r="11" spans="2:71" ht="18.4" customHeight="1">
      <c r="B11" s="21"/>
      <c r="C11" s="22"/>
      <c r="D11" s="22"/>
      <c r="E11" s="28"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28</v>
      </c>
      <c r="AL11" s="22"/>
      <c r="AM11" s="22"/>
      <c r="AN11" s="28" t="s">
        <v>19</v>
      </c>
      <c r="AO11" s="22"/>
      <c r="AP11" s="22"/>
      <c r="AQ11" s="24"/>
      <c r="BE11" s="254"/>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54"/>
      <c r="BS12" s="17" t="s">
        <v>6</v>
      </c>
    </row>
    <row r="13" spans="2:71" ht="14.45" customHeight="1">
      <c r="B13" s="21"/>
      <c r="C13" s="22"/>
      <c r="D13" s="30"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26</v>
      </c>
      <c r="AL13" s="22"/>
      <c r="AM13" s="22"/>
      <c r="AN13" s="32" t="s">
        <v>30</v>
      </c>
      <c r="AO13" s="22"/>
      <c r="AP13" s="22"/>
      <c r="AQ13" s="24"/>
      <c r="BE13" s="254"/>
      <c r="BS13" s="17" t="s">
        <v>6</v>
      </c>
    </row>
    <row r="14" spans="2:71" ht="13.5">
      <c r="B14" s="21"/>
      <c r="C14" s="22"/>
      <c r="D14" s="22"/>
      <c r="E14" s="260" t="s">
        <v>30</v>
      </c>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30" t="s">
        <v>28</v>
      </c>
      <c r="AL14" s="22"/>
      <c r="AM14" s="22"/>
      <c r="AN14" s="32" t="s">
        <v>30</v>
      </c>
      <c r="AO14" s="22"/>
      <c r="AP14" s="22"/>
      <c r="AQ14" s="24"/>
      <c r="BE14" s="254"/>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54"/>
      <c r="BS15" s="17" t="s">
        <v>4</v>
      </c>
    </row>
    <row r="16" spans="2:71" ht="14.45" customHeight="1">
      <c r="B16" s="21"/>
      <c r="C16" s="22"/>
      <c r="D16" s="30"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26</v>
      </c>
      <c r="AL16" s="22"/>
      <c r="AM16" s="22"/>
      <c r="AN16" s="28" t="s">
        <v>19</v>
      </c>
      <c r="AO16" s="22"/>
      <c r="AP16" s="22"/>
      <c r="AQ16" s="24"/>
      <c r="BE16" s="254"/>
      <c r="BS16" s="17" t="s">
        <v>4</v>
      </c>
    </row>
    <row r="17" spans="2:71" ht="18.4" customHeight="1">
      <c r="B17" s="21"/>
      <c r="C17" s="22"/>
      <c r="D17" s="22"/>
      <c r="E17" s="28"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28</v>
      </c>
      <c r="AL17" s="22"/>
      <c r="AM17" s="22"/>
      <c r="AN17" s="28" t="s">
        <v>19</v>
      </c>
      <c r="AO17" s="22"/>
      <c r="AP17" s="22"/>
      <c r="AQ17" s="24"/>
      <c r="BE17" s="254"/>
      <c r="BS17" s="17" t="s">
        <v>33</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54"/>
      <c r="BS18" s="17" t="s">
        <v>6</v>
      </c>
    </row>
    <row r="19" spans="2:71" ht="14.45" customHeight="1">
      <c r="B19" s="21"/>
      <c r="C19" s="22"/>
      <c r="D19" s="30"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54"/>
      <c r="BS19" s="17" t="s">
        <v>12</v>
      </c>
    </row>
    <row r="20" spans="2:71" ht="34.5" customHeight="1">
      <c r="B20" s="21"/>
      <c r="C20" s="22"/>
      <c r="D20" s="22"/>
      <c r="E20" s="261" t="s">
        <v>35</v>
      </c>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2"/>
      <c r="AP20" s="22"/>
      <c r="AQ20" s="24"/>
      <c r="BE20" s="254"/>
      <c r="BS20" s="17" t="s">
        <v>33</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54"/>
    </row>
    <row r="22" spans="2:57" ht="6.9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54"/>
    </row>
    <row r="23" spans="2:57" s="1" customFormat="1" ht="25.9" customHeight="1">
      <c r="B23" s="34"/>
      <c r="C23" s="35"/>
      <c r="D23" s="36" t="s">
        <v>36</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62">
        <f>ROUND(AG51,1)</f>
        <v>0</v>
      </c>
      <c r="AL23" s="263"/>
      <c r="AM23" s="263"/>
      <c r="AN23" s="263"/>
      <c r="AO23" s="263"/>
      <c r="AP23" s="35"/>
      <c r="AQ23" s="38"/>
      <c r="BE23" s="255"/>
    </row>
    <row r="24" spans="2:57"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55"/>
    </row>
    <row r="25" spans="2:57" s="1" customFormat="1" ht="13.5">
      <c r="B25" s="34"/>
      <c r="C25" s="35"/>
      <c r="D25" s="35"/>
      <c r="E25" s="35"/>
      <c r="F25" s="35"/>
      <c r="G25" s="35"/>
      <c r="H25" s="35"/>
      <c r="I25" s="35"/>
      <c r="J25" s="35"/>
      <c r="K25" s="35"/>
      <c r="L25" s="264" t="s">
        <v>37</v>
      </c>
      <c r="M25" s="265"/>
      <c r="N25" s="265"/>
      <c r="O25" s="265"/>
      <c r="P25" s="35"/>
      <c r="Q25" s="35"/>
      <c r="R25" s="35"/>
      <c r="S25" s="35"/>
      <c r="T25" s="35"/>
      <c r="U25" s="35"/>
      <c r="V25" s="35"/>
      <c r="W25" s="264" t="s">
        <v>38</v>
      </c>
      <c r="X25" s="265"/>
      <c r="Y25" s="265"/>
      <c r="Z25" s="265"/>
      <c r="AA25" s="265"/>
      <c r="AB25" s="265"/>
      <c r="AC25" s="265"/>
      <c r="AD25" s="265"/>
      <c r="AE25" s="265"/>
      <c r="AF25" s="35"/>
      <c r="AG25" s="35"/>
      <c r="AH25" s="35"/>
      <c r="AI25" s="35"/>
      <c r="AJ25" s="35"/>
      <c r="AK25" s="264" t="s">
        <v>39</v>
      </c>
      <c r="AL25" s="265"/>
      <c r="AM25" s="265"/>
      <c r="AN25" s="265"/>
      <c r="AO25" s="265"/>
      <c r="AP25" s="35"/>
      <c r="AQ25" s="38"/>
      <c r="BE25" s="255"/>
    </row>
    <row r="26" spans="2:57" s="2" customFormat="1" ht="14.45" customHeight="1">
      <c r="B26" s="40"/>
      <c r="C26" s="41"/>
      <c r="D26" s="42" t="s">
        <v>40</v>
      </c>
      <c r="E26" s="41"/>
      <c r="F26" s="42" t="s">
        <v>41</v>
      </c>
      <c r="G26" s="41"/>
      <c r="H26" s="41"/>
      <c r="I26" s="41"/>
      <c r="J26" s="41"/>
      <c r="K26" s="41"/>
      <c r="L26" s="266">
        <v>0.21</v>
      </c>
      <c r="M26" s="267"/>
      <c r="N26" s="267"/>
      <c r="O26" s="267"/>
      <c r="P26" s="41"/>
      <c r="Q26" s="41"/>
      <c r="R26" s="41"/>
      <c r="S26" s="41"/>
      <c r="T26" s="41"/>
      <c r="U26" s="41"/>
      <c r="V26" s="41"/>
      <c r="W26" s="268">
        <f>ROUND(AZ51,1)</f>
        <v>0</v>
      </c>
      <c r="X26" s="267"/>
      <c r="Y26" s="267"/>
      <c r="Z26" s="267"/>
      <c r="AA26" s="267"/>
      <c r="AB26" s="267"/>
      <c r="AC26" s="267"/>
      <c r="AD26" s="267"/>
      <c r="AE26" s="267"/>
      <c r="AF26" s="41"/>
      <c r="AG26" s="41"/>
      <c r="AH26" s="41"/>
      <c r="AI26" s="41"/>
      <c r="AJ26" s="41"/>
      <c r="AK26" s="268">
        <f>ROUND(AV51,2)</f>
        <v>0</v>
      </c>
      <c r="AL26" s="267"/>
      <c r="AM26" s="267"/>
      <c r="AN26" s="267"/>
      <c r="AO26" s="267"/>
      <c r="AP26" s="41"/>
      <c r="AQ26" s="43"/>
      <c r="BE26" s="256"/>
    </row>
    <row r="27" spans="2:57" s="2" customFormat="1" ht="14.45" customHeight="1">
      <c r="B27" s="40"/>
      <c r="C27" s="41"/>
      <c r="D27" s="41"/>
      <c r="E27" s="41"/>
      <c r="F27" s="42" t="s">
        <v>42</v>
      </c>
      <c r="G27" s="41"/>
      <c r="H27" s="41"/>
      <c r="I27" s="41"/>
      <c r="J27" s="41"/>
      <c r="K27" s="41"/>
      <c r="L27" s="266">
        <v>0.15</v>
      </c>
      <c r="M27" s="267"/>
      <c r="N27" s="267"/>
      <c r="O27" s="267"/>
      <c r="P27" s="41"/>
      <c r="Q27" s="41"/>
      <c r="R27" s="41"/>
      <c r="S27" s="41"/>
      <c r="T27" s="41"/>
      <c r="U27" s="41"/>
      <c r="V27" s="41"/>
      <c r="W27" s="268">
        <f>ROUND(BA51,1)</f>
        <v>0</v>
      </c>
      <c r="X27" s="267"/>
      <c r="Y27" s="267"/>
      <c r="Z27" s="267"/>
      <c r="AA27" s="267"/>
      <c r="AB27" s="267"/>
      <c r="AC27" s="267"/>
      <c r="AD27" s="267"/>
      <c r="AE27" s="267"/>
      <c r="AF27" s="41"/>
      <c r="AG27" s="41"/>
      <c r="AH27" s="41"/>
      <c r="AI27" s="41"/>
      <c r="AJ27" s="41"/>
      <c r="AK27" s="268">
        <f>ROUND(AW51,2)</f>
        <v>0</v>
      </c>
      <c r="AL27" s="267"/>
      <c r="AM27" s="267"/>
      <c r="AN27" s="267"/>
      <c r="AO27" s="267"/>
      <c r="AP27" s="41"/>
      <c r="AQ27" s="43"/>
      <c r="BE27" s="256"/>
    </row>
    <row r="28" spans="2:57" s="2" customFormat="1" ht="14.45" customHeight="1" hidden="1">
      <c r="B28" s="40"/>
      <c r="C28" s="41"/>
      <c r="D28" s="41"/>
      <c r="E28" s="41"/>
      <c r="F28" s="42" t="s">
        <v>43</v>
      </c>
      <c r="G28" s="41"/>
      <c r="H28" s="41"/>
      <c r="I28" s="41"/>
      <c r="J28" s="41"/>
      <c r="K28" s="41"/>
      <c r="L28" s="266">
        <v>0.21</v>
      </c>
      <c r="M28" s="267"/>
      <c r="N28" s="267"/>
      <c r="O28" s="267"/>
      <c r="P28" s="41"/>
      <c r="Q28" s="41"/>
      <c r="R28" s="41"/>
      <c r="S28" s="41"/>
      <c r="T28" s="41"/>
      <c r="U28" s="41"/>
      <c r="V28" s="41"/>
      <c r="W28" s="268">
        <f>ROUND(BB51,1)</f>
        <v>0</v>
      </c>
      <c r="X28" s="267"/>
      <c r="Y28" s="267"/>
      <c r="Z28" s="267"/>
      <c r="AA28" s="267"/>
      <c r="AB28" s="267"/>
      <c r="AC28" s="267"/>
      <c r="AD28" s="267"/>
      <c r="AE28" s="267"/>
      <c r="AF28" s="41"/>
      <c r="AG28" s="41"/>
      <c r="AH28" s="41"/>
      <c r="AI28" s="41"/>
      <c r="AJ28" s="41"/>
      <c r="AK28" s="268">
        <v>0</v>
      </c>
      <c r="AL28" s="267"/>
      <c r="AM28" s="267"/>
      <c r="AN28" s="267"/>
      <c r="AO28" s="267"/>
      <c r="AP28" s="41"/>
      <c r="AQ28" s="43"/>
      <c r="BE28" s="256"/>
    </row>
    <row r="29" spans="2:57" s="2" customFormat="1" ht="14.45" customHeight="1" hidden="1">
      <c r="B29" s="40"/>
      <c r="C29" s="41"/>
      <c r="D29" s="41"/>
      <c r="E29" s="41"/>
      <c r="F29" s="42" t="s">
        <v>44</v>
      </c>
      <c r="G29" s="41"/>
      <c r="H29" s="41"/>
      <c r="I29" s="41"/>
      <c r="J29" s="41"/>
      <c r="K29" s="41"/>
      <c r="L29" s="266">
        <v>0.15</v>
      </c>
      <c r="M29" s="267"/>
      <c r="N29" s="267"/>
      <c r="O29" s="267"/>
      <c r="P29" s="41"/>
      <c r="Q29" s="41"/>
      <c r="R29" s="41"/>
      <c r="S29" s="41"/>
      <c r="T29" s="41"/>
      <c r="U29" s="41"/>
      <c r="V29" s="41"/>
      <c r="W29" s="268">
        <f>ROUND(BC51,1)</f>
        <v>0</v>
      </c>
      <c r="X29" s="267"/>
      <c r="Y29" s="267"/>
      <c r="Z29" s="267"/>
      <c r="AA29" s="267"/>
      <c r="AB29" s="267"/>
      <c r="AC29" s="267"/>
      <c r="AD29" s="267"/>
      <c r="AE29" s="267"/>
      <c r="AF29" s="41"/>
      <c r="AG29" s="41"/>
      <c r="AH29" s="41"/>
      <c r="AI29" s="41"/>
      <c r="AJ29" s="41"/>
      <c r="AK29" s="268">
        <v>0</v>
      </c>
      <c r="AL29" s="267"/>
      <c r="AM29" s="267"/>
      <c r="AN29" s="267"/>
      <c r="AO29" s="267"/>
      <c r="AP29" s="41"/>
      <c r="AQ29" s="43"/>
      <c r="BE29" s="256"/>
    </row>
    <row r="30" spans="2:57" s="2" customFormat="1" ht="14.45" customHeight="1" hidden="1">
      <c r="B30" s="40"/>
      <c r="C30" s="41"/>
      <c r="D30" s="41"/>
      <c r="E30" s="41"/>
      <c r="F30" s="42" t="s">
        <v>45</v>
      </c>
      <c r="G30" s="41"/>
      <c r="H30" s="41"/>
      <c r="I30" s="41"/>
      <c r="J30" s="41"/>
      <c r="K30" s="41"/>
      <c r="L30" s="266">
        <v>0</v>
      </c>
      <c r="M30" s="267"/>
      <c r="N30" s="267"/>
      <c r="O30" s="267"/>
      <c r="P30" s="41"/>
      <c r="Q30" s="41"/>
      <c r="R30" s="41"/>
      <c r="S30" s="41"/>
      <c r="T30" s="41"/>
      <c r="U30" s="41"/>
      <c r="V30" s="41"/>
      <c r="W30" s="268">
        <f>ROUND(BD51,1)</f>
        <v>0</v>
      </c>
      <c r="X30" s="267"/>
      <c r="Y30" s="267"/>
      <c r="Z30" s="267"/>
      <c r="AA30" s="267"/>
      <c r="AB30" s="267"/>
      <c r="AC30" s="267"/>
      <c r="AD30" s="267"/>
      <c r="AE30" s="267"/>
      <c r="AF30" s="41"/>
      <c r="AG30" s="41"/>
      <c r="AH30" s="41"/>
      <c r="AI30" s="41"/>
      <c r="AJ30" s="41"/>
      <c r="AK30" s="268">
        <v>0</v>
      </c>
      <c r="AL30" s="267"/>
      <c r="AM30" s="267"/>
      <c r="AN30" s="267"/>
      <c r="AO30" s="267"/>
      <c r="AP30" s="41"/>
      <c r="AQ30" s="43"/>
      <c r="BE30" s="256"/>
    </row>
    <row r="31" spans="2:57"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55"/>
    </row>
    <row r="32" spans="2:57" s="1" customFormat="1" ht="25.9" customHeight="1">
      <c r="B32" s="34"/>
      <c r="C32" s="44"/>
      <c r="D32" s="45" t="s">
        <v>46</v>
      </c>
      <c r="E32" s="46"/>
      <c r="F32" s="46"/>
      <c r="G32" s="46"/>
      <c r="H32" s="46"/>
      <c r="I32" s="46"/>
      <c r="J32" s="46"/>
      <c r="K32" s="46"/>
      <c r="L32" s="46"/>
      <c r="M32" s="46"/>
      <c r="N32" s="46"/>
      <c r="O32" s="46"/>
      <c r="P32" s="46"/>
      <c r="Q32" s="46"/>
      <c r="R32" s="46"/>
      <c r="S32" s="46"/>
      <c r="T32" s="47" t="s">
        <v>47</v>
      </c>
      <c r="U32" s="46"/>
      <c r="V32" s="46"/>
      <c r="W32" s="46"/>
      <c r="X32" s="269" t="s">
        <v>48</v>
      </c>
      <c r="Y32" s="270"/>
      <c r="Z32" s="270"/>
      <c r="AA32" s="270"/>
      <c r="AB32" s="270"/>
      <c r="AC32" s="46"/>
      <c r="AD32" s="46"/>
      <c r="AE32" s="46"/>
      <c r="AF32" s="46"/>
      <c r="AG32" s="46"/>
      <c r="AH32" s="46"/>
      <c r="AI32" s="46"/>
      <c r="AJ32" s="46"/>
      <c r="AK32" s="271">
        <f>SUM(AK23:AK30)</f>
        <v>0</v>
      </c>
      <c r="AL32" s="270"/>
      <c r="AM32" s="270"/>
      <c r="AN32" s="270"/>
      <c r="AO32" s="272"/>
      <c r="AP32" s="44"/>
      <c r="AQ32" s="48"/>
      <c r="BE32" s="255"/>
    </row>
    <row r="33" spans="2:43"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44" s="1" customFormat="1" ht="36.95" customHeight="1">
      <c r="B39" s="34"/>
      <c r="C39" s="55" t="s">
        <v>49</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44" s="1" customFormat="1" ht="6.95"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44" s="3" customFormat="1" ht="14.45" customHeight="1">
      <c r="B41" s="57"/>
      <c r="C41" s="58" t="s">
        <v>13</v>
      </c>
      <c r="D41" s="59"/>
      <c r="E41" s="59"/>
      <c r="F41" s="59"/>
      <c r="G41" s="59"/>
      <c r="H41" s="59"/>
      <c r="I41" s="59"/>
      <c r="J41" s="59"/>
      <c r="K41" s="59"/>
      <c r="L41" s="59" t="str">
        <f>K5</f>
        <v>01</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44" s="4" customFormat="1" ht="36.95" customHeight="1">
      <c r="B42" s="61"/>
      <c r="C42" s="62" t="s">
        <v>16</v>
      </c>
      <c r="D42" s="63"/>
      <c r="E42" s="63"/>
      <c r="F42" s="63"/>
      <c r="G42" s="63"/>
      <c r="H42" s="63"/>
      <c r="I42" s="63"/>
      <c r="J42" s="63"/>
      <c r="K42" s="63"/>
      <c r="L42" s="273" t="str">
        <f>K6</f>
        <v>Bezbariérové úpravy - přístavba výtahu a sociálního zařízení, Gymnásium L. Pika, Opavská 21, Plzeň</v>
      </c>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63"/>
      <c r="AQ42" s="63"/>
      <c r="AR42" s="64"/>
    </row>
    <row r="43" spans="2:44" s="1" customFormat="1" ht="6.95"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44" s="1" customFormat="1" ht="13.5">
      <c r="B44" s="34"/>
      <c r="C44" s="58" t="s">
        <v>21</v>
      </c>
      <c r="D44" s="56"/>
      <c r="E44" s="56"/>
      <c r="F44" s="56"/>
      <c r="G44" s="56"/>
      <c r="H44" s="56"/>
      <c r="I44" s="56"/>
      <c r="J44" s="56"/>
      <c r="K44" s="56"/>
      <c r="L44" s="65" t="str">
        <f>IF(K8="","",K8)</f>
        <v>Plzeň</v>
      </c>
      <c r="M44" s="56"/>
      <c r="N44" s="56"/>
      <c r="O44" s="56"/>
      <c r="P44" s="56"/>
      <c r="Q44" s="56"/>
      <c r="R44" s="56"/>
      <c r="S44" s="56"/>
      <c r="T44" s="56"/>
      <c r="U44" s="56"/>
      <c r="V44" s="56"/>
      <c r="W44" s="56"/>
      <c r="X44" s="56"/>
      <c r="Y44" s="56"/>
      <c r="Z44" s="56"/>
      <c r="AA44" s="56"/>
      <c r="AB44" s="56"/>
      <c r="AC44" s="56"/>
      <c r="AD44" s="56"/>
      <c r="AE44" s="56"/>
      <c r="AF44" s="56"/>
      <c r="AG44" s="56"/>
      <c r="AH44" s="56"/>
      <c r="AI44" s="58" t="s">
        <v>23</v>
      </c>
      <c r="AJ44" s="56"/>
      <c r="AK44" s="56"/>
      <c r="AL44" s="56"/>
      <c r="AM44" s="275" t="str">
        <f>IF(AN8="","",AN8)</f>
        <v>10.2.2017</v>
      </c>
      <c r="AN44" s="276"/>
      <c r="AO44" s="56"/>
      <c r="AP44" s="56"/>
      <c r="AQ44" s="56"/>
      <c r="AR44" s="54"/>
    </row>
    <row r="45" spans="2:44" s="1" customFormat="1" ht="6.95"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3.5">
      <c r="B46" s="34"/>
      <c r="C46" s="58" t="s">
        <v>25</v>
      </c>
      <c r="D46" s="56"/>
      <c r="E46" s="56"/>
      <c r="F46" s="56"/>
      <c r="G46" s="56"/>
      <c r="H46" s="56"/>
      <c r="I46" s="56"/>
      <c r="J46" s="56"/>
      <c r="K46" s="56"/>
      <c r="L46" s="59" t="str">
        <f>IF(E11="","",E11)</f>
        <v>Gymnázium Luďka Pika</v>
      </c>
      <c r="M46" s="56"/>
      <c r="N46" s="56"/>
      <c r="O46" s="56"/>
      <c r="P46" s="56"/>
      <c r="Q46" s="56"/>
      <c r="R46" s="56"/>
      <c r="S46" s="56"/>
      <c r="T46" s="56"/>
      <c r="U46" s="56"/>
      <c r="V46" s="56"/>
      <c r="W46" s="56"/>
      <c r="X46" s="56"/>
      <c r="Y46" s="56"/>
      <c r="Z46" s="56"/>
      <c r="AA46" s="56"/>
      <c r="AB46" s="56"/>
      <c r="AC46" s="56"/>
      <c r="AD46" s="56"/>
      <c r="AE46" s="56"/>
      <c r="AF46" s="56"/>
      <c r="AG46" s="56"/>
      <c r="AH46" s="56"/>
      <c r="AI46" s="58" t="s">
        <v>31</v>
      </c>
      <c r="AJ46" s="56"/>
      <c r="AK46" s="56"/>
      <c r="AL46" s="56"/>
      <c r="AM46" s="277" t="str">
        <f>IF(E17="","",E17)</f>
        <v>HBH atellier s.r.o.</v>
      </c>
      <c r="AN46" s="276"/>
      <c r="AO46" s="276"/>
      <c r="AP46" s="276"/>
      <c r="AQ46" s="56"/>
      <c r="AR46" s="54"/>
      <c r="AS46" s="278" t="s">
        <v>50</v>
      </c>
      <c r="AT46" s="279"/>
      <c r="AU46" s="67"/>
      <c r="AV46" s="67"/>
      <c r="AW46" s="67"/>
      <c r="AX46" s="67"/>
      <c r="AY46" s="67"/>
      <c r="AZ46" s="67"/>
      <c r="BA46" s="67"/>
      <c r="BB46" s="67"/>
      <c r="BC46" s="67"/>
      <c r="BD46" s="68"/>
    </row>
    <row r="47" spans="2:56" s="1" customFormat="1" ht="13.5">
      <c r="B47" s="34"/>
      <c r="C47" s="58" t="s">
        <v>29</v>
      </c>
      <c r="D47" s="56"/>
      <c r="E47" s="56"/>
      <c r="F47" s="56"/>
      <c r="G47" s="56"/>
      <c r="H47" s="56"/>
      <c r="I47" s="56"/>
      <c r="J47" s="56"/>
      <c r="K47" s="56"/>
      <c r="L47" s="59" t="str">
        <f>IF(E14="Vyplň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280"/>
      <c r="AT47" s="281"/>
      <c r="AU47" s="69"/>
      <c r="AV47" s="69"/>
      <c r="AW47" s="69"/>
      <c r="AX47" s="69"/>
      <c r="AY47" s="69"/>
      <c r="AZ47" s="69"/>
      <c r="BA47" s="69"/>
      <c r="BB47" s="69"/>
      <c r="BC47" s="69"/>
      <c r="BD47" s="70"/>
    </row>
    <row r="48" spans="2:56" s="1" customFormat="1" ht="10.9"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282"/>
      <c r="AT48" s="265"/>
      <c r="AU48" s="35"/>
      <c r="AV48" s="35"/>
      <c r="AW48" s="35"/>
      <c r="AX48" s="35"/>
      <c r="AY48" s="35"/>
      <c r="AZ48" s="35"/>
      <c r="BA48" s="35"/>
      <c r="BB48" s="35"/>
      <c r="BC48" s="35"/>
      <c r="BD48" s="72"/>
    </row>
    <row r="49" spans="2:56" s="1" customFormat="1" ht="29.25" customHeight="1">
      <c r="B49" s="34"/>
      <c r="C49" s="283" t="s">
        <v>51</v>
      </c>
      <c r="D49" s="284"/>
      <c r="E49" s="284"/>
      <c r="F49" s="284"/>
      <c r="G49" s="284"/>
      <c r="H49" s="73"/>
      <c r="I49" s="285" t="s">
        <v>52</v>
      </c>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6" t="s">
        <v>53</v>
      </c>
      <c r="AH49" s="284"/>
      <c r="AI49" s="284"/>
      <c r="AJ49" s="284"/>
      <c r="AK49" s="284"/>
      <c r="AL49" s="284"/>
      <c r="AM49" s="284"/>
      <c r="AN49" s="285" t="s">
        <v>54</v>
      </c>
      <c r="AO49" s="284"/>
      <c r="AP49" s="284"/>
      <c r="AQ49" s="74" t="s">
        <v>55</v>
      </c>
      <c r="AR49" s="54"/>
      <c r="AS49" s="75" t="s">
        <v>56</v>
      </c>
      <c r="AT49" s="76" t="s">
        <v>57</v>
      </c>
      <c r="AU49" s="76" t="s">
        <v>58</v>
      </c>
      <c r="AV49" s="76" t="s">
        <v>59</v>
      </c>
      <c r="AW49" s="76" t="s">
        <v>60</v>
      </c>
      <c r="AX49" s="76" t="s">
        <v>61</v>
      </c>
      <c r="AY49" s="76" t="s">
        <v>62</v>
      </c>
      <c r="AZ49" s="76" t="s">
        <v>63</v>
      </c>
      <c r="BA49" s="76" t="s">
        <v>64</v>
      </c>
      <c r="BB49" s="76" t="s">
        <v>65</v>
      </c>
      <c r="BC49" s="76" t="s">
        <v>66</v>
      </c>
      <c r="BD49" s="77" t="s">
        <v>67</v>
      </c>
    </row>
    <row r="50" spans="2:56" s="1" customFormat="1" ht="10.9"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2:90" s="4" customFormat="1" ht="32.45" customHeight="1">
      <c r="B51" s="61"/>
      <c r="C51" s="81" t="s">
        <v>68</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90">
        <f>ROUND(SUM(AG52:AG59),1)</f>
        <v>0</v>
      </c>
      <c r="AH51" s="290"/>
      <c r="AI51" s="290"/>
      <c r="AJ51" s="290"/>
      <c r="AK51" s="290"/>
      <c r="AL51" s="290"/>
      <c r="AM51" s="290"/>
      <c r="AN51" s="291">
        <f aca="true" t="shared" si="0" ref="AN51:AN59">SUM(AG51,AT51)</f>
        <v>0</v>
      </c>
      <c r="AO51" s="291"/>
      <c r="AP51" s="291"/>
      <c r="AQ51" s="83" t="s">
        <v>19</v>
      </c>
      <c r="AR51" s="64"/>
      <c r="AS51" s="84">
        <f>ROUND(SUM(AS52:AS59),1)</f>
        <v>0</v>
      </c>
      <c r="AT51" s="85">
        <f aca="true" t="shared" si="1" ref="AT51:AT59">ROUND(SUM(AV51:AW51),2)</f>
        <v>0</v>
      </c>
      <c r="AU51" s="86">
        <f>ROUND(SUM(AU52:AU59),5)</f>
        <v>0</v>
      </c>
      <c r="AV51" s="85">
        <f>ROUND(AZ51*L26,2)</f>
        <v>0</v>
      </c>
      <c r="AW51" s="85">
        <f>ROUND(BA51*L27,2)</f>
        <v>0</v>
      </c>
      <c r="AX51" s="85">
        <f>ROUND(BB51*L26,2)</f>
        <v>0</v>
      </c>
      <c r="AY51" s="85">
        <f>ROUND(BC51*L27,2)</f>
        <v>0</v>
      </c>
      <c r="AZ51" s="85">
        <f>ROUND(SUM(AZ52:AZ59),1)</f>
        <v>0</v>
      </c>
      <c r="BA51" s="85">
        <f>ROUND(SUM(BA52:BA59),1)</f>
        <v>0</v>
      </c>
      <c r="BB51" s="85">
        <f>ROUND(SUM(BB52:BB59),1)</f>
        <v>0</v>
      </c>
      <c r="BC51" s="85">
        <f>ROUND(SUM(BC52:BC59),1)</f>
        <v>0</v>
      </c>
      <c r="BD51" s="87">
        <f>ROUND(SUM(BD52:BD59),1)</f>
        <v>0</v>
      </c>
      <c r="BS51" s="88" t="s">
        <v>69</v>
      </c>
      <c r="BT51" s="88" t="s">
        <v>70</v>
      </c>
      <c r="BU51" s="89" t="s">
        <v>71</v>
      </c>
      <c r="BV51" s="88" t="s">
        <v>72</v>
      </c>
      <c r="BW51" s="88" t="s">
        <v>5</v>
      </c>
      <c r="BX51" s="88" t="s">
        <v>73</v>
      </c>
      <c r="CL51" s="88" t="s">
        <v>19</v>
      </c>
    </row>
    <row r="52" spans="1:91" s="5" customFormat="1" ht="22.5" customHeight="1">
      <c r="A52" s="297" t="s">
        <v>3457</v>
      </c>
      <c r="B52" s="90"/>
      <c r="C52" s="91"/>
      <c r="D52" s="289" t="s">
        <v>74</v>
      </c>
      <c r="E52" s="288"/>
      <c r="F52" s="288"/>
      <c r="G52" s="288"/>
      <c r="H52" s="288"/>
      <c r="I52" s="92"/>
      <c r="J52" s="289" t="s">
        <v>75</v>
      </c>
      <c r="K52" s="288"/>
      <c r="L52" s="288"/>
      <c r="M52" s="288"/>
      <c r="N52" s="288"/>
      <c r="O52" s="288"/>
      <c r="P52" s="288"/>
      <c r="Q52" s="288"/>
      <c r="R52" s="288"/>
      <c r="S52" s="288"/>
      <c r="T52" s="288"/>
      <c r="U52" s="288"/>
      <c r="V52" s="288"/>
      <c r="W52" s="288"/>
      <c r="X52" s="288"/>
      <c r="Y52" s="288"/>
      <c r="Z52" s="288"/>
      <c r="AA52" s="288"/>
      <c r="AB52" s="288"/>
      <c r="AC52" s="288"/>
      <c r="AD52" s="288"/>
      <c r="AE52" s="288"/>
      <c r="AF52" s="288"/>
      <c r="AG52" s="287">
        <f>'00 - Vedlejší a ostatní n...'!J27</f>
        <v>0</v>
      </c>
      <c r="AH52" s="288"/>
      <c r="AI52" s="288"/>
      <c r="AJ52" s="288"/>
      <c r="AK52" s="288"/>
      <c r="AL52" s="288"/>
      <c r="AM52" s="288"/>
      <c r="AN52" s="287">
        <f t="shared" si="0"/>
        <v>0</v>
      </c>
      <c r="AO52" s="288"/>
      <c r="AP52" s="288"/>
      <c r="AQ52" s="93" t="s">
        <v>76</v>
      </c>
      <c r="AR52" s="94"/>
      <c r="AS52" s="95">
        <v>0</v>
      </c>
      <c r="AT52" s="96">
        <f t="shared" si="1"/>
        <v>0</v>
      </c>
      <c r="AU52" s="97">
        <f>'00 - Vedlejší a ostatní n...'!P78</f>
        <v>0</v>
      </c>
      <c r="AV52" s="96">
        <f>'00 - Vedlejší a ostatní n...'!J30</f>
        <v>0</v>
      </c>
      <c r="AW52" s="96">
        <f>'00 - Vedlejší a ostatní n...'!J31</f>
        <v>0</v>
      </c>
      <c r="AX52" s="96">
        <f>'00 - Vedlejší a ostatní n...'!J32</f>
        <v>0</v>
      </c>
      <c r="AY52" s="96">
        <f>'00 - Vedlejší a ostatní n...'!J33</f>
        <v>0</v>
      </c>
      <c r="AZ52" s="96">
        <f>'00 - Vedlejší a ostatní n...'!F30</f>
        <v>0</v>
      </c>
      <c r="BA52" s="96">
        <f>'00 - Vedlejší a ostatní n...'!F31</f>
        <v>0</v>
      </c>
      <c r="BB52" s="96">
        <f>'00 - Vedlejší a ostatní n...'!F32</f>
        <v>0</v>
      </c>
      <c r="BC52" s="96">
        <f>'00 - Vedlejší a ostatní n...'!F33</f>
        <v>0</v>
      </c>
      <c r="BD52" s="98">
        <f>'00 - Vedlejší a ostatní n...'!F34</f>
        <v>0</v>
      </c>
      <c r="BT52" s="99" t="s">
        <v>77</v>
      </c>
      <c r="BV52" s="99" t="s">
        <v>72</v>
      </c>
      <c r="BW52" s="99" t="s">
        <v>78</v>
      </c>
      <c r="BX52" s="99" t="s">
        <v>5</v>
      </c>
      <c r="CL52" s="99" t="s">
        <v>19</v>
      </c>
      <c r="CM52" s="99" t="s">
        <v>79</v>
      </c>
    </row>
    <row r="53" spans="1:91" s="5" customFormat="1" ht="22.5" customHeight="1">
      <c r="A53" s="297" t="s">
        <v>3457</v>
      </c>
      <c r="B53" s="90"/>
      <c r="C53" s="91"/>
      <c r="D53" s="289" t="s">
        <v>14</v>
      </c>
      <c r="E53" s="288"/>
      <c r="F53" s="288"/>
      <c r="G53" s="288"/>
      <c r="H53" s="288"/>
      <c r="I53" s="92"/>
      <c r="J53" s="289" t="s">
        <v>80</v>
      </c>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7">
        <f>'01 - Architektonické a st...'!J27</f>
        <v>0</v>
      </c>
      <c r="AH53" s="288"/>
      <c r="AI53" s="288"/>
      <c r="AJ53" s="288"/>
      <c r="AK53" s="288"/>
      <c r="AL53" s="288"/>
      <c r="AM53" s="288"/>
      <c r="AN53" s="287">
        <f t="shared" si="0"/>
        <v>0</v>
      </c>
      <c r="AO53" s="288"/>
      <c r="AP53" s="288"/>
      <c r="AQ53" s="93" t="s">
        <v>76</v>
      </c>
      <c r="AR53" s="94"/>
      <c r="AS53" s="95">
        <v>0</v>
      </c>
      <c r="AT53" s="96">
        <f t="shared" si="1"/>
        <v>0</v>
      </c>
      <c r="AU53" s="97">
        <f>'01 - Architektonické a st...'!P113</f>
        <v>0</v>
      </c>
      <c r="AV53" s="96">
        <f>'01 - Architektonické a st...'!J30</f>
        <v>0</v>
      </c>
      <c r="AW53" s="96">
        <f>'01 - Architektonické a st...'!J31</f>
        <v>0</v>
      </c>
      <c r="AX53" s="96">
        <f>'01 - Architektonické a st...'!J32</f>
        <v>0</v>
      </c>
      <c r="AY53" s="96">
        <f>'01 - Architektonické a st...'!J33</f>
        <v>0</v>
      </c>
      <c r="AZ53" s="96">
        <f>'01 - Architektonické a st...'!F30</f>
        <v>0</v>
      </c>
      <c r="BA53" s="96">
        <f>'01 - Architektonické a st...'!F31</f>
        <v>0</v>
      </c>
      <c r="BB53" s="96">
        <f>'01 - Architektonické a st...'!F32</f>
        <v>0</v>
      </c>
      <c r="BC53" s="96">
        <f>'01 - Architektonické a st...'!F33</f>
        <v>0</v>
      </c>
      <c r="BD53" s="98">
        <f>'01 - Architektonické a st...'!F34</f>
        <v>0</v>
      </c>
      <c r="BT53" s="99" t="s">
        <v>77</v>
      </c>
      <c r="BV53" s="99" t="s">
        <v>72</v>
      </c>
      <c r="BW53" s="99" t="s">
        <v>81</v>
      </c>
      <c r="BX53" s="99" t="s">
        <v>5</v>
      </c>
      <c r="CL53" s="99" t="s">
        <v>19</v>
      </c>
      <c r="CM53" s="99" t="s">
        <v>79</v>
      </c>
    </row>
    <row r="54" spans="1:91" s="5" customFormat="1" ht="22.5" customHeight="1">
      <c r="A54" s="297" t="s">
        <v>3457</v>
      </c>
      <c r="B54" s="90"/>
      <c r="C54" s="91"/>
      <c r="D54" s="289" t="s">
        <v>82</v>
      </c>
      <c r="E54" s="288"/>
      <c r="F54" s="288"/>
      <c r="G54" s="288"/>
      <c r="H54" s="288"/>
      <c r="I54" s="92"/>
      <c r="J54" s="289" t="s">
        <v>83</v>
      </c>
      <c r="K54" s="288"/>
      <c r="L54" s="288"/>
      <c r="M54" s="288"/>
      <c r="N54" s="288"/>
      <c r="O54" s="288"/>
      <c r="P54" s="288"/>
      <c r="Q54" s="288"/>
      <c r="R54" s="288"/>
      <c r="S54" s="288"/>
      <c r="T54" s="288"/>
      <c r="U54" s="288"/>
      <c r="V54" s="288"/>
      <c r="W54" s="288"/>
      <c r="X54" s="288"/>
      <c r="Y54" s="288"/>
      <c r="Z54" s="288"/>
      <c r="AA54" s="288"/>
      <c r="AB54" s="288"/>
      <c r="AC54" s="288"/>
      <c r="AD54" s="288"/>
      <c r="AE54" s="288"/>
      <c r="AF54" s="288"/>
      <c r="AG54" s="287">
        <f>'02 - Vytápění'!J27</f>
        <v>0</v>
      </c>
      <c r="AH54" s="288"/>
      <c r="AI54" s="288"/>
      <c r="AJ54" s="288"/>
      <c r="AK54" s="288"/>
      <c r="AL54" s="288"/>
      <c r="AM54" s="288"/>
      <c r="AN54" s="287">
        <f t="shared" si="0"/>
        <v>0</v>
      </c>
      <c r="AO54" s="288"/>
      <c r="AP54" s="288"/>
      <c r="AQ54" s="93" t="s">
        <v>76</v>
      </c>
      <c r="AR54" s="94"/>
      <c r="AS54" s="95">
        <v>0</v>
      </c>
      <c r="AT54" s="96">
        <f t="shared" si="1"/>
        <v>0</v>
      </c>
      <c r="AU54" s="97">
        <f>'02 - Vytápění'!P80</f>
        <v>0</v>
      </c>
      <c r="AV54" s="96">
        <f>'02 - Vytápění'!J30</f>
        <v>0</v>
      </c>
      <c r="AW54" s="96">
        <f>'02 - Vytápění'!J31</f>
        <v>0</v>
      </c>
      <c r="AX54" s="96">
        <f>'02 - Vytápění'!J32</f>
        <v>0</v>
      </c>
      <c r="AY54" s="96">
        <f>'02 - Vytápění'!J33</f>
        <v>0</v>
      </c>
      <c r="AZ54" s="96">
        <f>'02 - Vytápění'!F30</f>
        <v>0</v>
      </c>
      <c r="BA54" s="96">
        <f>'02 - Vytápění'!F31</f>
        <v>0</v>
      </c>
      <c r="BB54" s="96">
        <f>'02 - Vytápění'!F32</f>
        <v>0</v>
      </c>
      <c r="BC54" s="96">
        <f>'02 - Vytápění'!F33</f>
        <v>0</v>
      </c>
      <c r="BD54" s="98">
        <f>'02 - Vytápění'!F34</f>
        <v>0</v>
      </c>
      <c r="BT54" s="99" t="s">
        <v>77</v>
      </c>
      <c r="BV54" s="99" t="s">
        <v>72</v>
      </c>
      <c r="BW54" s="99" t="s">
        <v>84</v>
      </c>
      <c r="BX54" s="99" t="s">
        <v>5</v>
      </c>
      <c r="CL54" s="99" t="s">
        <v>19</v>
      </c>
      <c r="CM54" s="99" t="s">
        <v>79</v>
      </c>
    </row>
    <row r="55" spans="1:91" s="5" customFormat="1" ht="22.5" customHeight="1">
      <c r="A55" s="297" t="s">
        <v>3457</v>
      </c>
      <c r="B55" s="90"/>
      <c r="C55" s="91"/>
      <c r="D55" s="289" t="s">
        <v>85</v>
      </c>
      <c r="E55" s="288"/>
      <c r="F55" s="288"/>
      <c r="G55" s="288"/>
      <c r="H55" s="288"/>
      <c r="I55" s="92"/>
      <c r="J55" s="289" t="s">
        <v>86</v>
      </c>
      <c r="K55" s="288"/>
      <c r="L55" s="288"/>
      <c r="M55" s="288"/>
      <c r="N55" s="288"/>
      <c r="O55" s="288"/>
      <c r="P55" s="288"/>
      <c r="Q55" s="288"/>
      <c r="R55" s="288"/>
      <c r="S55" s="288"/>
      <c r="T55" s="288"/>
      <c r="U55" s="288"/>
      <c r="V55" s="288"/>
      <c r="W55" s="288"/>
      <c r="X55" s="288"/>
      <c r="Y55" s="288"/>
      <c r="Z55" s="288"/>
      <c r="AA55" s="288"/>
      <c r="AB55" s="288"/>
      <c r="AC55" s="288"/>
      <c r="AD55" s="288"/>
      <c r="AE55" s="288"/>
      <c r="AF55" s="288"/>
      <c r="AG55" s="287">
        <f>'03 - Vzduchotechnika'!J27</f>
        <v>0</v>
      </c>
      <c r="AH55" s="288"/>
      <c r="AI55" s="288"/>
      <c r="AJ55" s="288"/>
      <c r="AK55" s="288"/>
      <c r="AL55" s="288"/>
      <c r="AM55" s="288"/>
      <c r="AN55" s="287">
        <f t="shared" si="0"/>
        <v>0</v>
      </c>
      <c r="AO55" s="288"/>
      <c r="AP55" s="288"/>
      <c r="AQ55" s="93" t="s">
        <v>76</v>
      </c>
      <c r="AR55" s="94"/>
      <c r="AS55" s="95">
        <v>0</v>
      </c>
      <c r="AT55" s="96">
        <f t="shared" si="1"/>
        <v>0</v>
      </c>
      <c r="AU55" s="97">
        <f>'03 - Vzduchotechnika'!P77</f>
        <v>0</v>
      </c>
      <c r="AV55" s="96">
        <f>'03 - Vzduchotechnika'!J30</f>
        <v>0</v>
      </c>
      <c r="AW55" s="96">
        <f>'03 - Vzduchotechnika'!J31</f>
        <v>0</v>
      </c>
      <c r="AX55" s="96">
        <f>'03 - Vzduchotechnika'!J32</f>
        <v>0</v>
      </c>
      <c r="AY55" s="96">
        <f>'03 - Vzduchotechnika'!J33</f>
        <v>0</v>
      </c>
      <c r="AZ55" s="96">
        <f>'03 - Vzduchotechnika'!F30</f>
        <v>0</v>
      </c>
      <c r="BA55" s="96">
        <f>'03 - Vzduchotechnika'!F31</f>
        <v>0</v>
      </c>
      <c r="BB55" s="96">
        <f>'03 - Vzduchotechnika'!F32</f>
        <v>0</v>
      </c>
      <c r="BC55" s="96">
        <f>'03 - Vzduchotechnika'!F33</f>
        <v>0</v>
      </c>
      <c r="BD55" s="98">
        <f>'03 - Vzduchotechnika'!F34</f>
        <v>0</v>
      </c>
      <c r="BT55" s="99" t="s">
        <v>77</v>
      </c>
      <c r="BV55" s="99" t="s">
        <v>72</v>
      </c>
      <c r="BW55" s="99" t="s">
        <v>87</v>
      </c>
      <c r="BX55" s="99" t="s">
        <v>5</v>
      </c>
      <c r="CL55" s="99" t="s">
        <v>19</v>
      </c>
      <c r="CM55" s="99" t="s">
        <v>79</v>
      </c>
    </row>
    <row r="56" spans="1:91" s="5" customFormat="1" ht="22.5" customHeight="1">
      <c r="A56" s="297" t="s">
        <v>3457</v>
      </c>
      <c r="B56" s="90"/>
      <c r="C56" s="91"/>
      <c r="D56" s="289" t="s">
        <v>88</v>
      </c>
      <c r="E56" s="288"/>
      <c r="F56" s="288"/>
      <c r="G56" s="288"/>
      <c r="H56" s="288"/>
      <c r="I56" s="92"/>
      <c r="J56" s="289" t="s">
        <v>89</v>
      </c>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7">
        <f>'04 - Přeložka MaR'!J27</f>
        <v>0</v>
      </c>
      <c r="AH56" s="288"/>
      <c r="AI56" s="288"/>
      <c r="AJ56" s="288"/>
      <c r="AK56" s="288"/>
      <c r="AL56" s="288"/>
      <c r="AM56" s="288"/>
      <c r="AN56" s="287">
        <f t="shared" si="0"/>
        <v>0</v>
      </c>
      <c r="AO56" s="288"/>
      <c r="AP56" s="288"/>
      <c r="AQ56" s="93" t="s">
        <v>76</v>
      </c>
      <c r="AR56" s="94"/>
      <c r="AS56" s="95">
        <v>0</v>
      </c>
      <c r="AT56" s="96">
        <f t="shared" si="1"/>
        <v>0</v>
      </c>
      <c r="AU56" s="97">
        <f>'04 - Přeložka MaR'!P77</f>
        <v>0</v>
      </c>
      <c r="AV56" s="96">
        <f>'04 - Přeložka MaR'!J30</f>
        <v>0</v>
      </c>
      <c r="AW56" s="96">
        <f>'04 - Přeložka MaR'!J31</f>
        <v>0</v>
      </c>
      <c r="AX56" s="96">
        <f>'04 - Přeložka MaR'!J32</f>
        <v>0</v>
      </c>
      <c r="AY56" s="96">
        <f>'04 - Přeložka MaR'!J33</f>
        <v>0</v>
      </c>
      <c r="AZ56" s="96">
        <f>'04 - Přeložka MaR'!F30</f>
        <v>0</v>
      </c>
      <c r="BA56" s="96">
        <f>'04 - Přeložka MaR'!F31</f>
        <v>0</v>
      </c>
      <c r="BB56" s="96">
        <f>'04 - Přeložka MaR'!F32</f>
        <v>0</v>
      </c>
      <c r="BC56" s="96">
        <f>'04 - Přeložka MaR'!F33</f>
        <v>0</v>
      </c>
      <c r="BD56" s="98">
        <f>'04 - Přeložka MaR'!F34</f>
        <v>0</v>
      </c>
      <c r="BT56" s="99" t="s">
        <v>77</v>
      </c>
      <c r="BV56" s="99" t="s">
        <v>72</v>
      </c>
      <c r="BW56" s="99" t="s">
        <v>90</v>
      </c>
      <c r="BX56" s="99" t="s">
        <v>5</v>
      </c>
      <c r="CL56" s="99" t="s">
        <v>19</v>
      </c>
      <c r="CM56" s="99" t="s">
        <v>79</v>
      </c>
    </row>
    <row r="57" spans="1:91" s="5" customFormat="1" ht="22.5" customHeight="1">
      <c r="A57" s="297" t="s">
        <v>3457</v>
      </c>
      <c r="B57" s="90"/>
      <c r="C57" s="91"/>
      <c r="D57" s="289" t="s">
        <v>91</v>
      </c>
      <c r="E57" s="288"/>
      <c r="F57" s="288"/>
      <c r="G57" s="288"/>
      <c r="H57" s="288"/>
      <c r="I57" s="92"/>
      <c r="J57" s="289" t="s">
        <v>92</v>
      </c>
      <c r="K57" s="288"/>
      <c r="L57" s="288"/>
      <c r="M57" s="288"/>
      <c r="N57" s="288"/>
      <c r="O57" s="288"/>
      <c r="P57" s="288"/>
      <c r="Q57" s="288"/>
      <c r="R57" s="288"/>
      <c r="S57" s="288"/>
      <c r="T57" s="288"/>
      <c r="U57" s="288"/>
      <c r="V57" s="288"/>
      <c r="W57" s="288"/>
      <c r="X57" s="288"/>
      <c r="Y57" s="288"/>
      <c r="Z57" s="288"/>
      <c r="AA57" s="288"/>
      <c r="AB57" s="288"/>
      <c r="AC57" s="288"/>
      <c r="AD57" s="288"/>
      <c r="AE57" s="288"/>
      <c r="AF57" s="288"/>
      <c r="AG57" s="287">
        <f>'05 - Přeložka horkovodu'!J27</f>
        <v>0</v>
      </c>
      <c r="AH57" s="288"/>
      <c r="AI57" s="288"/>
      <c r="AJ57" s="288"/>
      <c r="AK57" s="288"/>
      <c r="AL57" s="288"/>
      <c r="AM57" s="288"/>
      <c r="AN57" s="287">
        <f t="shared" si="0"/>
        <v>0</v>
      </c>
      <c r="AO57" s="288"/>
      <c r="AP57" s="288"/>
      <c r="AQ57" s="93" t="s">
        <v>76</v>
      </c>
      <c r="AR57" s="94"/>
      <c r="AS57" s="95">
        <v>0</v>
      </c>
      <c r="AT57" s="96">
        <f t="shared" si="1"/>
        <v>0</v>
      </c>
      <c r="AU57" s="97">
        <f>'05 - Přeložka horkovodu'!P80</f>
        <v>0</v>
      </c>
      <c r="AV57" s="96">
        <f>'05 - Přeložka horkovodu'!J30</f>
        <v>0</v>
      </c>
      <c r="AW57" s="96">
        <f>'05 - Přeložka horkovodu'!J31</f>
        <v>0</v>
      </c>
      <c r="AX57" s="96">
        <f>'05 - Přeložka horkovodu'!J32</f>
        <v>0</v>
      </c>
      <c r="AY57" s="96">
        <f>'05 - Přeložka horkovodu'!J33</f>
        <v>0</v>
      </c>
      <c r="AZ57" s="96">
        <f>'05 - Přeložka horkovodu'!F30</f>
        <v>0</v>
      </c>
      <c r="BA57" s="96">
        <f>'05 - Přeložka horkovodu'!F31</f>
        <v>0</v>
      </c>
      <c r="BB57" s="96">
        <f>'05 - Přeložka horkovodu'!F32</f>
        <v>0</v>
      </c>
      <c r="BC57" s="96">
        <f>'05 - Přeložka horkovodu'!F33</f>
        <v>0</v>
      </c>
      <c r="BD57" s="98">
        <f>'05 - Přeložka horkovodu'!F34</f>
        <v>0</v>
      </c>
      <c r="BT57" s="99" t="s">
        <v>77</v>
      </c>
      <c r="BV57" s="99" t="s">
        <v>72</v>
      </c>
      <c r="BW57" s="99" t="s">
        <v>93</v>
      </c>
      <c r="BX57" s="99" t="s">
        <v>5</v>
      </c>
      <c r="CL57" s="99" t="s">
        <v>19</v>
      </c>
      <c r="CM57" s="99" t="s">
        <v>79</v>
      </c>
    </row>
    <row r="58" spans="1:91" s="5" customFormat="1" ht="22.5" customHeight="1">
      <c r="A58" s="297" t="s">
        <v>3457</v>
      </c>
      <c r="B58" s="90"/>
      <c r="C58" s="91"/>
      <c r="D58" s="289" t="s">
        <v>94</v>
      </c>
      <c r="E58" s="288"/>
      <c r="F58" s="288"/>
      <c r="G58" s="288"/>
      <c r="H58" s="288"/>
      <c r="I58" s="92"/>
      <c r="J58" s="289" t="s">
        <v>95</v>
      </c>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7">
        <f>'06 - ZTI, rozvody vody a ...'!J27</f>
        <v>0</v>
      </c>
      <c r="AH58" s="288"/>
      <c r="AI58" s="288"/>
      <c r="AJ58" s="288"/>
      <c r="AK58" s="288"/>
      <c r="AL58" s="288"/>
      <c r="AM58" s="288"/>
      <c r="AN58" s="287">
        <f t="shared" si="0"/>
        <v>0</v>
      </c>
      <c r="AO58" s="288"/>
      <c r="AP58" s="288"/>
      <c r="AQ58" s="93" t="s">
        <v>76</v>
      </c>
      <c r="AR58" s="94"/>
      <c r="AS58" s="95">
        <v>0</v>
      </c>
      <c r="AT58" s="96">
        <f t="shared" si="1"/>
        <v>0</v>
      </c>
      <c r="AU58" s="97">
        <f>'06 - ZTI, rozvody vody a ...'!P89</f>
        <v>0</v>
      </c>
      <c r="AV58" s="96">
        <f>'06 - ZTI, rozvody vody a ...'!J30</f>
        <v>0</v>
      </c>
      <c r="AW58" s="96">
        <f>'06 - ZTI, rozvody vody a ...'!J31</f>
        <v>0</v>
      </c>
      <c r="AX58" s="96">
        <f>'06 - ZTI, rozvody vody a ...'!J32</f>
        <v>0</v>
      </c>
      <c r="AY58" s="96">
        <f>'06 - ZTI, rozvody vody a ...'!J33</f>
        <v>0</v>
      </c>
      <c r="AZ58" s="96">
        <f>'06 - ZTI, rozvody vody a ...'!F30</f>
        <v>0</v>
      </c>
      <c r="BA58" s="96">
        <f>'06 - ZTI, rozvody vody a ...'!F31</f>
        <v>0</v>
      </c>
      <c r="BB58" s="96">
        <f>'06 - ZTI, rozvody vody a ...'!F32</f>
        <v>0</v>
      </c>
      <c r="BC58" s="96">
        <f>'06 - ZTI, rozvody vody a ...'!F33</f>
        <v>0</v>
      </c>
      <c r="BD58" s="98">
        <f>'06 - ZTI, rozvody vody a ...'!F34</f>
        <v>0</v>
      </c>
      <c r="BT58" s="99" t="s">
        <v>77</v>
      </c>
      <c r="BV58" s="99" t="s">
        <v>72</v>
      </c>
      <c r="BW58" s="99" t="s">
        <v>96</v>
      </c>
      <c r="BX58" s="99" t="s">
        <v>5</v>
      </c>
      <c r="CL58" s="99" t="s">
        <v>19</v>
      </c>
      <c r="CM58" s="99" t="s">
        <v>79</v>
      </c>
    </row>
    <row r="59" spans="1:91" s="5" customFormat="1" ht="22.5" customHeight="1">
      <c r="A59" s="297" t="s">
        <v>3457</v>
      </c>
      <c r="B59" s="90"/>
      <c r="C59" s="91"/>
      <c r="D59" s="289" t="s">
        <v>97</v>
      </c>
      <c r="E59" s="288"/>
      <c r="F59" s="288"/>
      <c r="G59" s="288"/>
      <c r="H59" s="288"/>
      <c r="I59" s="92"/>
      <c r="J59" s="289" t="s">
        <v>98</v>
      </c>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7">
        <f>'07 - Elektroinstalace sil...'!J27</f>
        <v>0</v>
      </c>
      <c r="AH59" s="288"/>
      <c r="AI59" s="288"/>
      <c r="AJ59" s="288"/>
      <c r="AK59" s="288"/>
      <c r="AL59" s="288"/>
      <c r="AM59" s="288"/>
      <c r="AN59" s="287">
        <f t="shared" si="0"/>
        <v>0</v>
      </c>
      <c r="AO59" s="288"/>
      <c r="AP59" s="288"/>
      <c r="AQ59" s="93" t="s">
        <v>76</v>
      </c>
      <c r="AR59" s="94"/>
      <c r="AS59" s="100">
        <v>0</v>
      </c>
      <c r="AT59" s="101">
        <f t="shared" si="1"/>
        <v>0</v>
      </c>
      <c r="AU59" s="102">
        <f>'07 - Elektroinstalace sil...'!P83</f>
        <v>0</v>
      </c>
      <c r="AV59" s="101">
        <f>'07 - Elektroinstalace sil...'!J30</f>
        <v>0</v>
      </c>
      <c r="AW59" s="101">
        <f>'07 - Elektroinstalace sil...'!J31</f>
        <v>0</v>
      </c>
      <c r="AX59" s="101">
        <f>'07 - Elektroinstalace sil...'!J32</f>
        <v>0</v>
      </c>
      <c r="AY59" s="101">
        <f>'07 - Elektroinstalace sil...'!J33</f>
        <v>0</v>
      </c>
      <c r="AZ59" s="101">
        <f>'07 - Elektroinstalace sil...'!F30</f>
        <v>0</v>
      </c>
      <c r="BA59" s="101">
        <f>'07 - Elektroinstalace sil...'!F31</f>
        <v>0</v>
      </c>
      <c r="BB59" s="101">
        <f>'07 - Elektroinstalace sil...'!F32</f>
        <v>0</v>
      </c>
      <c r="BC59" s="101">
        <f>'07 - Elektroinstalace sil...'!F33</f>
        <v>0</v>
      </c>
      <c r="BD59" s="103">
        <f>'07 - Elektroinstalace sil...'!F34</f>
        <v>0</v>
      </c>
      <c r="BT59" s="99" t="s">
        <v>77</v>
      </c>
      <c r="BV59" s="99" t="s">
        <v>72</v>
      </c>
      <c r="BW59" s="99" t="s">
        <v>99</v>
      </c>
      <c r="BX59" s="99" t="s">
        <v>5</v>
      </c>
      <c r="CL59" s="99" t="s">
        <v>19</v>
      </c>
      <c r="CM59" s="99" t="s">
        <v>79</v>
      </c>
    </row>
    <row r="60" spans="2:44" s="1" customFormat="1" ht="30" customHeight="1">
      <c r="B60" s="34"/>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4"/>
    </row>
    <row r="61" spans="2:44" s="1" customFormat="1" ht="6.95" customHeight="1">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4"/>
    </row>
  </sheetData>
  <sheetProtection password="CC35" sheet="1" objects="1" scenarios="1" formatColumns="0" formatRows="0" sort="0" autoFilter="0"/>
  <mergeCells count="69">
    <mergeCell ref="AG51:AM51"/>
    <mergeCell ref="AN51:AP51"/>
    <mergeCell ref="AR2:BE2"/>
    <mergeCell ref="AN58:AP58"/>
    <mergeCell ref="AG58:AM58"/>
    <mergeCell ref="D58:H58"/>
    <mergeCell ref="J58:AF58"/>
    <mergeCell ref="AN59:AP59"/>
    <mergeCell ref="AG59:AM59"/>
    <mergeCell ref="D59:H59"/>
    <mergeCell ref="J59:AF59"/>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00 - Vedlejší a ostatní n...'!C2" tooltip="00 - Vedlejší a ostatní n..." display="/"/>
    <hyperlink ref="A53" location="'01 - Architektonické a st...'!C2" tooltip="01 - Architektonické a st..." display="/"/>
    <hyperlink ref="A54" location="'02 - Vytápění'!C2" tooltip="02 - Vytápění" display="/"/>
    <hyperlink ref="A55" location="'03 - Vzduchotechnika'!C2" tooltip="03 - Vzduchotechnika" display="/"/>
    <hyperlink ref="A56" location="'04 - Přeložka MaR'!C2" tooltip="04 - Přeložka MaR" display="/"/>
    <hyperlink ref="A57" location="'05 - Přeložka horkovodu'!C2" tooltip="05 - Přeložka horkovodu" display="/"/>
    <hyperlink ref="A58" location="'06 - ZTI, rozvody vody a ...'!C2" tooltip="06 - ZTI, rozvody vody a ..." display="/"/>
    <hyperlink ref="A59" location="'07 - Elektroinstalace sil...'!C2" tooltip="07 - Elektroinstalace sil..."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3458</v>
      </c>
      <c r="G1" s="305" t="s">
        <v>3459</v>
      </c>
      <c r="H1" s="305"/>
      <c r="I1" s="306"/>
      <c r="J1" s="300" t="s">
        <v>3460</v>
      </c>
      <c r="K1" s="298" t="s">
        <v>100</v>
      </c>
      <c r="L1" s="300" t="s">
        <v>3461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78</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103</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ROUND(J78,1)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ROUND(SUM(BE78:BE91),1)</f>
        <v>0</v>
      </c>
      <c r="G30" s="35"/>
      <c r="H30" s="35"/>
      <c r="I30" s="120">
        <v>0.21</v>
      </c>
      <c r="J30" s="119">
        <f>ROUND(ROUND((SUM(BE78:BE91)),1)*I30,2)</f>
        <v>0</v>
      </c>
      <c r="K30" s="38"/>
    </row>
    <row r="31" spans="2:11" s="1" customFormat="1" ht="14.45" customHeight="1">
      <c r="B31" s="34"/>
      <c r="C31" s="35"/>
      <c r="D31" s="35"/>
      <c r="E31" s="42" t="s">
        <v>42</v>
      </c>
      <c r="F31" s="119">
        <f>ROUND(SUM(BF78:BF91),1)</f>
        <v>0</v>
      </c>
      <c r="G31" s="35"/>
      <c r="H31" s="35"/>
      <c r="I31" s="120">
        <v>0.15</v>
      </c>
      <c r="J31" s="119">
        <f>ROUND(ROUND((SUM(BF78:BF91)),1)*I31,2)</f>
        <v>0</v>
      </c>
      <c r="K31" s="38"/>
    </row>
    <row r="32" spans="2:11" s="1" customFormat="1" ht="14.45" customHeight="1" hidden="1">
      <c r="B32" s="34"/>
      <c r="C32" s="35"/>
      <c r="D32" s="35"/>
      <c r="E32" s="42" t="s">
        <v>43</v>
      </c>
      <c r="F32" s="119">
        <f>ROUND(SUM(BG78:BG91),1)</f>
        <v>0</v>
      </c>
      <c r="G32" s="35"/>
      <c r="H32" s="35"/>
      <c r="I32" s="120">
        <v>0.21</v>
      </c>
      <c r="J32" s="119">
        <v>0</v>
      </c>
      <c r="K32" s="38"/>
    </row>
    <row r="33" spans="2:11" s="1" customFormat="1" ht="14.45" customHeight="1" hidden="1">
      <c r="B33" s="34"/>
      <c r="C33" s="35"/>
      <c r="D33" s="35"/>
      <c r="E33" s="42" t="s">
        <v>44</v>
      </c>
      <c r="F33" s="119">
        <f>ROUND(SUM(BH78:BH91),1)</f>
        <v>0</v>
      </c>
      <c r="G33" s="35"/>
      <c r="H33" s="35"/>
      <c r="I33" s="120">
        <v>0.15</v>
      </c>
      <c r="J33" s="119">
        <v>0</v>
      </c>
      <c r="K33" s="38"/>
    </row>
    <row r="34" spans="2:11" s="1" customFormat="1" ht="14.45" customHeight="1" hidden="1">
      <c r="B34" s="34"/>
      <c r="C34" s="35"/>
      <c r="D34" s="35"/>
      <c r="E34" s="42" t="s">
        <v>45</v>
      </c>
      <c r="F34" s="119">
        <f>ROUND(SUM(BI78:BI91),1)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00 - Vedlejší a ostatní náklady</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J78</f>
        <v>0</v>
      </c>
      <c r="K56" s="38"/>
      <c r="AU56" s="17" t="s">
        <v>109</v>
      </c>
    </row>
    <row r="57" spans="2:11" s="7" customFormat="1" ht="24.95" customHeight="1">
      <c r="B57" s="138"/>
      <c r="C57" s="139"/>
      <c r="D57" s="140" t="s">
        <v>110</v>
      </c>
      <c r="E57" s="141"/>
      <c r="F57" s="141"/>
      <c r="G57" s="141"/>
      <c r="H57" s="141"/>
      <c r="I57" s="142"/>
      <c r="J57" s="143">
        <f>J79</f>
        <v>0</v>
      </c>
      <c r="K57" s="144"/>
    </row>
    <row r="58" spans="2:11" s="7" customFormat="1" ht="24.95" customHeight="1">
      <c r="B58" s="138"/>
      <c r="C58" s="139"/>
      <c r="D58" s="140" t="s">
        <v>111</v>
      </c>
      <c r="E58" s="141"/>
      <c r="F58" s="141"/>
      <c r="G58" s="141"/>
      <c r="H58" s="141"/>
      <c r="I58" s="142"/>
      <c r="J58" s="143">
        <f>J85</f>
        <v>0</v>
      </c>
      <c r="K58" s="144"/>
    </row>
    <row r="59" spans="2:11" s="1" customFormat="1" ht="21.75" customHeight="1">
      <c r="B59" s="34"/>
      <c r="C59" s="35"/>
      <c r="D59" s="35"/>
      <c r="E59" s="35"/>
      <c r="F59" s="35"/>
      <c r="G59" s="35"/>
      <c r="H59" s="35"/>
      <c r="I59" s="107"/>
      <c r="J59" s="35"/>
      <c r="K59" s="38"/>
    </row>
    <row r="60" spans="2:11" s="1" customFormat="1" ht="6.95" customHeight="1">
      <c r="B60" s="49"/>
      <c r="C60" s="50"/>
      <c r="D60" s="50"/>
      <c r="E60" s="50"/>
      <c r="F60" s="50"/>
      <c r="G60" s="50"/>
      <c r="H60" s="50"/>
      <c r="I60" s="128"/>
      <c r="J60" s="50"/>
      <c r="K60" s="51"/>
    </row>
    <row r="64" spans="2:12" s="1" customFormat="1" ht="6.95" customHeight="1">
      <c r="B64" s="52"/>
      <c r="C64" s="53"/>
      <c r="D64" s="53"/>
      <c r="E64" s="53"/>
      <c r="F64" s="53"/>
      <c r="G64" s="53"/>
      <c r="H64" s="53"/>
      <c r="I64" s="131"/>
      <c r="J64" s="53"/>
      <c r="K64" s="53"/>
      <c r="L64" s="54"/>
    </row>
    <row r="65" spans="2:12" s="1" customFormat="1" ht="36.95" customHeight="1">
      <c r="B65" s="34"/>
      <c r="C65" s="55" t="s">
        <v>112</v>
      </c>
      <c r="D65" s="56"/>
      <c r="E65" s="56"/>
      <c r="F65" s="56"/>
      <c r="G65" s="56"/>
      <c r="H65" s="56"/>
      <c r="I65" s="145"/>
      <c r="J65" s="56"/>
      <c r="K65" s="56"/>
      <c r="L65" s="54"/>
    </row>
    <row r="66" spans="2:12" s="1" customFormat="1" ht="6.95" customHeight="1">
      <c r="B66" s="34"/>
      <c r="C66" s="56"/>
      <c r="D66" s="56"/>
      <c r="E66" s="56"/>
      <c r="F66" s="56"/>
      <c r="G66" s="56"/>
      <c r="H66" s="56"/>
      <c r="I66" s="145"/>
      <c r="J66" s="56"/>
      <c r="K66" s="56"/>
      <c r="L66" s="54"/>
    </row>
    <row r="67" spans="2:12" s="1" customFormat="1" ht="14.45" customHeight="1">
      <c r="B67" s="34"/>
      <c r="C67" s="58" t="s">
        <v>16</v>
      </c>
      <c r="D67" s="56"/>
      <c r="E67" s="56"/>
      <c r="F67" s="56"/>
      <c r="G67" s="56"/>
      <c r="H67" s="56"/>
      <c r="I67" s="145"/>
      <c r="J67" s="56"/>
      <c r="K67" s="56"/>
      <c r="L67" s="54"/>
    </row>
    <row r="68" spans="2:12" s="1" customFormat="1" ht="22.5" customHeight="1">
      <c r="B68" s="34"/>
      <c r="C68" s="56"/>
      <c r="D68" s="56"/>
      <c r="E68" s="295" t="str">
        <f>E7</f>
        <v>Bezbariérové úpravy - přístavba výtahu a sociálního zařízení, Gymnásium L. Pika, Opavská 21, Plzeň</v>
      </c>
      <c r="F68" s="276"/>
      <c r="G68" s="276"/>
      <c r="H68" s="276"/>
      <c r="I68" s="145"/>
      <c r="J68" s="56"/>
      <c r="K68" s="56"/>
      <c r="L68" s="54"/>
    </row>
    <row r="69" spans="2:12" s="1" customFormat="1" ht="14.45" customHeight="1">
      <c r="B69" s="34"/>
      <c r="C69" s="58" t="s">
        <v>102</v>
      </c>
      <c r="D69" s="56"/>
      <c r="E69" s="56"/>
      <c r="F69" s="56"/>
      <c r="G69" s="56"/>
      <c r="H69" s="56"/>
      <c r="I69" s="145"/>
      <c r="J69" s="56"/>
      <c r="K69" s="56"/>
      <c r="L69" s="54"/>
    </row>
    <row r="70" spans="2:12" s="1" customFormat="1" ht="23.25" customHeight="1">
      <c r="B70" s="34"/>
      <c r="C70" s="56"/>
      <c r="D70" s="56"/>
      <c r="E70" s="273" t="str">
        <f>E9</f>
        <v>00 - Vedlejší a ostatní náklady</v>
      </c>
      <c r="F70" s="276"/>
      <c r="G70" s="276"/>
      <c r="H70" s="276"/>
      <c r="I70" s="145"/>
      <c r="J70" s="56"/>
      <c r="K70" s="56"/>
      <c r="L70" s="54"/>
    </row>
    <row r="71" spans="2:12" s="1" customFormat="1" ht="6.95" customHeight="1">
      <c r="B71" s="34"/>
      <c r="C71" s="56"/>
      <c r="D71" s="56"/>
      <c r="E71" s="56"/>
      <c r="F71" s="56"/>
      <c r="G71" s="56"/>
      <c r="H71" s="56"/>
      <c r="I71" s="145"/>
      <c r="J71" s="56"/>
      <c r="K71" s="56"/>
      <c r="L71" s="54"/>
    </row>
    <row r="72" spans="2:12" s="1" customFormat="1" ht="18" customHeight="1">
      <c r="B72" s="34"/>
      <c r="C72" s="58" t="s">
        <v>21</v>
      </c>
      <c r="D72" s="56"/>
      <c r="E72" s="56"/>
      <c r="F72" s="146" t="str">
        <f>F12</f>
        <v xml:space="preserve"> </v>
      </c>
      <c r="G72" s="56"/>
      <c r="H72" s="56"/>
      <c r="I72" s="147" t="s">
        <v>23</v>
      </c>
      <c r="J72" s="66" t="str">
        <f>IF(J12="","",J12)</f>
        <v>10.2.2017</v>
      </c>
      <c r="K72" s="56"/>
      <c r="L72" s="54"/>
    </row>
    <row r="73" spans="2:12" s="1" customFormat="1" ht="6.95" customHeight="1">
      <c r="B73" s="34"/>
      <c r="C73" s="56"/>
      <c r="D73" s="56"/>
      <c r="E73" s="56"/>
      <c r="F73" s="56"/>
      <c r="G73" s="56"/>
      <c r="H73" s="56"/>
      <c r="I73" s="145"/>
      <c r="J73" s="56"/>
      <c r="K73" s="56"/>
      <c r="L73" s="54"/>
    </row>
    <row r="74" spans="2:12" s="1" customFormat="1" ht="13.5">
      <c r="B74" s="34"/>
      <c r="C74" s="58" t="s">
        <v>25</v>
      </c>
      <c r="D74" s="56"/>
      <c r="E74" s="56"/>
      <c r="F74" s="146" t="str">
        <f>E15</f>
        <v>Gymnázium Luďka Pika</v>
      </c>
      <c r="G74" s="56"/>
      <c r="H74" s="56"/>
      <c r="I74" s="147" t="s">
        <v>31</v>
      </c>
      <c r="J74" s="146" t="str">
        <f>E21</f>
        <v>HBH atellier s.r.o.</v>
      </c>
      <c r="K74" s="56"/>
      <c r="L74" s="54"/>
    </row>
    <row r="75" spans="2:12" s="1" customFormat="1" ht="14.45" customHeight="1">
      <c r="B75" s="34"/>
      <c r="C75" s="58" t="s">
        <v>29</v>
      </c>
      <c r="D75" s="56"/>
      <c r="E75" s="56"/>
      <c r="F75" s="146" t="str">
        <f>IF(E18="","",E18)</f>
        <v/>
      </c>
      <c r="G75" s="56"/>
      <c r="H75" s="56"/>
      <c r="I75" s="145"/>
      <c r="J75" s="56"/>
      <c r="K75" s="56"/>
      <c r="L75" s="54"/>
    </row>
    <row r="76" spans="2:12" s="1" customFormat="1" ht="10.35" customHeight="1">
      <c r="B76" s="34"/>
      <c r="C76" s="56"/>
      <c r="D76" s="56"/>
      <c r="E76" s="56"/>
      <c r="F76" s="56"/>
      <c r="G76" s="56"/>
      <c r="H76" s="56"/>
      <c r="I76" s="145"/>
      <c r="J76" s="56"/>
      <c r="K76" s="56"/>
      <c r="L76" s="54"/>
    </row>
    <row r="77" spans="2:20" s="8" customFormat="1" ht="29.25" customHeight="1">
      <c r="B77" s="148"/>
      <c r="C77" s="149" t="s">
        <v>113</v>
      </c>
      <c r="D77" s="150" t="s">
        <v>55</v>
      </c>
      <c r="E77" s="150" t="s">
        <v>51</v>
      </c>
      <c r="F77" s="150" t="s">
        <v>114</v>
      </c>
      <c r="G77" s="150" t="s">
        <v>115</v>
      </c>
      <c r="H77" s="150" t="s">
        <v>116</v>
      </c>
      <c r="I77" s="151" t="s">
        <v>117</v>
      </c>
      <c r="J77" s="150" t="s">
        <v>107</v>
      </c>
      <c r="K77" s="152" t="s">
        <v>118</v>
      </c>
      <c r="L77" s="153"/>
      <c r="M77" s="75" t="s">
        <v>119</v>
      </c>
      <c r="N77" s="76" t="s">
        <v>40</v>
      </c>
      <c r="O77" s="76" t="s">
        <v>120</v>
      </c>
      <c r="P77" s="76" t="s">
        <v>121</v>
      </c>
      <c r="Q77" s="76" t="s">
        <v>122</v>
      </c>
      <c r="R77" s="76" t="s">
        <v>123</v>
      </c>
      <c r="S77" s="76" t="s">
        <v>124</v>
      </c>
      <c r="T77" s="77" t="s">
        <v>125</v>
      </c>
    </row>
    <row r="78" spans="2:63" s="1" customFormat="1" ht="29.25" customHeight="1">
      <c r="B78" s="34"/>
      <c r="C78" s="81" t="s">
        <v>108</v>
      </c>
      <c r="D78" s="56"/>
      <c r="E78" s="56"/>
      <c r="F78" s="56"/>
      <c r="G78" s="56"/>
      <c r="H78" s="56"/>
      <c r="I78" s="145"/>
      <c r="J78" s="154">
        <f>BK78</f>
        <v>0</v>
      </c>
      <c r="K78" s="56"/>
      <c r="L78" s="54"/>
      <c r="M78" s="78"/>
      <c r="N78" s="79"/>
      <c r="O78" s="79"/>
      <c r="P78" s="155">
        <f>P79+P85</f>
        <v>0</v>
      </c>
      <c r="Q78" s="79"/>
      <c r="R78" s="155">
        <f>R79+R85</f>
        <v>0</v>
      </c>
      <c r="S78" s="79"/>
      <c r="T78" s="156">
        <f>T79+T85</f>
        <v>0</v>
      </c>
      <c r="AT78" s="17" t="s">
        <v>69</v>
      </c>
      <c r="AU78" s="17" t="s">
        <v>109</v>
      </c>
      <c r="BK78" s="157">
        <f>BK79+BK85</f>
        <v>0</v>
      </c>
    </row>
    <row r="79" spans="2:63" s="9" customFormat="1" ht="37.35" customHeight="1">
      <c r="B79" s="158"/>
      <c r="C79" s="159"/>
      <c r="D79" s="160" t="s">
        <v>69</v>
      </c>
      <c r="E79" s="161" t="s">
        <v>126</v>
      </c>
      <c r="F79" s="161" t="s">
        <v>127</v>
      </c>
      <c r="G79" s="159"/>
      <c r="H79" s="159"/>
      <c r="I79" s="162"/>
      <c r="J79" s="163">
        <f>BK79</f>
        <v>0</v>
      </c>
      <c r="K79" s="159"/>
      <c r="L79" s="164"/>
      <c r="M79" s="165"/>
      <c r="N79" s="166"/>
      <c r="O79" s="166"/>
      <c r="P79" s="167">
        <f>SUM(P80:P84)</f>
        <v>0</v>
      </c>
      <c r="Q79" s="166"/>
      <c r="R79" s="167">
        <f>SUM(R80:R84)</f>
        <v>0</v>
      </c>
      <c r="S79" s="166"/>
      <c r="T79" s="168">
        <f>SUM(T80:T84)</f>
        <v>0</v>
      </c>
      <c r="AR79" s="169" t="s">
        <v>77</v>
      </c>
      <c r="AT79" s="170" t="s">
        <v>69</v>
      </c>
      <c r="AU79" s="170" t="s">
        <v>70</v>
      </c>
      <c r="AY79" s="169" t="s">
        <v>128</v>
      </c>
      <c r="BK79" s="171">
        <f>SUM(BK80:BK84)</f>
        <v>0</v>
      </c>
    </row>
    <row r="80" spans="2:65" s="1" customFormat="1" ht="22.5" customHeight="1">
      <c r="B80" s="34"/>
      <c r="C80" s="172" t="s">
        <v>77</v>
      </c>
      <c r="D80" s="172" t="s">
        <v>129</v>
      </c>
      <c r="E80" s="173" t="s">
        <v>130</v>
      </c>
      <c r="F80" s="174" t="s">
        <v>131</v>
      </c>
      <c r="G80" s="175" t="s">
        <v>132</v>
      </c>
      <c r="H80" s="176">
        <v>1</v>
      </c>
      <c r="I80" s="177"/>
      <c r="J80" s="176">
        <f>ROUND(I80*H80,1)</f>
        <v>0</v>
      </c>
      <c r="K80" s="174" t="s">
        <v>19</v>
      </c>
      <c r="L80" s="54"/>
      <c r="M80" s="178" t="s">
        <v>19</v>
      </c>
      <c r="N80" s="179" t="s">
        <v>41</v>
      </c>
      <c r="O80" s="35"/>
      <c r="P80" s="180">
        <f>O80*H80</f>
        <v>0</v>
      </c>
      <c r="Q80" s="180">
        <v>0</v>
      </c>
      <c r="R80" s="180">
        <f>Q80*H80</f>
        <v>0</v>
      </c>
      <c r="S80" s="180">
        <v>0</v>
      </c>
      <c r="T80" s="181">
        <f>S80*H80</f>
        <v>0</v>
      </c>
      <c r="AR80" s="17" t="s">
        <v>133</v>
      </c>
      <c r="AT80" s="17" t="s">
        <v>129</v>
      </c>
      <c r="AU80" s="17" t="s">
        <v>77</v>
      </c>
      <c r="AY80" s="17" t="s">
        <v>128</v>
      </c>
      <c r="BE80" s="182">
        <f>IF(N80="základní",J80,0)</f>
        <v>0</v>
      </c>
      <c r="BF80" s="182">
        <f>IF(N80="snížená",J80,0)</f>
        <v>0</v>
      </c>
      <c r="BG80" s="182">
        <f>IF(N80="zákl. přenesená",J80,0)</f>
        <v>0</v>
      </c>
      <c r="BH80" s="182">
        <f>IF(N80="sníž. přenesená",J80,0)</f>
        <v>0</v>
      </c>
      <c r="BI80" s="182">
        <f>IF(N80="nulová",J80,0)</f>
        <v>0</v>
      </c>
      <c r="BJ80" s="17" t="s">
        <v>77</v>
      </c>
      <c r="BK80" s="182">
        <f>ROUND(I80*H80,1)</f>
        <v>0</v>
      </c>
      <c r="BL80" s="17" t="s">
        <v>133</v>
      </c>
      <c r="BM80" s="17" t="s">
        <v>134</v>
      </c>
    </row>
    <row r="81" spans="2:65" s="1" customFormat="1" ht="22.5" customHeight="1">
      <c r="B81" s="34"/>
      <c r="C81" s="172" t="s">
        <v>79</v>
      </c>
      <c r="D81" s="172" t="s">
        <v>129</v>
      </c>
      <c r="E81" s="173" t="s">
        <v>135</v>
      </c>
      <c r="F81" s="174" t="s">
        <v>136</v>
      </c>
      <c r="G81" s="175" t="s">
        <v>137</v>
      </c>
      <c r="H81" s="176">
        <v>1</v>
      </c>
      <c r="I81" s="177"/>
      <c r="J81" s="176">
        <f>ROUND(I81*H81,1)</f>
        <v>0</v>
      </c>
      <c r="K81" s="174" t="s">
        <v>19</v>
      </c>
      <c r="L81" s="54"/>
      <c r="M81" s="178" t="s">
        <v>19</v>
      </c>
      <c r="N81" s="179" t="s">
        <v>41</v>
      </c>
      <c r="O81" s="35"/>
      <c r="P81" s="180">
        <f>O81*H81</f>
        <v>0</v>
      </c>
      <c r="Q81" s="180">
        <v>0</v>
      </c>
      <c r="R81" s="180">
        <f>Q81*H81</f>
        <v>0</v>
      </c>
      <c r="S81" s="180">
        <v>0</v>
      </c>
      <c r="T81" s="181">
        <f>S81*H81</f>
        <v>0</v>
      </c>
      <c r="AR81" s="17" t="s">
        <v>133</v>
      </c>
      <c r="AT81" s="17" t="s">
        <v>129</v>
      </c>
      <c r="AU81" s="17" t="s">
        <v>77</v>
      </c>
      <c r="AY81" s="17" t="s">
        <v>128</v>
      </c>
      <c r="BE81" s="182">
        <f>IF(N81="základní",J81,0)</f>
        <v>0</v>
      </c>
      <c r="BF81" s="182">
        <f>IF(N81="snížená",J81,0)</f>
        <v>0</v>
      </c>
      <c r="BG81" s="182">
        <f>IF(N81="zákl. přenesená",J81,0)</f>
        <v>0</v>
      </c>
      <c r="BH81" s="182">
        <f>IF(N81="sníž. přenesená",J81,0)</f>
        <v>0</v>
      </c>
      <c r="BI81" s="182">
        <f>IF(N81="nulová",J81,0)</f>
        <v>0</v>
      </c>
      <c r="BJ81" s="17" t="s">
        <v>77</v>
      </c>
      <c r="BK81" s="182">
        <f>ROUND(I81*H81,1)</f>
        <v>0</v>
      </c>
      <c r="BL81" s="17" t="s">
        <v>133</v>
      </c>
      <c r="BM81" s="17" t="s">
        <v>138</v>
      </c>
    </row>
    <row r="82" spans="2:65" s="1" customFormat="1" ht="22.5" customHeight="1">
      <c r="B82" s="34"/>
      <c r="C82" s="172" t="s">
        <v>139</v>
      </c>
      <c r="D82" s="172" t="s">
        <v>129</v>
      </c>
      <c r="E82" s="173" t="s">
        <v>140</v>
      </c>
      <c r="F82" s="174" t="s">
        <v>141</v>
      </c>
      <c r="G82" s="175" t="s">
        <v>137</v>
      </c>
      <c r="H82" s="176">
        <v>1</v>
      </c>
      <c r="I82" s="177"/>
      <c r="J82" s="176">
        <f>ROUND(I82*H82,1)</f>
        <v>0</v>
      </c>
      <c r="K82" s="174" t="s">
        <v>19</v>
      </c>
      <c r="L82" s="54"/>
      <c r="M82" s="178" t="s">
        <v>19</v>
      </c>
      <c r="N82" s="179" t="s">
        <v>41</v>
      </c>
      <c r="O82" s="35"/>
      <c r="P82" s="180">
        <f>O82*H82</f>
        <v>0</v>
      </c>
      <c r="Q82" s="180">
        <v>0</v>
      </c>
      <c r="R82" s="180">
        <f>Q82*H82</f>
        <v>0</v>
      </c>
      <c r="S82" s="180">
        <v>0</v>
      </c>
      <c r="T82" s="181">
        <f>S82*H82</f>
        <v>0</v>
      </c>
      <c r="AR82" s="17" t="s">
        <v>133</v>
      </c>
      <c r="AT82" s="17" t="s">
        <v>129</v>
      </c>
      <c r="AU82" s="17" t="s">
        <v>77</v>
      </c>
      <c r="AY82" s="17" t="s">
        <v>128</v>
      </c>
      <c r="BE82" s="182">
        <f>IF(N82="základní",J82,0)</f>
        <v>0</v>
      </c>
      <c r="BF82" s="182">
        <f>IF(N82="snížená",J82,0)</f>
        <v>0</v>
      </c>
      <c r="BG82" s="182">
        <f>IF(N82="zákl. přenesená",J82,0)</f>
        <v>0</v>
      </c>
      <c r="BH82" s="182">
        <f>IF(N82="sníž. přenesená",J82,0)</f>
        <v>0</v>
      </c>
      <c r="BI82" s="182">
        <f>IF(N82="nulová",J82,0)</f>
        <v>0</v>
      </c>
      <c r="BJ82" s="17" t="s">
        <v>77</v>
      </c>
      <c r="BK82" s="182">
        <f>ROUND(I82*H82,1)</f>
        <v>0</v>
      </c>
      <c r="BL82" s="17" t="s">
        <v>133</v>
      </c>
      <c r="BM82" s="17" t="s">
        <v>142</v>
      </c>
    </row>
    <row r="83" spans="2:65" s="1" customFormat="1" ht="22.5" customHeight="1">
      <c r="B83" s="34"/>
      <c r="C83" s="172" t="s">
        <v>143</v>
      </c>
      <c r="D83" s="172" t="s">
        <v>129</v>
      </c>
      <c r="E83" s="173" t="s">
        <v>144</v>
      </c>
      <c r="F83" s="174" t="s">
        <v>145</v>
      </c>
      <c r="G83" s="175" t="s">
        <v>132</v>
      </c>
      <c r="H83" s="176">
        <v>1</v>
      </c>
      <c r="I83" s="177"/>
      <c r="J83" s="176">
        <f>ROUND(I83*H83,1)</f>
        <v>0</v>
      </c>
      <c r="K83" s="174" t="s">
        <v>19</v>
      </c>
      <c r="L83" s="54"/>
      <c r="M83" s="178" t="s">
        <v>19</v>
      </c>
      <c r="N83" s="179" t="s">
        <v>41</v>
      </c>
      <c r="O83" s="35"/>
      <c r="P83" s="180">
        <f>O83*H83</f>
        <v>0</v>
      </c>
      <c r="Q83" s="180">
        <v>0</v>
      </c>
      <c r="R83" s="180">
        <f>Q83*H83</f>
        <v>0</v>
      </c>
      <c r="S83" s="180">
        <v>0</v>
      </c>
      <c r="T83" s="181">
        <f>S83*H83</f>
        <v>0</v>
      </c>
      <c r="AR83" s="17" t="s">
        <v>133</v>
      </c>
      <c r="AT83" s="17" t="s">
        <v>129</v>
      </c>
      <c r="AU83" s="17" t="s">
        <v>77</v>
      </c>
      <c r="AY83" s="17" t="s">
        <v>128</v>
      </c>
      <c r="BE83" s="182">
        <f>IF(N83="základní",J83,0)</f>
        <v>0</v>
      </c>
      <c r="BF83" s="182">
        <f>IF(N83="snížená",J83,0)</f>
        <v>0</v>
      </c>
      <c r="BG83" s="182">
        <f>IF(N83="zákl. přenesená",J83,0)</f>
        <v>0</v>
      </c>
      <c r="BH83" s="182">
        <f>IF(N83="sníž. přenesená",J83,0)</f>
        <v>0</v>
      </c>
      <c r="BI83" s="182">
        <f>IF(N83="nulová",J83,0)</f>
        <v>0</v>
      </c>
      <c r="BJ83" s="17" t="s">
        <v>77</v>
      </c>
      <c r="BK83" s="182">
        <f>ROUND(I83*H83,1)</f>
        <v>0</v>
      </c>
      <c r="BL83" s="17" t="s">
        <v>133</v>
      </c>
      <c r="BM83" s="17" t="s">
        <v>146</v>
      </c>
    </row>
    <row r="84" spans="2:65" s="1" customFormat="1" ht="22.5" customHeight="1">
      <c r="B84" s="34"/>
      <c r="C84" s="172" t="s">
        <v>147</v>
      </c>
      <c r="D84" s="172" t="s">
        <v>129</v>
      </c>
      <c r="E84" s="173" t="s">
        <v>148</v>
      </c>
      <c r="F84" s="174" t="s">
        <v>149</v>
      </c>
      <c r="G84" s="175" t="s">
        <v>137</v>
      </c>
      <c r="H84" s="176">
        <v>1</v>
      </c>
      <c r="I84" s="177"/>
      <c r="J84" s="176">
        <f>ROUND(I84*H84,1)</f>
        <v>0</v>
      </c>
      <c r="K84" s="174" t="s">
        <v>19</v>
      </c>
      <c r="L84" s="54"/>
      <c r="M84" s="178" t="s">
        <v>19</v>
      </c>
      <c r="N84" s="179" t="s">
        <v>41</v>
      </c>
      <c r="O84" s="35"/>
      <c r="P84" s="180">
        <f>O84*H84</f>
        <v>0</v>
      </c>
      <c r="Q84" s="180">
        <v>0</v>
      </c>
      <c r="R84" s="180">
        <f>Q84*H84</f>
        <v>0</v>
      </c>
      <c r="S84" s="180">
        <v>0</v>
      </c>
      <c r="T84" s="181">
        <f>S84*H84</f>
        <v>0</v>
      </c>
      <c r="AR84" s="17" t="s">
        <v>150</v>
      </c>
      <c r="AT84" s="17" t="s">
        <v>129</v>
      </c>
      <c r="AU84" s="17" t="s">
        <v>77</v>
      </c>
      <c r="AY84" s="17" t="s">
        <v>128</v>
      </c>
      <c r="BE84" s="182">
        <f>IF(N84="základní",J84,0)</f>
        <v>0</v>
      </c>
      <c r="BF84" s="182">
        <f>IF(N84="snížená",J84,0)</f>
        <v>0</v>
      </c>
      <c r="BG84" s="182">
        <f>IF(N84="zákl. přenesená",J84,0)</f>
        <v>0</v>
      </c>
      <c r="BH84" s="182">
        <f>IF(N84="sníž. přenesená",J84,0)</f>
        <v>0</v>
      </c>
      <c r="BI84" s="182">
        <f>IF(N84="nulová",J84,0)</f>
        <v>0</v>
      </c>
      <c r="BJ84" s="17" t="s">
        <v>77</v>
      </c>
      <c r="BK84" s="182">
        <f>ROUND(I84*H84,1)</f>
        <v>0</v>
      </c>
      <c r="BL84" s="17" t="s">
        <v>150</v>
      </c>
      <c r="BM84" s="17" t="s">
        <v>151</v>
      </c>
    </row>
    <row r="85" spans="2:63" s="9" customFormat="1" ht="37.35" customHeight="1">
      <c r="B85" s="158"/>
      <c r="C85" s="159"/>
      <c r="D85" s="160" t="s">
        <v>69</v>
      </c>
      <c r="E85" s="161" t="s">
        <v>152</v>
      </c>
      <c r="F85" s="161" t="s">
        <v>153</v>
      </c>
      <c r="G85" s="159"/>
      <c r="H85" s="159"/>
      <c r="I85" s="162"/>
      <c r="J85" s="163">
        <f>BK85</f>
        <v>0</v>
      </c>
      <c r="K85" s="159"/>
      <c r="L85" s="164"/>
      <c r="M85" s="165"/>
      <c r="N85" s="166"/>
      <c r="O85" s="166"/>
      <c r="P85" s="167">
        <f>SUM(P86:P91)</f>
        <v>0</v>
      </c>
      <c r="Q85" s="166"/>
      <c r="R85" s="167">
        <f>SUM(R86:R91)</f>
        <v>0</v>
      </c>
      <c r="S85" s="166"/>
      <c r="T85" s="168">
        <f>SUM(T86:T91)</f>
        <v>0</v>
      </c>
      <c r="AR85" s="169" t="s">
        <v>77</v>
      </c>
      <c r="AT85" s="170" t="s">
        <v>69</v>
      </c>
      <c r="AU85" s="170" t="s">
        <v>70</v>
      </c>
      <c r="AY85" s="169" t="s">
        <v>128</v>
      </c>
      <c r="BK85" s="171">
        <f>SUM(BK86:BK91)</f>
        <v>0</v>
      </c>
    </row>
    <row r="86" spans="2:65" s="1" customFormat="1" ht="22.5" customHeight="1">
      <c r="B86" s="34"/>
      <c r="C86" s="172" t="s">
        <v>154</v>
      </c>
      <c r="D86" s="172" t="s">
        <v>129</v>
      </c>
      <c r="E86" s="173" t="s">
        <v>155</v>
      </c>
      <c r="F86" s="174" t="s">
        <v>156</v>
      </c>
      <c r="G86" s="175" t="s">
        <v>132</v>
      </c>
      <c r="H86" s="176">
        <v>1</v>
      </c>
      <c r="I86" s="177"/>
      <c r="J86" s="176">
        <f aca="true" t="shared" si="0" ref="J86:J91">ROUND(I86*H86,1)</f>
        <v>0</v>
      </c>
      <c r="K86" s="174" t="s">
        <v>19</v>
      </c>
      <c r="L86" s="54"/>
      <c r="M86" s="178" t="s">
        <v>19</v>
      </c>
      <c r="N86" s="179" t="s">
        <v>41</v>
      </c>
      <c r="O86" s="35"/>
      <c r="P86" s="180">
        <f aca="true" t="shared" si="1" ref="P86:P91">O86*H86</f>
        <v>0</v>
      </c>
      <c r="Q86" s="180">
        <v>0</v>
      </c>
      <c r="R86" s="180">
        <f aca="true" t="shared" si="2" ref="R86:R91">Q86*H86</f>
        <v>0</v>
      </c>
      <c r="S86" s="180">
        <v>0</v>
      </c>
      <c r="T86" s="181">
        <f aca="true" t="shared" si="3" ref="T86:T91">S86*H86</f>
        <v>0</v>
      </c>
      <c r="AR86" s="17" t="s">
        <v>133</v>
      </c>
      <c r="AT86" s="17" t="s">
        <v>129</v>
      </c>
      <c r="AU86" s="17" t="s">
        <v>77</v>
      </c>
      <c r="AY86" s="17" t="s">
        <v>128</v>
      </c>
      <c r="BE86" s="182">
        <f aca="true" t="shared" si="4" ref="BE86:BE91">IF(N86="základní",J86,0)</f>
        <v>0</v>
      </c>
      <c r="BF86" s="182">
        <f aca="true" t="shared" si="5" ref="BF86:BF91">IF(N86="snížená",J86,0)</f>
        <v>0</v>
      </c>
      <c r="BG86" s="182">
        <f aca="true" t="shared" si="6" ref="BG86:BG91">IF(N86="zákl. přenesená",J86,0)</f>
        <v>0</v>
      </c>
      <c r="BH86" s="182">
        <f aca="true" t="shared" si="7" ref="BH86:BH91">IF(N86="sníž. přenesená",J86,0)</f>
        <v>0</v>
      </c>
      <c r="BI86" s="182">
        <f aca="true" t="shared" si="8" ref="BI86:BI91">IF(N86="nulová",J86,0)</f>
        <v>0</v>
      </c>
      <c r="BJ86" s="17" t="s">
        <v>77</v>
      </c>
      <c r="BK86" s="182">
        <f aca="true" t="shared" si="9" ref="BK86:BK91">ROUND(I86*H86,1)</f>
        <v>0</v>
      </c>
      <c r="BL86" s="17" t="s">
        <v>133</v>
      </c>
      <c r="BM86" s="17" t="s">
        <v>157</v>
      </c>
    </row>
    <row r="87" spans="2:65" s="1" customFormat="1" ht="22.5" customHeight="1">
      <c r="B87" s="34"/>
      <c r="C87" s="172" t="s">
        <v>158</v>
      </c>
      <c r="D87" s="172" t="s">
        <v>129</v>
      </c>
      <c r="E87" s="173" t="s">
        <v>159</v>
      </c>
      <c r="F87" s="174" t="s">
        <v>160</v>
      </c>
      <c r="G87" s="175" t="s">
        <v>132</v>
      </c>
      <c r="H87" s="176">
        <v>1</v>
      </c>
      <c r="I87" s="177"/>
      <c r="J87" s="176">
        <f t="shared" si="0"/>
        <v>0</v>
      </c>
      <c r="K87" s="174" t="s">
        <v>19</v>
      </c>
      <c r="L87" s="54"/>
      <c r="M87" s="178" t="s">
        <v>19</v>
      </c>
      <c r="N87" s="179" t="s">
        <v>41</v>
      </c>
      <c r="O87" s="35"/>
      <c r="P87" s="180">
        <f t="shared" si="1"/>
        <v>0</v>
      </c>
      <c r="Q87" s="180">
        <v>0</v>
      </c>
      <c r="R87" s="180">
        <f t="shared" si="2"/>
        <v>0</v>
      </c>
      <c r="S87" s="180">
        <v>0</v>
      </c>
      <c r="T87" s="181">
        <f t="shared" si="3"/>
        <v>0</v>
      </c>
      <c r="AR87" s="17" t="s">
        <v>133</v>
      </c>
      <c r="AT87" s="17" t="s">
        <v>129</v>
      </c>
      <c r="AU87" s="17" t="s">
        <v>77</v>
      </c>
      <c r="AY87" s="17" t="s">
        <v>128</v>
      </c>
      <c r="BE87" s="182">
        <f t="shared" si="4"/>
        <v>0</v>
      </c>
      <c r="BF87" s="182">
        <f t="shared" si="5"/>
        <v>0</v>
      </c>
      <c r="BG87" s="182">
        <f t="shared" si="6"/>
        <v>0</v>
      </c>
      <c r="BH87" s="182">
        <f t="shared" si="7"/>
        <v>0</v>
      </c>
      <c r="BI87" s="182">
        <f t="shared" si="8"/>
        <v>0</v>
      </c>
      <c r="BJ87" s="17" t="s">
        <v>77</v>
      </c>
      <c r="BK87" s="182">
        <f t="shared" si="9"/>
        <v>0</v>
      </c>
      <c r="BL87" s="17" t="s">
        <v>133</v>
      </c>
      <c r="BM87" s="17" t="s">
        <v>161</v>
      </c>
    </row>
    <row r="88" spans="2:65" s="1" customFormat="1" ht="22.5" customHeight="1">
      <c r="B88" s="34"/>
      <c r="C88" s="172" t="s">
        <v>162</v>
      </c>
      <c r="D88" s="172" t="s">
        <v>129</v>
      </c>
      <c r="E88" s="173" t="s">
        <v>163</v>
      </c>
      <c r="F88" s="174" t="s">
        <v>164</v>
      </c>
      <c r="G88" s="175" t="s">
        <v>132</v>
      </c>
      <c r="H88" s="176">
        <v>1</v>
      </c>
      <c r="I88" s="177"/>
      <c r="J88" s="176">
        <f t="shared" si="0"/>
        <v>0</v>
      </c>
      <c r="K88" s="174" t="s">
        <v>19</v>
      </c>
      <c r="L88" s="54"/>
      <c r="M88" s="178" t="s">
        <v>19</v>
      </c>
      <c r="N88" s="179" t="s">
        <v>41</v>
      </c>
      <c r="O88" s="35"/>
      <c r="P88" s="180">
        <f t="shared" si="1"/>
        <v>0</v>
      </c>
      <c r="Q88" s="180">
        <v>0</v>
      </c>
      <c r="R88" s="180">
        <f t="shared" si="2"/>
        <v>0</v>
      </c>
      <c r="S88" s="180">
        <v>0</v>
      </c>
      <c r="T88" s="181">
        <f t="shared" si="3"/>
        <v>0</v>
      </c>
      <c r="AR88" s="17" t="s">
        <v>133</v>
      </c>
      <c r="AT88" s="17" t="s">
        <v>129</v>
      </c>
      <c r="AU88" s="17" t="s">
        <v>77</v>
      </c>
      <c r="AY88" s="17" t="s">
        <v>128</v>
      </c>
      <c r="BE88" s="182">
        <f t="shared" si="4"/>
        <v>0</v>
      </c>
      <c r="BF88" s="182">
        <f t="shared" si="5"/>
        <v>0</v>
      </c>
      <c r="BG88" s="182">
        <f t="shared" si="6"/>
        <v>0</v>
      </c>
      <c r="BH88" s="182">
        <f t="shared" si="7"/>
        <v>0</v>
      </c>
      <c r="BI88" s="182">
        <f t="shared" si="8"/>
        <v>0</v>
      </c>
      <c r="BJ88" s="17" t="s">
        <v>77</v>
      </c>
      <c r="BK88" s="182">
        <f t="shared" si="9"/>
        <v>0</v>
      </c>
      <c r="BL88" s="17" t="s">
        <v>133</v>
      </c>
      <c r="BM88" s="17" t="s">
        <v>165</v>
      </c>
    </row>
    <row r="89" spans="2:65" s="1" customFormat="1" ht="22.5" customHeight="1">
      <c r="B89" s="34"/>
      <c r="C89" s="172" t="s">
        <v>166</v>
      </c>
      <c r="D89" s="172" t="s">
        <v>129</v>
      </c>
      <c r="E89" s="173" t="s">
        <v>167</v>
      </c>
      <c r="F89" s="174" t="s">
        <v>168</v>
      </c>
      <c r="G89" s="175" t="s">
        <v>132</v>
      </c>
      <c r="H89" s="176">
        <v>1</v>
      </c>
      <c r="I89" s="177"/>
      <c r="J89" s="176">
        <f t="shared" si="0"/>
        <v>0</v>
      </c>
      <c r="K89" s="174" t="s">
        <v>19</v>
      </c>
      <c r="L89" s="54"/>
      <c r="M89" s="178" t="s">
        <v>19</v>
      </c>
      <c r="N89" s="179" t="s">
        <v>41</v>
      </c>
      <c r="O89" s="35"/>
      <c r="P89" s="180">
        <f t="shared" si="1"/>
        <v>0</v>
      </c>
      <c r="Q89" s="180">
        <v>0</v>
      </c>
      <c r="R89" s="180">
        <f t="shared" si="2"/>
        <v>0</v>
      </c>
      <c r="S89" s="180">
        <v>0</v>
      </c>
      <c r="T89" s="181">
        <f t="shared" si="3"/>
        <v>0</v>
      </c>
      <c r="AR89" s="17" t="s">
        <v>133</v>
      </c>
      <c r="AT89" s="17" t="s">
        <v>129</v>
      </c>
      <c r="AU89" s="17" t="s">
        <v>77</v>
      </c>
      <c r="AY89" s="17" t="s">
        <v>128</v>
      </c>
      <c r="BE89" s="182">
        <f t="shared" si="4"/>
        <v>0</v>
      </c>
      <c r="BF89" s="182">
        <f t="shared" si="5"/>
        <v>0</v>
      </c>
      <c r="BG89" s="182">
        <f t="shared" si="6"/>
        <v>0</v>
      </c>
      <c r="BH89" s="182">
        <f t="shared" si="7"/>
        <v>0</v>
      </c>
      <c r="BI89" s="182">
        <f t="shared" si="8"/>
        <v>0</v>
      </c>
      <c r="BJ89" s="17" t="s">
        <v>77</v>
      </c>
      <c r="BK89" s="182">
        <f t="shared" si="9"/>
        <v>0</v>
      </c>
      <c r="BL89" s="17" t="s">
        <v>133</v>
      </c>
      <c r="BM89" s="17" t="s">
        <v>169</v>
      </c>
    </row>
    <row r="90" spans="2:65" s="1" customFormat="1" ht="22.5" customHeight="1">
      <c r="B90" s="34"/>
      <c r="C90" s="172" t="s">
        <v>170</v>
      </c>
      <c r="D90" s="172" t="s">
        <v>129</v>
      </c>
      <c r="E90" s="173" t="s">
        <v>171</v>
      </c>
      <c r="F90" s="174" t="s">
        <v>172</v>
      </c>
      <c r="G90" s="175" t="s">
        <v>132</v>
      </c>
      <c r="H90" s="176">
        <v>1</v>
      </c>
      <c r="I90" s="177"/>
      <c r="J90" s="176">
        <f t="shared" si="0"/>
        <v>0</v>
      </c>
      <c r="K90" s="174" t="s">
        <v>19</v>
      </c>
      <c r="L90" s="54"/>
      <c r="M90" s="178" t="s">
        <v>19</v>
      </c>
      <c r="N90" s="179" t="s">
        <v>41</v>
      </c>
      <c r="O90" s="35"/>
      <c r="P90" s="180">
        <f t="shared" si="1"/>
        <v>0</v>
      </c>
      <c r="Q90" s="180">
        <v>0</v>
      </c>
      <c r="R90" s="180">
        <f t="shared" si="2"/>
        <v>0</v>
      </c>
      <c r="S90" s="180">
        <v>0</v>
      </c>
      <c r="T90" s="181">
        <f t="shared" si="3"/>
        <v>0</v>
      </c>
      <c r="AR90" s="17" t="s">
        <v>133</v>
      </c>
      <c r="AT90" s="17" t="s">
        <v>129</v>
      </c>
      <c r="AU90" s="17" t="s">
        <v>77</v>
      </c>
      <c r="AY90" s="17" t="s">
        <v>128</v>
      </c>
      <c r="BE90" s="182">
        <f t="shared" si="4"/>
        <v>0</v>
      </c>
      <c r="BF90" s="182">
        <f t="shared" si="5"/>
        <v>0</v>
      </c>
      <c r="BG90" s="182">
        <f t="shared" si="6"/>
        <v>0</v>
      </c>
      <c r="BH90" s="182">
        <f t="shared" si="7"/>
        <v>0</v>
      </c>
      <c r="BI90" s="182">
        <f t="shared" si="8"/>
        <v>0</v>
      </c>
      <c r="BJ90" s="17" t="s">
        <v>77</v>
      </c>
      <c r="BK90" s="182">
        <f t="shared" si="9"/>
        <v>0</v>
      </c>
      <c r="BL90" s="17" t="s">
        <v>133</v>
      </c>
      <c r="BM90" s="17" t="s">
        <v>173</v>
      </c>
    </row>
    <row r="91" spans="2:65" s="1" customFormat="1" ht="22.5" customHeight="1">
      <c r="B91" s="34"/>
      <c r="C91" s="172" t="s">
        <v>174</v>
      </c>
      <c r="D91" s="172" t="s">
        <v>129</v>
      </c>
      <c r="E91" s="173" t="s">
        <v>175</v>
      </c>
      <c r="F91" s="174" t="s">
        <v>176</v>
      </c>
      <c r="G91" s="175" t="s">
        <v>132</v>
      </c>
      <c r="H91" s="176">
        <v>1</v>
      </c>
      <c r="I91" s="177"/>
      <c r="J91" s="176">
        <f t="shared" si="0"/>
        <v>0</v>
      </c>
      <c r="K91" s="174" t="s">
        <v>19</v>
      </c>
      <c r="L91" s="54"/>
      <c r="M91" s="178" t="s">
        <v>19</v>
      </c>
      <c r="N91" s="183" t="s">
        <v>41</v>
      </c>
      <c r="O91" s="184"/>
      <c r="P91" s="185">
        <f t="shared" si="1"/>
        <v>0</v>
      </c>
      <c r="Q91" s="185">
        <v>0</v>
      </c>
      <c r="R91" s="185">
        <f t="shared" si="2"/>
        <v>0</v>
      </c>
      <c r="S91" s="185">
        <v>0</v>
      </c>
      <c r="T91" s="186">
        <f t="shared" si="3"/>
        <v>0</v>
      </c>
      <c r="AR91" s="17" t="s">
        <v>133</v>
      </c>
      <c r="AT91" s="17" t="s">
        <v>129</v>
      </c>
      <c r="AU91" s="17" t="s">
        <v>77</v>
      </c>
      <c r="AY91" s="17" t="s">
        <v>128</v>
      </c>
      <c r="BE91" s="182">
        <f t="shared" si="4"/>
        <v>0</v>
      </c>
      <c r="BF91" s="182">
        <f t="shared" si="5"/>
        <v>0</v>
      </c>
      <c r="BG91" s="182">
        <f t="shared" si="6"/>
        <v>0</v>
      </c>
      <c r="BH91" s="182">
        <f t="shared" si="7"/>
        <v>0</v>
      </c>
      <c r="BI91" s="182">
        <f t="shared" si="8"/>
        <v>0</v>
      </c>
      <c r="BJ91" s="17" t="s">
        <v>77</v>
      </c>
      <c r="BK91" s="182">
        <f t="shared" si="9"/>
        <v>0</v>
      </c>
      <c r="BL91" s="17" t="s">
        <v>133</v>
      </c>
      <c r="BM91" s="17" t="s">
        <v>177</v>
      </c>
    </row>
    <row r="92" spans="2:12" s="1" customFormat="1" ht="6.95" customHeight="1">
      <c r="B92" s="49"/>
      <c r="C92" s="50"/>
      <c r="D92" s="50"/>
      <c r="E92" s="50"/>
      <c r="F92" s="50"/>
      <c r="G92" s="50"/>
      <c r="H92" s="50"/>
      <c r="I92" s="128"/>
      <c r="J92" s="50"/>
      <c r="K92" s="50"/>
      <c r="L92" s="54"/>
    </row>
  </sheetData>
  <sheetProtection password="CC35"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6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3458</v>
      </c>
      <c r="G1" s="305" t="s">
        <v>3459</v>
      </c>
      <c r="H1" s="305"/>
      <c r="I1" s="306"/>
      <c r="J1" s="300" t="s">
        <v>3460</v>
      </c>
      <c r="K1" s="298" t="s">
        <v>100</v>
      </c>
      <c r="L1" s="300" t="s">
        <v>3461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81</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178</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ROUND(J113,1)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ROUND(SUM(BE113:BE1363),1)</f>
        <v>0</v>
      </c>
      <c r="G30" s="35"/>
      <c r="H30" s="35"/>
      <c r="I30" s="120">
        <v>0.21</v>
      </c>
      <c r="J30" s="119">
        <f>ROUND(ROUND((SUM(BE113:BE1363)),1)*I30,2)</f>
        <v>0</v>
      </c>
      <c r="K30" s="38"/>
    </row>
    <row r="31" spans="2:11" s="1" customFormat="1" ht="14.45" customHeight="1">
      <c r="B31" s="34"/>
      <c r="C31" s="35"/>
      <c r="D31" s="35"/>
      <c r="E31" s="42" t="s">
        <v>42</v>
      </c>
      <c r="F31" s="119">
        <f>ROUND(SUM(BF113:BF1363),1)</f>
        <v>0</v>
      </c>
      <c r="G31" s="35"/>
      <c r="H31" s="35"/>
      <c r="I31" s="120">
        <v>0.15</v>
      </c>
      <c r="J31" s="119">
        <f>ROUND(ROUND((SUM(BF113:BF1363)),1)*I31,2)</f>
        <v>0</v>
      </c>
      <c r="K31" s="38"/>
    </row>
    <row r="32" spans="2:11" s="1" customFormat="1" ht="14.45" customHeight="1" hidden="1">
      <c r="B32" s="34"/>
      <c r="C32" s="35"/>
      <c r="D32" s="35"/>
      <c r="E32" s="42" t="s">
        <v>43</v>
      </c>
      <c r="F32" s="119">
        <f>ROUND(SUM(BG113:BG1363),1)</f>
        <v>0</v>
      </c>
      <c r="G32" s="35"/>
      <c r="H32" s="35"/>
      <c r="I32" s="120">
        <v>0.21</v>
      </c>
      <c r="J32" s="119">
        <v>0</v>
      </c>
      <c r="K32" s="38"/>
    </row>
    <row r="33" spans="2:11" s="1" customFormat="1" ht="14.45" customHeight="1" hidden="1">
      <c r="B33" s="34"/>
      <c r="C33" s="35"/>
      <c r="D33" s="35"/>
      <c r="E33" s="42" t="s">
        <v>44</v>
      </c>
      <c r="F33" s="119">
        <f>ROUND(SUM(BH113:BH1363),1)</f>
        <v>0</v>
      </c>
      <c r="G33" s="35"/>
      <c r="H33" s="35"/>
      <c r="I33" s="120">
        <v>0.15</v>
      </c>
      <c r="J33" s="119">
        <v>0</v>
      </c>
      <c r="K33" s="38"/>
    </row>
    <row r="34" spans="2:11" s="1" customFormat="1" ht="14.45" customHeight="1" hidden="1">
      <c r="B34" s="34"/>
      <c r="C34" s="35"/>
      <c r="D34" s="35"/>
      <c r="E34" s="42" t="s">
        <v>45</v>
      </c>
      <c r="F34" s="119">
        <f>ROUND(SUM(BI113:BI1363),1)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01 - Architektonické a stavební řešení</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J113</f>
        <v>0</v>
      </c>
      <c r="K56" s="38"/>
      <c r="AU56" s="17" t="s">
        <v>109</v>
      </c>
    </row>
    <row r="57" spans="2:11" s="7" customFormat="1" ht="24.95" customHeight="1">
      <c r="B57" s="138"/>
      <c r="C57" s="139"/>
      <c r="D57" s="140" t="s">
        <v>179</v>
      </c>
      <c r="E57" s="141"/>
      <c r="F57" s="141"/>
      <c r="G57" s="141"/>
      <c r="H57" s="141"/>
      <c r="I57" s="142"/>
      <c r="J57" s="143">
        <f>J114</f>
        <v>0</v>
      </c>
      <c r="K57" s="144"/>
    </row>
    <row r="58" spans="2:11" s="10" customFormat="1" ht="19.9" customHeight="1">
      <c r="B58" s="187"/>
      <c r="C58" s="188"/>
      <c r="D58" s="189" t="s">
        <v>180</v>
      </c>
      <c r="E58" s="190"/>
      <c r="F58" s="190"/>
      <c r="G58" s="190"/>
      <c r="H58" s="190"/>
      <c r="I58" s="191"/>
      <c r="J58" s="192">
        <f>J115</f>
        <v>0</v>
      </c>
      <c r="K58" s="193"/>
    </row>
    <row r="59" spans="2:11" s="10" customFormat="1" ht="14.85" customHeight="1">
      <c r="B59" s="187"/>
      <c r="C59" s="188"/>
      <c r="D59" s="189" t="s">
        <v>181</v>
      </c>
      <c r="E59" s="190"/>
      <c r="F59" s="190"/>
      <c r="G59" s="190"/>
      <c r="H59" s="190"/>
      <c r="I59" s="191"/>
      <c r="J59" s="192">
        <f>J116</f>
        <v>0</v>
      </c>
      <c r="K59" s="193"/>
    </row>
    <row r="60" spans="2:11" s="10" customFormat="1" ht="14.85" customHeight="1">
      <c r="B60" s="187"/>
      <c r="C60" s="188"/>
      <c r="D60" s="189" t="s">
        <v>182</v>
      </c>
      <c r="E60" s="190"/>
      <c r="F60" s="190"/>
      <c r="G60" s="190"/>
      <c r="H60" s="190"/>
      <c r="I60" s="191"/>
      <c r="J60" s="192">
        <f>J164</f>
        <v>0</v>
      </c>
      <c r="K60" s="193"/>
    </row>
    <row r="61" spans="2:11" s="10" customFormat="1" ht="14.85" customHeight="1">
      <c r="B61" s="187"/>
      <c r="C61" s="188"/>
      <c r="D61" s="189" t="s">
        <v>183</v>
      </c>
      <c r="E61" s="190"/>
      <c r="F61" s="190"/>
      <c r="G61" s="190"/>
      <c r="H61" s="190"/>
      <c r="I61" s="191"/>
      <c r="J61" s="192">
        <f>J287</f>
        <v>0</v>
      </c>
      <c r="K61" s="193"/>
    </row>
    <row r="62" spans="2:11" s="10" customFormat="1" ht="14.85" customHeight="1">
      <c r="B62" s="187"/>
      <c r="C62" s="188"/>
      <c r="D62" s="189" t="s">
        <v>184</v>
      </c>
      <c r="E62" s="190"/>
      <c r="F62" s="190"/>
      <c r="G62" s="190"/>
      <c r="H62" s="190"/>
      <c r="I62" s="191"/>
      <c r="J62" s="192">
        <f>J369</f>
        <v>0</v>
      </c>
      <c r="K62" s="193"/>
    </row>
    <row r="63" spans="2:11" s="10" customFormat="1" ht="14.85" customHeight="1">
      <c r="B63" s="187"/>
      <c r="C63" s="188"/>
      <c r="D63" s="189" t="s">
        <v>185</v>
      </c>
      <c r="E63" s="190"/>
      <c r="F63" s="190"/>
      <c r="G63" s="190"/>
      <c r="H63" s="190"/>
      <c r="I63" s="191"/>
      <c r="J63" s="192">
        <f>J421</f>
        <v>0</v>
      </c>
      <c r="K63" s="193"/>
    </row>
    <row r="64" spans="2:11" s="10" customFormat="1" ht="14.85" customHeight="1">
      <c r="B64" s="187"/>
      <c r="C64" s="188"/>
      <c r="D64" s="189" t="s">
        <v>186</v>
      </c>
      <c r="E64" s="190"/>
      <c r="F64" s="190"/>
      <c r="G64" s="190"/>
      <c r="H64" s="190"/>
      <c r="I64" s="191"/>
      <c r="J64" s="192">
        <f>J455</f>
        <v>0</v>
      </c>
      <c r="K64" s="193"/>
    </row>
    <row r="65" spans="2:11" s="10" customFormat="1" ht="14.85" customHeight="1">
      <c r="B65" s="187"/>
      <c r="C65" s="188"/>
      <c r="D65" s="189" t="s">
        <v>187</v>
      </c>
      <c r="E65" s="190"/>
      <c r="F65" s="190"/>
      <c r="G65" s="190"/>
      <c r="H65" s="190"/>
      <c r="I65" s="191"/>
      <c r="J65" s="192">
        <f>J470</f>
        <v>0</v>
      </c>
      <c r="K65" s="193"/>
    </row>
    <row r="66" spans="2:11" s="10" customFormat="1" ht="14.85" customHeight="1">
      <c r="B66" s="187"/>
      <c r="C66" s="188"/>
      <c r="D66" s="189" t="s">
        <v>188</v>
      </c>
      <c r="E66" s="190"/>
      <c r="F66" s="190"/>
      <c r="G66" s="190"/>
      <c r="H66" s="190"/>
      <c r="I66" s="191"/>
      <c r="J66" s="192">
        <f>J742</f>
        <v>0</v>
      </c>
      <c r="K66" s="193"/>
    </row>
    <row r="67" spans="2:11" s="10" customFormat="1" ht="14.85" customHeight="1">
      <c r="B67" s="187"/>
      <c r="C67" s="188"/>
      <c r="D67" s="189" t="s">
        <v>189</v>
      </c>
      <c r="E67" s="190"/>
      <c r="F67" s="190"/>
      <c r="G67" s="190"/>
      <c r="H67" s="190"/>
      <c r="I67" s="191"/>
      <c r="J67" s="192">
        <f>J745</f>
        <v>0</v>
      </c>
      <c r="K67" s="193"/>
    </row>
    <row r="68" spans="2:11" s="10" customFormat="1" ht="19.9" customHeight="1">
      <c r="B68" s="187"/>
      <c r="C68" s="188"/>
      <c r="D68" s="189" t="s">
        <v>190</v>
      </c>
      <c r="E68" s="190"/>
      <c r="F68" s="190"/>
      <c r="G68" s="190"/>
      <c r="H68" s="190"/>
      <c r="I68" s="191"/>
      <c r="J68" s="192">
        <f>J761</f>
        <v>0</v>
      </c>
      <c r="K68" s="193"/>
    </row>
    <row r="69" spans="2:11" s="10" customFormat="1" ht="14.85" customHeight="1">
      <c r="B69" s="187"/>
      <c r="C69" s="188"/>
      <c r="D69" s="189" t="s">
        <v>191</v>
      </c>
      <c r="E69" s="190"/>
      <c r="F69" s="190"/>
      <c r="G69" s="190"/>
      <c r="H69" s="190"/>
      <c r="I69" s="191"/>
      <c r="J69" s="192">
        <f>J762</f>
        <v>0</v>
      </c>
      <c r="K69" s="193"/>
    </row>
    <row r="70" spans="2:11" s="7" customFormat="1" ht="24.95" customHeight="1">
      <c r="B70" s="138"/>
      <c r="C70" s="139"/>
      <c r="D70" s="140" t="s">
        <v>192</v>
      </c>
      <c r="E70" s="141"/>
      <c r="F70" s="141"/>
      <c r="G70" s="141"/>
      <c r="H70" s="141"/>
      <c r="I70" s="142"/>
      <c r="J70" s="143">
        <f>J807</f>
        <v>0</v>
      </c>
      <c r="K70" s="144"/>
    </row>
    <row r="71" spans="2:11" s="10" customFormat="1" ht="19.9" customHeight="1">
      <c r="B71" s="187"/>
      <c r="C71" s="188"/>
      <c r="D71" s="189" t="s">
        <v>180</v>
      </c>
      <c r="E71" s="190"/>
      <c r="F71" s="190"/>
      <c r="G71" s="190"/>
      <c r="H71" s="190"/>
      <c r="I71" s="191"/>
      <c r="J71" s="192">
        <f>J808</f>
        <v>0</v>
      </c>
      <c r="K71" s="193"/>
    </row>
    <row r="72" spans="2:11" s="10" customFormat="1" ht="14.85" customHeight="1">
      <c r="B72" s="187"/>
      <c r="C72" s="188"/>
      <c r="D72" s="189" t="s">
        <v>184</v>
      </c>
      <c r="E72" s="190"/>
      <c r="F72" s="190"/>
      <c r="G72" s="190"/>
      <c r="H72" s="190"/>
      <c r="I72" s="191"/>
      <c r="J72" s="192">
        <f>J809</f>
        <v>0</v>
      </c>
      <c r="K72" s="193"/>
    </row>
    <row r="73" spans="2:11" s="10" customFormat="1" ht="14.85" customHeight="1">
      <c r="B73" s="187"/>
      <c r="C73" s="188"/>
      <c r="D73" s="189" t="s">
        <v>193</v>
      </c>
      <c r="E73" s="190"/>
      <c r="F73" s="190"/>
      <c r="G73" s="190"/>
      <c r="H73" s="190"/>
      <c r="I73" s="191"/>
      <c r="J73" s="192">
        <f>J815</f>
        <v>0</v>
      </c>
      <c r="K73" s="193"/>
    </row>
    <row r="74" spans="2:11" s="10" customFormat="1" ht="14.85" customHeight="1">
      <c r="B74" s="187"/>
      <c r="C74" s="188"/>
      <c r="D74" s="189" t="s">
        <v>194</v>
      </c>
      <c r="E74" s="190"/>
      <c r="F74" s="190"/>
      <c r="G74" s="190"/>
      <c r="H74" s="190"/>
      <c r="I74" s="191"/>
      <c r="J74" s="192">
        <f>J828</f>
        <v>0</v>
      </c>
      <c r="K74" s="193"/>
    </row>
    <row r="75" spans="2:11" s="10" customFormat="1" ht="14.85" customHeight="1">
      <c r="B75" s="187"/>
      <c r="C75" s="188"/>
      <c r="D75" s="189" t="s">
        <v>195</v>
      </c>
      <c r="E75" s="190"/>
      <c r="F75" s="190"/>
      <c r="G75" s="190"/>
      <c r="H75" s="190"/>
      <c r="I75" s="191"/>
      <c r="J75" s="192">
        <f>J843</f>
        <v>0</v>
      </c>
      <c r="K75" s="193"/>
    </row>
    <row r="76" spans="2:11" s="10" customFormat="1" ht="14.85" customHeight="1">
      <c r="B76" s="187"/>
      <c r="C76" s="188"/>
      <c r="D76" s="189" t="s">
        <v>196</v>
      </c>
      <c r="E76" s="190"/>
      <c r="F76" s="190"/>
      <c r="G76" s="190"/>
      <c r="H76" s="190"/>
      <c r="I76" s="191"/>
      <c r="J76" s="192">
        <f>J932</f>
        <v>0</v>
      </c>
      <c r="K76" s="193"/>
    </row>
    <row r="77" spans="2:11" s="10" customFormat="1" ht="14.85" customHeight="1">
      <c r="B77" s="187"/>
      <c r="C77" s="188"/>
      <c r="D77" s="189" t="s">
        <v>197</v>
      </c>
      <c r="E77" s="190"/>
      <c r="F77" s="190"/>
      <c r="G77" s="190"/>
      <c r="H77" s="190"/>
      <c r="I77" s="191"/>
      <c r="J77" s="192">
        <f>J997</f>
        <v>0</v>
      </c>
      <c r="K77" s="193"/>
    </row>
    <row r="78" spans="2:11" s="10" customFormat="1" ht="14.85" customHeight="1">
      <c r="B78" s="187"/>
      <c r="C78" s="188"/>
      <c r="D78" s="189" t="s">
        <v>186</v>
      </c>
      <c r="E78" s="190"/>
      <c r="F78" s="190"/>
      <c r="G78" s="190"/>
      <c r="H78" s="190"/>
      <c r="I78" s="191"/>
      <c r="J78" s="192">
        <f>J1069</f>
        <v>0</v>
      </c>
      <c r="K78" s="193"/>
    </row>
    <row r="79" spans="2:11" s="10" customFormat="1" ht="14.85" customHeight="1">
      <c r="B79" s="187"/>
      <c r="C79" s="188"/>
      <c r="D79" s="189" t="s">
        <v>188</v>
      </c>
      <c r="E79" s="190"/>
      <c r="F79" s="190"/>
      <c r="G79" s="190"/>
      <c r="H79" s="190"/>
      <c r="I79" s="191"/>
      <c r="J79" s="192">
        <f>J1089</f>
        <v>0</v>
      </c>
      <c r="K79" s="193"/>
    </row>
    <row r="80" spans="2:11" s="10" customFormat="1" ht="19.9" customHeight="1">
      <c r="B80" s="187"/>
      <c r="C80" s="188"/>
      <c r="D80" s="189" t="s">
        <v>190</v>
      </c>
      <c r="E80" s="190"/>
      <c r="F80" s="190"/>
      <c r="G80" s="190"/>
      <c r="H80" s="190"/>
      <c r="I80" s="191"/>
      <c r="J80" s="192">
        <f>J1092</f>
        <v>0</v>
      </c>
      <c r="K80" s="193"/>
    </row>
    <row r="81" spans="2:11" s="10" customFormat="1" ht="14.85" customHeight="1">
      <c r="B81" s="187"/>
      <c r="C81" s="188"/>
      <c r="D81" s="189" t="s">
        <v>191</v>
      </c>
      <c r="E81" s="190"/>
      <c r="F81" s="190"/>
      <c r="G81" s="190"/>
      <c r="H81" s="190"/>
      <c r="I81" s="191"/>
      <c r="J81" s="192">
        <f>J1093</f>
        <v>0</v>
      </c>
      <c r="K81" s="193"/>
    </row>
    <row r="82" spans="2:11" s="10" customFormat="1" ht="14.85" customHeight="1">
      <c r="B82" s="187"/>
      <c r="C82" s="188"/>
      <c r="D82" s="189" t="s">
        <v>198</v>
      </c>
      <c r="E82" s="190"/>
      <c r="F82" s="190"/>
      <c r="G82" s="190"/>
      <c r="H82" s="190"/>
      <c r="I82" s="191"/>
      <c r="J82" s="192">
        <f>J1122</f>
        <v>0</v>
      </c>
      <c r="K82" s="193"/>
    </row>
    <row r="83" spans="2:11" s="10" customFormat="1" ht="14.85" customHeight="1">
      <c r="B83" s="187"/>
      <c r="C83" s="188"/>
      <c r="D83" s="189" t="s">
        <v>199</v>
      </c>
      <c r="E83" s="190"/>
      <c r="F83" s="190"/>
      <c r="G83" s="190"/>
      <c r="H83" s="190"/>
      <c r="I83" s="191"/>
      <c r="J83" s="192">
        <f>J1137</f>
        <v>0</v>
      </c>
      <c r="K83" s="193"/>
    </row>
    <row r="84" spans="2:11" s="10" customFormat="1" ht="14.85" customHeight="1">
      <c r="B84" s="187"/>
      <c r="C84" s="188"/>
      <c r="D84" s="189" t="s">
        <v>200</v>
      </c>
      <c r="E84" s="190"/>
      <c r="F84" s="190"/>
      <c r="G84" s="190"/>
      <c r="H84" s="190"/>
      <c r="I84" s="191"/>
      <c r="J84" s="192">
        <f>J1165</f>
        <v>0</v>
      </c>
      <c r="K84" s="193"/>
    </row>
    <row r="85" spans="2:11" s="10" customFormat="1" ht="14.85" customHeight="1">
      <c r="B85" s="187"/>
      <c r="C85" s="188"/>
      <c r="D85" s="189" t="s">
        <v>201</v>
      </c>
      <c r="E85" s="190"/>
      <c r="F85" s="190"/>
      <c r="G85" s="190"/>
      <c r="H85" s="190"/>
      <c r="I85" s="191"/>
      <c r="J85" s="192">
        <f>J1176</f>
        <v>0</v>
      </c>
      <c r="K85" s="193"/>
    </row>
    <row r="86" spans="2:11" s="10" customFormat="1" ht="14.85" customHeight="1">
      <c r="B86" s="187"/>
      <c r="C86" s="188"/>
      <c r="D86" s="189" t="s">
        <v>202</v>
      </c>
      <c r="E86" s="190"/>
      <c r="F86" s="190"/>
      <c r="G86" s="190"/>
      <c r="H86" s="190"/>
      <c r="I86" s="191"/>
      <c r="J86" s="192">
        <f>J1194</f>
        <v>0</v>
      </c>
      <c r="K86" s="193"/>
    </row>
    <row r="87" spans="2:11" s="10" customFormat="1" ht="14.85" customHeight="1">
      <c r="B87" s="187"/>
      <c r="C87" s="188"/>
      <c r="D87" s="189" t="s">
        <v>203</v>
      </c>
      <c r="E87" s="190"/>
      <c r="F87" s="190"/>
      <c r="G87" s="190"/>
      <c r="H87" s="190"/>
      <c r="I87" s="191"/>
      <c r="J87" s="192">
        <f>J1205</f>
        <v>0</v>
      </c>
      <c r="K87" s="193"/>
    </row>
    <row r="88" spans="2:11" s="10" customFormat="1" ht="14.85" customHeight="1">
      <c r="B88" s="187"/>
      <c r="C88" s="188"/>
      <c r="D88" s="189" t="s">
        <v>204</v>
      </c>
      <c r="E88" s="190"/>
      <c r="F88" s="190"/>
      <c r="G88" s="190"/>
      <c r="H88" s="190"/>
      <c r="I88" s="191"/>
      <c r="J88" s="192">
        <f>J1223</f>
        <v>0</v>
      </c>
      <c r="K88" s="193"/>
    </row>
    <row r="89" spans="2:11" s="10" customFormat="1" ht="14.85" customHeight="1">
      <c r="B89" s="187"/>
      <c r="C89" s="188"/>
      <c r="D89" s="189" t="s">
        <v>205</v>
      </c>
      <c r="E89" s="190"/>
      <c r="F89" s="190"/>
      <c r="G89" s="190"/>
      <c r="H89" s="190"/>
      <c r="I89" s="191"/>
      <c r="J89" s="192">
        <f>J1232</f>
        <v>0</v>
      </c>
      <c r="K89" s="193"/>
    </row>
    <row r="90" spans="2:11" s="10" customFormat="1" ht="14.85" customHeight="1">
      <c r="B90" s="187"/>
      <c r="C90" s="188"/>
      <c r="D90" s="189" t="s">
        <v>206</v>
      </c>
      <c r="E90" s="190"/>
      <c r="F90" s="190"/>
      <c r="G90" s="190"/>
      <c r="H90" s="190"/>
      <c r="I90" s="191"/>
      <c r="J90" s="192">
        <f>J1261</f>
        <v>0</v>
      </c>
      <c r="K90" s="193"/>
    </row>
    <row r="91" spans="2:11" s="10" customFormat="1" ht="14.85" customHeight="1">
      <c r="B91" s="187"/>
      <c r="C91" s="188"/>
      <c r="D91" s="189" t="s">
        <v>207</v>
      </c>
      <c r="E91" s="190"/>
      <c r="F91" s="190"/>
      <c r="G91" s="190"/>
      <c r="H91" s="190"/>
      <c r="I91" s="191"/>
      <c r="J91" s="192">
        <f>J1279</f>
        <v>0</v>
      </c>
      <c r="K91" s="193"/>
    </row>
    <row r="92" spans="2:11" s="10" customFormat="1" ht="14.85" customHeight="1">
      <c r="B92" s="187"/>
      <c r="C92" s="188"/>
      <c r="D92" s="189" t="s">
        <v>208</v>
      </c>
      <c r="E92" s="190"/>
      <c r="F92" s="190"/>
      <c r="G92" s="190"/>
      <c r="H92" s="190"/>
      <c r="I92" s="191"/>
      <c r="J92" s="192">
        <f>J1301</f>
        <v>0</v>
      </c>
      <c r="K92" s="193"/>
    </row>
    <row r="93" spans="2:11" s="10" customFormat="1" ht="14.85" customHeight="1">
      <c r="B93" s="187"/>
      <c r="C93" s="188"/>
      <c r="D93" s="189" t="s">
        <v>209</v>
      </c>
      <c r="E93" s="190"/>
      <c r="F93" s="190"/>
      <c r="G93" s="190"/>
      <c r="H93" s="190"/>
      <c r="I93" s="191"/>
      <c r="J93" s="192">
        <f>J1347</f>
        <v>0</v>
      </c>
      <c r="K93" s="193"/>
    </row>
    <row r="94" spans="2:11" s="1" customFormat="1" ht="21.75" customHeight="1">
      <c r="B94" s="34"/>
      <c r="C94" s="35"/>
      <c r="D94" s="35"/>
      <c r="E94" s="35"/>
      <c r="F94" s="35"/>
      <c r="G94" s="35"/>
      <c r="H94" s="35"/>
      <c r="I94" s="107"/>
      <c r="J94" s="35"/>
      <c r="K94" s="38"/>
    </row>
    <row r="95" spans="2:11" s="1" customFormat="1" ht="6.95" customHeight="1">
      <c r="B95" s="49"/>
      <c r="C95" s="50"/>
      <c r="D95" s="50"/>
      <c r="E95" s="50"/>
      <c r="F95" s="50"/>
      <c r="G95" s="50"/>
      <c r="H95" s="50"/>
      <c r="I95" s="128"/>
      <c r="J95" s="50"/>
      <c r="K95" s="51"/>
    </row>
    <row r="99" spans="2:12" s="1" customFormat="1" ht="6.95" customHeight="1">
      <c r="B99" s="52"/>
      <c r="C99" s="53"/>
      <c r="D99" s="53"/>
      <c r="E99" s="53"/>
      <c r="F99" s="53"/>
      <c r="G99" s="53"/>
      <c r="H99" s="53"/>
      <c r="I99" s="131"/>
      <c r="J99" s="53"/>
      <c r="K99" s="53"/>
      <c r="L99" s="54"/>
    </row>
    <row r="100" spans="2:12" s="1" customFormat="1" ht="36.95" customHeight="1">
      <c r="B100" s="34"/>
      <c r="C100" s="55" t="s">
        <v>112</v>
      </c>
      <c r="D100" s="56"/>
      <c r="E100" s="56"/>
      <c r="F100" s="56"/>
      <c r="G100" s="56"/>
      <c r="H100" s="56"/>
      <c r="I100" s="145"/>
      <c r="J100" s="56"/>
      <c r="K100" s="56"/>
      <c r="L100" s="54"/>
    </row>
    <row r="101" spans="2:12" s="1" customFormat="1" ht="6.95" customHeight="1">
      <c r="B101" s="34"/>
      <c r="C101" s="56"/>
      <c r="D101" s="56"/>
      <c r="E101" s="56"/>
      <c r="F101" s="56"/>
      <c r="G101" s="56"/>
      <c r="H101" s="56"/>
      <c r="I101" s="145"/>
      <c r="J101" s="56"/>
      <c r="K101" s="56"/>
      <c r="L101" s="54"/>
    </row>
    <row r="102" spans="2:12" s="1" customFormat="1" ht="14.45" customHeight="1">
      <c r="B102" s="34"/>
      <c r="C102" s="58" t="s">
        <v>16</v>
      </c>
      <c r="D102" s="56"/>
      <c r="E102" s="56"/>
      <c r="F102" s="56"/>
      <c r="G102" s="56"/>
      <c r="H102" s="56"/>
      <c r="I102" s="145"/>
      <c r="J102" s="56"/>
      <c r="K102" s="56"/>
      <c r="L102" s="54"/>
    </row>
    <row r="103" spans="2:12" s="1" customFormat="1" ht="22.5" customHeight="1">
      <c r="B103" s="34"/>
      <c r="C103" s="56"/>
      <c r="D103" s="56"/>
      <c r="E103" s="295" t="str">
        <f>E7</f>
        <v>Bezbariérové úpravy - přístavba výtahu a sociálního zařízení, Gymnásium L. Pika, Opavská 21, Plzeň</v>
      </c>
      <c r="F103" s="276"/>
      <c r="G103" s="276"/>
      <c r="H103" s="276"/>
      <c r="I103" s="145"/>
      <c r="J103" s="56"/>
      <c r="K103" s="56"/>
      <c r="L103" s="54"/>
    </row>
    <row r="104" spans="2:12" s="1" customFormat="1" ht="14.45" customHeight="1">
      <c r="B104" s="34"/>
      <c r="C104" s="58" t="s">
        <v>102</v>
      </c>
      <c r="D104" s="56"/>
      <c r="E104" s="56"/>
      <c r="F104" s="56"/>
      <c r="G104" s="56"/>
      <c r="H104" s="56"/>
      <c r="I104" s="145"/>
      <c r="J104" s="56"/>
      <c r="K104" s="56"/>
      <c r="L104" s="54"/>
    </row>
    <row r="105" spans="2:12" s="1" customFormat="1" ht="23.25" customHeight="1">
      <c r="B105" s="34"/>
      <c r="C105" s="56"/>
      <c r="D105" s="56"/>
      <c r="E105" s="273" t="str">
        <f>E9</f>
        <v>01 - Architektonické a stavební řešení</v>
      </c>
      <c r="F105" s="276"/>
      <c r="G105" s="276"/>
      <c r="H105" s="276"/>
      <c r="I105" s="145"/>
      <c r="J105" s="56"/>
      <c r="K105" s="56"/>
      <c r="L105" s="54"/>
    </row>
    <row r="106" spans="2:12" s="1" customFormat="1" ht="6.95" customHeight="1">
      <c r="B106" s="34"/>
      <c r="C106" s="56"/>
      <c r="D106" s="56"/>
      <c r="E106" s="56"/>
      <c r="F106" s="56"/>
      <c r="G106" s="56"/>
      <c r="H106" s="56"/>
      <c r="I106" s="145"/>
      <c r="J106" s="56"/>
      <c r="K106" s="56"/>
      <c r="L106" s="54"/>
    </row>
    <row r="107" spans="2:12" s="1" customFormat="1" ht="18" customHeight="1">
      <c r="B107" s="34"/>
      <c r="C107" s="58" t="s">
        <v>21</v>
      </c>
      <c r="D107" s="56"/>
      <c r="E107" s="56"/>
      <c r="F107" s="146" t="str">
        <f>F12</f>
        <v xml:space="preserve"> </v>
      </c>
      <c r="G107" s="56"/>
      <c r="H107" s="56"/>
      <c r="I107" s="147" t="s">
        <v>23</v>
      </c>
      <c r="J107" s="66" t="str">
        <f>IF(J12="","",J12)</f>
        <v>10.2.2017</v>
      </c>
      <c r="K107" s="56"/>
      <c r="L107" s="54"/>
    </row>
    <row r="108" spans="2:12" s="1" customFormat="1" ht="6.95" customHeight="1">
      <c r="B108" s="34"/>
      <c r="C108" s="56"/>
      <c r="D108" s="56"/>
      <c r="E108" s="56"/>
      <c r="F108" s="56"/>
      <c r="G108" s="56"/>
      <c r="H108" s="56"/>
      <c r="I108" s="145"/>
      <c r="J108" s="56"/>
      <c r="K108" s="56"/>
      <c r="L108" s="54"/>
    </row>
    <row r="109" spans="2:12" s="1" customFormat="1" ht="13.5">
      <c r="B109" s="34"/>
      <c r="C109" s="58" t="s">
        <v>25</v>
      </c>
      <c r="D109" s="56"/>
      <c r="E109" s="56"/>
      <c r="F109" s="146" t="str">
        <f>E15</f>
        <v>Gymnázium Luďka Pika</v>
      </c>
      <c r="G109" s="56"/>
      <c r="H109" s="56"/>
      <c r="I109" s="147" t="s">
        <v>31</v>
      </c>
      <c r="J109" s="146" t="str">
        <f>E21</f>
        <v>HBH atellier s.r.o.</v>
      </c>
      <c r="K109" s="56"/>
      <c r="L109" s="54"/>
    </row>
    <row r="110" spans="2:12" s="1" customFormat="1" ht="14.45" customHeight="1">
      <c r="B110" s="34"/>
      <c r="C110" s="58" t="s">
        <v>29</v>
      </c>
      <c r="D110" s="56"/>
      <c r="E110" s="56"/>
      <c r="F110" s="146" t="str">
        <f>IF(E18="","",E18)</f>
        <v/>
      </c>
      <c r="G110" s="56"/>
      <c r="H110" s="56"/>
      <c r="I110" s="145"/>
      <c r="J110" s="56"/>
      <c r="K110" s="56"/>
      <c r="L110" s="54"/>
    </row>
    <row r="111" spans="2:12" s="1" customFormat="1" ht="10.35" customHeight="1">
      <c r="B111" s="34"/>
      <c r="C111" s="56"/>
      <c r="D111" s="56"/>
      <c r="E111" s="56"/>
      <c r="F111" s="56"/>
      <c r="G111" s="56"/>
      <c r="H111" s="56"/>
      <c r="I111" s="145"/>
      <c r="J111" s="56"/>
      <c r="K111" s="56"/>
      <c r="L111" s="54"/>
    </row>
    <row r="112" spans="2:20" s="8" customFormat="1" ht="29.25" customHeight="1">
      <c r="B112" s="148"/>
      <c r="C112" s="149" t="s">
        <v>113</v>
      </c>
      <c r="D112" s="150" t="s">
        <v>55</v>
      </c>
      <c r="E112" s="150" t="s">
        <v>51</v>
      </c>
      <c r="F112" s="150" t="s">
        <v>114</v>
      </c>
      <c r="G112" s="150" t="s">
        <v>115</v>
      </c>
      <c r="H112" s="150" t="s">
        <v>116</v>
      </c>
      <c r="I112" s="151" t="s">
        <v>117</v>
      </c>
      <c r="J112" s="150" t="s">
        <v>107</v>
      </c>
      <c r="K112" s="152" t="s">
        <v>118</v>
      </c>
      <c r="L112" s="153"/>
      <c r="M112" s="75" t="s">
        <v>119</v>
      </c>
      <c r="N112" s="76" t="s">
        <v>40</v>
      </c>
      <c r="O112" s="76" t="s">
        <v>120</v>
      </c>
      <c r="P112" s="76" t="s">
        <v>121</v>
      </c>
      <c r="Q112" s="76" t="s">
        <v>122</v>
      </c>
      <c r="R112" s="76" t="s">
        <v>123</v>
      </c>
      <c r="S112" s="76" t="s">
        <v>124</v>
      </c>
      <c r="T112" s="77" t="s">
        <v>125</v>
      </c>
    </row>
    <row r="113" spans="2:63" s="1" customFormat="1" ht="29.25" customHeight="1">
      <c r="B113" s="34"/>
      <c r="C113" s="81" t="s">
        <v>108</v>
      </c>
      <c r="D113" s="56"/>
      <c r="E113" s="56"/>
      <c r="F113" s="56"/>
      <c r="G113" s="56"/>
      <c r="H113" s="56"/>
      <c r="I113" s="145"/>
      <c r="J113" s="154">
        <f>BK113</f>
        <v>0</v>
      </c>
      <c r="K113" s="56"/>
      <c r="L113" s="54"/>
      <c r="M113" s="78"/>
      <c r="N113" s="79"/>
      <c r="O113" s="79"/>
      <c r="P113" s="155">
        <f>P114+P807</f>
        <v>0</v>
      </c>
      <c r="Q113" s="79"/>
      <c r="R113" s="155">
        <f>R114+R807</f>
        <v>1977.792069</v>
      </c>
      <c r="S113" s="79"/>
      <c r="T113" s="156">
        <f>T114+T807</f>
        <v>293.837752</v>
      </c>
      <c r="AT113" s="17" t="s">
        <v>69</v>
      </c>
      <c r="AU113" s="17" t="s">
        <v>109</v>
      </c>
      <c r="BK113" s="157">
        <f>BK114+BK807</f>
        <v>0</v>
      </c>
    </row>
    <row r="114" spans="2:63" s="9" customFormat="1" ht="37.35" customHeight="1">
      <c r="B114" s="158"/>
      <c r="C114" s="159"/>
      <c r="D114" s="194" t="s">
        <v>69</v>
      </c>
      <c r="E114" s="195" t="s">
        <v>210</v>
      </c>
      <c r="F114" s="195" t="s">
        <v>211</v>
      </c>
      <c r="G114" s="159"/>
      <c r="H114" s="159"/>
      <c r="I114" s="162"/>
      <c r="J114" s="196">
        <f>BK114</f>
        <v>0</v>
      </c>
      <c r="K114" s="159"/>
      <c r="L114" s="164"/>
      <c r="M114" s="165"/>
      <c r="N114" s="166"/>
      <c r="O114" s="166"/>
      <c r="P114" s="167">
        <f>P115+P761</f>
        <v>0</v>
      </c>
      <c r="Q114" s="166"/>
      <c r="R114" s="167">
        <f>R115+R761</f>
        <v>1418.3809893</v>
      </c>
      <c r="S114" s="166"/>
      <c r="T114" s="168">
        <f>T115+T761</f>
        <v>293.837752</v>
      </c>
      <c r="AR114" s="169" t="s">
        <v>77</v>
      </c>
      <c r="AT114" s="170" t="s">
        <v>69</v>
      </c>
      <c r="AU114" s="170" t="s">
        <v>70</v>
      </c>
      <c r="AY114" s="169" t="s">
        <v>128</v>
      </c>
      <c r="BK114" s="171">
        <f>BK115+BK761</f>
        <v>0</v>
      </c>
    </row>
    <row r="115" spans="2:63" s="9" customFormat="1" ht="19.9" customHeight="1">
      <c r="B115" s="158"/>
      <c r="C115" s="159"/>
      <c r="D115" s="194" t="s">
        <v>69</v>
      </c>
      <c r="E115" s="197" t="s">
        <v>212</v>
      </c>
      <c r="F115" s="197" t="s">
        <v>213</v>
      </c>
      <c r="G115" s="159"/>
      <c r="H115" s="159"/>
      <c r="I115" s="162"/>
      <c r="J115" s="198">
        <f>BK115</f>
        <v>0</v>
      </c>
      <c r="K115" s="159"/>
      <c r="L115" s="164"/>
      <c r="M115" s="165"/>
      <c r="N115" s="166"/>
      <c r="O115" s="166"/>
      <c r="P115" s="167">
        <f>P116+P164+P287+P369+P421+P455+P470+P742+P745</f>
        <v>0</v>
      </c>
      <c r="Q115" s="166"/>
      <c r="R115" s="167">
        <f>R116+R164+R287+R369+R421+R455+R470+R742+R745</f>
        <v>1416.3769247</v>
      </c>
      <c r="S115" s="166"/>
      <c r="T115" s="168">
        <f>T116+T164+T287+T369+T421+T455+T470+T742+T745</f>
        <v>293.837752</v>
      </c>
      <c r="AR115" s="169" t="s">
        <v>77</v>
      </c>
      <c r="AT115" s="170" t="s">
        <v>69</v>
      </c>
      <c r="AU115" s="170" t="s">
        <v>77</v>
      </c>
      <c r="AY115" s="169" t="s">
        <v>128</v>
      </c>
      <c r="BK115" s="171">
        <f>BK116+BK164+BK287+BK369+BK421+BK455+BK470+BK742+BK745</f>
        <v>0</v>
      </c>
    </row>
    <row r="116" spans="2:63" s="9" customFormat="1" ht="14.85" customHeight="1">
      <c r="B116" s="158"/>
      <c r="C116" s="159"/>
      <c r="D116" s="160" t="s">
        <v>69</v>
      </c>
      <c r="E116" s="199" t="s">
        <v>77</v>
      </c>
      <c r="F116" s="199" t="s">
        <v>214</v>
      </c>
      <c r="G116" s="159"/>
      <c r="H116" s="159"/>
      <c r="I116" s="162"/>
      <c r="J116" s="200">
        <f>BK116</f>
        <v>0</v>
      </c>
      <c r="K116" s="159"/>
      <c r="L116" s="164"/>
      <c r="M116" s="165"/>
      <c r="N116" s="166"/>
      <c r="O116" s="166"/>
      <c r="P116" s="167">
        <f>SUM(P117:P163)</f>
        <v>0</v>
      </c>
      <c r="Q116" s="166"/>
      <c r="R116" s="167">
        <f>SUM(R117:R163)</f>
        <v>366.01</v>
      </c>
      <c r="S116" s="166"/>
      <c r="T116" s="168">
        <f>SUM(T117:T163)</f>
        <v>38.276160000000004</v>
      </c>
      <c r="AR116" s="169" t="s">
        <v>77</v>
      </c>
      <c r="AT116" s="170" t="s">
        <v>69</v>
      </c>
      <c r="AU116" s="170" t="s">
        <v>79</v>
      </c>
      <c r="AY116" s="169" t="s">
        <v>128</v>
      </c>
      <c r="BK116" s="171">
        <f>SUM(BK117:BK163)</f>
        <v>0</v>
      </c>
    </row>
    <row r="117" spans="2:65" s="1" customFormat="1" ht="22.5" customHeight="1">
      <c r="B117" s="34"/>
      <c r="C117" s="172" t="s">
        <v>77</v>
      </c>
      <c r="D117" s="172" t="s">
        <v>129</v>
      </c>
      <c r="E117" s="173" t="s">
        <v>215</v>
      </c>
      <c r="F117" s="174" t="s">
        <v>216</v>
      </c>
      <c r="G117" s="175" t="s">
        <v>217</v>
      </c>
      <c r="H117" s="176">
        <v>42.08</v>
      </c>
      <c r="I117" s="177"/>
      <c r="J117" s="176">
        <f>ROUND(I117*H117,1)</f>
        <v>0</v>
      </c>
      <c r="K117" s="174" t="s">
        <v>218</v>
      </c>
      <c r="L117" s="54"/>
      <c r="M117" s="178" t="s">
        <v>19</v>
      </c>
      <c r="N117" s="179" t="s">
        <v>41</v>
      </c>
      <c r="O117" s="35"/>
      <c r="P117" s="180">
        <f>O117*H117</f>
        <v>0</v>
      </c>
      <c r="Q117" s="180">
        <v>0</v>
      </c>
      <c r="R117" s="180">
        <f>Q117*H117</f>
        <v>0</v>
      </c>
      <c r="S117" s="180">
        <v>0</v>
      </c>
      <c r="T117" s="181">
        <f>S117*H117</f>
        <v>0</v>
      </c>
      <c r="AR117" s="17" t="s">
        <v>143</v>
      </c>
      <c r="AT117" s="17" t="s">
        <v>129</v>
      </c>
      <c r="AU117" s="17" t="s">
        <v>139</v>
      </c>
      <c r="AY117" s="17" t="s">
        <v>128</v>
      </c>
      <c r="BE117" s="182">
        <f>IF(N117="základní",J117,0)</f>
        <v>0</v>
      </c>
      <c r="BF117" s="182">
        <f>IF(N117="snížená",J117,0)</f>
        <v>0</v>
      </c>
      <c r="BG117" s="182">
        <f>IF(N117="zákl. přenesená",J117,0)</f>
        <v>0</v>
      </c>
      <c r="BH117" s="182">
        <f>IF(N117="sníž. přenesená",J117,0)</f>
        <v>0</v>
      </c>
      <c r="BI117" s="182">
        <f>IF(N117="nulová",J117,0)</f>
        <v>0</v>
      </c>
      <c r="BJ117" s="17" t="s">
        <v>77</v>
      </c>
      <c r="BK117" s="182">
        <f>ROUND(I117*H117,1)</f>
        <v>0</v>
      </c>
      <c r="BL117" s="17" t="s">
        <v>143</v>
      </c>
      <c r="BM117" s="17" t="s">
        <v>219</v>
      </c>
    </row>
    <row r="118" spans="2:47" s="1" customFormat="1" ht="27">
      <c r="B118" s="34"/>
      <c r="C118" s="56"/>
      <c r="D118" s="201" t="s">
        <v>220</v>
      </c>
      <c r="E118" s="56"/>
      <c r="F118" s="202" t="s">
        <v>221</v>
      </c>
      <c r="G118" s="56"/>
      <c r="H118" s="56"/>
      <c r="I118" s="145"/>
      <c r="J118" s="56"/>
      <c r="K118" s="56"/>
      <c r="L118" s="54"/>
      <c r="M118" s="71"/>
      <c r="N118" s="35"/>
      <c r="O118" s="35"/>
      <c r="P118" s="35"/>
      <c r="Q118" s="35"/>
      <c r="R118" s="35"/>
      <c r="S118" s="35"/>
      <c r="T118" s="72"/>
      <c r="AT118" s="17" t="s">
        <v>220</v>
      </c>
      <c r="AU118" s="17" t="s">
        <v>139</v>
      </c>
    </row>
    <row r="119" spans="2:51" s="11" customFormat="1" ht="13.5">
      <c r="B119" s="203"/>
      <c r="C119" s="204"/>
      <c r="D119" s="201" t="s">
        <v>222</v>
      </c>
      <c r="E119" s="205" t="s">
        <v>19</v>
      </c>
      <c r="F119" s="206" t="s">
        <v>223</v>
      </c>
      <c r="G119" s="204"/>
      <c r="H119" s="207" t="s">
        <v>19</v>
      </c>
      <c r="I119" s="208"/>
      <c r="J119" s="204"/>
      <c r="K119" s="204"/>
      <c r="L119" s="209"/>
      <c r="M119" s="210"/>
      <c r="N119" s="211"/>
      <c r="O119" s="211"/>
      <c r="P119" s="211"/>
      <c r="Q119" s="211"/>
      <c r="R119" s="211"/>
      <c r="S119" s="211"/>
      <c r="T119" s="212"/>
      <c r="AT119" s="213" t="s">
        <v>222</v>
      </c>
      <c r="AU119" s="213" t="s">
        <v>139</v>
      </c>
      <c r="AV119" s="11" t="s">
        <v>77</v>
      </c>
      <c r="AW119" s="11" t="s">
        <v>33</v>
      </c>
      <c r="AX119" s="11" t="s">
        <v>70</v>
      </c>
      <c r="AY119" s="213" t="s">
        <v>128</v>
      </c>
    </row>
    <row r="120" spans="2:51" s="12" customFormat="1" ht="13.5">
      <c r="B120" s="214"/>
      <c r="C120" s="215"/>
      <c r="D120" s="216" t="s">
        <v>222</v>
      </c>
      <c r="E120" s="217" t="s">
        <v>19</v>
      </c>
      <c r="F120" s="218" t="s">
        <v>224</v>
      </c>
      <c r="G120" s="215"/>
      <c r="H120" s="219">
        <v>42.08</v>
      </c>
      <c r="I120" s="220"/>
      <c r="J120" s="215"/>
      <c r="K120" s="215"/>
      <c r="L120" s="221"/>
      <c r="M120" s="222"/>
      <c r="N120" s="223"/>
      <c r="O120" s="223"/>
      <c r="P120" s="223"/>
      <c r="Q120" s="223"/>
      <c r="R120" s="223"/>
      <c r="S120" s="223"/>
      <c r="T120" s="224"/>
      <c r="AT120" s="225" t="s">
        <v>222</v>
      </c>
      <c r="AU120" s="225" t="s">
        <v>139</v>
      </c>
      <c r="AV120" s="12" t="s">
        <v>79</v>
      </c>
      <c r="AW120" s="12" t="s">
        <v>33</v>
      </c>
      <c r="AX120" s="12" t="s">
        <v>77</v>
      </c>
      <c r="AY120" s="225" t="s">
        <v>128</v>
      </c>
    </row>
    <row r="121" spans="2:65" s="1" customFormat="1" ht="22.5" customHeight="1">
      <c r="B121" s="34"/>
      <c r="C121" s="172" t="s">
        <v>79</v>
      </c>
      <c r="D121" s="172" t="s">
        <v>129</v>
      </c>
      <c r="E121" s="173" t="s">
        <v>225</v>
      </c>
      <c r="F121" s="174" t="s">
        <v>226</v>
      </c>
      <c r="G121" s="175" t="s">
        <v>227</v>
      </c>
      <c r="H121" s="176">
        <v>92.01</v>
      </c>
      <c r="I121" s="177"/>
      <c r="J121" s="176">
        <f>ROUND(I121*H121,1)</f>
        <v>0</v>
      </c>
      <c r="K121" s="174" t="s">
        <v>218</v>
      </c>
      <c r="L121" s="54"/>
      <c r="M121" s="178" t="s">
        <v>19</v>
      </c>
      <c r="N121" s="179" t="s">
        <v>41</v>
      </c>
      <c r="O121" s="35"/>
      <c r="P121" s="180">
        <f>O121*H121</f>
        <v>0</v>
      </c>
      <c r="Q121" s="180">
        <v>0</v>
      </c>
      <c r="R121" s="180">
        <f>Q121*H121</f>
        <v>0</v>
      </c>
      <c r="S121" s="180">
        <v>0.235</v>
      </c>
      <c r="T121" s="181">
        <f>S121*H121</f>
        <v>21.62235</v>
      </c>
      <c r="AR121" s="17" t="s">
        <v>143</v>
      </c>
      <c r="AT121" s="17" t="s">
        <v>129</v>
      </c>
      <c r="AU121" s="17" t="s">
        <v>139</v>
      </c>
      <c r="AY121" s="17" t="s">
        <v>128</v>
      </c>
      <c r="BE121" s="182">
        <f>IF(N121="základní",J121,0)</f>
        <v>0</v>
      </c>
      <c r="BF121" s="182">
        <f>IF(N121="snížená",J121,0)</f>
        <v>0</v>
      </c>
      <c r="BG121" s="182">
        <f>IF(N121="zákl. přenesená",J121,0)</f>
        <v>0</v>
      </c>
      <c r="BH121" s="182">
        <f>IF(N121="sníž. přenesená",J121,0)</f>
        <v>0</v>
      </c>
      <c r="BI121" s="182">
        <f>IF(N121="nulová",J121,0)</f>
        <v>0</v>
      </c>
      <c r="BJ121" s="17" t="s">
        <v>77</v>
      </c>
      <c r="BK121" s="182">
        <f>ROUND(I121*H121,1)</f>
        <v>0</v>
      </c>
      <c r="BL121" s="17" t="s">
        <v>143</v>
      </c>
      <c r="BM121" s="17" t="s">
        <v>228</v>
      </c>
    </row>
    <row r="122" spans="2:47" s="1" customFormat="1" ht="256.5">
      <c r="B122" s="34"/>
      <c r="C122" s="56"/>
      <c r="D122" s="216" t="s">
        <v>220</v>
      </c>
      <c r="E122" s="56"/>
      <c r="F122" s="226" t="s">
        <v>229</v>
      </c>
      <c r="G122" s="56"/>
      <c r="H122" s="56"/>
      <c r="I122" s="145"/>
      <c r="J122" s="56"/>
      <c r="K122" s="56"/>
      <c r="L122" s="54"/>
      <c r="M122" s="71"/>
      <c r="N122" s="35"/>
      <c r="O122" s="35"/>
      <c r="P122" s="35"/>
      <c r="Q122" s="35"/>
      <c r="R122" s="35"/>
      <c r="S122" s="35"/>
      <c r="T122" s="72"/>
      <c r="AT122" s="17" t="s">
        <v>220</v>
      </c>
      <c r="AU122" s="17" t="s">
        <v>139</v>
      </c>
    </row>
    <row r="123" spans="2:65" s="1" customFormat="1" ht="22.5" customHeight="1">
      <c r="B123" s="34"/>
      <c r="C123" s="172" t="s">
        <v>139</v>
      </c>
      <c r="D123" s="172" t="s">
        <v>129</v>
      </c>
      <c r="E123" s="173" t="s">
        <v>230</v>
      </c>
      <c r="F123" s="174" t="s">
        <v>231</v>
      </c>
      <c r="G123" s="175" t="s">
        <v>227</v>
      </c>
      <c r="H123" s="176">
        <v>92.01</v>
      </c>
      <c r="I123" s="177"/>
      <c r="J123" s="176">
        <f>ROUND(I123*H123,1)</f>
        <v>0</v>
      </c>
      <c r="K123" s="174" t="s">
        <v>218</v>
      </c>
      <c r="L123" s="54"/>
      <c r="M123" s="178" t="s">
        <v>19</v>
      </c>
      <c r="N123" s="179" t="s">
        <v>41</v>
      </c>
      <c r="O123" s="35"/>
      <c r="P123" s="180">
        <f>O123*H123</f>
        <v>0</v>
      </c>
      <c r="Q123" s="180">
        <v>0</v>
      </c>
      <c r="R123" s="180">
        <f>Q123*H123</f>
        <v>0</v>
      </c>
      <c r="S123" s="180">
        <v>0.181</v>
      </c>
      <c r="T123" s="181">
        <f>S123*H123</f>
        <v>16.65381</v>
      </c>
      <c r="AR123" s="17" t="s">
        <v>143</v>
      </c>
      <c r="AT123" s="17" t="s">
        <v>129</v>
      </c>
      <c r="AU123" s="17" t="s">
        <v>139</v>
      </c>
      <c r="AY123" s="17" t="s">
        <v>128</v>
      </c>
      <c r="BE123" s="182">
        <f>IF(N123="základní",J123,0)</f>
        <v>0</v>
      </c>
      <c r="BF123" s="182">
        <f>IF(N123="snížená",J123,0)</f>
        <v>0</v>
      </c>
      <c r="BG123" s="182">
        <f>IF(N123="zákl. přenesená",J123,0)</f>
        <v>0</v>
      </c>
      <c r="BH123" s="182">
        <f>IF(N123="sníž. přenesená",J123,0)</f>
        <v>0</v>
      </c>
      <c r="BI123" s="182">
        <f>IF(N123="nulová",J123,0)</f>
        <v>0</v>
      </c>
      <c r="BJ123" s="17" t="s">
        <v>77</v>
      </c>
      <c r="BK123" s="182">
        <f>ROUND(I123*H123,1)</f>
        <v>0</v>
      </c>
      <c r="BL123" s="17" t="s">
        <v>143</v>
      </c>
      <c r="BM123" s="17" t="s">
        <v>232</v>
      </c>
    </row>
    <row r="124" spans="2:47" s="1" customFormat="1" ht="256.5">
      <c r="B124" s="34"/>
      <c r="C124" s="56"/>
      <c r="D124" s="201" t="s">
        <v>220</v>
      </c>
      <c r="E124" s="56"/>
      <c r="F124" s="202" t="s">
        <v>229</v>
      </c>
      <c r="G124" s="56"/>
      <c r="H124" s="56"/>
      <c r="I124" s="145"/>
      <c r="J124" s="56"/>
      <c r="K124" s="56"/>
      <c r="L124" s="54"/>
      <c r="M124" s="71"/>
      <c r="N124" s="35"/>
      <c r="O124" s="35"/>
      <c r="P124" s="35"/>
      <c r="Q124" s="35"/>
      <c r="R124" s="35"/>
      <c r="S124" s="35"/>
      <c r="T124" s="72"/>
      <c r="AT124" s="17" t="s">
        <v>220</v>
      </c>
      <c r="AU124" s="17" t="s">
        <v>139</v>
      </c>
    </row>
    <row r="125" spans="2:51" s="11" customFormat="1" ht="13.5">
      <c r="B125" s="203"/>
      <c r="C125" s="204"/>
      <c r="D125" s="201" t="s">
        <v>222</v>
      </c>
      <c r="E125" s="205" t="s">
        <v>19</v>
      </c>
      <c r="F125" s="206" t="s">
        <v>223</v>
      </c>
      <c r="G125" s="204"/>
      <c r="H125" s="207" t="s">
        <v>19</v>
      </c>
      <c r="I125" s="208"/>
      <c r="J125" s="204"/>
      <c r="K125" s="204"/>
      <c r="L125" s="209"/>
      <c r="M125" s="210"/>
      <c r="N125" s="211"/>
      <c r="O125" s="211"/>
      <c r="P125" s="211"/>
      <c r="Q125" s="211"/>
      <c r="R125" s="211"/>
      <c r="S125" s="211"/>
      <c r="T125" s="212"/>
      <c r="AT125" s="213" t="s">
        <v>222</v>
      </c>
      <c r="AU125" s="213" t="s">
        <v>139</v>
      </c>
      <c r="AV125" s="11" t="s">
        <v>77</v>
      </c>
      <c r="AW125" s="11" t="s">
        <v>33</v>
      </c>
      <c r="AX125" s="11" t="s">
        <v>70</v>
      </c>
      <c r="AY125" s="213" t="s">
        <v>128</v>
      </c>
    </row>
    <row r="126" spans="2:51" s="12" customFormat="1" ht="13.5">
      <c r="B126" s="214"/>
      <c r="C126" s="215"/>
      <c r="D126" s="216" t="s">
        <v>222</v>
      </c>
      <c r="E126" s="217" t="s">
        <v>19</v>
      </c>
      <c r="F126" s="218" t="s">
        <v>233</v>
      </c>
      <c r="G126" s="215"/>
      <c r="H126" s="219">
        <v>92.01</v>
      </c>
      <c r="I126" s="220"/>
      <c r="J126" s="215"/>
      <c r="K126" s="215"/>
      <c r="L126" s="221"/>
      <c r="M126" s="222"/>
      <c r="N126" s="223"/>
      <c r="O126" s="223"/>
      <c r="P126" s="223"/>
      <c r="Q126" s="223"/>
      <c r="R126" s="223"/>
      <c r="S126" s="223"/>
      <c r="T126" s="224"/>
      <c r="AT126" s="225" t="s">
        <v>222</v>
      </c>
      <c r="AU126" s="225" t="s">
        <v>139</v>
      </c>
      <c r="AV126" s="12" t="s">
        <v>79</v>
      </c>
      <c r="AW126" s="12" t="s">
        <v>33</v>
      </c>
      <c r="AX126" s="12" t="s">
        <v>77</v>
      </c>
      <c r="AY126" s="225" t="s">
        <v>128</v>
      </c>
    </row>
    <row r="127" spans="2:65" s="1" customFormat="1" ht="22.5" customHeight="1">
      <c r="B127" s="34"/>
      <c r="C127" s="172" t="s">
        <v>143</v>
      </c>
      <c r="D127" s="172" t="s">
        <v>129</v>
      </c>
      <c r="E127" s="173" t="s">
        <v>234</v>
      </c>
      <c r="F127" s="174" t="s">
        <v>235</v>
      </c>
      <c r="G127" s="175" t="s">
        <v>236</v>
      </c>
      <c r="H127" s="176">
        <v>15.64</v>
      </c>
      <c r="I127" s="177"/>
      <c r="J127" s="176">
        <f>ROUND(I127*H127,1)</f>
        <v>0</v>
      </c>
      <c r="K127" s="174" t="s">
        <v>218</v>
      </c>
      <c r="L127" s="54"/>
      <c r="M127" s="178" t="s">
        <v>19</v>
      </c>
      <c r="N127" s="179" t="s">
        <v>41</v>
      </c>
      <c r="O127" s="35"/>
      <c r="P127" s="180">
        <f>O127*H127</f>
        <v>0</v>
      </c>
      <c r="Q127" s="180">
        <v>0</v>
      </c>
      <c r="R127" s="180">
        <f>Q127*H127</f>
        <v>0</v>
      </c>
      <c r="S127" s="180">
        <v>0</v>
      </c>
      <c r="T127" s="181">
        <f>S127*H127</f>
        <v>0</v>
      </c>
      <c r="AR127" s="17" t="s">
        <v>143</v>
      </c>
      <c r="AT127" s="17" t="s">
        <v>129</v>
      </c>
      <c r="AU127" s="17" t="s">
        <v>139</v>
      </c>
      <c r="AY127" s="17" t="s">
        <v>128</v>
      </c>
      <c r="BE127" s="182">
        <f>IF(N127="základní",J127,0)</f>
        <v>0</v>
      </c>
      <c r="BF127" s="182">
        <f>IF(N127="snížená",J127,0)</f>
        <v>0</v>
      </c>
      <c r="BG127" s="182">
        <f>IF(N127="zákl. přenesená",J127,0)</f>
        <v>0</v>
      </c>
      <c r="BH127" s="182">
        <f>IF(N127="sníž. přenesená",J127,0)</f>
        <v>0</v>
      </c>
      <c r="BI127" s="182">
        <f>IF(N127="nulová",J127,0)</f>
        <v>0</v>
      </c>
      <c r="BJ127" s="17" t="s">
        <v>77</v>
      </c>
      <c r="BK127" s="182">
        <f>ROUND(I127*H127,1)</f>
        <v>0</v>
      </c>
      <c r="BL127" s="17" t="s">
        <v>143</v>
      </c>
      <c r="BM127" s="17" t="s">
        <v>237</v>
      </c>
    </row>
    <row r="128" spans="2:47" s="1" customFormat="1" ht="108">
      <c r="B128" s="34"/>
      <c r="C128" s="56"/>
      <c r="D128" s="201" t="s">
        <v>220</v>
      </c>
      <c r="E128" s="56"/>
      <c r="F128" s="202" t="s">
        <v>238</v>
      </c>
      <c r="G128" s="56"/>
      <c r="H128" s="56"/>
      <c r="I128" s="145"/>
      <c r="J128" s="56"/>
      <c r="K128" s="56"/>
      <c r="L128" s="54"/>
      <c r="M128" s="71"/>
      <c r="N128" s="35"/>
      <c r="O128" s="35"/>
      <c r="P128" s="35"/>
      <c r="Q128" s="35"/>
      <c r="R128" s="35"/>
      <c r="S128" s="35"/>
      <c r="T128" s="72"/>
      <c r="AT128" s="17" t="s">
        <v>220</v>
      </c>
      <c r="AU128" s="17" t="s">
        <v>139</v>
      </c>
    </row>
    <row r="129" spans="2:51" s="11" customFormat="1" ht="13.5">
      <c r="B129" s="203"/>
      <c r="C129" s="204"/>
      <c r="D129" s="201" t="s">
        <v>222</v>
      </c>
      <c r="E129" s="205" t="s">
        <v>19</v>
      </c>
      <c r="F129" s="206" t="s">
        <v>223</v>
      </c>
      <c r="G129" s="204"/>
      <c r="H129" s="207" t="s">
        <v>19</v>
      </c>
      <c r="I129" s="208"/>
      <c r="J129" s="204"/>
      <c r="K129" s="204"/>
      <c r="L129" s="209"/>
      <c r="M129" s="210"/>
      <c r="N129" s="211"/>
      <c r="O129" s="211"/>
      <c r="P129" s="211"/>
      <c r="Q129" s="211"/>
      <c r="R129" s="211"/>
      <c r="S129" s="211"/>
      <c r="T129" s="212"/>
      <c r="AT129" s="213" t="s">
        <v>222</v>
      </c>
      <c r="AU129" s="213" t="s">
        <v>139</v>
      </c>
      <c r="AV129" s="11" t="s">
        <v>77</v>
      </c>
      <c r="AW129" s="11" t="s">
        <v>33</v>
      </c>
      <c r="AX129" s="11" t="s">
        <v>70</v>
      </c>
      <c r="AY129" s="213" t="s">
        <v>128</v>
      </c>
    </row>
    <row r="130" spans="2:51" s="12" customFormat="1" ht="13.5">
      <c r="B130" s="214"/>
      <c r="C130" s="215"/>
      <c r="D130" s="216" t="s">
        <v>222</v>
      </c>
      <c r="E130" s="217" t="s">
        <v>19</v>
      </c>
      <c r="F130" s="218" t="s">
        <v>239</v>
      </c>
      <c r="G130" s="215"/>
      <c r="H130" s="219">
        <v>15.64</v>
      </c>
      <c r="I130" s="220"/>
      <c r="J130" s="215"/>
      <c r="K130" s="215"/>
      <c r="L130" s="221"/>
      <c r="M130" s="222"/>
      <c r="N130" s="223"/>
      <c r="O130" s="223"/>
      <c r="P130" s="223"/>
      <c r="Q130" s="223"/>
      <c r="R130" s="223"/>
      <c r="S130" s="223"/>
      <c r="T130" s="224"/>
      <c r="AT130" s="225" t="s">
        <v>222</v>
      </c>
      <c r="AU130" s="225" t="s">
        <v>139</v>
      </c>
      <c r="AV130" s="12" t="s">
        <v>79</v>
      </c>
      <c r="AW130" s="12" t="s">
        <v>33</v>
      </c>
      <c r="AX130" s="12" t="s">
        <v>77</v>
      </c>
      <c r="AY130" s="225" t="s">
        <v>128</v>
      </c>
    </row>
    <row r="131" spans="2:65" s="1" customFormat="1" ht="22.5" customHeight="1">
      <c r="B131" s="34"/>
      <c r="C131" s="172" t="s">
        <v>147</v>
      </c>
      <c r="D131" s="172" t="s">
        <v>129</v>
      </c>
      <c r="E131" s="173" t="s">
        <v>240</v>
      </c>
      <c r="F131" s="174" t="s">
        <v>241</v>
      </c>
      <c r="G131" s="175" t="s">
        <v>236</v>
      </c>
      <c r="H131" s="176">
        <v>73.7</v>
      </c>
      <c r="I131" s="177"/>
      <c r="J131" s="176">
        <f>ROUND(I131*H131,1)</f>
        <v>0</v>
      </c>
      <c r="K131" s="174" t="s">
        <v>218</v>
      </c>
      <c r="L131" s="54"/>
      <c r="M131" s="178" t="s">
        <v>19</v>
      </c>
      <c r="N131" s="179" t="s">
        <v>41</v>
      </c>
      <c r="O131" s="35"/>
      <c r="P131" s="180">
        <f>O131*H131</f>
        <v>0</v>
      </c>
      <c r="Q131" s="180">
        <v>0</v>
      </c>
      <c r="R131" s="180">
        <f>Q131*H131</f>
        <v>0</v>
      </c>
      <c r="S131" s="180">
        <v>0</v>
      </c>
      <c r="T131" s="181">
        <f>S131*H131</f>
        <v>0</v>
      </c>
      <c r="AR131" s="17" t="s">
        <v>143</v>
      </c>
      <c r="AT131" s="17" t="s">
        <v>129</v>
      </c>
      <c r="AU131" s="17" t="s">
        <v>139</v>
      </c>
      <c r="AY131" s="17" t="s">
        <v>128</v>
      </c>
      <c r="BE131" s="182">
        <f>IF(N131="základní",J131,0)</f>
        <v>0</v>
      </c>
      <c r="BF131" s="182">
        <f>IF(N131="snížená",J131,0)</f>
        <v>0</v>
      </c>
      <c r="BG131" s="182">
        <f>IF(N131="zákl. přenesená",J131,0)</f>
        <v>0</v>
      </c>
      <c r="BH131" s="182">
        <f>IF(N131="sníž. přenesená",J131,0)</f>
        <v>0</v>
      </c>
      <c r="BI131" s="182">
        <f>IF(N131="nulová",J131,0)</f>
        <v>0</v>
      </c>
      <c r="BJ131" s="17" t="s">
        <v>77</v>
      </c>
      <c r="BK131" s="182">
        <f>ROUND(I131*H131,1)</f>
        <v>0</v>
      </c>
      <c r="BL131" s="17" t="s">
        <v>143</v>
      </c>
      <c r="BM131" s="17" t="s">
        <v>242</v>
      </c>
    </row>
    <row r="132" spans="2:47" s="1" customFormat="1" ht="40.5">
      <c r="B132" s="34"/>
      <c r="C132" s="56"/>
      <c r="D132" s="201" t="s">
        <v>220</v>
      </c>
      <c r="E132" s="56"/>
      <c r="F132" s="202" t="s">
        <v>243</v>
      </c>
      <c r="G132" s="56"/>
      <c r="H132" s="56"/>
      <c r="I132" s="145"/>
      <c r="J132" s="56"/>
      <c r="K132" s="56"/>
      <c r="L132" s="54"/>
      <c r="M132" s="71"/>
      <c r="N132" s="35"/>
      <c r="O132" s="35"/>
      <c r="P132" s="35"/>
      <c r="Q132" s="35"/>
      <c r="R132" s="35"/>
      <c r="S132" s="35"/>
      <c r="T132" s="72"/>
      <c r="AT132" s="17" t="s">
        <v>220</v>
      </c>
      <c r="AU132" s="17" t="s">
        <v>139</v>
      </c>
    </row>
    <row r="133" spans="2:51" s="11" customFormat="1" ht="13.5">
      <c r="B133" s="203"/>
      <c r="C133" s="204"/>
      <c r="D133" s="201" t="s">
        <v>222</v>
      </c>
      <c r="E133" s="205" t="s">
        <v>19</v>
      </c>
      <c r="F133" s="206" t="s">
        <v>244</v>
      </c>
      <c r="G133" s="204"/>
      <c r="H133" s="207" t="s">
        <v>19</v>
      </c>
      <c r="I133" s="208"/>
      <c r="J133" s="204"/>
      <c r="K133" s="204"/>
      <c r="L133" s="209"/>
      <c r="M133" s="210"/>
      <c r="N133" s="211"/>
      <c r="O133" s="211"/>
      <c r="P133" s="211"/>
      <c r="Q133" s="211"/>
      <c r="R133" s="211"/>
      <c r="S133" s="211"/>
      <c r="T133" s="212"/>
      <c r="AT133" s="213" t="s">
        <v>222</v>
      </c>
      <c r="AU133" s="213" t="s">
        <v>139</v>
      </c>
      <c r="AV133" s="11" t="s">
        <v>77</v>
      </c>
      <c r="AW133" s="11" t="s">
        <v>33</v>
      </c>
      <c r="AX133" s="11" t="s">
        <v>70</v>
      </c>
      <c r="AY133" s="213" t="s">
        <v>128</v>
      </c>
    </row>
    <row r="134" spans="2:51" s="12" customFormat="1" ht="13.5">
      <c r="B134" s="214"/>
      <c r="C134" s="215"/>
      <c r="D134" s="201" t="s">
        <v>222</v>
      </c>
      <c r="E134" s="227" t="s">
        <v>19</v>
      </c>
      <c r="F134" s="228" t="s">
        <v>245</v>
      </c>
      <c r="G134" s="215"/>
      <c r="H134" s="229">
        <v>7.63</v>
      </c>
      <c r="I134" s="220"/>
      <c r="J134" s="215"/>
      <c r="K134" s="215"/>
      <c r="L134" s="221"/>
      <c r="M134" s="222"/>
      <c r="N134" s="223"/>
      <c r="O134" s="223"/>
      <c r="P134" s="223"/>
      <c r="Q134" s="223"/>
      <c r="R134" s="223"/>
      <c r="S134" s="223"/>
      <c r="T134" s="224"/>
      <c r="AT134" s="225" t="s">
        <v>222</v>
      </c>
      <c r="AU134" s="225" t="s">
        <v>139</v>
      </c>
      <c r="AV134" s="12" t="s">
        <v>79</v>
      </c>
      <c r="AW134" s="12" t="s">
        <v>33</v>
      </c>
      <c r="AX134" s="12" t="s">
        <v>70</v>
      </c>
      <c r="AY134" s="225" t="s">
        <v>128</v>
      </c>
    </row>
    <row r="135" spans="2:51" s="12" customFormat="1" ht="13.5">
      <c r="B135" s="214"/>
      <c r="C135" s="215"/>
      <c r="D135" s="201" t="s">
        <v>222</v>
      </c>
      <c r="E135" s="227" t="s">
        <v>19</v>
      </c>
      <c r="F135" s="228" t="s">
        <v>246</v>
      </c>
      <c r="G135" s="215"/>
      <c r="H135" s="229">
        <v>21.88</v>
      </c>
      <c r="I135" s="220"/>
      <c r="J135" s="215"/>
      <c r="K135" s="215"/>
      <c r="L135" s="221"/>
      <c r="M135" s="222"/>
      <c r="N135" s="223"/>
      <c r="O135" s="223"/>
      <c r="P135" s="223"/>
      <c r="Q135" s="223"/>
      <c r="R135" s="223"/>
      <c r="S135" s="223"/>
      <c r="T135" s="224"/>
      <c r="AT135" s="225" t="s">
        <v>222</v>
      </c>
      <c r="AU135" s="225" t="s">
        <v>139</v>
      </c>
      <c r="AV135" s="12" t="s">
        <v>79</v>
      </c>
      <c r="AW135" s="12" t="s">
        <v>33</v>
      </c>
      <c r="AX135" s="12" t="s">
        <v>70</v>
      </c>
      <c r="AY135" s="225" t="s">
        <v>128</v>
      </c>
    </row>
    <row r="136" spans="2:51" s="11" customFormat="1" ht="13.5">
      <c r="B136" s="203"/>
      <c r="C136" s="204"/>
      <c r="D136" s="201" t="s">
        <v>222</v>
      </c>
      <c r="E136" s="205" t="s">
        <v>19</v>
      </c>
      <c r="F136" s="206" t="s">
        <v>247</v>
      </c>
      <c r="G136" s="204"/>
      <c r="H136" s="207" t="s">
        <v>19</v>
      </c>
      <c r="I136" s="208"/>
      <c r="J136" s="204"/>
      <c r="K136" s="204"/>
      <c r="L136" s="209"/>
      <c r="M136" s="210"/>
      <c r="N136" s="211"/>
      <c r="O136" s="211"/>
      <c r="P136" s="211"/>
      <c r="Q136" s="211"/>
      <c r="R136" s="211"/>
      <c r="S136" s="211"/>
      <c r="T136" s="212"/>
      <c r="AT136" s="213" t="s">
        <v>222</v>
      </c>
      <c r="AU136" s="213" t="s">
        <v>139</v>
      </c>
      <c r="AV136" s="11" t="s">
        <v>77</v>
      </c>
      <c r="AW136" s="11" t="s">
        <v>33</v>
      </c>
      <c r="AX136" s="11" t="s">
        <v>70</v>
      </c>
      <c r="AY136" s="213" t="s">
        <v>128</v>
      </c>
    </row>
    <row r="137" spans="2:51" s="12" customFormat="1" ht="13.5">
      <c r="B137" s="214"/>
      <c r="C137" s="215"/>
      <c r="D137" s="201" t="s">
        <v>222</v>
      </c>
      <c r="E137" s="227" t="s">
        <v>19</v>
      </c>
      <c r="F137" s="228" t="s">
        <v>248</v>
      </c>
      <c r="G137" s="215"/>
      <c r="H137" s="229">
        <v>6.56</v>
      </c>
      <c r="I137" s="220"/>
      <c r="J137" s="215"/>
      <c r="K137" s="215"/>
      <c r="L137" s="221"/>
      <c r="M137" s="222"/>
      <c r="N137" s="223"/>
      <c r="O137" s="223"/>
      <c r="P137" s="223"/>
      <c r="Q137" s="223"/>
      <c r="R137" s="223"/>
      <c r="S137" s="223"/>
      <c r="T137" s="224"/>
      <c r="AT137" s="225" t="s">
        <v>222</v>
      </c>
      <c r="AU137" s="225" t="s">
        <v>139</v>
      </c>
      <c r="AV137" s="12" t="s">
        <v>79</v>
      </c>
      <c r="AW137" s="12" t="s">
        <v>33</v>
      </c>
      <c r="AX137" s="12" t="s">
        <v>70</v>
      </c>
      <c r="AY137" s="225" t="s">
        <v>128</v>
      </c>
    </row>
    <row r="138" spans="2:51" s="11" customFormat="1" ht="13.5">
      <c r="B138" s="203"/>
      <c r="C138" s="204"/>
      <c r="D138" s="201" t="s">
        <v>222</v>
      </c>
      <c r="E138" s="205" t="s">
        <v>19</v>
      </c>
      <c r="F138" s="206" t="s">
        <v>249</v>
      </c>
      <c r="G138" s="204"/>
      <c r="H138" s="207" t="s">
        <v>19</v>
      </c>
      <c r="I138" s="208"/>
      <c r="J138" s="204"/>
      <c r="K138" s="204"/>
      <c r="L138" s="209"/>
      <c r="M138" s="210"/>
      <c r="N138" s="211"/>
      <c r="O138" s="211"/>
      <c r="P138" s="211"/>
      <c r="Q138" s="211"/>
      <c r="R138" s="211"/>
      <c r="S138" s="211"/>
      <c r="T138" s="212"/>
      <c r="AT138" s="213" t="s">
        <v>222</v>
      </c>
      <c r="AU138" s="213" t="s">
        <v>139</v>
      </c>
      <c r="AV138" s="11" t="s">
        <v>77</v>
      </c>
      <c r="AW138" s="11" t="s">
        <v>33</v>
      </c>
      <c r="AX138" s="11" t="s">
        <v>70</v>
      </c>
      <c r="AY138" s="213" t="s">
        <v>128</v>
      </c>
    </row>
    <row r="139" spans="2:51" s="12" customFormat="1" ht="13.5">
      <c r="B139" s="214"/>
      <c r="C139" s="215"/>
      <c r="D139" s="201" t="s">
        <v>222</v>
      </c>
      <c r="E139" s="227" t="s">
        <v>19</v>
      </c>
      <c r="F139" s="228" t="s">
        <v>250</v>
      </c>
      <c r="G139" s="215"/>
      <c r="H139" s="229">
        <v>37.63</v>
      </c>
      <c r="I139" s="220"/>
      <c r="J139" s="215"/>
      <c r="K139" s="215"/>
      <c r="L139" s="221"/>
      <c r="M139" s="222"/>
      <c r="N139" s="223"/>
      <c r="O139" s="223"/>
      <c r="P139" s="223"/>
      <c r="Q139" s="223"/>
      <c r="R139" s="223"/>
      <c r="S139" s="223"/>
      <c r="T139" s="224"/>
      <c r="AT139" s="225" t="s">
        <v>222</v>
      </c>
      <c r="AU139" s="225" t="s">
        <v>139</v>
      </c>
      <c r="AV139" s="12" t="s">
        <v>79</v>
      </c>
      <c r="AW139" s="12" t="s">
        <v>33</v>
      </c>
      <c r="AX139" s="12" t="s">
        <v>70</v>
      </c>
      <c r="AY139" s="225" t="s">
        <v>128</v>
      </c>
    </row>
    <row r="140" spans="2:51" s="13" customFormat="1" ht="13.5">
      <c r="B140" s="230"/>
      <c r="C140" s="231"/>
      <c r="D140" s="216" t="s">
        <v>222</v>
      </c>
      <c r="E140" s="232" t="s">
        <v>19</v>
      </c>
      <c r="F140" s="233" t="s">
        <v>251</v>
      </c>
      <c r="G140" s="231"/>
      <c r="H140" s="234">
        <v>73.7</v>
      </c>
      <c r="I140" s="235"/>
      <c r="J140" s="231"/>
      <c r="K140" s="231"/>
      <c r="L140" s="236"/>
      <c r="M140" s="237"/>
      <c r="N140" s="238"/>
      <c r="O140" s="238"/>
      <c r="P140" s="238"/>
      <c r="Q140" s="238"/>
      <c r="R140" s="238"/>
      <c r="S140" s="238"/>
      <c r="T140" s="239"/>
      <c r="AT140" s="240" t="s">
        <v>222</v>
      </c>
      <c r="AU140" s="240" t="s">
        <v>139</v>
      </c>
      <c r="AV140" s="13" t="s">
        <v>143</v>
      </c>
      <c r="AW140" s="13" t="s">
        <v>33</v>
      </c>
      <c r="AX140" s="13" t="s">
        <v>77</v>
      </c>
      <c r="AY140" s="240" t="s">
        <v>128</v>
      </c>
    </row>
    <row r="141" spans="2:65" s="1" customFormat="1" ht="22.5" customHeight="1">
      <c r="B141" s="34"/>
      <c r="C141" s="172" t="s">
        <v>154</v>
      </c>
      <c r="D141" s="172" t="s">
        <v>129</v>
      </c>
      <c r="E141" s="173" t="s">
        <v>252</v>
      </c>
      <c r="F141" s="174" t="s">
        <v>253</v>
      </c>
      <c r="G141" s="175" t="s">
        <v>236</v>
      </c>
      <c r="H141" s="176">
        <v>87.26</v>
      </c>
      <c r="I141" s="177"/>
      <c r="J141" s="176">
        <f>ROUND(I141*H141,1)</f>
        <v>0</v>
      </c>
      <c r="K141" s="174" t="s">
        <v>218</v>
      </c>
      <c r="L141" s="54"/>
      <c r="M141" s="178" t="s">
        <v>19</v>
      </c>
      <c r="N141" s="179" t="s">
        <v>41</v>
      </c>
      <c r="O141" s="35"/>
      <c r="P141" s="180">
        <f>O141*H141</f>
        <v>0</v>
      </c>
      <c r="Q141" s="180">
        <v>0</v>
      </c>
      <c r="R141" s="180">
        <f>Q141*H141</f>
        <v>0</v>
      </c>
      <c r="S141" s="180">
        <v>0</v>
      </c>
      <c r="T141" s="181">
        <f>S141*H141</f>
        <v>0</v>
      </c>
      <c r="AR141" s="17" t="s">
        <v>143</v>
      </c>
      <c r="AT141" s="17" t="s">
        <v>129</v>
      </c>
      <c r="AU141" s="17" t="s">
        <v>139</v>
      </c>
      <c r="AY141" s="17" t="s">
        <v>128</v>
      </c>
      <c r="BE141" s="182">
        <f>IF(N141="základní",J141,0)</f>
        <v>0</v>
      </c>
      <c r="BF141" s="182">
        <f>IF(N141="snížená",J141,0)</f>
        <v>0</v>
      </c>
      <c r="BG141" s="182">
        <f>IF(N141="zákl. přenesená",J141,0)</f>
        <v>0</v>
      </c>
      <c r="BH141" s="182">
        <f>IF(N141="sníž. přenesená",J141,0)</f>
        <v>0</v>
      </c>
      <c r="BI141" s="182">
        <f>IF(N141="nulová",J141,0)</f>
        <v>0</v>
      </c>
      <c r="BJ141" s="17" t="s">
        <v>77</v>
      </c>
      <c r="BK141" s="182">
        <f>ROUND(I141*H141,1)</f>
        <v>0</v>
      </c>
      <c r="BL141" s="17" t="s">
        <v>143</v>
      </c>
      <c r="BM141" s="17" t="s">
        <v>254</v>
      </c>
    </row>
    <row r="142" spans="2:47" s="1" customFormat="1" ht="189">
      <c r="B142" s="34"/>
      <c r="C142" s="56"/>
      <c r="D142" s="201" t="s">
        <v>220</v>
      </c>
      <c r="E142" s="56"/>
      <c r="F142" s="202" t="s">
        <v>255</v>
      </c>
      <c r="G142" s="56"/>
      <c r="H142" s="56"/>
      <c r="I142" s="145"/>
      <c r="J142" s="56"/>
      <c r="K142" s="56"/>
      <c r="L142" s="54"/>
      <c r="M142" s="71"/>
      <c r="N142" s="35"/>
      <c r="O142" s="35"/>
      <c r="P142" s="35"/>
      <c r="Q142" s="35"/>
      <c r="R142" s="35"/>
      <c r="S142" s="35"/>
      <c r="T142" s="72"/>
      <c r="AT142" s="17" t="s">
        <v>220</v>
      </c>
      <c r="AU142" s="17" t="s">
        <v>139</v>
      </c>
    </row>
    <row r="143" spans="2:51" s="12" customFormat="1" ht="13.5">
      <c r="B143" s="214"/>
      <c r="C143" s="215"/>
      <c r="D143" s="201" t="s">
        <v>222</v>
      </c>
      <c r="E143" s="227" t="s">
        <v>19</v>
      </c>
      <c r="F143" s="228" t="s">
        <v>256</v>
      </c>
      <c r="G143" s="215"/>
      <c r="H143" s="229">
        <v>87.26</v>
      </c>
      <c r="I143" s="220"/>
      <c r="J143" s="215"/>
      <c r="K143" s="215"/>
      <c r="L143" s="221"/>
      <c r="M143" s="222"/>
      <c r="N143" s="223"/>
      <c r="O143" s="223"/>
      <c r="P143" s="223"/>
      <c r="Q143" s="223"/>
      <c r="R143" s="223"/>
      <c r="S143" s="223"/>
      <c r="T143" s="224"/>
      <c r="AT143" s="225" t="s">
        <v>222</v>
      </c>
      <c r="AU143" s="225" t="s">
        <v>139</v>
      </c>
      <c r="AV143" s="12" t="s">
        <v>79</v>
      </c>
      <c r="AW143" s="12" t="s">
        <v>33</v>
      </c>
      <c r="AX143" s="12" t="s">
        <v>70</v>
      </c>
      <c r="AY143" s="225" t="s">
        <v>128</v>
      </c>
    </row>
    <row r="144" spans="2:51" s="13" customFormat="1" ht="13.5">
      <c r="B144" s="230"/>
      <c r="C144" s="231"/>
      <c r="D144" s="216" t="s">
        <v>222</v>
      </c>
      <c r="E144" s="232" t="s">
        <v>19</v>
      </c>
      <c r="F144" s="233" t="s">
        <v>251</v>
      </c>
      <c r="G144" s="231"/>
      <c r="H144" s="234">
        <v>87.26</v>
      </c>
      <c r="I144" s="235"/>
      <c r="J144" s="231"/>
      <c r="K144" s="231"/>
      <c r="L144" s="236"/>
      <c r="M144" s="237"/>
      <c r="N144" s="238"/>
      <c r="O144" s="238"/>
      <c r="P144" s="238"/>
      <c r="Q144" s="238"/>
      <c r="R144" s="238"/>
      <c r="S144" s="238"/>
      <c r="T144" s="239"/>
      <c r="AT144" s="240" t="s">
        <v>222</v>
      </c>
      <c r="AU144" s="240" t="s">
        <v>139</v>
      </c>
      <c r="AV144" s="13" t="s">
        <v>143</v>
      </c>
      <c r="AW144" s="13" t="s">
        <v>4</v>
      </c>
      <c r="AX144" s="13" t="s">
        <v>77</v>
      </c>
      <c r="AY144" s="240" t="s">
        <v>128</v>
      </c>
    </row>
    <row r="145" spans="2:65" s="1" customFormat="1" ht="31.5" customHeight="1">
      <c r="B145" s="34"/>
      <c r="C145" s="172" t="s">
        <v>158</v>
      </c>
      <c r="D145" s="172" t="s">
        <v>129</v>
      </c>
      <c r="E145" s="173" t="s">
        <v>257</v>
      </c>
      <c r="F145" s="174" t="s">
        <v>258</v>
      </c>
      <c r="G145" s="175" t="s">
        <v>236</v>
      </c>
      <c r="H145" s="176">
        <v>87.26</v>
      </c>
      <c r="I145" s="177"/>
      <c r="J145" s="176">
        <f>ROUND(I145*H145,1)</f>
        <v>0</v>
      </c>
      <c r="K145" s="174" t="s">
        <v>19</v>
      </c>
      <c r="L145" s="54"/>
      <c r="M145" s="178" t="s">
        <v>19</v>
      </c>
      <c r="N145" s="179" t="s">
        <v>41</v>
      </c>
      <c r="O145" s="35"/>
      <c r="P145" s="180">
        <f>O145*H145</f>
        <v>0</v>
      </c>
      <c r="Q145" s="180">
        <v>0</v>
      </c>
      <c r="R145" s="180">
        <f>Q145*H145</f>
        <v>0</v>
      </c>
      <c r="S145" s="180">
        <v>0</v>
      </c>
      <c r="T145" s="181">
        <f>S145*H145</f>
        <v>0</v>
      </c>
      <c r="AR145" s="17" t="s">
        <v>143</v>
      </c>
      <c r="AT145" s="17" t="s">
        <v>129</v>
      </c>
      <c r="AU145" s="17" t="s">
        <v>139</v>
      </c>
      <c r="AY145" s="17" t="s">
        <v>128</v>
      </c>
      <c r="BE145" s="182">
        <f>IF(N145="základní",J145,0)</f>
        <v>0</v>
      </c>
      <c r="BF145" s="182">
        <f>IF(N145="snížená",J145,0)</f>
        <v>0</v>
      </c>
      <c r="BG145" s="182">
        <f>IF(N145="zákl. přenesená",J145,0)</f>
        <v>0</v>
      </c>
      <c r="BH145" s="182">
        <f>IF(N145="sníž. přenesená",J145,0)</f>
        <v>0</v>
      </c>
      <c r="BI145" s="182">
        <f>IF(N145="nulová",J145,0)</f>
        <v>0</v>
      </c>
      <c r="BJ145" s="17" t="s">
        <v>77</v>
      </c>
      <c r="BK145" s="182">
        <f>ROUND(I145*H145,1)</f>
        <v>0</v>
      </c>
      <c r="BL145" s="17" t="s">
        <v>143</v>
      </c>
      <c r="BM145" s="17" t="s">
        <v>259</v>
      </c>
    </row>
    <row r="146" spans="2:65" s="1" customFormat="1" ht="22.5" customHeight="1">
      <c r="B146" s="34"/>
      <c r="C146" s="172" t="s">
        <v>162</v>
      </c>
      <c r="D146" s="172" t="s">
        <v>129</v>
      </c>
      <c r="E146" s="173" t="s">
        <v>260</v>
      </c>
      <c r="F146" s="174" t="s">
        <v>261</v>
      </c>
      <c r="G146" s="175" t="s">
        <v>262</v>
      </c>
      <c r="H146" s="176">
        <v>161.43</v>
      </c>
      <c r="I146" s="177"/>
      <c r="J146" s="176">
        <f>ROUND(I146*H146,1)</f>
        <v>0</v>
      </c>
      <c r="K146" s="174" t="s">
        <v>218</v>
      </c>
      <c r="L146" s="54"/>
      <c r="M146" s="178" t="s">
        <v>19</v>
      </c>
      <c r="N146" s="179" t="s">
        <v>41</v>
      </c>
      <c r="O146" s="35"/>
      <c r="P146" s="180">
        <f>O146*H146</f>
        <v>0</v>
      </c>
      <c r="Q146" s="180">
        <v>0</v>
      </c>
      <c r="R146" s="180">
        <f>Q146*H146</f>
        <v>0</v>
      </c>
      <c r="S146" s="180">
        <v>0</v>
      </c>
      <c r="T146" s="181">
        <f>S146*H146</f>
        <v>0</v>
      </c>
      <c r="AR146" s="17" t="s">
        <v>143</v>
      </c>
      <c r="AT146" s="17" t="s">
        <v>129</v>
      </c>
      <c r="AU146" s="17" t="s">
        <v>139</v>
      </c>
      <c r="AY146" s="17" t="s">
        <v>128</v>
      </c>
      <c r="BE146" s="182">
        <f>IF(N146="základní",J146,0)</f>
        <v>0</v>
      </c>
      <c r="BF146" s="182">
        <f>IF(N146="snížená",J146,0)</f>
        <v>0</v>
      </c>
      <c r="BG146" s="182">
        <f>IF(N146="zákl. přenesená",J146,0)</f>
        <v>0</v>
      </c>
      <c r="BH146" s="182">
        <f>IF(N146="sníž. přenesená",J146,0)</f>
        <v>0</v>
      </c>
      <c r="BI146" s="182">
        <f>IF(N146="nulová",J146,0)</f>
        <v>0</v>
      </c>
      <c r="BJ146" s="17" t="s">
        <v>77</v>
      </c>
      <c r="BK146" s="182">
        <f>ROUND(I146*H146,1)</f>
        <v>0</v>
      </c>
      <c r="BL146" s="17" t="s">
        <v>143</v>
      </c>
      <c r="BM146" s="17" t="s">
        <v>263</v>
      </c>
    </row>
    <row r="147" spans="2:47" s="1" customFormat="1" ht="297">
      <c r="B147" s="34"/>
      <c r="C147" s="56"/>
      <c r="D147" s="216" t="s">
        <v>220</v>
      </c>
      <c r="E147" s="56"/>
      <c r="F147" s="226" t="s">
        <v>264</v>
      </c>
      <c r="G147" s="56"/>
      <c r="H147" s="56"/>
      <c r="I147" s="145"/>
      <c r="J147" s="56"/>
      <c r="K147" s="56"/>
      <c r="L147" s="54"/>
      <c r="M147" s="71"/>
      <c r="N147" s="35"/>
      <c r="O147" s="35"/>
      <c r="P147" s="35"/>
      <c r="Q147" s="35"/>
      <c r="R147" s="35"/>
      <c r="S147" s="35"/>
      <c r="T147" s="72"/>
      <c r="AT147" s="17" t="s">
        <v>220</v>
      </c>
      <c r="AU147" s="17" t="s">
        <v>139</v>
      </c>
    </row>
    <row r="148" spans="2:65" s="1" customFormat="1" ht="22.5" customHeight="1">
      <c r="B148" s="34"/>
      <c r="C148" s="172" t="s">
        <v>166</v>
      </c>
      <c r="D148" s="172" t="s">
        <v>129</v>
      </c>
      <c r="E148" s="173" t="s">
        <v>265</v>
      </c>
      <c r="F148" s="174" t="s">
        <v>266</v>
      </c>
      <c r="G148" s="175" t="s">
        <v>236</v>
      </c>
      <c r="H148" s="176">
        <v>166.37</v>
      </c>
      <c r="I148" s="177"/>
      <c r="J148" s="176">
        <f>ROUND(I148*H148,1)</f>
        <v>0</v>
      </c>
      <c r="K148" s="174" t="s">
        <v>218</v>
      </c>
      <c r="L148" s="54"/>
      <c r="M148" s="178" t="s">
        <v>19</v>
      </c>
      <c r="N148" s="179" t="s">
        <v>41</v>
      </c>
      <c r="O148" s="35"/>
      <c r="P148" s="180">
        <f>O148*H148</f>
        <v>0</v>
      </c>
      <c r="Q148" s="180">
        <v>0</v>
      </c>
      <c r="R148" s="180">
        <f>Q148*H148</f>
        <v>0</v>
      </c>
      <c r="S148" s="180">
        <v>0</v>
      </c>
      <c r="T148" s="181">
        <f>S148*H148</f>
        <v>0</v>
      </c>
      <c r="AR148" s="17" t="s">
        <v>143</v>
      </c>
      <c r="AT148" s="17" t="s">
        <v>129</v>
      </c>
      <c r="AU148" s="17" t="s">
        <v>139</v>
      </c>
      <c r="AY148" s="17" t="s">
        <v>128</v>
      </c>
      <c r="BE148" s="182">
        <f>IF(N148="základní",J148,0)</f>
        <v>0</v>
      </c>
      <c r="BF148" s="182">
        <f>IF(N148="snížená",J148,0)</f>
        <v>0</v>
      </c>
      <c r="BG148" s="182">
        <f>IF(N148="zákl. přenesená",J148,0)</f>
        <v>0</v>
      </c>
      <c r="BH148" s="182">
        <f>IF(N148="sníž. přenesená",J148,0)</f>
        <v>0</v>
      </c>
      <c r="BI148" s="182">
        <f>IF(N148="nulová",J148,0)</f>
        <v>0</v>
      </c>
      <c r="BJ148" s="17" t="s">
        <v>77</v>
      </c>
      <c r="BK148" s="182">
        <f>ROUND(I148*H148,1)</f>
        <v>0</v>
      </c>
      <c r="BL148" s="17" t="s">
        <v>143</v>
      </c>
      <c r="BM148" s="17" t="s">
        <v>267</v>
      </c>
    </row>
    <row r="149" spans="2:47" s="1" customFormat="1" ht="409.5">
      <c r="B149" s="34"/>
      <c r="C149" s="56"/>
      <c r="D149" s="201" t="s">
        <v>220</v>
      </c>
      <c r="E149" s="56"/>
      <c r="F149" s="202" t="s">
        <v>268</v>
      </c>
      <c r="G149" s="56"/>
      <c r="H149" s="56"/>
      <c r="I149" s="145"/>
      <c r="J149" s="56"/>
      <c r="K149" s="56"/>
      <c r="L149" s="54"/>
      <c r="M149" s="71"/>
      <c r="N149" s="35"/>
      <c r="O149" s="35"/>
      <c r="P149" s="35"/>
      <c r="Q149" s="35"/>
      <c r="R149" s="35"/>
      <c r="S149" s="35"/>
      <c r="T149" s="72"/>
      <c r="AT149" s="17" t="s">
        <v>220</v>
      </c>
      <c r="AU149" s="17" t="s">
        <v>139</v>
      </c>
    </row>
    <row r="150" spans="2:51" s="11" customFormat="1" ht="13.5">
      <c r="B150" s="203"/>
      <c r="C150" s="204"/>
      <c r="D150" s="201" t="s">
        <v>222</v>
      </c>
      <c r="E150" s="205" t="s">
        <v>19</v>
      </c>
      <c r="F150" s="206" t="s">
        <v>269</v>
      </c>
      <c r="G150" s="204"/>
      <c r="H150" s="207" t="s">
        <v>19</v>
      </c>
      <c r="I150" s="208"/>
      <c r="J150" s="204"/>
      <c r="K150" s="204"/>
      <c r="L150" s="209"/>
      <c r="M150" s="210"/>
      <c r="N150" s="211"/>
      <c r="O150" s="211"/>
      <c r="P150" s="211"/>
      <c r="Q150" s="211"/>
      <c r="R150" s="211"/>
      <c r="S150" s="211"/>
      <c r="T150" s="212"/>
      <c r="AT150" s="213" t="s">
        <v>222</v>
      </c>
      <c r="AU150" s="213" t="s">
        <v>139</v>
      </c>
      <c r="AV150" s="11" t="s">
        <v>77</v>
      </c>
      <c r="AW150" s="11" t="s">
        <v>33</v>
      </c>
      <c r="AX150" s="11" t="s">
        <v>70</v>
      </c>
      <c r="AY150" s="213" t="s">
        <v>128</v>
      </c>
    </row>
    <row r="151" spans="2:51" s="12" customFormat="1" ht="13.5">
      <c r="B151" s="214"/>
      <c r="C151" s="215"/>
      <c r="D151" s="201" t="s">
        <v>222</v>
      </c>
      <c r="E151" s="227" t="s">
        <v>19</v>
      </c>
      <c r="F151" s="228" t="s">
        <v>270</v>
      </c>
      <c r="G151" s="215"/>
      <c r="H151" s="229">
        <v>126.74</v>
      </c>
      <c r="I151" s="220"/>
      <c r="J151" s="215"/>
      <c r="K151" s="215"/>
      <c r="L151" s="221"/>
      <c r="M151" s="222"/>
      <c r="N151" s="223"/>
      <c r="O151" s="223"/>
      <c r="P151" s="223"/>
      <c r="Q151" s="223"/>
      <c r="R151" s="223"/>
      <c r="S151" s="223"/>
      <c r="T151" s="224"/>
      <c r="AT151" s="225" t="s">
        <v>222</v>
      </c>
      <c r="AU151" s="225" t="s">
        <v>139</v>
      </c>
      <c r="AV151" s="12" t="s">
        <v>79</v>
      </c>
      <c r="AW151" s="12" t="s">
        <v>33</v>
      </c>
      <c r="AX151" s="12" t="s">
        <v>70</v>
      </c>
      <c r="AY151" s="225" t="s">
        <v>128</v>
      </c>
    </row>
    <row r="152" spans="2:51" s="11" customFormat="1" ht="13.5">
      <c r="B152" s="203"/>
      <c r="C152" s="204"/>
      <c r="D152" s="201" t="s">
        <v>222</v>
      </c>
      <c r="E152" s="205" t="s">
        <v>19</v>
      </c>
      <c r="F152" s="206" t="s">
        <v>244</v>
      </c>
      <c r="G152" s="204"/>
      <c r="H152" s="207" t="s">
        <v>19</v>
      </c>
      <c r="I152" s="208"/>
      <c r="J152" s="204"/>
      <c r="K152" s="204"/>
      <c r="L152" s="209"/>
      <c r="M152" s="210"/>
      <c r="N152" s="211"/>
      <c r="O152" s="211"/>
      <c r="P152" s="211"/>
      <c r="Q152" s="211"/>
      <c r="R152" s="211"/>
      <c r="S152" s="211"/>
      <c r="T152" s="212"/>
      <c r="AT152" s="213" t="s">
        <v>222</v>
      </c>
      <c r="AU152" s="213" t="s">
        <v>139</v>
      </c>
      <c r="AV152" s="11" t="s">
        <v>77</v>
      </c>
      <c r="AW152" s="11" t="s">
        <v>33</v>
      </c>
      <c r="AX152" s="11" t="s">
        <v>70</v>
      </c>
      <c r="AY152" s="213" t="s">
        <v>128</v>
      </c>
    </row>
    <row r="153" spans="2:51" s="12" customFormat="1" ht="13.5">
      <c r="B153" s="214"/>
      <c r="C153" s="215"/>
      <c r="D153" s="201" t="s">
        <v>222</v>
      </c>
      <c r="E153" s="227" t="s">
        <v>19</v>
      </c>
      <c r="F153" s="228" t="s">
        <v>271</v>
      </c>
      <c r="G153" s="215"/>
      <c r="H153" s="229">
        <v>5.9</v>
      </c>
      <c r="I153" s="220"/>
      <c r="J153" s="215"/>
      <c r="K153" s="215"/>
      <c r="L153" s="221"/>
      <c r="M153" s="222"/>
      <c r="N153" s="223"/>
      <c r="O153" s="223"/>
      <c r="P153" s="223"/>
      <c r="Q153" s="223"/>
      <c r="R153" s="223"/>
      <c r="S153" s="223"/>
      <c r="T153" s="224"/>
      <c r="AT153" s="225" t="s">
        <v>222</v>
      </c>
      <c r="AU153" s="225" t="s">
        <v>139</v>
      </c>
      <c r="AV153" s="12" t="s">
        <v>79</v>
      </c>
      <c r="AW153" s="12" t="s">
        <v>33</v>
      </c>
      <c r="AX153" s="12" t="s">
        <v>70</v>
      </c>
      <c r="AY153" s="225" t="s">
        <v>128</v>
      </c>
    </row>
    <row r="154" spans="2:51" s="12" customFormat="1" ht="13.5">
      <c r="B154" s="214"/>
      <c r="C154" s="215"/>
      <c r="D154" s="201" t="s">
        <v>222</v>
      </c>
      <c r="E154" s="227" t="s">
        <v>19</v>
      </c>
      <c r="F154" s="228" t="s">
        <v>272</v>
      </c>
      <c r="G154" s="215"/>
      <c r="H154" s="229">
        <v>16.94</v>
      </c>
      <c r="I154" s="220"/>
      <c r="J154" s="215"/>
      <c r="K154" s="215"/>
      <c r="L154" s="221"/>
      <c r="M154" s="222"/>
      <c r="N154" s="223"/>
      <c r="O154" s="223"/>
      <c r="P154" s="223"/>
      <c r="Q154" s="223"/>
      <c r="R154" s="223"/>
      <c r="S154" s="223"/>
      <c r="T154" s="224"/>
      <c r="AT154" s="225" t="s">
        <v>222</v>
      </c>
      <c r="AU154" s="225" t="s">
        <v>139</v>
      </c>
      <c r="AV154" s="12" t="s">
        <v>79</v>
      </c>
      <c r="AW154" s="12" t="s">
        <v>33</v>
      </c>
      <c r="AX154" s="12" t="s">
        <v>70</v>
      </c>
      <c r="AY154" s="225" t="s">
        <v>128</v>
      </c>
    </row>
    <row r="155" spans="2:51" s="11" customFormat="1" ht="13.5">
      <c r="B155" s="203"/>
      <c r="C155" s="204"/>
      <c r="D155" s="201" t="s">
        <v>222</v>
      </c>
      <c r="E155" s="205" t="s">
        <v>19</v>
      </c>
      <c r="F155" s="206" t="s">
        <v>247</v>
      </c>
      <c r="G155" s="204"/>
      <c r="H155" s="207" t="s">
        <v>19</v>
      </c>
      <c r="I155" s="208"/>
      <c r="J155" s="204"/>
      <c r="K155" s="204"/>
      <c r="L155" s="209"/>
      <c r="M155" s="210"/>
      <c r="N155" s="211"/>
      <c r="O155" s="211"/>
      <c r="P155" s="211"/>
      <c r="Q155" s="211"/>
      <c r="R155" s="211"/>
      <c r="S155" s="211"/>
      <c r="T155" s="212"/>
      <c r="AT155" s="213" t="s">
        <v>222</v>
      </c>
      <c r="AU155" s="213" t="s">
        <v>139</v>
      </c>
      <c r="AV155" s="11" t="s">
        <v>77</v>
      </c>
      <c r="AW155" s="11" t="s">
        <v>33</v>
      </c>
      <c r="AX155" s="11" t="s">
        <v>70</v>
      </c>
      <c r="AY155" s="213" t="s">
        <v>128</v>
      </c>
    </row>
    <row r="156" spans="2:51" s="12" customFormat="1" ht="13.5">
      <c r="B156" s="214"/>
      <c r="C156" s="215"/>
      <c r="D156" s="201" t="s">
        <v>222</v>
      </c>
      <c r="E156" s="227" t="s">
        <v>19</v>
      </c>
      <c r="F156" s="228" t="s">
        <v>273</v>
      </c>
      <c r="G156" s="215"/>
      <c r="H156" s="229">
        <v>5.51</v>
      </c>
      <c r="I156" s="220"/>
      <c r="J156" s="215"/>
      <c r="K156" s="215"/>
      <c r="L156" s="221"/>
      <c r="M156" s="222"/>
      <c r="N156" s="223"/>
      <c r="O156" s="223"/>
      <c r="P156" s="223"/>
      <c r="Q156" s="223"/>
      <c r="R156" s="223"/>
      <c r="S156" s="223"/>
      <c r="T156" s="224"/>
      <c r="AT156" s="225" t="s">
        <v>222</v>
      </c>
      <c r="AU156" s="225" t="s">
        <v>139</v>
      </c>
      <c r="AV156" s="12" t="s">
        <v>79</v>
      </c>
      <c r="AW156" s="12" t="s">
        <v>33</v>
      </c>
      <c r="AX156" s="12" t="s">
        <v>70</v>
      </c>
      <c r="AY156" s="225" t="s">
        <v>128</v>
      </c>
    </row>
    <row r="157" spans="2:51" s="11" customFormat="1" ht="13.5">
      <c r="B157" s="203"/>
      <c r="C157" s="204"/>
      <c r="D157" s="201" t="s">
        <v>222</v>
      </c>
      <c r="E157" s="205" t="s">
        <v>19</v>
      </c>
      <c r="F157" s="206" t="s">
        <v>249</v>
      </c>
      <c r="G157" s="204"/>
      <c r="H157" s="207" t="s">
        <v>19</v>
      </c>
      <c r="I157" s="208"/>
      <c r="J157" s="204"/>
      <c r="K157" s="204"/>
      <c r="L157" s="209"/>
      <c r="M157" s="210"/>
      <c r="N157" s="211"/>
      <c r="O157" s="211"/>
      <c r="P157" s="211"/>
      <c r="Q157" s="211"/>
      <c r="R157" s="211"/>
      <c r="S157" s="211"/>
      <c r="T157" s="212"/>
      <c r="AT157" s="213" t="s">
        <v>222</v>
      </c>
      <c r="AU157" s="213" t="s">
        <v>139</v>
      </c>
      <c r="AV157" s="11" t="s">
        <v>77</v>
      </c>
      <c r="AW157" s="11" t="s">
        <v>33</v>
      </c>
      <c r="AX157" s="11" t="s">
        <v>70</v>
      </c>
      <c r="AY157" s="213" t="s">
        <v>128</v>
      </c>
    </row>
    <row r="158" spans="2:51" s="12" customFormat="1" ht="13.5">
      <c r="B158" s="214"/>
      <c r="C158" s="215"/>
      <c r="D158" s="201" t="s">
        <v>222</v>
      </c>
      <c r="E158" s="227" t="s">
        <v>19</v>
      </c>
      <c r="F158" s="228" t="s">
        <v>274</v>
      </c>
      <c r="G158" s="215"/>
      <c r="H158" s="229">
        <v>11.28</v>
      </c>
      <c r="I158" s="220"/>
      <c r="J158" s="215"/>
      <c r="K158" s="215"/>
      <c r="L158" s="221"/>
      <c r="M158" s="222"/>
      <c r="N158" s="223"/>
      <c r="O158" s="223"/>
      <c r="P158" s="223"/>
      <c r="Q158" s="223"/>
      <c r="R158" s="223"/>
      <c r="S158" s="223"/>
      <c r="T158" s="224"/>
      <c r="AT158" s="225" t="s">
        <v>222</v>
      </c>
      <c r="AU158" s="225" t="s">
        <v>139</v>
      </c>
      <c r="AV158" s="12" t="s">
        <v>79</v>
      </c>
      <c r="AW158" s="12" t="s">
        <v>33</v>
      </c>
      <c r="AX158" s="12" t="s">
        <v>70</v>
      </c>
      <c r="AY158" s="225" t="s">
        <v>128</v>
      </c>
    </row>
    <row r="159" spans="2:51" s="13" customFormat="1" ht="13.5">
      <c r="B159" s="230"/>
      <c r="C159" s="231"/>
      <c r="D159" s="216" t="s">
        <v>222</v>
      </c>
      <c r="E159" s="232" t="s">
        <v>19</v>
      </c>
      <c r="F159" s="233" t="s">
        <v>251</v>
      </c>
      <c r="G159" s="231"/>
      <c r="H159" s="234">
        <v>166.37</v>
      </c>
      <c r="I159" s="235"/>
      <c r="J159" s="231"/>
      <c r="K159" s="231"/>
      <c r="L159" s="236"/>
      <c r="M159" s="237"/>
      <c r="N159" s="238"/>
      <c r="O159" s="238"/>
      <c r="P159" s="238"/>
      <c r="Q159" s="238"/>
      <c r="R159" s="238"/>
      <c r="S159" s="238"/>
      <c r="T159" s="239"/>
      <c r="AT159" s="240" t="s">
        <v>222</v>
      </c>
      <c r="AU159" s="240" t="s">
        <v>139</v>
      </c>
      <c r="AV159" s="13" t="s">
        <v>143</v>
      </c>
      <c r="AW159" s="13" t="s">
        <v>4</v>
      </c>
      <c r="AX159" s="13" t="s">
        <v>77</v>
      </c>
      <c r="AY159" s="240" t="s">
        <v>128</v>
      </c>
    </row>
    <row r="160" spans="2:65" s="1" customFormat="1" ht="22.5" customHeight="1">
      <c r="B160" s="34"/>
      <c r="C160" s="241" t="s">
        <v>170</v>
      </c>
      <c r="D160" s="241" t="s">
        <v>275</v>
      </c>
      <c r="E160" s="242" t="s">
        <v>276</v>
      </c>
      <c r="F160" s="243" t="s">
        <v>277</v>
      </c>
      <c r="G160" s="244" t="s">
        <v>262</v>
      </c>
      <c r="H160" s="245">
        <v>366.01</v>
      </c>
      <c r="I160" s="246"/>
      <c r="J160" s="245">
        <f>ROUND(I160*H160,1)</f>
        <v>0</v>
      </c>
      <c r="K160" s="243" t="s">
        <v>218</v>
      </c>
      <c r="L160" s="247"/>
      <c r="M160" s="248" t="s">
        <v>19</v>
      </c>
      <c r="N160" s="249" t="s">
        <v>41</v>
      </c>
      <c r="O160" s="35"/>
      <c r="P160" s="180">
        <f>O160*H160</f>
        <v>0</v>
      </c>
      <c r="Q160" s="180">
        <v>1</v>
      </c>
      <c r="R160" s="180">
        <f>Q160*H160</f>
        <v>366.01</v>
      </c>
      <c r="S160" s="180">
        <v>0</v>
      </c>
      <c r="T160" s="181">
        <f>S160*H160</f>
        <v>0</v>
      </c>
      <c r="AR160" s="17" t="s">
        <v>162</v>
      </c>
      <c r="AT160" s="17" t="s">
        <v>275</v>
      </c>
      <c r="AU160" s="17" t="s">
        <v>139</v>
      </c>
      <c r="AY160" s="17" t="s">
        <v>128</v>
      </c>
      <c r="BE160" s="182">
        <f>IF(N160="základní",J160,0)</f>
        <v>0</v>
      </c>
      <c r="BF160" s="182">
        <f>IF(N160="snížená",J160,0)</f>
        <v>0</v>
      </c>
      <c r="BG160" s="182">
        <f>IF(N160="zákl. přenesená",J160,0)</f>
        <v>0</v>
      </c>
      <c r="BH160" s="182">
        <f>IF(N160="sníž. přenesená",J160,0)</f>
        <v>0</v>
      </c>
      <c r="BI160" s="182">
        <f>IF(N160="nulová",J160,0)</f>
        <v>0</v>
      </c>
      <c r="BJ160" s="17" t="s">
        <v>77</v>
      </c>
      <c r="BK160" s="182">
        <f>ROUND(I160*H160,1)</f>
        <v>0</v>
      </c>
      <c r="BL160" s="17" t="s">
        <v>143</v>
      </c>
      <c r="BM160" s="17" t="s">
        <v>278</v>
      </c>
    </row>
    <row r="161" spans="2:65" s="1" customFormat="1" ht="22.5" customHeight="1">
      <c r="B161" s="34"/>
      <c r="C161" s="172" t="s">
        <v>174</v>
      </c>
      <c r="D161" s="172" t="s">
        <v>129</v>
      </c>
      <c r="E161" s="173" t="s">
        <v>279</v>
      </c>
      <c r="F161" s="174" t="s">
        <v>280</v>
      </c>
      <c r="G161" s="175" t="s">
        <v>227</v>
      </c>
      <c r="H161" s="176">
        <v>136.5</v>
      </c>
      <c r="I161" s="177"/>
      <c r="J161" s="176">
        <f>ROUND(I161*H161,1)</f>
        <v>0</v>
      </c>
      <c r="K161" s="174" t="s">
        <v>218</v>
      </c>
      <c r="L161" s="54"/>
      <c r="M161" s="178" t="s">
        <v>19</v>
      </c>
      <c r="N161" s="179" t="s">
        <v>41</v>
      </c>
      <c r="O161" s="35"/>
      <c r="P161" s="180">
        <f>O161*H161</f>
        <v>0</v>
      </c>
      <c r="Q161" s="180">
        <v>0</v>
      </c>
      <c r="R161" s="180">
        <f>Q161*H161</f>
        <v>0</v>
      </c>
      <c r="S161" s="180">
        <v>0</v>
      </c>
      <c r="T161" s="181">
        <f>S161*H161</f>
        <v>0</v>
      </c>
      <c r="AR161" s="17" t="s">
        <v>143</v>
      </c>
      <c r="AT161" s="17" t="s">
        <v>129</v>
      </c>
      <c r="AU161" s="17" t="s">
        <v>139</v>
      </c>
      <c r="AY161" s="17" t="s">
        <v>128</v>
      </c>
      <c r="BE161" s="182">
        <f>IF(N161="základní",J161,0)</f>
        <v>0</v>
      </c>
      <c r="BF161" s="182">
        <f>IF(N161="snížená",J161,0)</f>
        <v>0</v>
      </c>
      <c r="BG161" s="182">
        <f>IF(N161="zákl. přenesená",J161,0)</f>
        <v>0</v>
      </c>
      <c r="BH161" s="182">
        <f>IF(N161="sníž. přenesená",J161,0)</f>
        <v>0</v>
      </c>
      <c r="BI161" s="182">
        <f>IF(N161="nulová",J161,0)</f>
        <v>0</v>
      </c>
      <c r="BJ161" s="17" t="s">
        <v>77</v>
      </c>
      <c r="BK161" s="182">
        <f>ROUND(I161*H161,1)</f>
        <v>0</v>
      </c>
      <c r="BL161" s="17" t="s">
        <v>143</v>
      </c>
      <c r="BM161" s="17" t="s">
        <v>281</v>
      </c>
    </row>
    <row r="162" spans="2:47" s="1" customFormat="1" ht="162">
      <c r="B162" s="34"/>
      <c r="C162" s="56"/>
      <c r="D162" s="201" t="s">
        <v>220</v>
      </c>
      <c r="E162" s="56"/>
      <c r="F162" s="202" t="s">
        <v>282</v>
      </c>
      <c r="G162" s="56"/>
      <c r="H162" s="56"/>
      <c r="I162" s="145"/>
      <c r="J162" s="56"/>
      <c r="K162" s="56"/>
      <c r="L162" s="54"/>
      <c r="M162" s="71"/>
      <c r="N162" s="35"/>
      <c r="O162" s="35"/>
      <c r="P162" s="35"/>
      <c r="Q162" s="35"/>
      <c r="R162" s="35"/>
      <c r="S162" s="35"/>
      <c r="T162" s="72"/>
      <c r="AT162" s="17" t="s">
        <v>220</v>
      </c>
      <c r="AU162" s="17" t="s">
        <v>139</v>
      </c>
    </row>
    <row r="163" spans="2:51" s="12" customFormat="1" ht="13.5">
      <c r="B163" s="214"/>
      <c r="C163" s="215"/>
      <c r="D163" s="201" t="s">
        <v>222</v>
      </c>
      <c r="E163" s="227" t="s">
        <v>19</v>
      </c>
      <c r="F163" s="228" t="s">
        <v>283</v>
      </c>
      <c r="G163" s="215"/>
      <c r="H163" s="229">
        <v>136.5</v>
      </c>
      <c r="I163" s="220"/>
      <c r="J163" s="215"/>
      <c r="K163" s="215"/>
      <c r="L163" s="221"/>
      <c r="M163" s="222"/>
      <c r="N163" s="223"/>
      <c r="O163" s="223"/>
      <c r="P163" s="223"/>
      <c r="Q163" s="223"/>
      <c r="R163" s="223"/>
      <c r="S163" s="223"/>
      <c r="T163" s="224"/>
      <c r="AT163" s="225" t="s">
        <v>222</v>
      </c>
      <c r="AU163" s="225" t="s">
        <v>139</v>
      </c>
      <c r="AV163" s="12" t="s">
        <v>79</v>
      </c>
      <c r="AW163" s="12" t="s">
        <v>33</v>
      </c>
      <c r="AX163" s="12" t="s">
        <v>77</v>
      </c>
      <c r="AY163" s="225" t="s">
        <v>128</v>
      </c>
    </row>
    <row r="164" spans="2:63" s="9" customFormat="1" ht="22.35" customHeight="1">
      <c r="B164" s="158"/>
      <c r="C164" s="159"/>
      <c r="D164" s="160" t="s">
        <v>69</v>
      </c>
      <c r="E164" s="199" t="s">
        <v>79</v>
      </c>
      <c r="F164" s="199" t="s">
        <v>284</v>
      </c>
      <c r="G164" s="159"/>
      <c r="H164" s="159"/>
      <c r="I164" s="162"/>
      <c r="J164" s="200">
        <f>BK164</f>
        <v>0</v>
      </c>
      <c r="K164" s="159"/>
      <c r="L164" s="164"/>
      <c r="M164" s="165"/>
      <c r="N164" s="166"/>
      <c r="O164" s="166"/>
      <c r="P164" s="167">
        <f>SUM(P165:P286)</f>
        <v>0</v>
      </c>
      <c r="Q164" s="166"/>
      <c r="R164" s="167">
        <f>SUM(R165:R286)</f>
        <v>242.26998759999998</v>
      </c>
      <c r="S164" s="166"/>
      <c r="T164" s="168">
        <f>SUM(T165:T286)</f>
        <v>0</v>
      </c>
      <c r="AR164" s="169" t="s">
        <v>77</v>
      </c>
      <c r="AT164" s="170" t="s">
        <v>69</v>
      </c>
      <c r="AU164" s="170" t="s">
        <v>79</v>
      </c>
      <c r="AY164" s="169" t="s">
        <v>128</v>
      </c>
      <c r="BK164" s="171">
        <f>SUM(BK165:BK286)</f>
        <v>0</v>
      </c>
    </row>
    <row r="165" spans="2:65" s="1" customFormat="1" ht="22.5" customHeight="1">
      <c r="B165" s="34"/>
      <c r="C165" s="172" t="s">
        <v>285</v>
      </c>
      <c r="D165" s="172" t="s">
        <v>129</v>
      </c>
      <c r="E165" s="173" t="s">
        <v>286</v>
      </c>
      <c r="F165" s="174" t="s">
        <v>287</v>
      </c>
      <c r="G165" s="175" t="s">
        <v>217</v>
      </c>
      <c r="H165" s="176">
        <v>81.18</v>
      </c>
      <c r="I165" s="177"/>
      <c r="J165" s="176">
        <f>ROUND(I165*H165,1)</f>
        <v>0</v>
      </c>
      <c r="K165" s="174" t="s">
        <v>218</v>
      </c>
      <c r="L165" s="54"/>
      <c r="M165" s="178" t="s">
        <v>19</v>
      </c>
      <c r="N165" s="179" t="s">
        <v>41</v>
      </c>
      <c r="O165" s="35"/>
      <c r="P165" s="180">
        <f>O165*H165</f>
        <v>0</v>
      </c>
      <c r="Q165" s="180">
        <v>0.00016</v>
      </c>
      <c r="R165" s="180">
        <f>Q165*H165</f>
        <v>0.012988800000000002</v>
      </c>
      <c r="S165" s="180">
        <v>0</v>
      </c>
      <c r="T165" s="181">
        <f>S165*H165</f>
        <v>0</v>
      </c>
      <c r="AR165" s="17" t="s">
        <v>143</v>
      </c>
      <c r="AT165" s="17" t="s">
        <v>129</v>
      </c>
      <c r="AU165" s="17" t="s">
        <v>139</v>
      </c>
      <c r="AY165" s="17" t="s">
        <v>128</v>
      </c>
      <c r="BE165" s="182">
        <f>IF(N165="základní",J165,0)</f>
        <v>0</v>
      </c>
      <c r="BF165" s="182">
        <f>IF(N165="snížená",J165,0)</f>
        <v>0</v>
      </c>
      <c r="BG165" s="182">
        <f>IF(N165="zákl. přenesená",J165,0)</f>
        <v>0</v>
      </c>
      <c r="BH165" s="182">
        <f>IF(N165="sníž. přenesená",J165,0)</f>
        <v>0</v>
      </c>
      <c r="BI165" s="182">
        <f>IF(N165="nulová",J165,0)</f>
        <v>0</v>
      </c>
      <c r="BJ165" s="17" t="s">
        <v>77</v>
      </c>
      <c r="BK165" s="182">
        <f>ROUND(I165*H165,1)</f>
        <v>0</v>
      </c>
      <c r="BL165" s="17" t="s">
        <v>143</v>
      </c>
      <c r="BM165" s="17" t="s">
        <v>288</v>
      </c>
    </row>
    <row r="166" spans="2:51" s="11" customFormat="1" ht="13.5">
      <c r="B166" s="203"/>
      <c r="C166" s="204"/>
      <c r="D166" s="201" t="s">
        <v>222</v>
      </c>
      <c r="E166" s="205" t="s">
        <v>19</v>
      </c>
      <c r="F166" s="206" t="s">
        <v>289</v>
      </c>
      <c r="G166" s="204"/>
      <c r="H166" s="207" t="s">
        <v>19</v>
      </c>
      <c r="I166" s="208"/>
      <c r="J166" s="204"/>
      <c r="K166" s="204"/>
      <c r="L166" s="209"/>
      <c r="M166" s="210"/>
      <c r="N166" s="211"/>
      <c r="O166" s="211"/>
      <c r="P166" s="211"/>
      <c r="Q166" s="211"/>
      <c r="R166" s="211"/>
      <c r="S166" s="211"/>
      <c r="T166" s="212"/>
      <c r="AT166" s="213" t="s">
        <v>222</v>
      </c>
      <c r="AU166" s="213" t="s">
        <v>139</v>
      </c>
      <c r="AV166" s="11" t="s">
        <v>77</v>
      </c>
      <c r="AW166" s="11" t="s">
        <v>33</v>
      </c>
      <c r="AX166" s="11" t="s">
        <v>70</v>
      </c>
      <c r="AY166" s="213" t="s">
        <v>128</v>
      </c>
    </row>
    <row r="167" spans="2:51" s="12" customFormat="1" ht="13.5">
      <c r="B167" s="214"/>
      <c r="C167" s="215"/>
      <c r="D167" s="201" t="s">
        <v>222</v>
      </c>
      <c r="E167" s="227" t="s">
        <v>19</v>
      </c>
      <c r="F167" s="228" t="s">
        <v>290</v>
      </c>
      <c r="G167" s="215"/>
      <c r="H167" s="229">
        <v>5.37</v>
      </c>
      <c r="I167" s="220"/>
      <c r="J167" s="215"/>
      <c r="K167" s="215"/>
      <c r="L167" s="221"/>
      <c r="M167" s="222"/>
      <c r="N167" s="223"/>
      <c r="O167" s="223"/>
      <c r="P167" s="223"/>
      <c r="Q167" s="223"/>
      <c r="R167" s="223"/>
      <c r="S167" s="223"/>
      <c r="T167" s="224"/>
      <c r="AT167" s="225" t="s">
        <v>222</v>
      </c>
      <c r="AU167" s="225" t="s">
        <v>139</v>
      </c>
      <c r="AV167" s="12" t="s">
        <v>79</v>
      </c>
      <c r="AW167" s="12" t="s">
        <v>33</v>
      </c>
      <c r="AX167" s="12" t="s">
        <v>70</v>
      </c>
      <c r="AY167" s="225" t="s">
        <v>128</v>
      </c>
    </row>
    <row r="168" spans="2:51" s="12" customFormat="1" ht="13.5">
      <c r="B168" s="214"/>
      <c r="C168" s="215"/>
      <c r="D168" s="201" t="s">
        <v>222</v>
      </c>
      <c r="E168" s="227" t="s">
        <v>19</v>
      </c>
      <c r="F168" s="228" t="s">
        <v>291</v>
      </c>
      <c r="G168" s="215"/>
      <c r="H168" s="229">
        <v>31.85</v>
      </c>
      <c r="I168" s="220"/>
      <c r="J168" s="215"/>
      <c r="K168" s="215"/>
      <c r="L168" s="221"/>
      <c r="M168" s="222"/>
      <c r="N168" s="223"/>
      <c r="O168" s="223"/>
      <c r="P168" s="223"/>
      <c r="Q168" s="223"/>
      <c r="R168" s="223"/>
      <c r="S168" s="223"/>
      <c r="T168" s="224"/>
      <c r="AT168" s="225" t="s">
        <v>222</v>
      </c>
      <c r="AU168" s="225" t="s">
        <v>139</v>
      </c>
      <c r="AV168" s="12" t="s">
        <v>79</v>
      </c>
      <c r="AW168" s="12" t="s">
        <v>33</v>
      </c>
      <c r="AX168" s="12" t="s">
        <v>70</v>
      </c>
      <c r="AY168" s="225" t="s">
        <v>128</v>
      </c>
    </row>
    <row r="169" spans="2:51" s="12" customFormat="1" ht="13.5">
      <c r="B169" s="214"/>
      <c r="C169" s="215"/>
      <c r="D169" s="201" t="s">
        <v>222</v>
      </c>
      <c r="E169" s="227" t="s">
        <v>19</v>
      </c>
      <c r="F169" s="228" t="s">
        <v>292</v>
      </c>
      <c r="G169" s="215"/>
      <c r="H169" s="229">
        <v>8.74</v>
      </c>
      <c r="I169" s="220"/>
      <c r="J169" s="215"/>
      <c r="K169" s="215"/>
      <c r="L169" s="221"/>
      <c r="M169" s="222"/>
      <c r="N169" s="223"/>
      <c r="O169" s="223"/>
      <c r="P169" s="223"/>
      <c r="Q169" s="223"/>
      <c r="R169" s="223"/>
      <c r="S169" s="223"/>
      <c r="T169" s="224"/>
      <c r="AT169" s="225" t="s">
        <v>222</v>
      </c>
      <c r="AU169" s="225" t="s">
        <v>139</v>
      </c>
      <c r="AV169" s="12" t="s">
        <v>79</v>
      </c>
      <c r="AW169" s="12" t="s">
        <v>33</v>
      </c>
      <c r="AX169" s="12" t="s">
        <v>70</v>
      </c>
      <c r="AY169" s="225" t="s">
        <v>128</v>
      </c>
    </row>
    <row r="170" spans="2:51" s="12" customFormat="1" ht="13.5">
      <c r="B170" s="214"/>
      <c r="C170" s="215"/>
      <c r="D170" s="201" t="s">
        <v>222</v>
      </c>
      <c r="E170" s="227" t="s">
        <v>19</v>
      </c>
      <c r="F170" s="228" t="s">
        <v>293</v>
      </c>
      <c r="G170" s="215"/>
      <c r="H170" s="229">
        <v>6.62</v>
      </c>
      <c r="I170" s="220"/>
      <c r="J170" s="215"/>
      <c r="K170" s="215"/>
      <c r="L170" s="221"/>
      <c r="M170" s="222"/>
      <c r="N170" s="223"/>
      <c r="O170" s="223"/>
      <c r="P170" s="223"/>
      <c r="Q170" s="223"/>
      <c r="R170" s="223"/>
      <c r="S170" s="223"/>
      <c r="T170" s="224"/>
      <c r="AT170" s="225" t="s">
        <v>222</v>
      </c>
      <c r="AU170" s="225" t="s">
        <v>139</v>
      </c>
      <c r="AV170" s="12" t="s">
        <v>79</v>
      </c>
      <c r="AW170" s="12" t="s">
        <v>33</v>
      </c>
      <c r="AX170" s="12" t="s">
        <v>70</v>
      </c>
      <c r="AY170" s="225" t="s">
        <v>128</v>
      </c>
    </row>
    <row r="171" spans="2:51" s="12" customFormat="1" ht="13.5">
      <c r="B171" s="214"/>
      <c r="C171" s="215"/>
      <c r="D171" s="201" t="s">
        <v>222</v>
      </c>
      <c r="E171" s="227" t="s">
        <v>19</v>
      </c>
      <c r="F171" s="228" t="s">
        <v>294</v>
      </c>
      <c r="G171" s="215"/>
      <c r="H171" s="229">
        <v>22.48</v>
      </c>
      <c r="I171" s="220"/>
      <c r="J171" s="215"/>
      <c r="K171" s="215"/>
      <c r="L171" s="221"/>
      <c r="M171" s="222"/>
      <c r="N171" s="223"/>
      <c r="O171" s="223"/>
      <c r="P171" s="223"/>
      <c r="Q171" s="223"/>
      <c r="R171" s="223"/>
      <c r="S171" s="223"/>
      <c r="T171" s="224"/>
      <c r="AT171" s="225" t="s">
        <v>222</v>
      </c>
      <c r="AU171" s="225" t="s">
        <v>139</v>
      </c>
      <c r="AV171" s="12" t="s">
        <v>79</v>
      </c>
      <c r="AW171" s="12" t="s">
        <v>33</v>
      </c>
      <c r="AX171" s="12" t="s">
        <v>70</v>
      </c>
      <c r="AY171" s="225" t="s">
        <v>128</v>
      </c>
    </row>
    <row r="172" spans="2:51" s="12" customFormat="1" ht="13.5">
      <c r="B172" s="214"/>
      <c r="C172" s="215"/>
      <c r="D172" s="201" t="s">
        <v>222</v>
      </c>
      <c r="E172" s="227" t="s">
        <v>19</v>
      </c>
      <c r="F172" s="228" t="s">
        <v>295</v>
      </c>
      <c r="G172" s="215"/>
      <c r="H172" s="229">
        <v>6.12</v>
      </c>
      <c r="I172" s="220"/>
      <c r="J172" s="215"/>
      <c r="K172" s="215"/>
      <c r="L172" s="221"/>
      <c r="M172" s="222"/>
      <c r="N172" s="223"/>
      <c r="O172" s="223"/>
      <c r="P172" s="223"/>
      <c r="Q172" s="223"/>
      <c r="R172" s="223"/>
      <c r="S172" s="223"/>
      <c r="T172" s="224"/>
      <c r="AT172" s="225" t="s">
        <v>222</v>
      </c>
      <c r="AU172" s="225" t="s">
        <v>139</v>
      </c>
      <c r="AV172" s="12" t="s">
        <v>79</v>
      </c>
      <c r="AW172" s="12" t="s">
        <v>33</v>
      </c>
      <c r="AX172" s="12" t="s">
        <v>70</v>
      </c>
      <c r="AY172" s="225" t="s">
        <v>128</v>
      </c>
    </row>
    <row r="173" spans="2:51" s="13" customFormat="1" ht="13.5">
      <c r="B173" s="230"/>
      <c r="C173" s="231"/>
      <c r="D173" s="216" t="s">
        <v>222</v>
      </c>
      <c r="E173" s="232" t="s">
        <v>19</v>
      </c>
      <c r="F173" s="233" t="s">
        <v>251</v>
      </c>
      <c r="G173" s="231"/>
      <c r="H173" s="234">
        <v>81.18</v>
      </c>
      <c r="I173" s="235"/>
      <c r="J173" s="231"/>
      <c r="K173" s="231"/>
      <c r="L173" s="236"/>
      <c r="M173" s="237"/>
      <c r="N173" s="238"/>
      <c r="O173" s="238"/>
      <c r="P173" s="238"/>
      <c r="Q173" s="238"/>
      <c r="R173" s="238"/>
      <c r="S173" s="238"/>
      <c r="T173" s="239"/>
      <c r="AT173" s="240" t="s">
        <v>222</v>
      </c>
      <c r="AU173" s="240" t="s">
        <v>139</v>
      </c>
      <c r="AV173" s="13" t="s">
        <v>143</v>
      </c>
      <c r="AW173" s="13" t="s">
        <v>33</v>
      </c>
      <c r="AX173" s="13" t="s">
        <v>77</v>
      </c>
      <c r="AY173" s="240" t="s">
        <v>128</v>
      </c>
    </row>
    <row r="174" spans="2:65" s="1" customFormat="1" ht="22.5" customHeight="1">
      <c r="B174" s="34"/>
      <c r="C174" s="172" t="s">
        <v>296</v>
      </c>
      <c r="D174" s="172" t="s">
        <v>129</v>
      </c>
      <c r="E174" s="173" t="s">
        <v>297</v>
      </c>
      <c r="F174" s="174" t="s">
        <v>298</v>
      </c>
      <c r="G174" s="175" t="s">
        <v>217</v>
      </c>
      <c r="H174" s="176">
        <v>81.18</v>
      </c>
      <c r="I174" s="177"/>
      <c r="J174" s="176">
        <f>ROUND(I174*H174,1)</f>
        <v>0</v>
      </c>
      <c r="K174" s="174" t="s">
        <v>218</v>
      </c>
      <c r="L174" s="54"/>
      <c r="M174" s="178" t="s">
        <v>19</v>
      </c>
      <c r="N174" s="179" t="s">
        <v>41</v>
      </c>
      <c r="O174" s="35"/>
      <c r="P174" s="180">
        <f>O174*H174</f>
        <v>0</v>
      </c>
      <c r="Q174" s="180">
        <v>0</v>
      </c>
      <c r="R174" s="180">
        <f>Q174*H174</f>
        <v>0</v>
      </c>
      <c r="S174" s="180">
        <v>0</v>
      </c>
      <c r="T174" s="181">
        <f>S174*H174</f>
        <v>0</v>
      </c>
      <c r="AR174" s="17" t="s">
        <v>143</v>
      </c>
      <c r="AT174" s="17" t="s">
        <v>129</v>
      </c>
      <c r="AU174" s="17" t="s">
        <v>139</v>
      </c>
      <c r="AY174" s="17" t="s">
        <v>128</v>
      </c>
      <c r="BE174" s="182">
        <f>IF(N174="základní",J174,0)</f>
        <v>0</v>
      </c>
      <c r="BF174" s="182">
        <f>IF(N174="snížená",J174,0)</f>
        <v>0</v>
      </c>
      <c r="BG174" s="182">
        <f>IF(N174="zákl. přenesená",J174,0)</f>
        <v>0</v>
      </c>
      <c r="BH174" s="182">
        <f>IF(N174="sníž. přenesená",J174,0)</f>
        <v>0</v>
      </c>
      <c r="BI174" s="182">
        <f>IF(N174="nulová",J174,0)</f>
        <v>0</v>
      </c>
      <c r="BJ174" s="17" t="s">
        <v>77</v>
      </c>
      <c r="BK174" s="182">
        <f>ROUND(I174*H174,1)</f>
        <v>0</v>
      </c>
      <c r="BL174" s="17" t="s">
        <v>143</v>
      </c>
      <c r="BM174" s="17" t="s">
        <v>299</v>
      </c>
    </row>
    <row r="175" spans="2:65" s="1" customFormat="1" ht="22.5" customHeight="1">
      <c r="B175" s="34"/>
      <c r="C175" s="172" t="s">
        <v>300</v>
      </c>
      <c r="D175" s="172" t="s">
        <v>129</v>
      </c>
      <c r="E175" s="173" t="s">
        <v>301</v>
      </c>
      <c r="F175" s="174" t="s">
        <v>302</v>
      </c>
      <c r="G175" s="175" t="s">
        <v>217</v>
      </c>
      <c r="H175" s="176">
        <v>68.5</v>
      </c>
      <c r="I175" s="177"/>
      <c r="J175" s="176">
        <f>ROUND(I175*H175,1)</f>
        <v>0</v>
      </c>
      <c r="K175" s="174" t="s">
        <v>218</v>
      </c>
      <c r="L175" s="54"/>
      <c r="M175" s="178" t="s">
        <v>19</v>
      </c>
      <c r="N175" s="179" t="s">
        <v>41</v>
      </c>
      <c r="O175" s="35"/>
      <c r="P175" s="180">
        <f>O175*H175</f>
        <v>0</v>
      </c>
      <c r="Q175" s="180">
        <v>0</v>
      </c>
      <c r="R175" s="180">
        <f>Q175*H175</f>
        <v>0</v>
      </c>
      <c r="S175" s="180">
        <v>0</v>
      </c>
      <c r="T175" s="181">
        <f>S175*H175</f>
        <v>0</v>
      </c>
      <c r="AR175" s="17" t="s">
        <v>143</v>
      </c>
      <c r="AT175" s="17" t="s">
        <v>129</v>
      </c>
      <c r="AU175" s="17" t="s">
        <v>139</v>
      </c>
      <c r="AY175" s="17" t="s">
        <v>128</v>
      </c>
      <c r="BE175" s="182">
        <f>IF(N175="základní",J175,0)</f>
        <v>0</v>
      </c>
      <c r="BF175" s="182">
        <f>IF(N175="snížená",J175,0)</f>
        <v>0</v>
      </c>
      <c r="BG175" s="182">
        <f>IF(N175="zákl. přenesená",J175,0)</f>
        <v>0</v>
      </c>
      <c r="BH175" s="182">
        <f>IF(N175="sníž. přenesená",J175,0)</f>
        <v>0</v>
      </c>
      <c r="BI175" s="182">
        <f>IF(N175="nulová",J175,0)</f>
        <v>0</v>
      </c>
      <c r="BJ175" s="17" t="s">
        <v>77</v>
      </c>
      <c r="BK175" s="182">
        <f>ROUND(I175*H175,1)</f>
        <v>0</v>
      </c>
      <c r="BL175" s="17" t="s">
        <v>143</v>
      </c>
      <c r="BM175" s="17" t="s">
        <v>303</v>
      </c>
    </row>
    <row r="176" spans="2:47" s="1" customFormat="1" ht="135">
      <c r="B176" s="34"/>
      <c r="C176" s="56"/>
      <c r="D176" s="201" t="s">
        <v>220</v>
      </c>
      <c r="E176" s="56"/>
      <c r="F176" s="202" t="s">
        <v>304</v>
      </c>
      <c r="G176" s="56"/>
      <c r="H176" s="56"/>
      <c r="I176" s="145"/>
      <c r="J176" s="56"/>
      <c r="K176" s="56"/>
      <c r="L176" s="54"/>
      <c r="M176" s="71"/>
      <c r="N176" s="35"/>
      <c r="O176" s="35"/>
      <c r="P176" s="35"/>
      <c r="Q176" s="35"/>
      <c r="R176" s="35"/>
      <c r="S176" s="35"/>
      <c r="T176" s="72"/>
      <c r="AT176" s="17" t="s">
        <v>220</v>
      </c>
      <c r="AU176" s="17" t="s">
        <v>139</v>
      </c>
    </row>
    <row r="177" spans="2:51" s="11" customFormat="1" ht="13.5">
      <c r="B177" s="203"/>
      <c r="C177" s="204"/>
      <c r="D177" s="201" t="s">
        <v>222</v>
      </c>
      <c r="E177" s="205" t="s">
        <v>19</v>
      </c>
      <c r="F177" s="206" t="s">
        <v>305</v>
      </c>
      <c r="G177" s="204"/>
      <c r="H177" s="207" t="s">
        <v>19</v>
      </c>
      <c r="I177" s="208"/>
      <c r="J177" s="204"/>
      <c r="K177" s="204"/>
      <c r="L177" s="209"/>
      <c r="M177" s="210"/>
      <c r="N177" s="211"/>
      <c r="O177" s="211"/>
      <c r="P177" s="211"/>
      <c r="Q177" s="211"/>
      <c r="R177" s="211"/>
      <c r="S177" s="211"/>
      <c r="T177" s="212"/>
      <c r="AT177" s="213" t="s">
        <v>222</v>
      </c>
      <c r="AU177" s="213" t="s">
        <v>139</v>
      </c>
      <c r="AV177" s="11" t="s">
        <v>77</v>
      </c>
      <c r="AW177" s="11" t="s">
        <v>33</v>
      </c>
      <c r="AX177" s="11" t="s">
        <v>70</v>
      </c>
      <c r="AY177" s="213" t="s">
        <v>128</v>
      </c>
    </row>
    <row r="178" spans="2:51" s="12" customFormat="1" ht="13.5">
      <c r="B178" s="214"/>
      <c r="C178" s="215"/>
      <c r="D178" s="201" t="s">
        <v>222</v>
      </c>
      <c r="E178" s="227" t="s">
        <v>19</v>
      </c>
      <c r="F178" s="228" t="s">
        <v>306</v>
      </c>
      <c r="G178" s="215"/>
      <c r="H178" s="229">
        <v>5</v>
      </c>
      <c r="I178" s="220"/>
      <c r="J178" s="215"/>
      <c r="K178" s="215"/>
      <c r="L178" s="221"/>
      <c r="M178" s="222"/>
      <c r="N178" s="223"/>
      <c r="O178" s="223"/>
      <c r="P178" s="223"/>
      <c r="Q178" s="223"/>
      <c r="R178" s="223"/>
      <c r="S178" s="223"/>
      <c r="T178" s="224"/>
      <c r="AT178" s="225" t="s">
        <v>222</v>
      </c>
      <c r="AU178" s="225" t="s">
        <v>139</v>
      </c>
      <c r="AV178" s="12" t="s">
        <v>79</v>
      </c>
      <c r="AW178" s="12" t="s">
        <v>33</v>
      </c>
      <c r="AX178" s="12" t="s">
        <v>70</v>
      </c>
      <c r="AY178" s="225" t="s">
        <v>128</v>
      </c>
    </row>
    <row r="179" spans="2:51" s="12" customFormat="1" ht="13.5">
      <c r="B179" s="214"/>
      <c r="C179" s="215"/>
      <c r="D179" s="201" t="s">
        <v>222</v>
      </c>
      <c r="E179" s="227" t="s">
        <v>19</v>
      </c>
      <c r="F179" s="228" t="s">
        <v>307</v>
      </c>
      <c r="G179" s="215"/>
      <c r="H179" s="229">
        <v>30</v>
      </c>
      <c r="I179" s="220"/>
      <c r="J179" s="215"/>
      <c r="K179" s="215"/>
      <c r="L179" s="221"/>
      <c r="M179" s="222"/>
      <c r="N179" s="223"/>
      <c r="O179" s="223"/>
      <c r="P179" s="223"/>
      <c r="Q179" s="223"/>
      <c r="R179" s="223"/>
      <c r="S179" s="223"/>
      <c r="T179" s="224"/>
      <c r="AT179" s="225" t="s">
        <v>222</v>
      </c>
      <c r="AU179" s="225" t="s">
        <v>139</v>
      </c>
      <c r="AV179" s="12" t="s">
        <v>79</v>
      </c>
      <c r="AW179" s="12" t="s">
        <v>33</v>
      </c>
      <c r="AX179" s="12" t="s">
        <v>70</v>
      </c>
      <c r="AY179" s="225" t="s">
        <v>128</v>
      </c>
    </row>
    <row r="180" spans="2:51" s="12" customFormat="1" ht="13.5">
      <c r="B180" s="214"/>
      <c r="C180" s="215"/>
      <c r="D180" s="201" t="s">
        <v>222</v>
      </c>
      <c r="E180" s="227" t="s">
        <v>19</v>
      </c>
      <c r="F180" s="228" t="s">
        <v>308</v>
      </c>
      <c r="G180" s="215"/>
      <c r="H180" s="229">
        <v>8</v>
      </c>
      <c r="I180" s="220"/>
      <c r="J180" s="215"/>
      <c r="K180" s="215"/>
      <c r="L180" s="221"/>
      <c r="M180" s="222"/>
      <c r="N180" s="223"/>
      <c r="O180" s="223"/>
      <c r="P180" s="223"/>
      <c r="Q180" s="223"/>
      <c r="R180" s="223"/>
      <c r="S180" s="223"/>
      <c r="T180" s="224"/>
      <c r="AT180" s="225" t="s">
        <v>222</v>
      </c>
      <c r="AU180" s="225" t="s">
        <v>139</v>
      </c>
      <c r="AV180" s="12" t="s">
        <v>79</v>
      </c>
      <c r="AW180" s="12" t="s">
        <v>33</v>
      </c>
      <c r="AX180" s="12" t="s">
        <v>70</v>
      </c>
      <c r="AY180" s="225" t="s">
        <v>128</v>
      </c>
    </row>
    <row r="181" spans="2:51" s="11" customFormat="1" ht="13.5">
      <c r="B181" s="203"/>
      <c r="C181" s="204"/>
      <c r="D181" s="201" t="s">
        <v>222</v>
      </c>
      <c r="E181" s="205" t="s">
        <v>19</v>
      </c>
      <c r="F181" s="206" t="s">
        <v>309</v>
      </c>
      <c r="G181" s="204"/>
      <c r="H181" s="207" t="s">
        <v>19</v>
      </c>
      <c r="I181" s="208"/>
      <c r="J181" s="204"/>
      <c r="K181" s="204"/>
      <c r="L181" s="209"/>
      <c r="M181" s="210"/>
      <c r="N181" s="211"/>
      <c r="O181" s="211"/>
      <c r="P181" s="211"/>
      <c r="Q181" s="211"/>
      <c r="R181" s="211"/>
      <c r="S181" s="211"/>
      <c r="T181" s="212"/>
      <c r="AT181" s="213" t="s">
        <v>222</v>
      </c>
      <c r="AU181" s="213" t="s">
        <v>139</v>
      </c>
      <c r="AV181" s="11" t="s">
        <v>77</v>
      </c>
      <c r="AW181" s="11" t="s">
        <v>33</v>
      </c>
      <c r="AX181" s="11" t="s">
        <v>70</v>
      </c>
      <c r="AY181" s="213" t="s">
        <v>128</v>
      </c>
    </row>
    <row r="182" spans="2:51" s="12" customFormat="1" ht="13.5">
      <c r="B182" s="214"/>
      <c r="C182" s="215"/>
      <c r="D182" s="201" t="s">
        <v>222</v>
      </c>
      <c r="E182" s="227" t="s">
        <v>19</v>
      </c>
      <c r="F182" s="228" t="s">
        <v>306</v>
      </c>
      <c r="G182" s="215"/>
      <c r="H182" s="229">
        <v>5</v>
      </c>
      <c r="I182" s="220"/>
      <c r="J182" s="215"/>
      <c r="K182" s="215"/>
      <c r="L182" s="221"/>
      <c r="M182" s="222"/>
      <c r="N182" s="223"/>
      <c r="O182" s="223"/>
      <c r="P182" s="223"/>
      <c r="Q182" s="223"/>
      <c r="R182" s="223"/>
      <c r="S182" s="223"/>
      <c r="T182" s="224"/>
      <c r="AT182" s="225" t="s">
        <v>222</v>
      </c>
      <c r="AU182" s="225" t="s">
        <v>139</v>
      </c>
      <c r="AV182" s="12" t="s">
        <v>79</v>
      </c>
      <c r="AW182" s="12" t="s">
        <v>33</v>
      </c>
      <c r="AX182" s="12" t="s">
        <v>70</v>
      </c>
      <c r="AY182" s="225" t="s">
        <v>128</v>
      </c>
    </row>
    <row r="183" spans="2:51" s="12" customFormat="1" ht="13.5">
      <c r="B183" s="214"/>
      <c r="C183" s="215"/>
      <c r="D183" s="201" t="s">
        <v>222</v>
      </c>
      <c r="E183" s="227" t="s">
        <v>19</v>
      </c>
      <c r="F183" s="228" t="s">
        <v>310</v>
      </c>
      <c r="G183" s="215"/>
      <c r="H183" s="229">
        <v>16</v>
      </c>
      <c r="I183" s="220"/>
      <c r="J183" s="215"/>
      <c r="K183" s="215"/>
      <c r="L183" s="221"/>
      <c r="M183" s="222"/>
      <c r="N183" s="223"/>
      <c r="O183" s="223"/>
      <c r="P183" s="223"/>
      <c r="Q183" s="223"/>
      <c r="R183" s="223"/>
      <c r="S183" s="223"/>
      <c r="T183" s="224"/>
      <c r="AT183" s="225" t="s">
        <v>222</v>
      </c>
      <c r="AU183" s="225" t="s">
        <v>139</v>
      </c>
      <c r="AV183" s="12" t="s">
        <v>79</v>
      </c>
      <c r="AW183" s="12" t="s">
        <v>33</v>
      </c>
      <c r="AX183" s="12" t="s">
        <v>70</v>
      </c>
      <c r="AY183" s="225" t="s">
        <v>128</v>
      </c>
    </row>
    <row r="184" spans="2:51" s="12" customFormat="1" ht="13.5">
      <c r="B184" s="214"/>
      <c r="C184" s="215"/>
      <c r="D184" s="201" t="s">
        <v>222</v>
      </c>
      <c r="E184" s="227" t="s">
        <v>19</v>
      </c>
      <c r="F184" s="228" t="s">
        <v>311</v>
      </c>
      <c r="G184" s="215"/>
      <c r="H184" s="229">
        <v>4.5</v>
      </c>
      <c r="I184" s="220"/>
      <c r="J184" s="215"/>
      <c r="K184" s="215"/>
      <c r="L184" s="221"/>
      <c r="M184" s="222"/>
      <c r="N184" s="223"/>
      <c r="O184" s="223"/>
      <c r="P184" s="223"/>
      <c r="Q184" s="223"/>
      <c r="R184" s="223"/>
      <c r="S184" s="223"/>
      <c r="T184" s="224"/>
      <c r="AT184" s="225" t="s">
        <v>222</v>
      </c>
      <c r="AU184" s="225" t="s">
        <v>139</v>
      </c>
      <c r="AV184" s="12" t="s">
        <v>79</v>
      </c>
      <c r="AW184" s="12" t="s">
        <v>33</v>
      </c>
      <c r="AX184" s="12" t="s">
        <v>70</v>
      </c>
      <c r="AY184" s="225" t="s">
        <v>128</v>
      </c>
    </row>
    <row r="185" spans="2:51" s="13" customFormat="1" ht="13.5">
      <c r="B185" s="230"/>
      <c r="C185" s="231"/>
      <c r="D185" s="216" t="s">
        <v>222</v>
      </c>
      <c r="E185" s="232" t="s">
        <v>19</v>
      </c>
      <c r="F185" s="233" t="s">
        <v>251</v>
      </c>
      <c r="G185" s="231"/>
      <c r="H185" s="234">
        <v>68.5</v>
      </c>
      <c r="I185" s="235"/>
      <c r="J185" s="231"/>
      <c r="K185" s="231"/>
      <c r="L185" s="236"/>
      <c r="M185" s="237"/>
      <c r="N185" s="238"/>
      <c r="O185" s="238"/>
      <c r="P185" s="238"/>
      <c r="Q185" s="238"/>
      <c r="R185" s="238"/>
      <c r="S185" s="238"/>
      <c r="T185" s="239"/>
      <c r="AT185" s="240" t="s">
        <v>222</v>
      </c>
      <c r="AU185" s="240" t="s">
        <v>139</v>
      </c>
      <c r="AV185" s="13" t="s">
        <v>143</v>
      </c>
      <c r="AW185" s="13" t="s">
        <v>33</v>
      </c>
      <c r="AX185" s="13" t="s">
        <v>77</v>
      </c>
      <c r="AY185" s="240" t="s">
        <v>128</v>
      </c>
    </row>
    <row r="186" spans="2:65" s="1" customFormat="1" ht="22.5" customHeight="1">
      <c r="B186" s="34"/>
      <c r="C186" s="241" t="s">
        <v>8</v>
      </c>
      <c r="D186" s="241" t="s">
        <v>275</v>
      </c>
      <c r="E186" s="242" t="s">
        <v>312</v>
      </c>
      <c r="F186" s="243" t="s">
        <v>313</v>
      </c>
      <c r="G186" s="244" t="s">
        <v>236</v>
      </c>
      <c r="H186" s="245">
        <v>17.63</v>
      </c>
      <c r="I186" s="246"/>
      <c r="J186" s="245">
        <f>ROUND(I186*H186,1)</f>
        <v>0</v>
      </c>
      <c r="K186" s="243" t="s">
        <v>218</v>
      </c>
      <c r="L186" s="247"/>
      <c r="M186" s="248" t="s">
        <v>19</v>
      </c>
      <c r="N186" s="249" t="s">
        <v>41</v>
      </c>
      <c r="O186" s="35"/>
      <c r="P186" s="180">
        <f>O186*H186</f>
        <v>0</v>
      </c>
      <c r="Q186" s="180">
        <v>2.429</v>
      </c>
      <c r="R186" s="180">
        <f>Q186*H186</f>
        <v>42.823269999999994</v>
      </c>
      <c r="S186" s="180">
        <v>0</v>
      </c>
      <c r="T186" s="181">
        <f>S186*H186</f>
        <v>0</v>
      </c>
      <c r="AR186" s="17" t="s">
        <v>162</v>
      </c>
      <c r="AT186" s="17" t="s">
        <v>275</v>
      </c>
      <c r="AU186" s="17" t="s">
        <v>139</v>
      </c>
      <c r="AY186" s="17" t="s">
        <v>128</v>
      </c>
      <c r="BE186" s="182">
        <f>IF(N186="základní",J186,0)</f>
        <v>0</v>
      </c>
      <c r="BF186" s="182">
        <f>IF(N186="snížená",J186,0)</f>
        <v>0</v>
      </c>
      <c r="BG186" s="182">
        <f>IF(N186="zákl. přenesená",J186,0)</f>
        <v>0</v>
      </c>
      <c r="BH186" s="182">
        <f>IF(N186="sníž. přenesená",J186,0)</f>
        <v>0</v>
      </c>
      <c r="BI186" s="182">
        <f>IF(N186="nulová",J186,0)</f>
        <v>0</v>
      </c>
      <c r="BJ186" s="17" t="s">
        <v>77</v>
      </c>
      <c r="BK186" s="182">
        <f>ROUND(I186*H186,1)</f>
        <v>0</v>
      </c>
      <c r="BL186" s="17" t="s">
        <v>143</v>
      </c>
      <c r="BM186" s="17" t="s">
        <v>314</v>
      </c>
    </row>
    <row r="187" spans="2:51" s="11" customFormat="1" ht="13.5">
      <c r="B187" s="203"/>
      <c r="C187" s="204"/>
      <c r="D187" s="201" t="s">
        <v>222</v>
      </c>
      <c r="E187" s="205" t="s">
        <v>19</v>
      </c>
      <c r="F187" s="206" t="s">
        <v>305</v>
      </c>
      <c r="G187" s="204"/>
      <c r="H187" s="207" t="s">
        <v>19</v>
      </c>
      <c r="I187" s="208"/>
      <c r="J187" s="204"/>
      <c r="K187" s="204"/>
      <c r="L187" s="209"/>
      <c r="M187" s="210"/>
      <c r="N187" s="211"/>
      <c r="O187" s="211"/>
      <c r="P187" s="211"/>
      <c r="Q187" s="211"/>
      <c r="R187" s="211"/>
      <c r="S187" s="211"/>
      <c r="T187" s="212"/>
      <c r="AT187" s="213" t="s">
        <v>222</v>
      </c>
      <c r="AU187" s="213" t="s">
        <v>139</v>
      </c>
      <c r="AV187" s="11" t="s">
        <v>77</v>
      </c>
      <c r="AW187" s="11" t="s">
        <v>33</v>
      </c>
      <c r="AX187" s="11" t="s">
        <v>70</v>
      </c>
      <c r="AY187" s="213" t="s">
        <v>128</v>
      </c>
    </row>
    <row r="188" spans="2:51" s="12" customFormat="1" ht="13.5">
      <c r="B188" s="214"/>
      <c r="C188" s="215"/>
      <c r="D188" s="201" t="s">
        <v>222</v>
      </c>
      <c r="E188" s="227" t="s">
        <v>19</v>
      </c>
      <c r="F188" s="228" t="s">
        <v>315</v>
      </c>
      <c r="G188" s="215"/>
      <c r="H188" s="229">
        <v>3.5</v>
      </c>
      <c r="I188" s="220"/>
      <c r="J188" s="215"/>
      <c r="K188" s="215"/>
      <c r="L188" s="221"/>
      <c r="M188" s="222"/>
      <c r="N188" s="223"/>
      <c r="O188" s="223"/>
      <c r="P188" s="223"/>
      <c r="Q188" s="223"/>
      <c r="R188" s="223"/>
      <c r="S188" s="223"/>
      <c r="T188" s="224"/>
      <c r="AT188" s="225" t="s">
        <v>222</v>
      </c>
      <c r="AU188" s="225" t="s">
        <v>139</v>
      </c>
      <c r="AV188" s="12" t="s">
        <v>79</v>
      </c>
      <c r="AW188" s="12" t="s">
        <v>33</v>
      </c>
      <c r="AX188" s="12" t="s">
        <v>70</v>
      </c>
      <c r="AY188" s="225" t="s">
        <v>128</v>
      </c>
    </row>
    <row r="189" spans="2:51" s="12" customFormat="1" ht="13.5">
      <c r="B189" s="214"/>
      <c r="C189" s="215"/>
      <c r="D189" s="201" t="s">
        <v>222</v>
      </c>
      <c r="E189" s="227" t="s">
        <v>19</v>
      </c>
      <c r="F189" s="228" t="s">
        <v>316</v>
      </c>
      <c r="G189" s="215"/>
      <c r="H189" s="229">
        <v>6.68</v>
      </c>
      <c r="I189" s="220"/>
      <c r="J189" s="215"/>
      <c r="K189" s="215"/>
      <c r="L189" s="221"/>
      <c r="M189" s="222"/>
      <c r="N189" s="223"/>
      <c r="O189" s="223"/>
      <c r="P189" s="223"/>
      <c r="Q189" s="223"/>
      <c r="R189" s="223"/>
      <c r="S189" s="223"/>
      <c r="T189" s="224"/>
      <c r="AT189" s="225" t="s">
        <v>222</v>
      </c>
      <c r="AU189" s="225" t="s">
        <v>139</v>
      </c>
      <c r="AV189" s="12" t="s">
        <v>79</v>
      </c>
      <c r="AW189" s="12" t="s">
        <v>33</v>
      </c>
      <c r="AX189" s="12" t="s">
        <v>70</v>
      </c>
      <c r="AY189" s="225" t="s">
        <v>128</v>
      </c>
    </row>
    <row r="190" spans="2:51" s="12" customFormat="1" ht="13.5">
      <c r="B190" s="214"/>
      <c r="C190" s="215"/>
      <c r="D190" s="201" t="s">
        <v>222</v>
      </c>
      <c r="E190" s="227" t="s">
        <v>19</v>
      </c>
      <c r="F190" s="228" t="s">
        <v>317</v>
      </c>
      <c r="G190" s="215"/>
      <c r="H190" s="229">
        <v>1.78</v>
      </c>
      <c r="I190" s="220"/>
      <c r="J190" s="215"/>
      <c r="K190" s="215"/>
      <c r="L190" s="221"/>
      <c r="M190" s="222"/>
      <c r="N190" s="223"/>
      <c r="O190" s="223"/>
      <c r="P190" s="223"/>
      <c r="Q190" s="223"/>
      <c r="R190" s="223"/>
      <c r="S190" s="223"/>
      <c r="T190" s="224"/>
      <c r="AT190" s="225" t="s">
        <v>222</v>
      </c>
      <c r="AU190" s="225" t="s">
        <v>139</v>
      </c>
      <c r="AV190" s="12" t="s">
        <v>79</v>
      </c>
      <c r="AW190" s="12" t="s">
        <v>33</v>
      </c>
      <c r="AX190" s="12" t="s">
        <v>70</v>
      </c>
      <c r="AY190" s="225" t="s">
        <v>128</v>
      </c>
    </row>
    <row r="191" spans="2:51" s="11" customFormat="1" ht="13.5">
      <c r="B191" s="203"/>
      <c r="C191" s="204"/>
      <c r="D191" s="201" t="s">
        <v>222</v>
      </c>
      <c r="E191" s="205" t="s">
        <v>19</v>
      </c>
      <c r="F191" s="206" t="s">
        <v>309</v>
      </c>
      <c r="G191" s="204"/>
      <c r="H191" s="207" t="s">
        <v>19</v>
      </c>
      <c r="I191" s="208"/>
      <c r="J191" s="204"/>
      <c r="K191" s="204"/>
      <c r="L191" s="209"/>
      <c r="M191" s="210"/>
      <c r="N191" s="211"/>
      <c r="O191" s="211"/>
      <c r="P191" s="211"/>
      <c r="Q191" s="211"/>
      <c r="R191" s="211"/>
      <c r="S191" s="211"/>
      <c r="T191" s="212"/>
      <c r="AT191" s="213" t="s">
        <v>222</v>
      </c>
      <c r="AU191" s="213" t="s">
        <v>139</v>
      </c>
      <c r="AV191" s="11" t="s">
        <v>77</v>
      </c>
      <c r="AW191" s="11" t="s">
        <v>33</v>
      </c>
      <c r="AX191" s="11" t="s">
        <v>70</v>
      </c>
      <c r="AY191" s="213" t="s">
        <v>128</v>
      </c>
    </row>
    <row r="192" spans="2:51" s="12" customFormat="1" ht="13.5">
      <c r="B192" s="214"/>
      <c r="C192" s="215"/>
      <c r="D192" s="201" t="s">
        <v>222</v>
      </c>
      <c r="E192" s="227" t="s">
        <v>19</v>
      </c>
      <c r="F192" s="228" t="s">
        <v>318</v>
      </c>
      <c r="G192" s="215"/>
      <c r="H192" s="229">
        <v>1.11</v>
      </c>
      <c r="I192" s="220"/>
      <c r="J192" s="215"/>
      <c r="K192" s="215"/>
      <c r="L192" s="221"/>
      <c r="M192" s="222"/>
      <c r="N192" s="223"/>
      <c r="O192" s="223"/>
      <c r="P192" s="223"/>
      <c r="Q192" s="223"/>
      <c r="R192" s="223"/>
      <c r="S192" s="223"/>
      <c r="T192" s="224"/>
      <c r="AT192" s="225" t="s">
        <v>222</v>
      </c>
      <c r="AU192" s="225" t="s">
        <v>139</v>
      </c>
      <c r="AV192" s="12" t="s">
        <v>79</v>
      </c>
      <c r="AW192" s="12" t="s">
        <v>33</v>
      </c>
      <c r="AX192" s="12" t="s">
        <v>70</v>
      </c>
      <c r="AY192" s="225" t="s">
        <v>128</v>
      </c>
    </row>
    <row r="193" spans="2:51" s="12" customFormat="1" ht="13.5">
      <c r="B193" s="214"/>
      <c r="C193" s="215"/>
      <c r="D193" s="201" t="s">
        <v>222</v>
      </c>
      <c r="E193" s="227" t="s">
        <v>19</v>
      </c>
      <c r="F193" s="228" t="s">
        <v>319</v>
      </c>
      <c r="G193" s="215"/>
      <c r="H193" s="229">
        <v>3.56</v>
      </c>
      <c r="I193" s="220"/>
      <c r="J193" s="215"/>
      <c r="K193" s="215"/>
      <c r="L193" s="221"/>
      <c r="M193" s="222"/>
      <c r="N193" s="223"/>
      <c r="O193" s="223"/>
      <c r="P193" s="223"/>
      <c r="Q193" s="223"/>
      <c r="R193" s="223"/>
      <c r="S193" s="223"/>
      <c r="T193" s="224"/>
      <c r="AT193" s="225" t="s">
        <v>222</v>
      </c>
      <c r="AU193" s="225" t="s">
        <v>139</v>
      </c>
      <c r="AV193" s="12" t="s">
        <v>79</v>
      </c>
      <c r="AW193" s="12" t="s">
        <v>33</v>
      </c>
      <c r="AX193" s="12" t="s">
        <v>70</v>
      </c>
      <c r="AY193" s="225" t="s">
        <v>128</v>
      </c>
    </row>
    <row r="194" spans="2:51" s="12" customFormat="1" ht="13.5">
      <c r="B194" s="214"/>
      <c r="C194" s="215"/>
      <c r="D194" s="201" t="s">
        <v>222</v>
      </c>
      <c r="E194" s="227" t="s">
        <v>19</v>
      </c>
      <c r="F194" s="228" t="s">
        <v>320</v>
      </c>
      <c r="G194" s="215"/>
      <c r="H194" s="229">
        <v>1</v>
      </c>
      <c r="I194" s="220"/>
      <c r="J194" s="215"/>
      <c r="K194" s="215"/>
      <c r="L194" s="221"/>
      <c r="M194" s="222"/>
      <c r="N194" s="223"/>
      <c r="O194" s="223"/>
      <c r="P194" s="223"/>
      <c r="Q194" s="223"/>
      <c r="R194" s="223"/>
      <c r="S194" s="223"/>
      <c r="T194" s="224"/>
      <c r="AT194" s="225" t="s">
        <v>222</v>
      </c>
      <c r="AU194" s="225" t="s">
        <v>139</v>
      </c>
      <c r="AV194" s="12" t="s">
        <v>79</v>
      </c>
      <c r="AW194" s="12" t="s">
        <v>33</v>
      </c>
      <c r="AX194" s="12" t="s">
        <v>70</v>
      </c>
      <c r="AY194" s="225" t="s">
        <v>128</v>
      </c>
    </row>
    <row r="195" spans="2:51" s="13" customFormat="1" ht="13.5">
      <c r="B195" s="230"/>
      <c r="C195" s="231"/>
      <c r="D195" s="216" t="s">
        <v>222</v>
      </c>
      <c r="E195" s="232" t="s">
        <v>19</v>
      </c>
      <c r="F195" s="233" t="s">
        <v>251</v>
      </c>
      <c r="G195" s="231"/>
      <c r="H195" s="234">
        <v>17.63</v>
      </c>
      <c r="I195" s="235"/>
      <c r="J195" s="231"/>
      <c r="K195" s="231"/>
      <c r="L195" s="236"/>
      <c r="M195" s="237"/>
      <c r="N195" s="238"/>
      <c r="O195" s="238"/>
      <c r="P195" s="238"/>
      <c r="Q195" s="238"/>
      <c r="R195" s="238"/>
      <c r="S195" s="238"/>
      <c r="T195" s="239"/>
      <c r="AT195" s="240" t="s">
        <v>222</v>
      </c>
      <c r="AU195" s="240" t="s">
        <v>139</v>
      </c>
      <c r="AV195" s="13" t="s">
        <v>143</v>
      </c>
      <c r="AW195" s="13" t="s">
        <v>33</v>
      </c>
      <c r="AX195" s="13" t="s">
        <v>77</v>
      </c>
      <c r="AY195" s="240" t="s">
        <v>128</v>
      </c>
    </row>
    <row r="196" spans="2:65" s="1" customFormat="1" ht="22.5" customHeight="1">
      <c r="B196" s="34"/>
      <c r="C196" s="172" t="s">
        <v>150</v>
      </c>
      <c r="D196" s="172" t="s">
        <v>129</v>
      </c>
      <c r="E196" s="173" t="s">
        <v>321</v>
      </c>
      <c r="F196" s="174" t="s">
        <v>322</v>
      </c>
      <c r="G196" s="175" t="s">
        <v>262</v>
      </c>
      <c r="H196" s="176">
        <v>0.78</v>
      </c>
      <c r="I196" s="177"/>
      <c r="J196" s="176">
        <f>ROUND(I196*H196,1)</f>
        <v>0</v>
      </c>
      <c r="K196" s="174" t="s">
        <v>218</v>
      </c>
      <c r="L196" s="54"/>
      <c r="M196" s="178" t="s">
        <v>19</v>
      </c>
      <c r="N196" s="179" t="s">
        <v>41</v>
      </c>
      <c r="O196" s="35"/>
      <c r="P196" s="180">
        <f>O196*H196</f>
        <v>0</v>
      </c>
      <c r="Q196" s="180">
        <v>1.11332</v>
      </c>
      <c r="R196" s="180">
        <f>Q196*H196</f>
        <v>0.8683896000000001</v>
      </c>
      <c r="S196" s="180">
        <v>0</v>
      </c>
      <c r="T196" s="181">
        <f>S196*H196</f>
        <v>0</v>
      </c>
      <c r="AR196" s="17" t="s">
        <v>143</v>
      </c>
      <c r="AT196" s="17" t="s">
        <v>129</v>
      </c>
      <c r="AU196" s="17" t="s">
        <v>139</v>
      </c>
      <c r="AY196" s="17" t="s">
        <v>128</v>
      </c>
      <c r="BE196" s="182">
        <f>IF(N196="základní",J196,0)</f>
        <v>0</v>
      </c>
      <c r="BF196" s="182">
        <f>IF(N196="snížená",J196,0)</f>
        <v>0</v>
      </c>
      <c r="BG196" s="182">
        <f>IF(N196="zákl. přenesená",J196,0)</f>
        <v>0</v>
      </c>
      <c r="BH196" s="182">
        <f>IF(N196="sníž. přenesená",J196,0)</f>
        <v>0</v>
      </c>
      <c r="BI196" s="182">
        <f>IF(N196="nulová",J196,0)</f>
        <v>0</v>
      </c>
      <c r="BJ196" s="17" t="s">
        <v>77</v>
      </c>
      <c r="BK196" s="182">
        <f>ROUND(I196*H196,1)</f>
        <v>0</v>
      </c>
      <c r="BL196" s="17" t="s">
        <v>143</v>
      </c>
      <c r="BM196" s="17" t="s">
        <v>323</v>
      </c>
    </row>
    <row r="197" spans="2:47" s="1" customFormat="1" ht="54">
      <c r="B197" s="34"/>
      <c r="C197" s="56"/>
      <c r="D197" s="201" t="s">
        <v>220</v>
      </c>
      <c r="E197" s="56"/>
      <c r="F197" s="202" t="s">
        <v>324</v>
      </c>
      <c r="G197" s="56"/>
      <c r="H197" s="56"/>
      <c r="I197" s="145"/>
      <c r="J197" s="56"/>
      <c r="K197" s="56"/>
      <c r="L197" s="54"/>
      <c r="M197" s="71"/>
      <c r="N197" s="35"/>
      <c r="O197" s="35"/>
      <c r="P197" s="35"/>
      <c r="Q197" s="35"/>
      <c r="R197" s="35"/>
      <c r="S197" s="35"/>
      <c r="T197" s="72"/>
      <c r="AT197" s="17" t="s">
        <v>220</v>
      </c>
      <c r="AU197" s="17" t="s">
        <v>139</v>
      </c>
    </row>
    <row r="198" spans="2:51" s="12" customFormat="1" ht="13.5">
      <c r="B198" s="214"/>
      <c r="C198" s="215"/>
      <c r="D198" s="216" t="s">
        <v>222</v>
      </c>
      <c r="E198" s="217" t="s">
        <v>19</v>
      </c>
      <c r="F198" s="218" t="s">
        <v>325</v>
      </c>
      <c r="G198" s="215"/>
      <c r="H198" s="219">
        <v>0.78</v>
      </c>
      <c r="I198" s="220"/>
      <c r="J198" s="215"/>
      <c r="K198" s="215"/>
      <c r="L198" s="221"/>
      <c r="M198" s="222"/>
      <c r="N198" s="223"/>
      <c r="O198" s="223"/>
      <c r="P198" s="223"/>
      <c r="Q198" s="223"/>
      <c r="R198" s="223"/>
      <c r="S198" s="223"/>
      <c r="T198" s="224"/>
      <c r="AT198" s="225" t="s">
        <v>222</v>
      </c>
      <c r="AU198" s="225" t="s">
        <v>139</v>
      </c>
      <c r="AV198" s="12" t="s">
        <v>79</v>
      </c>
      <c r="AW198" s="12" t="s">
        <v>33</v>
      </c>
      <c r="AX198" s="12" t="s">
        <v>77</v>
      </c>
      <c r="AY198" s="225" t="s">
        <v>128</v>
      </c>
    </row>
    <row r="199" spans="2:65" s="1" customFormat="1" ht="22.5" customHeight="1">
      <c r="B199" s="34"/>
      <c r="C199" s="172" t="s">
        <v>326</v>
      </c>
      <c r="D199" s="172" t="s">
        <v>129</v>
      </c>
      <c r="E199" s="173" t="s">
        <v>327</v>
      </c>
      <c r="F199" s="174" t="s">
        <v>328</v>
      </c>
      <c r="G199" s="175" t="s">
        <v>236</v>
      </c>
      <c r="H199" s="176">
        <v>9.65</v>
      </c>
      <c r="I199" s="177"/>
      <c r="J199" s="176">
        <f>ROUND(I199*H199,1)</f>
        <v>0</v>
      </c>
      <c r="K199" s="174" t="s">
        <v>218</v>
      </c>
      <c r="L199" s="54"/>
      <c r="M199" s="178" t="s">
        <v>19</v>
      </c>
      <c r="N199" s="179" t="s">
        <v>41</v>
      </c>
      <c r="O199" s="35"/>
      <c r="P199" s="180">
        <f>O199*H199</f>
        <v>0</v>
      </c>
      <c r="Q199" s="180">
        <v>2.16</v>
      </c>
      <c r="R199" s="180">
        <f>Q199*H199</f>
        <v>20.844</v>
      </c>
      <c r="S199" s="180">
        <v>0</v>
      </c>
      <c r="T199" s="181">
        <f>S199*H199</f>
        <v>0</v>
      </c>
      <c r="AR199" s="17" t="s">
        <v>143</v>
      </c>
      <c r="AT199" s="17" t="s">
        <v>129</v>
      </c>
      <c r="AU199" s="17" t="s">
        <v>139</v>
      </c>
      <c r="AY199" s="17" t="s">
        <v>128</v>
      </c>
      <c r="BE199" s="182">
        <f>IF(N199="základní",J199,0)</f>
        <v>0</v>
      </c>
      <c r="BF199" s="182">
        <f>IF(N199="snížená",J199,0)</f>
        <v>0</v>
      </c>
      <c r="BG199" s="182">
        <f>IF(N199="zákl. přenesená",J199,0)</f>
        <v>0</v>
      </c>
      <c r="BH199" s="182">
        <f>IF(N199="sníž. přenesená",J199,0)</f>
        <v>0</v>
      </c>
      <c r="BI199" s="182">
        <f>IF(N199="nulová",J199,0)</f>
        <v>0</v>
      </c>
      <c r="BJ199" s="17" t="s">
        <v>77</v>
      </c>
      <c r="BK199" s="182">
        <f>ROUND(I199*H199,1)</f>
        <v>0</v>
      </c>
      <c r="BL199" s="17" t="s">
        <v>143</v>
      </c>
      <c r="BM199" s="17" t="s">
        <v>329</v>
      </c>
    </row>
    <row r="200" spans="2:47" s="1" customFormat="1" ht="54">
      <c r="B200" s="34"/>
      <c r="C200" s="56"/>
      <c r="D200" s="201" t="s">
        <v>220</v>
      </c>
      <c r="E200" s="56"/>
      <c r="F200" s="202" t="s">
        <v>330</v>
      </c>
      <c r="G200" s="56"/>
      <c r="H200" s="56"/>
      <c r="I200" s="145"/>
      <c r="J200" s="56"/>
      <c r="K200" s="56"/>
      <c r="L200" s="54"/>
      <c r="M200" s="71"/>
      <c r="N200" s="35"/>
      <c r="O200" s="35"/>
      <c r="P200" s="35"/>
      <c r="Q200" s="35"/>
      <c r="R200" s="35"/>
      <c r="S200" s="35"/>
      <c r="T200" s="72"/>
      <c r="AT200" s="17" t="s">
        <v>220</v>
      </c>
      <c r="AU200" s="17" t="s">
        <v>139</v>
      </c>
    </row>
    <row r="201" spans="2:51" s="11" customFormat="1" ht="13.5">
      <c r="B201" s="203"/>
      <c r="C201" s="204"/>
      <c r="D201" s="201" t="s">
        <v>222</v>
      </c>
      <c r="E201" s="205" t="s">
        <v>19</v>
      </c>
      <c r="F201" s="206" t="s">
        <v>331</v>
      </c>
      <c r="G201" s="204"/>
      <c r="H201" s="207" t="s">
        <v>19</v>
      </c>
      <c r="I201" s="208"/>
      <c r="J201" s="204"/>
      <c r="K201" s="204"/>
      <c r="L201" s="209"/>
      <c r="M201" s="210"/>
      <c r="N201" s="211"/>
      <c r="O201" s="211"/>
      <c r="P201" s="211"/>
      <c r="Q201" s="211"/>
      <c r="R201" s="211"/>
      <c r="S201" s="211"/>
      <c r="T201" s="212"/>
      <c r="AT201" s="213" t="s">
        <v>222</v>
      </c>
      <c r="AU201" s="213" t="s">
        <v>139</v>
      </c>
      <c r="AV201" s="11" t="s">
        <v>77</v>
      </c>
      <c r="AW201" s="11" t="s">
        <v>33</v>
      </c>
      <c r="AX201" s="11" t="s">
        <v>70</v>
      </c>
      <c r="AY201" s="213" t="s">
        <v>128</v>
      </c>
    </row>
    <row r="202" spans="2:51" s="12" customFormat="1" ht="13.5">
      <c r="B202" s="214"/>
      <c r="C202" s="215"/>
      <c r="D202" s="216" t="s">
        <v>222</v>
      </c>
      <c r="E202" s="217" t="s">
        <v>19</v>
      </c>
      <c r="F202" s="218" t="s">
        <v>332</v>
      </c>
      <c r="G202" s="215"/>
      <c r="H202" s="219">
        <v>9.65</v>
      </c>
      <c r="I202" s="220"/>
      <c r="J202" s="215"/>
      <c r="K202" s="215"/>
      <c r="L202" s="221"/>
      <c r="M202" s="222"/>
      <c r="N202" s="223"/>
      <c r="O202" s="223"/>
      <c r="P202" s="223"/>
      <c r="Q202" s="223"/>
      <c r="R202" s="223"/>
      <c r="S202" s="223"/>
      <c r="T202" s="224"/>
      <c r="AT202" s="225" t="s">
        <v>222</v>
      </c>
      <c r="AU202" s="225" t="s">
        <v>139</v>
      </c>
      <c r="AV202" s="12" t="s">
        <v>79</v>
      </c>
      <c r="AW202" s="12" t="s">
        <v>33</v>
      </c>
      <c r="AX202" s="12" t="s">
        <v>77</v>
      </c>
      <c r="AY202" s="225" t="s">
        <v>128</v>
      </c>
    </row>
    <row r="203" spans="2:65" s="1" customFormat="1" ht="22.5" customHeight="1">
      <c r="B203" s="34"/>
      <c r="C203" s="172" t="s">
        <v>333</v>
      </c>
      <c r="D203" s="172" t="s">
        <v>129</v>
      </c>
      <c r="E203" s="173" t="s">
        <v>334</v>
      </c>
      <c r="F203" s="174" t="s">
        <v>335</v>
      </c>
      <c r="G203" s="175" t="s">
        <v>236</v>
      </c>
      <c r="H203" s="176">
        <v>3.5</v>
      </c>
      <c r="I203" s="177"/>
      <c r="J203" s="176">
        <f>ROUND(I203*H203,1)</f>
        <v>0</v>
      </c>
      <c r="K203" s="174" t="s">
        <v>218</v>
      </c>
      <c r="L203" s="54"/>
      <c r="M203" s="178" t="s">
        <v>19</v>
      </c>
      <c r="N203" s="179" t="s">
        <v>41</v>
      </c>
      <c r="O203" s="35"/>
      <c r="P203" s="180">
        <f>O203*H203</f>
        <v>0</v>
      </c>
      <c r="Q203" s="180">
        <v>2.25634</v>
      </c>
      <c r="R203" s="180">
        <f>Q203*H203</f>
        <v>7.897189999999999</v>
      </c>
      <c r="S203" s="180">
        <v>0</v>
      </c>
      <c r="T203" s="181">
        <f>S203*H203</f>
        <v>0</v>
      </c>
      <c r="AR203" s="17" t="s">
        <v>143</v>
      </c>
      <c r="AT203" s="17" t="s">
        <v>129</v>
      </c>
      <c r="AU203" s="17" t="s">
        <v>139</v>
      </c>
      <c r="AY203" s="17" t="s">
        <v>128</v>
      </c>
      <c r="BE203" s="182">
        <f>IF(N203="základní",J203,0)</f>
        <v>0</v>
      </c>
      <c r="BF203" s="182">
        <f>IF(N203="snížená",J203,0)</f>
        <v>0</v>
      </c>
      <c r="BG203" s="182">
        <f>IF(N203="zákl. přenesená",J203,0)</f>
        <v>0</v>
      </c>
      <c r="BH203" s="182">
        <f>IF(N203="sníž. přenesená",J203,0)</f>
        <v>0</v>
      </c>
      <c r="BI203" s="182">
        <f>IF(N203="nulová",J203,0)</f>
        <v>0</v>
      </c>
      <c r="BJ203" s="17" t="s">
        <v>77</v>
      </c>
      <c r="BK203" s="182">
        <f>ROUND(I203*H203,1)</f>
        <v>0</v>
      </c>
      <c r="BL203" s="17" t="s">
        <v>143</v>
      </c>
      <c r="BM203" s="17" t="s">
        <v>336</v>
      </c>
    </row>
    <row r="204" spans="2:47" s="1" customFormat="1" ht="81">
      <c r="B204" s="34"/>
      <c r="C204" s="56"/>
      <c r="D204" s="201" t="s">
        <v>220</v>
      </c>
      <c r="E204" s="56"/>
      <c r="F204" s="202" t="s">
        <v>337</v>
      </c>
      <c r="G204" s="56"/>
      <c r="H204" s="56"/>
      <c r="I204" s="145"/>
      <c r="J204" s="56"/>
      <c r="K204" s="56"/>
      <c r="L204" s="54"/>
      <c r="M204" s="71"/>
      <c r="N204" s="35"/>
      <c r="O204" s="35"/>
      <c r="P204" s="35"/>
      <c r="Q204" s="35"/>
      <c r="R204" s="35"/>
      <c r="S204" s="35"/>
      <c r="T204" s="72"/>
      <c r="AT204" s="17" t="s">
        <v>220</v>
      </c>
      <c r="AU204" s="17" t="s">
        <v>139</v>
      </c>
    </row>
    <row r="205" spans="2:51" s="11" customFormat="1" ht="13.5">
      <c r="B205" s="203"/>
      <c r="C205" s="204"/>
      <c r="D205" s="201" t="s">
        <v>222</v>
      </c>
      <c r="E205" s="205" t="s">
        <v>19</v>
      </c>
      <c r="F205" s="206" t="s">
        <v>338</v>
      </c>
      <c r="G205" s="204"/>
      <c r="H205" s="207" t="s">
        <v>19</v>
      </c>
      <c r="I205" s="208"/>
      <c r="J205" s="204"/>
      <c r="K205" s="204"/>
      <c r="L205" s="209"/>
      <c r="M205" s="210"/>
      <c r="N205" s="211"/>
      <c r="O205" s="211"/>
      <c r="P205" s="211"/>
      <c r="Q205" s="211"/>
      <c r="R205" s="211"/>
      <c r="S205" s="211"/>
      <c r="T205" s="212"/>
      <c r="AT205" s="213" t="s">
        <v>222</v>
      </c>
      <c r="AU205" s="213" t="s">
        <v>139</v>
      </c>
      <c r="AV205" s="11" t="s">
        <v>77</v>
      </c>
      <c r="AW205" s="11" t="s">
        <v>33</v>
      </c>
      <c r="AX205" s="11" t="s">
        <v>70</v>
      </c>
      <c r="AY205" s="213" t="s">
        <v>128</v>
      </c>
    </row>
    <row r="206" spans="2:51" s="11" customFormat="1" ht="13.5">
      <c r="B206" s="203"/>
      <c r="C206" s="204"/>
      <c r="D206" s="201" t="s">
        <v>222</v>
      </c>
      <c r="E206" s="205" t="s">
        <v>19</v>
      </c>
      <c r="F206" s="206" t="s">
        <v>244</v>
      </c>
      <c r="G206" s="204"/>
      <c r="H206" s="207" t="s">
        <v>19</v>
      </c>
      <c r="I206" s="208"/>
      <c r="J206" s="204"/>
      <c r="K206" s="204"/>
      <c r="L206" s="209"/>
      <c r="M206" s="210"/>
      <c r="N206" s="211"/>
      <c r="O206" s="211"/>
      <c r="P206" s="211"/>
      <c r="Q206" s="211"/>
      <c r="R206" s="211"/>
      <c r="S206" s="211"/>
      <c r="T206" s="212"/>
      <c r="AT206" s="213" t="s">
        <v>222</v>
      </c>
      <c r="AU206" s="213" t="s">
        <v>139</v>
      </c>
      <c r="AV206" s="11" t="s">
        <v>77</v>
      </c>
      <c r="AW206" s="11" t="s">
        <v>33</v>
      </c>
      <c r="AX206" s="11" t="s">
        <v>70</v>
      </c>
      <c r="AY206" s="213" t="s">
        <v>128</v>
      </c>
    </row>
    <row r="207" spans="2:51" s="12" customFormat="1" ht="13.5">
      <c r="B207" s="214"/>
      <c r="C207" s="215"/>
      <c r="D207" s="201" t="s">
        <v>222</v>
      </c>
      <c r="E207" s="227" t="s">
        <v>19</v>
      </c>
      <c r="F207" s="228" t="s">
        <v>339</v>
      </c>
      <c r="G207" s="215"/>
      <c r="H207" s="229">
        <v>0.43</v>
      </c>
      <c r="I207" s="220"/>
      <c r="J207" s="215"/>
      <c r="K207" s="215"/>
      <c r="L207" s="221"/>
      <c r="M207" s="222"/>
      <c r="N207" s="223"/>
      <c r="O207" s="223"/>
      <c r="P207" s="223"/>
      <c r="Q207" s="223"/>
      <c r="R207" s="223"/>
      <c r="S207" s="223"/>
      <c r="T207" s="224"/>
      <c r="AT207" s="225" t="s">
        <v>222</v>
      </c>
      <c r="AU207" s="225" t="s">
        <v>139</v>
      </c>
      <c r="AV207" s="12" t="s">
        <v>79</v>
      </c>
      <c r="AW207" s="12" t="s">
        <v>33</v>
      </c>
      <c r="AX207" s="12" t="s">
        <v>70</v>
      </c>
      <c r="AY207" s="225" t="s">
        <v>128</v>
      </c>
    </row>
    <row r="208" spans="2:51" s="12" customFormat="1" ht="13.5">
      <c r="B208" s="214"/>
      <c r="C208" s="215"/>
      <c r="D208" s="201" t="s">
        <v>222</v>
      </c>
      <c r="E208" s="227" t="s">
        <v>19</v>
      </c>
      <c r="F208" s="228" t="s">
        <v>340</v>
      </c>
      <c r="G208" s="215"/>
      <c r="H208" s="229">
        <v>1.26</v>
      </c>
      <c r="I208" s="220"/>
      <c r="J208" s="215"/>
      <c r="K208" s="215"/>
      <c r="L208" s="221"/>
      <c r="M208" s="222"/>
      <c r="N208" s="223"/>
      <c r="O208" s="223"/>
      <c r="P208" s="223"/>
      <c r="Q208" s="223"/>
      <c r="R208" s="223"/>
      <c r="S208" s="223"/>
      <c r="T208" s="224"/>
      <c r="AT208" s="225" t="s">
        <v>222</v>
      </c>
      <c r="AU208" s="225" t="s">
        <v>139</v>
      </c>
      <c r="AV208" s="12" t="s">
        <v>79</v>
      </c>
      <c r="AW208" s="12" t="s">
        <v>33</v>
      </c>
      <c r="AX208" s="12" t="s">
        <v>70</v>
      </c>
      <c r="AY208" s="225" t="s">
        <v>128</v>
      </c>
    </row>
    <row r="209" spans="2:51" s="12" customFormat="1" ht="13.5">
      <c r="B209" s="214"/>
      <c r="C209" s="215"/>
      <c r="D209" s="201" t="s">
        <v>222</v>
      </c>
      <c r="E209" s="227" t="s">
        <v>19</v>
      </c>
      <c r="F209" s="228" t="s">
        <v>341</v>
      </c>
      <c r="G209" s="215"/>
      <c r="H209" s="229">
        <v>0.28</v>
      </c>
      <c r="I209" s="220"/>
      <c r="J209" s="215"/>
      <c r="K209" s="215"/>
      <c r="L209" s="221"/>
      <c r="M209" s="222"/>
      <c r="N209" s="223"/>
      <c r="O209" s="223"/>
      <c r="P209" s="223"/>
      <c r="Q209" s="223"/>
      <c r="R209" s="223"/>
      <c r="S209" s="223"/>
      <c r="T209" s="224"/>
      <c r="AT209" s="225" t="s">
        <v>222</v>
      </c>
      <c r="AU209" s="225" t="s">
        <v>139</v>
      </c>
      <c r="AV209" s="12" t="s">
        <v>79</v>
      </c>
      <c r="AW209" s="12" t="s">
        <v>33</v>
      </c>
      <c r="AX209" s="12" t="s">
        <v>70</v>
      </c>
      <c r="AY209" s="225" t="s">
        <v>128</v>
      </c>
    </row>
    <row r="210" spans="2:51" s="11" customFormat="1" ht="13.5">
      <c r="B210" s="203"/>
      <c r="C210" s="204"/>
      <c r="D210" s="201" t="s">
        <v>222</v>
      </c>
      <c r="E210" s="205" t="s">
        <v>19</v>
      </c>
      <c r="F210" s="206" t="s">
        <v>249</v>
      </c>
      <c r="G210" s="204"/>
      <c r="H210" s="207" t="s">
        <v>19</v>
      </c>
      <c r="I210" s="208"/>
      <c r="J210" s="204"/>
      <c r="K210" s="204"/>
      <c r="L210" s="209"/>
      <c r="M210" s="210"/>
      <c r="N210" s="211"/>
      <c r="O210" s="211"/>
      <c r="P210" s="211"/>
      <c r="Q210" s="211"/>
      <c r="R210" s="211"/>
      <c r="S210" s="211"/>
      <c r="T210" s="212"/>
      <c r="AT210" s="213" t="s">
        <v>222</v>
      </c>
      <c r="AU210" s="213" t="s">
        <v>139</v>
      </c>
      <c r="AV210" s="11" t="s">
        <v>77</v>
      </c>
      <c r="AW210" s="11" t="s">
        <v>33</v>
      </c>
      <c r="AX210" s="11" t="s">
        <v>70</v>
      </c>
      <c r="AY210" s="213" t="s">
        <v>128</v>
      </c>
    </row>
    <row r="211" spans="2:51" s="12" customFormat="1" ht="13.5">
      <c r="B211" s="214"/>
      <c r="C211" s="215"/>
      <c r="D211" s="201" t="s">
        <v>222</v>
      </c>
      <c r="E211" s="227" t="s">
        <v>19</v>
      </c>
      <c r="F211" s="228" t="s">
        <v>342</v>
      </c>
      <c r="G211" s="215"/>
      <c r="H211" s="229">
        <v>0.4</v>
      </c>
      <c r="I211" s="220"/>
      <c r="J211" s="215"/>
      <c r="K211" s="215"/>
      <c r="L211" s="221"/>
      <c r="M211" s="222"/>
      <c r="N211" s="223"/>
      <c r="O211" s="223"/>
      <c r="P211" s="223"/>
      <c r="Q211" s="223"/>
      <c r="R211" s="223"/>
      <c r="S211" s="223"/>
      <c r="T211" s="224"/>
      <c r="AT211" s="225" t="s">
        <v>222</v>
      </c>
      <c r="AU211" s="225" t="s">
        <v>139</v>
      </c>
      <c r="AV211" s="12" t="s">
        <v>79</v>
      </c>
      <c r="AW211" s="12" t="s">
        <v>33</v>
      </c>
      <c r="AX211" s="12" t="s">
        <v>70</v>
      </c>
      <c r="AY211" s="225" t="s">
        <v>128</v>
      </c>
    </row>
    <row r="212" spans="2:51" s="12" customFormat="1" ht="13.5">
      <c r="B212" s="214"/>
      <c r="C212" s="215"/>
      <c r="D212" s="201" t="s">
        <v>222</v>
      </c>
      <c r="E212" s="227" t="s">
        <v>19</v>
      </c>
      <c r="F212" s="228" t="s">
        <v>343</v>
      </c>
      <c r="G212" s="215"/>
      <c r="H212" s="229">
        <v>1.13</v>
      </c>
      <c r="I212" s="220"/>
      <c r="J212" s="215"/>
      <c r="K212" s="215"/>
      <c r="L212" s="221"/>
      <c r="M212" s="222"/>
      <c r="N212" s="223"/>
      <c r="O212" s="223"/>
      <c r="P212" s="223"/>
      <c r="Q212" s="223"/>
      <c r="R212" s="223"/>
      <c r="S212" s="223"/>
      <c r="T212" s="224"/>
      <c r="AT212" s="225" t="s">
        <v>222</v>
      </c>
      <c r="AU212" s="225" t="s">
        <v>139</v>
      </c>
      <c r="AV212" s="12" t="s">
        <v>79</v>
      </c>
      <c r="AW212" s="12" t="s">
        <v>33</v>
      </c>
      <c r="AX212" s="12" t="s">
        <v>70</v>
      </c>
      <c r="AY212" s="225" t="s">
        <v>128</v>
      </c>
    </row>
    <row r="213" spans="2:51" s="13" customFormat="1" ht="13.5">
      <c r="B213" s="230"/>
      <c r="C213" s="231"/>
      <c r="D213" s="216" t="s">
        <v>222</v>
      </c>
      <c r="E213" s="232" t="s">
        <v>19</v>
      </c>
      <c r="F213" s="233" t="s">
        <v>251</v>
      </c>
      <c r="G213" s="231"/>
      <c r="H213" s="234">
        <v>3.5</v>
      </c>
      <c r="I213" s="235"/>
      <c r="J213" s="231"/>
      <c r="K213" s="231"/>
      <c r="L213" s="236"/>
      <c r="M213" s="237"/>
      <c r="N213" s="238"/>
      <c r="O213" s="238"/>
      <c r="P213" s="238"/>
      <c r="Q213" s="238"/>
      <c r="R213" s="238"/>
      <c r="S213" s="238"/>
      <c r="T213" s="239"/>
      <c r="AT213" s="240" t="s">
        <v>222</v>
      </c>
      <c r="AU213" s="240" t="s">
        <v>139</v>
      </c>
      <c r="AV213" s="13" t="s">
        <v>143</v>
      </c>
      <c r="AW213" s="13" t="s">
        <v>33</v>
      </c>
      <c r="AX213" s="13" t="s">
        <v>77</v>
      </c>
      <c r="AY213" s="240" t="s">
        <v>128</v>
      </c>
    </row>
    <row r="214" spans="2:65" s="1" customFormat="1" ht="22.5" customHeight="1">
      <c r="B214" s="34"/>
      <c r="C214" s="172" t="s">
        <v>344</v>
      </c>
      <c r="D214" s="172" t="s">
        <v>129</v>
      </c>
      <c r="E214" s="173" t="s">
        <v>345</v>
      </c>
      <c r="F214" s="174" t="s">
        <v>346</v>
      </c>
      <c r="G214" s="175" t="s">
        <v>236</v>
      </c>
      <c r="H214" s="176">
        <v>56.13</v>
      </c>
      <c r="I214" s="177"/>
      <c r="J214" s="176">
        <f>ROUND(I214*H214,1)</f>
        <v>0</v>
      </c>
      <c r="K214" s="174" t="s">
        <v>218</v>
      </c>
      <c r="L214" s="54"/>
      <c r="M214" s="178" t="s">
        <v>19</v>
      </c>
      <c r="N214" s="179" t="s">
        <v>41</v>
      </c>
      <c r="O214" s="35"/>
      <c r="P214" s="180">
        <f>O214*H214</f>
        <v>0</v>
      </c>
      <c r="Q214" s="180">
        <v>2.25634</v>
      </c>
      <c r="R214" s="180">
        <f>Q214*H214</f>
        <v>126.64836419999999</v>
      </c>
      <c r="S214" s="180">
        <v>0</v>
      </c>
      <c r="T214" s="181">
        <f>S214*H214</f>
        <v>0</v>
      </c>
      <c r="AR214" s="17" t="s">
        <v>143</v>
      </c>
      <c r="AT214" s="17" t="s">
        <v>129</v>
      </c>
      <c r="AU214" s="17" t="s">
        <v>139</v>
      </c>
      <c r="AY214" s="17" t="s">
        <v>128</v>
      </c>
      <c r="BE214" s="182">
        <f>IF(N214="základní",J214,0)</f>
        <v>0</v>
      </c>
      <c r="BF214" s="182">
        <f>IF(N214="snížená",J214,0)</f>
        <v>0</v>
      </c>
      <c r="BG214" s="182">
        <f>IF(N214="zákl. přenesená",J214,0)</f>
        <v>0</v>
      </c>
      <c r="BH214" s="182">
        <f>IF(N214="sníž. přenesená",J214,0)</f>
        <v>0</v>
      </c>
      <c r="BI214" s="182">
        <f>IF(N214="nulová",J214,0)</f>
        <v>0</v>
      </c>
      <c r="BJ214" s="17" t="s">
        <v>77</v>
      </c>
      <c r="BK214" s="182">
        <f>ROUND(I214*H214,1)</f>
        <v>0</v>
      </c>
      <c r="BL214" s="17" t="s">
        <v>143</v>
      </c>
      <c r="BM214" s="17" t="s">
        <v>347</v>
      </c>
    </row>
    <row r="215" spans="2:47" s="1" customFormat="1" ht="94.5">
      <c r="B215" s="34"/>
      <c r="C215" s="56"/>
      <c r="D215" s="201" t="s">
        <v>220</v>
      </c>
      <c r="E215" s="56"/>
      <c r="F215" s="202" t="s">
        <v>348</v>
      </c>
      <c r="G215" s="56"/>
      <c r="H215" s="56"/>
      <c r="I215" s="145"/>
      <c r="J215" s="56"/>
      <c r="K215" s="56"/>
      <c r="L215" s="54"/>
      <c r="M215" s="71"/>
      <c r="N215" s="35"/>
      <c r="O215" s="35"/>
      <c r="P215" s="35"/>
      <c r="Q215" s="35"/>
      <c r="R215" s="35"/>
      <c r="S215" s="35"/>
      <c r="T215" s="72"/>
      <c r="AT215" s="17" t="s">
        <v>220</v>
      </c>
      <c r="AU215" s="17" t="s">
        <v>139</v>
      </c>
    </row>
    <row r="216" spans="2:51" s="11" customFormat="1" ht="13.5">
      <c r="B216" s="203"/>
      <c r="C216" s="204"/>
      <c r="D216" s="201" t="s">
        <v>222</v>
      </c>
      <c r="E216" s="205" t="s">
        <v>19</v>
      </c>
      <c r="F216" s="206" t="s">
        <v>331</v>
      </c>
      <c r="G216" s="204"/>
      <c r="H216" s="207" t="s">
        <v>19</v>
      </c>
      <c r="I216" s="208"/>
      <c r="J216" s="204"/>
      <c r="K216" s="204"/>
      <c r="L216" s="209"/>
      <c r="M216" s="210"/>
      <c r="N216" s="211"/>
      <c r="O216" s="211"/>
      <c r="P216" s="211"/>
      <c r="Q216" s="211"/>
      <c r="R216" s="211"/>
      <c r="S216" s="211"/>
      <c r="T216" s="212"/>
      <c r="AT216" s="213" t="s">
        <v>222</v>
      </c>
      <c r="AU216" s="213" t="s">
        <v>139</v>
      </c>
      <c r="AV216" s="11" t="s">
        <v>77</v>
      </c>
      <c r="AW216" s="11" t="s">
        <v>33</v>
      </c>
      <c r="AX216" s="11" t="s">
        <v>70</v>
      </c>
      <c r="AY216" s="213" t="s">
        <v>128</v>
      </c>
    </row>
    <row r="217" spans="2:51" s="12" customFormat="1" ht="13.5">
      <c r="B217" s="214"/>
      <c r="C217" s="215"/>
      <c r="D217" s="201" t="s">
        <v>222</v>
      </c>
      <c r="E217" s="227" t="s">
        <v>19</v>
      </c>
      <c r="F217" s="228" t="s">
        <v>332</v>
      </c>
      <c r="G217" s="215"/>
      <c r="H217" s="229">
        <v>9.65</v>
      </c>
      <c r="I217" s="220"/>
      <c r="J217" s="215"/>
      <c r="K217" s="215"/>
      <c r="L217" s="221"/>
      <c r="M217" s="222"/>
      <c r="N217" s="223"/>
      <c r="O217" s="223"/>
      <c r="P217" s="223"/>
      <c r="Q217" s="223"/>
      <c r="R217" s="223"/>
      <c r="S217" s="223"/>
      <c r="T217" s="224"/>
      <c r="AT217" s="225" t="s">
        <v>222</v>
      </c>
      <c r="AU217" s="225" t="s">
        <v>139</v>
      </c>
      <c r="AV217" s="12" t="s">
        <v>79</v>
      </c>
      <c r="AW217" s="12" t="s">
        <v>33</v>
      </c>
      <c r="AX217" s="12" t="s">
        <v>70</v>
      </c>
      <c r="AY217" s="225" t="s">
        <v>128</v>
      </c>
    </row>
    <row r="218" spans="2:51" s="11" customFormat="1" ht="13.5">
      <c r="B218" s="203"/>
      <c r="C218" s="204"/>
      <c r="D218" s="201" t="s">
        <v>222</v>
      </c>
      <c r="E218" s="205" t="s">
        <v>19</v>
      </c>
      <c r="F218" s="206" t="s">
        <v>349</v>
      </c>
      <c r="G218" s="204"/>
      <c r="H218" s="207" t="s">
        <v>19</v>
      </c>
      <c r="I218" s="208"/>
      <c r="J218" s="204"/>
      <c r="K218" s="204"/>
      <c r="L218" s="209"/>
      <c r="M218" s="210"/>
      <c r="N218" s="211"/>
      <c r="O218" s="211"/>
      <c r="P218" s="211"/>
      <c r="Q218" s="211"/>
      <c r="R218" s="211"/>
      <c r="S218" s="211"/>
      <c r="T218" s="212"/>
      <c r="AT218" s="213" t="s">
        <v>222</v>
      </c>
      <c r="AU218" s="213" t="s">
        <v>139</v>
      </c>
      <c r="AV218" s="11" t="s">
        <v>77</v>
      </c>
      <c r="AW218" s="11" t="s">
        <v>33</v>
      </c>
      <c r="AX218" s="11" t="s">
        <v>70</v>
      </c>
      <c r="AY218" s="213" t="s">
        <v>128</v>
      </c>
    </row>
    <row r="219" spans="2:51" s="12" customFormat="1" ht="13.5">
      <c r="B219" s="214"/>
      <c r="C219" s="215"/>
      <c r="D219" s="201" t="s">
        <v>222</v>
      </c>
      <c r="E219" s="227" t="s">
        <v>19</v>
      </c>
      <c r="F219" s="228" t="s">
        <v>350</v>
      </c>
      <c r="G219" s="215"/>
      <c r="H219" s="229">
        <v>46.48</v>
      </c>
      <c r="I219" s="220"/>
      <c r="J219" s="215"/>
      <c r="K219" s="215"/>
      <c r="L219" s="221"/>
      <c r="M219" s="222"/>
      <c r="N219" s="223"/>
      <c r="O219" s="223"/>
      <c r="P219" s="223"/>
      <c r="Q219" s="223"/>
      <c r="R219" s="223"/>
      <c r="S219" s="223"/>
      <c r="T219" s="224"/>
      <c r="AT219" s="225" t="s">
        <v>222</v>
      </c>
      <c r="AU219" s="225" t="s">
        <v>139</v>
      </c>
      <c r="AV219" s="12" t="s">
        <v>79</v>
      </c>
      <c r="AW219" s="12" t="s">
        <v>33</v>
      </c>
      <c r="AX219" s="12" t="s">
        <v>70</v>
      </c>
      <c r="AY219" s="225" t="s">
        <v>128</v>
      </c>
    </row>
    <row r="220" spans="2:51" s="13" customFormat="1" ht="13.5">
      <c r="B220" s="230"/>
      <c r="C220" s="231"/>
      <c r="D220" s="216" t="s">
        <v>222</v>
      </c>
      <c r="E220" s="232" t="s">
        <v>19</v>
      </c>
      <c r="F220" s="233" t="s">
        <v>251</v>
      </c>
      <c r="G220" s="231"/>
      <c r="H220" s="234">
        <v>56.13</v>
      </c>
      <c r="I220" s="235"/>
      <c r="J220" s="231"/>
      <c r="K220" s="231"/>
      <c r="L220" s="236"/>
      <c r="M220" s="237"/>
      <c r="N220" s="238"/>
      <c r="O220" s="238"/>
      <c r="P220" s="238"/>
      <c r="Q220" s="238"/>
      <c r="R220" s="238"/>
      <c r="S220" s="238"/>
      <c r="T220" s="239"/>
      <c r="AT220" s="240" t="s">
        <v>222</v>
      </c>
      <c r="AU220" s="240" t="s">
        <v>139</v>
      </c>
      <c r="AV220" s="13" t="s">
        <v>143</v>
      </c>
      <c r="AW220" s="13" t="s">
        <v>33</v>
      </c>
      <c r="AX220" s="13" t="s">
        <v>77</v>
      </c>
      <c r="AY220" s="240" t="s">
        <v>128</v>
      </c>
    </row>
    <row r="221" spans="2:65" s="1" customFormat="1" ht="22.5" customHeight="1">
      <c r="B221" s="34"/>
      <c r="C221" s="172" t="s">
        <v>351</v>
      </c>
      <c r="D221" s="172" t="s">
        <v>129</v>
      </c>
      <c r="E221" s="173" t="s">
        <v>352</v>
      </c>
      <c r="F221" s="174" t="s">
        <v>353</v>
      </c>
      <c r="G221" s="175" t="s">
        <v>236</v>
      </c>
      <c r="H221" s="176">
        <v>7.02</v>
      </c>
      <c r="I221" s="177"/>
      <c r="J221" s="176">
        <f>ROUND(I221*H221,1)</f>
        <v>0</v>
      </c>
      <c r="K221" s="174" t="s">
        <v>218</v>
      </c>
      <c r="L221" s="54"/>
      <c r="M221" s="178" t="s">
        <v>19</v>
      </c>
      <c r="N221" s="179" t="s">
        <v>41</v>
      </c>
      <c r="O221" s="35"/>
      <c r="P221" s="180">
        <f>O221*H221</f>
        <v>0</v>
      </c>
      <c r="Q221" s="180">
        <v>2.45329</v>
      </c>
      <c r="R221" s="180">
        <f>Q221*H221</f>
        <v>17.222095799999998</v>
      </c>
      <c r="S221" s="180">
        <v>0</v>
      </c>
      <c r="T221" s="181">
        <f>S221*H221</f>
        <v>0</v>
      </c>
      <c r="AR221" s="17" t="s">
        <v>143</v>
      </c>
      <c r="AT221" s="17" t="s">
        <v>129</v>
      </c>
      <c r="AU221" s="17" t="s">
        <v>139</v>
      </c>
      <c r="AY221" s="17" t="s">
        <v>128</v>
      </c>
      <c r="BE221" s="182">
        <f>IF(N221="základní",J221,0)</f>
        <v>0</v>
      </c>
      <c r="BF221" s="182">
        <f>IF(N221="snížená",J221,0)</f>
        <v>0</v>
      </c>
      <c r="BG221" s="182">
        <f>IF(N221="zákl. přenesená",J221,0)</f>
        <v>0</v>
      </c>
      <c r="BH221" s="182">
        <f>IF(N221="sníž. přenesená",J221,0)</f>
        <v>0</v>
      </c>
      <c r="BI221" s="182">
        <f>IF(N221="nulová",J221,0)</f>
        <v>0</v>
      </c>
      <c r="BJ221" s="17" t="s">
        <v>77</v>
      </c>
      <c r="BK221" s="182">
        <f>ROUND(I221*H221,1)</f>
        <v>0</v>
      </c>
      <c r="BL221" s="17" t="s">
        <v>143</v>
      </c>
      <c r="BM221" s="17" t="s">
        <v>354</v>
      </c>
    </row>
    <row r="222" spans="2:47" s="1" customFormat="1" ht="94.5">
      <c r="B222" s="34"/>
      <c r="C222" s="56"/>
      <c r="D222" s="201" t="s">
        <v>220</v>
      </c>
      <c r="E222" s="56"/>
      <c r="F222" s="202" t="s">
        <v>348</v>
      </c>
      <c r="G222" s="56"/>
      <c r="H222" s="56"/>
      <c r="I222" s="145"/>
      <c r="J222" s="56"/>
      <c r="K222" s="56"/>
      <c r="L222" s="54"/>
      <c r="M222" s="71"/>
      <c r="N222" s="35"/>
      <c r="O222" s="35"/>
      <c r="P222" s="35"/>
      <c r="Q222" s="35"/>
      <c r="R222" s="35"/>
      <c r="S222" s="35"/>
      <c r="T222" s="72"/>
      <c r="AT222" s="17" t="s">
        <v>220</v>
      </c>
      <c r="AU222" s="17" t="s">
        <v>139</v>
      </c>
    </row>
    <row r="223" spans="2:51" s="11" customFormat="1" ht="13.5">
      <c r="B223" s="203"/>
      <c r="C223" s="204"/>
      <c r="D223" s="201" t="s">
        <v>222</v>
      </c>
      <c r="E223" s="205" t="s">
        <v>19</v>
      </c>
      <c r="F223" s="206" t="s">
        <v>249</v>
      </c>
      <c r="G223" s="204"/>
      <c r="H223" s="207" t="s">
        <v>19</v>
      </c>
      <c r="I223" s="208"/>
      <c r="J223" s="204"/>
      <c r="K223" s="204"/>
      <c r="L223" s="209"/>
      <c r="M223" s="210"/>
      <c r="N223" s="211"/>
      <c r="O223" s="211"/>
      <c r="P223" s="211"/>
      <c r="Q223" s="211"/>
      <c r="R223" s="211"/>
      <c r="S223" s="211"/>
      <c r="T223" s="212"/>
      <c r="AT223" s="213" t="s">
        <v>222</v>
      </c>
      <c r="AU223" s="213" t="s">
        <v>139</v>
      </c>
      <c r="AV223" s="11" t="s">
        <v>77</v>
      </c>
      <c r="AW223" s="11" t="s">
        <v>33</v>
      </c>
      <c r="AX223" s="11" t="s">
        <v>70</v>
      </c>
      <c r="AY223" s="213" t="s">
        <v>128</v>
      </c>
    </row>
    <row r="224" spans="2:51" s="12" customFormat="1" ht="13.5">
      <c r="B224" s="214"/>
      <c r="C224" s="215"/>
      <c r="D224" s="201" t="s">
        <v>222</v>
      </c>
      <c r="E224" s="227" t="s">
        <v>19</v>
      </c>
      <c r="F224" s="228" t="s">
        <v>355</v>
      </c>
      <c r="G224" s="215"/>
      <c r="H224" s="229">
        <v>1.19</v>
      </c>
      <c r="I224" s="220"/>
      <c r="J224" s="215"/>
      <c r="K224" s="215"/>
      <c r="L224" s="221"/>
      <c r="M224" s="222"/>
      <c r="N224" s="223"/>
      <c r="O224" s="223"/>
      <c r="P224" s="223"/>
      <c r="Q224" s="223"/>
      <c r="R224" s="223"/>
      <c r="S224" s="223"/>
      <c r="T224" s="224"/>
      <c r="AT224" s="225" t="s">
        <v>222</v>
      </c>
      <c r="AU224" s="225" t="s">
        <v>139</v>
      </c>
      <c r="AV224" s="12" t="s">
        <v>79</v>
      </c>
      <c r="AW224" s="12" t="s">
        <v>33</v>
      </c>
      <c r="AX224" s="12" t="s">
        <v>70</v>
      </c>
      <c r="AY224" s="225" t="s">
        <v>128</v>
      </c>
    </row>
    <row r="225" spans="2:51" s="12" customFormat="1" ht="13.5">
      <c r="B225" s="214"/>
      <c r="C225" s="215"/>
      <c r="D225" s="201" t="s">
        <v>222</v>
      </c>
      <c r="E225" s="227" t="s">
        <v>19</v>
      </c>
      <c r="F225" s="228" t="s">
        <v>356</v>
      </c>
      <c r="G225" s="215"/>
      <c r="H225" s="229">
        <v>3.4</v>
      </c>
      <c r="I225" s="220"/>
      <c r="J225" s="215"/>
      <c r="K225" s="215"/>
      <c r="L225" s="221"/>
      <c r="M225" s="222"/>
      <c r="N225" s="223"/>
      <c r="O225" s="223"/>
      <c r="P225" s="223"/>
      <c r="Q225" s="223"/>
      <c r="R225" s="223"/>
      <c r="S225" s="223"/>
      <c r="T225" s="224"/>
      <c r="AT225" s="225" t="s">
        <v>222</v>
      </c>
      <c r="AU225" s="225" t="s">
        <v>139</v>
      </c>
      <c r="AV225" s="12" t="s">
        <v>79</v>
      </c>
      <c r="AW225" s="12" t="s">
        <v>33</v>
      </c>
      <c r="AX225" s="12" t="s">
        <v>70</v>
      </c>
      <c r="AY225" s="225" t="s">
        <v>128</v>
      </c>
    </row>
    <row r="226" spans="2:51" s="11" customFormat="1" ht="13.5">
      <c r="B226" s="203"/>
      <c r="C226" s="204"/>
      <c r="D226" s="201" t="s">
        <v>222</v>
      </c>
      <c r="E226" s="205" t="s">
        <v>19</v>
      </c>
      <c r="F226" s="206" t="s">
        <v>357</v>
      </c>
      <c r="G226" s="204"/>
      <c r="H226" s="207" t="s">
        <v>19</v>
      </c>
      <c r="I226" s="208"/>
      <c r="J226" s="204"/>
      <c r="K226" s="204"/>
      <c r="L226" s="209"/>
      <c r="M226" s="210"/>
      <c r="N226" s="211"/>
      <c r="O226" s="211"/>
      <c r="P226" s="211"/>
      <c r="Q226" s="211"/>
      <c r="R226" s="211"/>
      <c r="S226" s="211"/>
      <c r="T226" s="212"/>
      <c r="AT226" s="213" t="s">
        <v>222</v>
      </c>
      <c r="AU226" s="213" t="s">
        <v>139</v>
      </c>
      <c r="AV226" s="11" t="s">
        <v>77</v>
      </c>
      <c r="AW226" s="11" t="s">
        <v>33</v>
      </c>
      <c r="AX226" s="11" t="s">
        <v>70</v>
      </c>
      <c r="AY226" s="213" t="s">
        <v>128</v>
      </c>
    </row>
    <row r="227" spans="2:51" s="12" customFormat="1" ht="13.5">
      <c r="B227" s="214"/>
      <c r="C227" s="215"/>
      <c r="D227" s="201" t="s">
        <v>222</v>
      </c>
      <c r="E227" s="227" t="s">
        <v>19</v>
      </c>
      <c r="F227" s="228" t="s">
        <v>358</v>
      </c>
      <c r="G227" s="215"/>
      <c r="H227" s="229">
        <v>1.37</v>
      </c>
      <c r="I227" s="220"/>
      <c r="J227" s="215"/>
      <c r="K227" s="215"/>
      <c r="L227" s="221"/>
      <c r="M227" s="222"/>
      <c r="N227" s="223"/>
      <c r="O227" s="223"/>
      <c r="P227" s="223"/>
      <c r="Q227" s="223"/>
      <c r="R227" s="223"/>
      <c r="S227" s="223"/>
      <c r="T227" s="224"/>
      <c r="AT227" s="225" t="s">
        <v>222</v>
      </c>
      <c r="AU227" s="225" t="s">
        <v>139</v>
      </c>
      <c r="AV227" s="12" t="s">
        <v>79</v>
      </c>
      <c r="AW227" s="12" t="s">
        <v>33</v>
      </c>
      <c r="AX227" s="12" t="s">
        <v>70</v>
      </c>
      <c r="AY227" s="225" t="s">
        <v>128</v>
      </c>
    </row>
    <row r="228" spans="2:51" s="11" customFormat="1" ht="13.5">
      <c r="B228" s="203"/>
      <c r="C228" s="204"/>
      <c r="D228" s="201" t="s">
        <v>222</v>
      </c>
      <c r="E228" s="205" t="s">
        <v>19</v>
      </c>
      <c r="F228" s="206" t="s">
        <v>359</v>
      </c>
      <c r="G228" s="204"/>
      <c r="H228" s="207" t="s">
        <v>19</v>
      </c>
      <c r="I228" s="208"/>
      <c r="J228" s="204"/>
      <c r="K228" s="204"/>
      <c r="L228" s="209"/>
      <c r="M228" s="210"/>
      <c r="N228" s="211"/>
      <c r="O228" s="211"/>
      <c r="P228" s="211"/>
      <c r="Q228" s="211"/>
      <c r="R228" s="211"/>
      <c r="S228" s="211"/>
      <c r="T228" s="212"/>
      <c r="AT228" s="213" t="s">
        <v>222</v>
      </c>
      <c r="AU228" s="213" t="s">
        <v>139</v>
      </c>
      <c r="AV228" s="11" t="s">
        <v>77</v>
      </c>
      <c r="AW228" s="11" t="s">
        <v>33</v>
      </c>
      <c r="AX228" s="11" t="s">
        <v>70</v>
      </c>
      <c r="AY228" s="213" t="s">
        <v>128</v>
      </c>
    </row>
    <row r="229" spans="2:51" s="12" customFormat="1" ht="13.5">
      <c r="B229" s="214"/>
      <c r="C229" s="215"/>
      <c r="D229" s="201" t="s">
        <v>222</v>
      </c>
      <c r="E229" s="227" t="s">
        <v>19</v>
      </c>
      <c r="F229" s="228" t="s">
        <v>360</v>
      </c>
      <c r="G229" s="215"/>
      <c r="H229" s="229">
        <v>1.06</v>
      </c>
      <c r="I229" s="220"/>
      <c r="J229" s="215"/>
      <c r="K229" s="215"/>
      <c r="L229" s="221"/>
      <c r="M229" s="222"/>
      <c r="N229" s="223"/>
      <c r="O229" s="223"/>
      <c r="P229" s="223"/>
      <c r="Q229" s="223"/>
      <c r="R229" s="223"/>
      <c r="S229" s="223"/>
      <c r="T229" s="224"/>
      <c r="AT229" s="225" t="s">
        <v>222</v>
      </c>
      <c r="AU229" s="225" t="s">
        <v>139</v>
      </c>
      <c r="AV229" s="12" t="s">
        <v>79</v>
      </c>
      <c r="AW229" s="12" t="s">
        <v>33</v>
      </c>
      <c r="AX229" s="12" t="s">
        <v>70</v>
      </c>
      <c r="AY229" s="225" t="s">
        <v>128</v>
      </c>
    </row>
    <row r="230" spans="2:51" s="13" customFormat="1" ht="13.5">
      <c r="B230" s="230"/>
      <c r="C230" s="231"/>
      <c r="D230" s="216" t="s">
        <v>222</v>
      </c>
      <c r="E230" s="232" t="s">
        <v>19</v>
      </c>
      <c r="F230" s="233" t="s">
        <v>251</v>
      </c>
      <c r="G230" s="231"/>
      <c r="H230" s="234">
        <v>7.02</v>
      </c>
      <c r="I230" s="235"/>
      <c r="J230" s="231"/>
      <c r="K230" s="231"/>
      <c r="L230" s="236"/>
      <c r="M230" s="237"/>
      <c r="N230" s="238"/>
      <c r="O230" s="238"/>
      <c r="P230" s="238"/>
      <c r="Q230" s="238"/>
      <c r="R230" s="238"/>
      <c r="S230" s="238"/>
      <c r="T230" s="239"/>
      <c r="AT230" s="240" t="s">
        <v>222</v>
      </c>
      <c r="AU230" s="240" t="s">
        <v>139</v>
      </c>
      <c r="AV230" s="13" t="s">
        <v>143</v>
      </c>
      <c r="AW230" s="13" t="s">
        <v>33</v>
      </c>
      <c r="AX230" s="13" t="s">
        <v>77</v>
      </c>
      <c r="AY230" s="240" t="s">
        <v>128</v>
      </c>
    </row>
    <row r="231" spans="2:65" s="1" customFormat="1" ht="22.5" customHeight="1">
      <c r="B231" s="34"/>
      <c r="C231" s="172" t="s">
        <v>7</v>
      </c>
      <c r="D231" s="172" t="s">
        <v>129</v>
      </c>
      <c r="E231" s="173" t="s">
        <v>361</v>
      </c>
      <c r="F231" s="174" t="s">
        <v>362</v>
      </c>
      <c r="G231" s="175" t="s">
        <v>227</v>
      </c>
      <c r="H231" s="176">
        <v>14.06</v>
      </c>
      <c r="I231" s="177"/>
      <c r="J231" s="176">
        <f>ROUND(I231*H231,1)</f>
        <v>0</v>
      </c>
      <c r="K231" s="174" t="s">
        <v>218</v>
      </c>
      <c r="L231" s="54"/>
      <c r="M231" s="178" t="s">
        <v>19</v>
      </c>
      <c r="N231" s="179" t="s">
        <v>41</v>
      </c>
      <c r="O231" s="35"/>
      <c r="P231" s="180">
        <f>O231*H231</f>
        <v>0</v>
      </c>
      <c r="Q231" s="180">
        <v>0.00103</v>
      </c>
      <c r="R231" s="180">
        <f>Q231*H231</f>
        <v>0.014481800000000001</v>
      </c>
      <c r="S231" s="180">
        <v>0</v>
      </c>
      <c r="T231" s="181">
        <f>S231*H231</f>
        <v>0</v>
      </c>
      <c r="AR231" s="17" t="s">
        <v>143</v>
      </c>
      <c r="AT231" s="17" t="s">
        <v>129</v>
      </c>
      <c r="AU231" s="17" t="s">
        <v>139</v>
      </c>
      <c r="AY231" s="17" t="s">
        <v>128</v>
      </c>
      <c r="BE231" s="182">
        <f>IF(N231="základní",J231,0)</f>
        <v>0</v>
      </c>
      <c r="BF231" s="182">
        <f>IF(N231="snížená",J231,0)</f>
        <v>0</v>
      </c>
      <c r="BG231" s="182">
        <f>IF(N231="zákl. přenesená",J231,0)</f>
        <v>0</v>
      </c>
      <c r="BH231" s="182">
        <f>IF(N231="sníž. přenesená",J231,0)</f>
        <v>0</v>
      </c>
      <c r="BI231" s="182">
        <f>IF(N231="nulová",J231,0)</f>
        <v>0</v>
      </c>
      <c r="BJ231" s="17" t="s">
        <v>77</v>
      </c>
      <c r="BK231" s="182">
        <f>ROUND(I231*H231,1)</f>
        <v>0</v>
      </c>
      <c r="BL231" s="17" t="s">
        <v>143</v>
      </c>
      <c r="BM231" s="17" t="s">
        <v>363</v>
      </c>
    </row>
    <row r="232" spans="2:51" s="11" customFormat="1" ht="13.5">
      <c r="B232" s="203"/>
      <c r="C232" s="204"/>
      <c r="D232" s="201" t="s">
        <v>222</v>
      </c>
      <c r="E232" s="205" t="s">
        <v>19</v>
      </c>
      <c r="F232" s="206" t="s">
        <v>249</v>
      </c>
      <c r="G232" s="204"/>
      <c r="H232" s="207" t="s">
        <v>19</v>
      </c>
      <c r="I232" s="208"/>
      <c r="J232" s="204"/>
      <c r="K232" s="204"/>
      <c r="L232" s="209"/>
      <c r="M232" s="210"/>
      <c r="N232" s="211"/>
      <c r="O232" s="211"/>
      <c r="P232" s="211"/>
      <c r="Q232" s="211"/>
      <c r="R232" s="211"/>
      <c r="S232" s="211"/>
      <c r="T232" s="212"/>
      <c r="AT232" s="213" t="s">
        <v>222</v>
      </c>
      <c r="AU232" s="213" t="s">
        <v>139</v>
      </c>
      <c r="AV232" s="11" t="s">
        <v>77</v>
      </c>
      <c r="AW232" s="11" t="s">
        <v>33</v>
      </c>
      <c r="AX232" s="11" t="s">
        <v>70</v>
      </c>
      <c r="AY232" s="213" t="s">
        <v>128</v>
      </c>
    </row>
    <row r="233" spans="2:51" s="12" customFormat="1" ht="13.5">
      <c r="B233" s="214"/>
      <c r="C233" s="215"/>
      <c r="D233" s="201" t="s">
        <v>222</v>
      </c>
      <c r="E233" s="227" t="s">
        <v>19</v>
      </c>
      <c r="F233" s="228" t="s">
        <v>364</v>
      </c>
      <c r="G233" s="215"/>
      <c r="H233" s="229">
        <v>2.82</v>
      </c>
      <c r="I233" s="220"/>
      <c r="J233" s="215"/>
      <c r="K233" s="215"/>
      <c r="L233" s="221"/>
      <c r="M233" s="222"/>
      <c r="N233" s="223"/>
      <c r="O233" s="223"/>
      <c r="P233" s="223"/>
      <c r="Q233" s="223"/>
      <c r="R233" s="223"/>
      <c r="S233" s="223"/>
      <c r="T233" s="224"/>
      <c r="AT233" s="225" t="s">
        <v>222</v>
      </c>
      <c r="AU233" s="225" t="s">
        <v>139</v>
      </c>
      <c r="AV233" s="12" t="s">
        <v>79</v>
      </c>
      <c r="AW233" s="12" t="s">
        <v>33</v>
      </c>
      <c r="AX233" s="12" t="s">
        <v>70</v>
      </c>
      <c r="AY233" s="225" t="s">
        <v>128</v>
      </c>
    </row>
    <row r="234" spans="2:51" s="12" customFormat="1" ht="13.5">
      <c r="B234" s="214"/>
      <c r="C234" s="215"/>
      <c r="D234" s="201" t="s">
        <v>222</v>
      </c>
      <c r="E234" s="227" t="s">
        <v>19</v>
      </c>
      <c r="F234" s="228" t="s">
        <v>365</v>
      </c>
      <c r="G234" s="215"/>
      <c r="H234" s="229">
        <v>4.04</v>
      </c>
      <c r="I234" s="220"/>
      <c r="J234" s="215"/>
      <c r="K234" s="215"/>
      <c r="L234" s="221"/>
      <c r="M234" s="222"/>
      <c r="N234" s="223"/>
      <c r="O234" s="223"/>
      <c r="P234" s="223"/>
      <c r="Q234" s="223"/>
      <c r="R234" s="223"/>
      <c r="S234" s="223"/>
      <c r="T234" s="224"/>
      <c r="AT234" s="225" t="s">
        <v>222</v>
      </c>
      <c r="AU234" s="225" t="s">
        <v>139</v>
      </c>
      <c r="AV234" s="12" t="s">
        <v>79</v>
      </c>
      <c r="AW234" s="12" t="s">
        <v>33</v>
      </c>
      <c r="AX234" s="12" t="s">
        <v>70</v>
      </c>
      <c r="AY234" s="225" t="s">
        <v>128</v>
      </c>
    </row>
    <row r="235" spans="2:51" s="11" customFormat="1" ht="13.5">
      <c r="B235" s="203"/>
      <c r="C235" s="204"/>
      <c r="D235" s="201" t="s">
        <v>222</v>
      </c>
      <c r="E235" s="205" t="s">
        <v>19</v>
      </c>
      <c r="F235" s="206" t="s">
        <v>357</v>
      </c>
      <c r="G235" s="204"/>
      <c r="H235" s="207" t="s">
        <v>19</v>
      </c>
      <c r="I235" s="208"/>
      <c r="J235" s="204"/>
      <c r="K235" s="204"/>
      <c r="L235" s="209"/>
      <c r="M235" s="210"/>
      <c r="N235" s="211"/>
      <c r="O235" s="211"/>
      <c r="P235" s="211"/>
      <c r="Q235" s="211"/>
      <c r="R235" s="211"/>
      <c r="S235" s="211"/>
      <c r="T235" s="212"/>
      <c r="AT235" s="213" t="s">
        <v>222</v>
      </c>
      <c r="AU235" s="213" t="s">
        <v>139</v>
      </c>
      <c r="AV235" s="11" t="s">
        <v>77</v>
      </c>
      <c r="AW235" s="11" t="s">
        <v>33</v>
      </c>
      <c r="AX235" s="11" t="s">
        <v>70</v>
      </c>
      <c r="AY235" s="213" t="s">
        <v>128</v>
      </c>
    </row>
    <row r="236" spans="2:51" s="12" customFormat="1" ht="13.5">
      <c r="B236" s="214"/>
      <c r="C236" s="215"/>
      <c r="D236" s="201" t="s">
        <v>222</v>
      </c>
      <c r="E236" s="227" t="s">
        <v>19</v>
      </c>
      <c r="F236" s="228" t="s">
        <v>366</v>
      </c>
      <c r="G236" s="215"/>
      <c r="H236" s="229">
        <v>2.11</v>
      </c>
      <c r="I236" s="220"/>
      <c r="J236" s="215"/>
      <c r="K236" s="215"/>
      <c r="L236" s="221"/>
      <c r="M236" s="222"/>
      <c r="N236" s="223"/>
      <c r="O236" s="223"/>
      <c r="P236" s="223"/>
      <c r="Q236" s="223"/>
      <c r="R236" s="223"/>
      <c r="S236" s="223"/>
      <c r="T236" s="224"/>
      <c r="AT236" s="225" t="s">
        <v>222</v>
      </c>
      <c r="AU236" s="225" t="s">
        <v>139</v>
      </c>
      <c r="AV236" s="12" t="s">
        <v>79</v>
      </c>
      <c r="AW236" s="12" t="s">
        <v>33</v>
      </c>
      <c r="AX236" s="12" t="s">
        <v>70</v>
      </c>
      <c r="AY236" s="225" t="s">
        <v>128</v>
      </c>
    </row>
    <row r="237" spans="2:51" s="11" customFormat="1" ht="13.5">
      <c r="B237" s="203"/>
      <c r="C237" s="204"/>
      <c r="D237" s="201" t="s">
        <v>222</v>
      </c>
      <c r="E237" s="205" t="s">
        <v>19</v>
      </c>
      <c r="F237" s="206" t="s">
        <v>359</v>
      </c>
      <c r="G237" s="204"/>
      <c r="H237" s="207" t="s">
        <v>19</v>
      </c>
      <c r="I237" s="208"/>
      <c r="J237" s="204"/>
      <c r="K237" s="204"/>
      <c r="L237" s="209"/>
      <c r="M237" s="210"/>
      <c r="N237" s="211"/>
      <c r="O237" s="211"/>
      <c r="P237" s="211"/>
      <c r="Q237" s="211"/>
      <c r="R237" s="211"/>
      <c r="S237" s="211"/>
      <c r="T237" s="212"/>
      <c r="AT237" s="213" t="s">
        <v>222</v>
      </c>
      <c r="AU237" s="213" t="s">
        <v>139</v>
      </c>
      <c r="AV237" s="11" t="s">
        <v>77</v>
      </c>
      <c r="AW237" s="11" t="s">
        <v>33</v>
      </c>
      <c r="AX237" s="11" t="s">
        <v>70</v>
      </c>
      <c r="AY237" s="213" t="s">
        <v>128</v>
      </c>
    </row>
    <row r="238" spans="2:51" s="12" customFormat="1" ht="13.5">
      <c r="B238" s="214"/>
      <c r="C238" s="215"/>
      <c r="D238" s="201" t="s">
        <v>222</v>
      </c>
      <c r="E238" s="227" t="s">
        <v>19</v>
      </c>
      <c r="F238" s="228" t="s">
        <v>367</v>
      </c>
      <c r="G238" s="215"/>
      <c r="H238" s="229">
        <v>2.96</v>
      </c>
      <c r="I238" s="220"/>
      <c r="J238" s="215"/>
      <c r="K238" s="215"/>
      <c r="L238" s="221"/>
      <c r="M238" s="222"/>
      <c r="N238" s="223"/>
      <c r="O238" s="223"/>
      <c r="P238" s="223"/>
      <c r="Q238" s="223"/>
      <c r="R238" s="223"/>
      <c r="S238" s="223"/>
      <c r="T238" s="224"/>
      <c r="AT238" s="225" t="s">
        <v>222</v>
      </c>
      <c r="AU238" s="225" t="s">
        <v>139</v>
      </c>
      <c r="AV238" s="12" t="s">
        <v>79</v>
      </c>
      <c r="AW238" s="12" t="s">
        <v>33</v>
      </c>
      <c r="AX238" s="12" t="s">
        <v>70</v>
      </c>
      <c r="AY238" s="225" t="s">
        <v>128</v>
      </c>
    </row>
    <row r="239" spans="2:51" s="11" customFormat="1" ht="13.5">
      <c r="B239" s="203"/>
      <c r="C239" s="204"/>
      <c r="D239" s="201" t="s">
        <v>222</v>
      </c>
      <c r="E239" s="205" t="s">
        <v>19</v>
      </c>
      <c r="F239" s="206" t="s">
        <v>349</v>
      </c>
      <c r="G239" s="204"/>
      <c r="H239" s="207" t="s">
        <v>19</v>
      </c>
      <c r="I239" s="208"/>
      <c r="J239" s="204"/>
      <c r="K239" s="204"/>
      <c r="L239" s="209"/>
      <c r="M239" s="210"/>
      <c r="N239" s="211"/>
      <c r="O239" s="211"/>
      <c r="P239" s="211"/>
      <c r="Q239" s="211"/>
      <c r="R239" s="211"/>
      <c r="S239" s="211"/>
      <c r="T239" s="212"/>
      <c r="AT239" s="213" t="s">
        <v>222</v>
      </c>
      <c r="AU239" s="213" t="s">
        <v>139</v>
      </c>
      <c r="AV239" s="11" t="s">
        <v>77</v>
      </c>
      <c r="AW239" s="11" t="s">
        <v>33</v>
      </c>
      <c r="AX239" s="11" t="s">
        <v>70</v>
      </c>
      <c r="AY239" s="213" t="s">
        <v>128</v>
      </c>
    </row>
    <row r="240" spans="2:51" s="12" customFormat="1" ht="13.5">
      <c r="B240" s="214"/>
      <c r="C240" s="215"/>
      <c r="D240" s="201" t="s">
        <v>222</v>
      </c>
      <c r="E240" s="227" t="s">
        <v>19</v>
      </c>
      <c r="F240" s="228" t="s">
        <v>368</v>
      </c>
      <c r="G240" s="215"/>
      <c r="H240" s="229">
        <v>2.13</v>
      </c>
      <c r="I240" s="220"/>
      <c r="J240" s="215"/>
      <c r="K240" s="215"/>
      <c r="L240" s="221"/>
      <c r="M240" s="222"/>
      <c r="N240" s="223"/>
      <c r="O240" s="223"/>
      <c r="P240" s="223"/>
      <c r="Q240" s="223"/>
      <c r="R240" s="223"/>
      <c r="S240" s="223"/>
      <c r="T240" s="224"/>
      <c r="AT240" s="225" t="s">
        <v>222</v>
      </c>
      <c r="AU240" s="225" t="s">
        <v>139</v>
      </c>
      <c r="AV240" s="12" t="s">
        <v>79</v>
      </c>
      <c r="AW240" s="12" t="s">
        <v>33</v>
      </c>
      <c r="AX240" s="12" t="s">
        <v>70</v>
      </c>
      <c r="AY240" s="225" t="s">
        <v>128</v>
      </c>
    </row>
    <row r="241" spans="2:51" s="13" customFormat="1" ht="13.5">
      <c r="B241" s="230"/>
      <c r="C241" s="231"/>
      <c r="D241" s="216" t="s">
        <v>222</v>
      </c>
      <c r="E241" s="232" t="s">
        <v>19</v>
      </c>
      <c r="F241" s="233" t="s">
        <v>251</v>
      </c>
      <c r="G241" s="231"/>
      <c r="H241" s="234">
        <v>14.06</v>
      </c>
      <c r="I241" s="235"/>
      <c r="J241" s="231"/>
      <c r="K241" s="231"/>
      <c r="L241" s="236"/>
      <c r="M241" s="237"/>
      <c r="N241" s="238"/>
      <c r="O241" s="238"/>
      <c r="P241" s="238"/>
      <c r="Q241" s="238"/>
      <c r="R241" s="238"/>
      <c r="S241" s="238"/>
      <c r="T241" s="239"/>
      <c r="AT241" s="240" t="s">
        <v>222</v>
      </c>
      <c r="AU241" s="240" t="s">
        <v>139</v>
      </c>
      <c r="AV241" s="13" t="s">
        <v>143</v>
      </c>
      <c r="AW241" s="13" t="s">
        <v>33</v>
      </c>
      <c r="AX241" s="13" t="s">
        <v>77</v>
      </c>
      <c r="AY241" s="240" t="s">
        <v>128</v>
      </c>
    </row>
    <row r="242" spans="2:65" s="1" customFormat="1" ht="22.5" customHeight="1">
      <c r="B242" s="34"/>
      <c r="C242" s="172" t="s">
        <v>369</v>
      </c>
      <c r="D242" s="172" t="s">
        <v>129</v>
      </c>
      <c r="E242" s="173" t="s">
        <v>370</v>
      </c>
      <c r="F242" s="174" t="s">
        <v>371</v>
      </c>
      <c r="G242" s="175" t="s">
        <v>227</v>
      </c>
      <c r="H242" s="176">
        <v>14.06</v>
      </c>
      <c r="I242" s="177"/>
      <c r="J242" s="176">
        <f>ROUND(I242*H242,1)</f>
        <v>0</v>
      </c>
      <c r="K242" s="174" t="s">
        <v>218</v>
      </c>
      <c r="L242" s="54"/>
      <c r="M242" s="178" t="s">
        <v>19</v>
      </c>
      <c r="N242" s="179" t="s">
        <v>41</v>
      </c>
      <c r="O242" s="35"/>
      <c r="P242" s="180">
        <f>O242*H242</f>
        <v>0</v>
      </c>
      <c r="Q242" s="180">
        <v>0</v>
      </c>
      <c r="R242" s="180">
        <f>Q242*H242</f>
        <v>0</v>
      </c>
      <c r="S242" s="180">
        <v>0</v>
      </c>
      <c r="T242" s="181">
        <f>S242*H242</f>
        <v>0</v>
      </c>
      <c r="AR242" s="17" t="s">
        <v>143</v>
      </c>
      <c r="AT242" s="17" t="s">
        <v>129</v>
      </c>
      <c r="AU242" s="17" t="s">
        <v>139</v>
      </c>
      <c r="AY242" s="17" t="s">
        <v>128</v>
      </c>
      <c r="BE242" s="182">
        <f>IF(N242="základní",J242,0)</f>
        <v>0</v>
      </c>
      <c r="BF242" s="182">
        <f>IF(N242="snížená",J242,0)</f>
        <v>0</v>
      </c>
      <c r="BG242" s="182">
        <f>IF(N242="zákl. přenesená",J242,0)</f>
        <v>0</v>
      </c>
      <c r="BH242" s="182">
        <f>IF(N242="sníž. přenesená",J242,0)</f>
        <v>0</v>
      </c>
      <c r="BI242" s="182">
        <f>IF(N242="nulová",J242,0)</f>
        <v>0</v>
      </c>
      <c r="BJ242" s="17" t="s">
        <v>77</v>
      </c>
      <c r="BK242" s="182">
        <f>ROUND(I242*H242,1)</f>
        <v>0</v>
      </c>
      <c r="BL242" s="17" t="s">
        <v>143</v>
      </c>
      <c r="BM242" s="17" t="s">
        <v>372</v>
      </c>
    </row>
    <row r="243" spans="2:65" s="1" customFormat="1" ht="22.5" customHeight="1">
      <c r="B243" s="34"/>
      <c r="C243" s="172" t="s">
        <v>373</v>
      </c>
      <c r="D243" s="172" t="s">
        <v>129</v>
      </c>
      <c r="E243" s="173" t="s">
        <v>374</v>
      </c>
      <c r="F243" s="174" t="s">
        <v>375</v>
      </c>
      <c r="G243" s="175" t="s">
        <v>262</v>
      </c>
      <c r="H243" s="176">
        <v>0.93</v>
      </c>
      <c r="I243" s="177"/>
      <c r="J243" s="176">
        <f>ROUND(I243*H243,1)</f>
        <v>0</v>
      </c>
      <c r="K243" s="174" t="s">
        <v>218</v>
      </c>
      <c r="L243" s="54"/>
      <c r="M243" s="178" t="s">
        <v>19</v>
      </c>
      <c r="N243" s="179" t="s">
        <v>41</v>
      </c>
      <c r="O243" s="35"/>
      <c r="P243" s="180">
        <f>O243*H243</f>
        <v>0</v>
      </c>
      <c r="Q243" s="180">
        <v>1.06017</v>
      </c>
      <c r="R243" s="180">
        <f>Q243*H243</f>
        <v>0.9859581000000001</v>
      </c>
      <c r="S243" s="180">
        <v>0</v>
      </c>
      <c r="T243" s="181">
        <f>S243*H243</f>
        <v>0</v>
      </c>
      <c r="AR243" s="17" t="s">
        <v>143</v>
      </c>
      <c r="AT243" s="17" t="s">
        <v>129</v>
      </c>
      <c r="AU243" s="17" t="s">
        <v>139</v>
      </c>
      <c r="AY243" s="17" t="s">
        <v>128</v>
      </c>
      <c r="BE243" s="182">
        <f>IF(N243="základní",J243,0)</f>
        <v>0</v>
      </c>
      <c r="BF243" s="182">
        <f>IF(N243="snížená",J243,0)</f>
        <v>0</v>
      </c>
      <c r="BG243" s="182">
        <f>IF(N243="zákl. přenesená",J243,0)</f>
        <v>0</v>
      </c>
      <c r="BH243" s="182">
        <f>IF(N243="sníž. přenesená",J243,0)</f>
        <v>0</v>
      </c>
      <c r="BI243" s="182">
        <f>IF(N243="nulová",J243,0)</f>
        <v>0</v>
      </c>
      <c r="BJ243" s="17" t="s">
        <v>77</v>
      </c>
      <c r="BK243" s="182">
        <f>ROUND(I243*H243,1)</f>
        <v>0</v>
      </c>
      <c r="BL243" s="17" t="s">
        <v>143</v>
      </c>
      <c r="BM243" s="17" t="s">
        <v>376</v>
      </c>
    </row>
    <row r="244" spans="2:47" s="1" customFormat="1" ht="27">
      <c r="B244" s="34"/>
      <c r="C244" s="56"/>
      <c r="D244" s="201" t="s">
        <v>220</v>
      </c>
      <c r="E244" s="56"/>
      <c r="F244" s="202" t="s">
        <v>377</v>
      </c>
      <c r="G244" s="56"/>
      <c r="H244" s="56"/>
      <c r="I244" s="145"/>
      <c r="J244" s="56"/>
      <c r="K244" s="56"/>
      <c r="L244" s="54"/>
      <c r="M244" s="71"/>
      <c r="N244" s="35"/>
      <c r="O244" s="35"/>
      <c r="P244" s="35"/>
      <c r="Q244" s="35"/>
      <c r="R244" s="35"/>
      <c r="S244" s="35"/>
      <c r="T244" s="72"/>
      <c r="AT244" s="17" t="s">
        <v>220</v>
      </c>
      <c r="AU244" s="17" t="s">
        <v>139</v>
      </c>
    </row>
    <row r="245" spans="2:51" s="12" customFormat="1" ht="13.5">
      <c r="B245" s="214"/>
      <c r="C245" s="215"/>
      <c r="D245" s="216" t="s">
        <v>222</v>
      </c>
      <c r="E245" s="217" t="s">
        <v>19</v>
      </c>
      <c r="F245" s="218" t="s">
        <v>378</v>
      </c>
      <c r="G245" s="215"/>
      <c r="H245" s="219">
        <v>0.93</v>
      </c>
      <c r="I245" s="220"/>
      <c r="J245" s="215"/>
      <c r="K245" s="215"/>
      <c r="L245" s="221"/>
      <c r="M245" s="222"/>
      <c r="N245" s="223"/>
      <c r="O245" s="223"/>
      <c r="P245" s="223"/>
      <c r="Q245" s="223"/>
      <c r="R245" s="223"/>
      <c r="S245" s="223"/>
      <c r="T245" s="224"/>
      <c r="AT245" s="225" t="s">
        <v>222</v>
      </c>
      <c r="AU245" s="225" t="s">
        <v>139</v>
      </c>
      <c r="AV245" s="12" t="s">
        <v>79</v>
      </c>
      <c r="AW245" s="12" t="s">
        <v>33</v>
      </c>
      <c r="AX245" s="12" t="s">
        <v>77</v>
      </c>
      <c r="AY245" s="225" t="s">
        <v>128</v>
      </c>
    </row>
    <row r="246" spans="2:65" s="1" customFormat="1" ht="22.5" customHeight="1">
      <c r="B246" s="34"/>
      <c r="C246" s="172" t="s">
        <v>379</v>
      </c>
      <c r="D246" s="172" t="s">
        <v>129</v>
      </c>
      <c r="E246" s="173" t="s">
        <v>380</v>
      </c>
      <c r="F246" s="174" t="s">
        <v>381</v>
      </c>
      <c r="G246" s="175" t="s">
        <v>262</v>
      </c>
      <c r="H246" s="176">
        <v>0.54</v>
      </c>
      <c r="I246" s="177"/>
      <c r="J246" s="176">
        <f>ROUND(I246*H246,1)</f>
        <v>0</v>
      </c>
      <c r="K246" s="174" t="s">
        <v>218</v>
      </c>
      <c r="L246" s="54"/>
      <c r="M246" s="178" t="s">
        <v>19</v>
      </c>
      <c r="N246" s="179" t="s">
        <v>41</v>
      </c>
      <c r="O246" s="35"/>
      <c r="P246" s="180">
        <f>O246*H246</f>
        <v>0</v>
      </c>
      <c r="Q246" s="180">
        <v>1.05306</v>
      </c>
      <c r="R246" s="180">
        <f>Q246*H246</f>
        <v>0.5686524000000001</v>
      </c>
      <c r="S246" s="180">
        <v>0</v>
      </c>
      <c r="T246" s="181">
        <f>S246*H246</f>
        <v>0</v>
      </c>
      <c r="AR246" s="17" t="s">
        <v>143</v>
      </c>
      <c r="AT246" s="17" t="s">
        <v>129</v>
      </c>
      <c r="AU246" s="17" t="s">
        <v>139</v>
      </c>
      <c r="AY246" s="17" t="s">
        <v>128</v>
      </c>
      <c r="BE246" s="182">
        <f>IF(N246="základní",J246,0)</f>
        <v>0</v>
      </c>
      <c r="BF246" s="182">
        <f>IF(N246="snížená",J246,0)</f>
        <v>0</v>
      </c>
      <c r="BG246" s="182">
        <f>IF(N246="zákl. přenesená",J246,0)</f>
        <v>0</v>
      </c>
      <c r="BH246" s="182">
        <f>IF(N246="sníž. přenesená",J246,0)</f>
        <v>0</v>
      </c>
      <c r="BI246" s="182">
        <f>IF(N246="nulová",J246,0)</f>
        <v>0</v>
      </c>
      <c r="BJ246" s="17" t="s">
        <v>77</v>
      </c>
      <c r="BK246" s="182">
        <f>ROUND(I246*H246,1)</f>
        <v>0</v>
      </c>
      <c r="BL246" s="17" t="s">
        <v>143</v>
      </c>
      <c r="BM246" s="17" t="s">
        <v>382</v>
      </c>
    </row>
    <row r="247" spans="2:47" s="1" customFormat="1" ht="27">
      <c r="B247" s="34"/>
      <c r="C247" s="56"/>
      <c r="D247" s="201" t="s">
        <v>220</v>
      </c>
      <c r="E247" s="56"/>
      <c r="F247" s="202" t="s">
        <v>377</v>
      </c>
      <c r="G247" s="56"/>
      <c r="H247" s="56"/>
      <c r="I247" s="145"/>
      <c r="J247" s="56"/>
      <c r="K247" s="56"/>
      <c r="L247" s="54"/>
      <c r="M247" s="71"/>
      <c r="N247" s="35"/>
      <c r="O247" s="35"/>
      <c r="P247" s="35"/>
      <c r="Q247" s="35"/>
      <c r="R247" s="35"/>
      <c r="S247" s="35"/>
      <c r="T247" s="72"/>
      <c r="AT247" s="17" t="s">
        <v>220</v>
      </c>
      <c r="AU247" s="17" t="s">
        <v>139</v>
      </c>
    </row>
    <row r="248" spans="2:51" s="11" customFormat="1" ht="13.5">
      <c r="B248" s="203"/>
      <c r="C248" s="204"/>
      <c r="D248" s="201" t="s">
        <v>222</v>
      </c>
      <c r="E248" s="205" t="s">
        <v>19</v>
      </c>
      <c r="F248" s="206" t="s">
        <v>331</v>
      </c>
      <c r="G248" s="204"/>
      <c r="H248" s="207" t="s">
        <v>19</v>
      </c>
      <c r="I248" s="208"/>
      <c r="J248" s="204"/>
      <c r="K248" s="204"/>
      <c r="L248" s="209"/>
      <c r="M248" s="210"/>
      <c r="N248" s="211"/>
      <c r="O248" s="211"/>
      <c r="P248" s="211"/>
      <c r="Q248" s="211"/>
      <c r="R248" s="211"/>
      <c r="S248" s="211"/>
      <c r="T248" s="212"/>
      <c r="AT248" s="213" t="s">
        <v>222</v>
      </c>
      <c r="AU248" s="213" t="s">
        <v>139</v>
      </c>
      <c r="AV248" s="11" t="s">
        <v>77</v>
      </c>
      <c r="AW248" s="11" t="s">
        <v>33</v>
      </c>
      <c r="AX248" s="11" t="s">
        <v>70</v>
      </c>
      <c r="AY248" s="213" t="s">
        <v>128</v>
      </c>
    </row>
    <row r="249" spans="2:51" s="12" customFormat="1" ht="13.5">
      <c r="B249" s="214"/>
      <c r="C249" s="215"/>
      <c r="D249" s="201" t="s">
        <v>222</v>
      </c>
      <c r="E249" s="227" t="s">
        <v>19</v>
      </c>
      <c r="F249" s="228" t="s">
        <v>383</v>
      </c>
      <c r="G249" s="215"/>
      <c r="H249" s="229">
        <v>0.31</v>
      </c>
      <c r="I249" s="220"/>
      <c r="J249" s="215"/>
      <c r="K249" s="215"/>
      <c r="L249" s="221"/>
      <c r="M249" s="222"/>
      <c r="N249" s="223"/>
      <c r="O249" s="223"/>
      <c r="P249" s="223"/>
      <c r="Q249" s="223"/>
      <c r="R249" s="223"/>
      <c r="S249" s="223"/>
      <c r="T249" s="224"/>
      <c r="AT249" s="225" t="s">
        <v>222</v>
      </c>
      <c r="AU249" s="225" t="s">
        <v>139</v>
      </c>
      <c r="AV249" s="12" t="s">
        <v>79</v>
      </c>
      <c r="AW249" s="12" t="s">
        <v>33</v>
      </c>
      <c r="AX249" s="12" t="s">
        <v>70</v>
      </c>
      <c r="AY249" s="225" t="s">
        <v>128</v>
      </c>
    </row>
    <row r="250" spans="2:51" s="11" customFormat="1" ht="13.5">
      <c r="B250" s="203"/>
      <c r="C250" s="204"/>
      <c r="D250" s="201" t="s">
        <v>222</v>
      </c>
      <c r="E250" s="205" t="s">
        <v>19</v>
      </c>
      <c r="F250" s="206" t="s">
        <v>349</v>
      </c>
      <c r="G250" s="204"/>
      <c r="H250" s="207" t="s">
        <v>19</v>
      </c>
      <c r="I250" s="208"/>
      <c r="J250" s="204"/>
      <c r="K250" s="204"/>
      <c r="L250" s="209"/>
      <c r="M250" s="210"/>
      <c r="N250" s="211"/>
      <c r="O250" s="211"/>
      <c r="P250" s="211"/>
      <c r="Q250" s="211"/>
      <c r="R250" s="211"/>
      <c r="S250" s="211"/>
      <c r="T250" s="212"/>
      <c r="AT250" s="213" t="s">
        <v>222</v>
      </c>
      <c r="AU250" s="213" t="s">
        <v>139</v>
      </c>
      <c r="AV250" s="11" t="s">
        <v>77</v>
      </c>
      <c r="AW250" s="11" t="s">
        <v>33</v>
      </c>
      <c r="AX250" s="11" t="s">
        <v>70</v>
      </c>
      <c r="AY250" s="213" t="s">
        <v>128</v>
      </c>
    </row>
    <row r="251" spans="2:51" s="12" customFormat="1" ht="13.5">
      <c r="B251" s="214"/>
      <c r="C251" s="215"/>
      <c r="D251" s="201" t="s">
        <v>222</v>
      </c>
      <c r="E251" s="227" t="s">
        <v>19</v>
      </c>
      <c r="F251" s="228" t="s">
        <v>384</v>
      </c>
      <c r="G251" s="215"/>
      <c r="H251" s="229">
        <v>0.23</v>
      </c>
      <c r="I251" s="220"/>
      <c r="J251" s="215"/>
      <c r="K251" s="215"/>
      <c r="L251" s="221"/>
      <c r="M251" s="222"/>
      <c r="N251" s="223"/>
      <c r="O251" s="223"/>
      <c r="P251" s="223"/>
      <c r="Q251" s="223"/>
      <c r="R251" s="223"/>
      <c r="S251" s="223"/>
      <c r="T251" s="224"/>
      <c r="AT251" s="225" t="s">
        <v>222</v>
      </c>
      <c r="AU251" s="225" t="s">
        <v>139</v>
      </c>
      <c r="AV251" s="12" t="s">
        <v>79</v>
      </c>
      <c r="AW251" s="12" t="s">
        <v>33</v>
      </c>
      <c r="AX251" s="12" t="s">
        <v>70</v>
      </c>
      <c r="AY251" s="225" t="s">
        <v>128</v>
      </c>
    </row>
    <row r="252" spans="2:51" s="13" customFormat="1" ht="13.5">
      <c r="B252" s="230"/>
      <c r="C252" s="231"/>
      <c r="D252" s="216" t="s">
        <v>222</v>
      </c>
      <c r="E252" s="232" t="s">
        <v>19</v>
      </c>
      <c r="F252" s="233" t="s">
        <v>251</v>
      </c>
      <c r="G252" s="231"/>
      <c r="H252" s="234">
        <v>0.54</v>
      </c>
      <c r="I252" s="235"/>
      <c r="J252" s="231"/>
      <c r="K252" s="231"/>
      <c r="L252" s="236"/>
      <c r="M252" s="237"/>
      <c r="N252" s="238"/>
      <c r="O252" s="238"/>
      <c r="P252" s="238"/>
      <c r="Q252" s="238"/>
      <c r="R252" s="238"/>
      <c r="S252" s="238"/>
      <c r="T252" s="239"/>
      <c r="AT252" s="240" t="s">
        <v>222</v>
      </c>
      <c r="AU252" s="240" t="s">
        <v>139</v>
      </c>
      <c r="AV252" s="13" t="s">
        <v>143</v>
      </c>
      <c r="AW252" s="13" t="s">
        <v>33</v>
      </c>
      <c r="AX252" s="13" t="s">
        <v>77</v>
      </c>
      <c r="AY252" s="240" t="s">
        <v>128</v>
      </c>
    </row>
    <row r="253" spans="2:65" s="1" customFormat="1" ht="22.5" customHeight="1">
      <c r="B253" s="34"/>
      <c r="C253" s="172" t="s">
        <v>385</v>
      </c>
      <c r="D253" s="172" t="s">
        <v>129</v>
      </c>
      <c r="E253" s="173" t="s">
        <v>386</v>
      </c>
      <c r="F253" s="174" t="s">
        <v>387</v>
      </c>
      <c r="G253" s="175" t="s">
        <v>236</v>
      </c>
      <c r="H253" s="176">
        <v>7.97</v>
      </c>
      <c r="I253" s="177"/>
      <c r="J253" s="176">
        <f>ROUND(I253*H253,1)</f>
        <v>0</v>
      </c>
      <c r="K253" s="174" t="s">
        <v>218</v>
      </c>
      <c r="L253" s="54"/>
      <c r="M253" s="178" t="s">
        <v>19</v>
      </c>
      <c r="N253" s="179" t="s">
        <v>41</v>
      </c>
      <c r="O253" s="35"/>
      <c r="P253" s="180">
        <f>O253*H253</f>
        <v>0</v>
      </c>
      <c r="Q253" s="180">
        <v>2.45329</v>
      </c>
      <c r="R253" s="180">
        <f>Q253*H253</f>
        <v>19.552721299999998</v>
      </c>
      <c r="S253" s="180">
        <v>0</v>
      </c>
      <c r="T253" s="181">
        <f>S253*H253</f>
        <v>0</v>
      </c>
      <c r="AR253" s="17" t="s">
        <v>143</v>
      </c>
      <c r="AT253" s="17" t="s">
        <v>129</v>
      </c>
      <c r="AU253" s="17" t="s">
        <v>139</v>
      </c>
      <c r="AY253" s="17" t="s">
        <v>128</v>
      </c>
      <c r="BE253" s="182">
        <f>IF(N253="základní",J253,0)</f>
        <v>0</v>
      </c>
      <c r="BF253" s="182">
        <f>IF(N253="snížená",J253,0)</f>
        <v>0</v>
      </c>
      <c r="BG253" s="182">
        <f>IF(N253="zákl. přenesená",J253,0)</f>
        <v>0</v>
      </c>
      <c r="BH253" s="182">
        <f>IF(N253="sníž. přenesená",J253,0)</f>
        <v>0</v>
      </c>
      <c r="BI253" s="182">
        <f>IF(N253="nulová",J253,0)</f>
        <v>0</v>
      </c>
      <c r="BJ253" s="17" t="s">
        <v>77</v>
      </c>
      <c r="BK253" s="182">
        <f>ROUND(I253*H253,1)</f>
        <v>0</v>
      </c>
      <c r="BL253" s="17" t="s">
        <v>143</v>
      </c>
      <c r="BM253" s="17" t="s">
        <v>388</v>
      </c>
    </row>
    <row r="254" spans="2:47" s="1" customFormat="1" ht="94.5">
      <c r="B254" s="34"/>
      <c r="C254" s="56"/>
      <c r="D254" s="201" t="s">
        <v>220</v>
      </c>
      <c r="E254" s="56"/>
      <c r="F254" s="202" t="s">
        <v>348</v>
      </c>
      <c r="G254" s="56"/>
      <c r="H254" s="56"/>
      <c r="I254" s="145"/>
      <c r="J254" s="56"/>
      <c r="K254" s="56"/>
      <c r="L254" s="54"/>
      <c r="M254" s="71"/>
      <c r="N254" s="35"/>
      <c r="O254" s="35"/>
      <c r="P254" s="35"/>
      <c r="Q254" s="35"/>
      <c r="R254" s="35"/>
      <c r="S254" s="35"/>
      <c r="T254" s="72"/>
      <c r="AT254" s="17" t="s">
        <v>220</v>
      </c>
      <c r="AU254" s="17" t="s">
        <v>139</v>
      </c>
    </row>
    <row r="255" spans="2:51" s="11" customFormat="1" ht="13.5">
      <c r="B255" s="203"/>
      <c r="C255" s="204"/>
      <c r="D255" s="201" t="s">
        <v>222</v>
      </c>
      <c r="E255" s="205" t="s">
        <v>19</v>
      </c>
      <c r="F255" s="206" t="s">
        <v>244</v>
      </c>
      <c r="G255" s="204"/>
      <c r="H255" s="207" t="s">
        <v>19</v>
      </c>
      <c r="I255" s="208"/>
      <c r="J255" s="204"/>
      <c r="K255" s="204"/>
      <c r="L255" s="209"/>
      <c r="M255" s="210"/>
      <c r="N255" s="211"/>
      <c r="O255" s="211"/>
      <c r="P255" s="211"/>
      <c r="Q255" s="211"/>
      <c r="R255" s="211"/>
      <c r="S255" s="211"/>
      <c r="T255" s="212"/>
      <c r="AT255" s="213" t="s">
        <v>222</v>
      </c>
      <c r="AU255" s="213" t="s">
        <v>139</v>
      </c>
      <c r="AV255" s="11" t="s">
        <v>77</v>
      </c>
      <c r="AW255" s="11" t="s">
        <v>33</v>
      </c>
      <c r="AX255" s="11" t="s">
        <v>70</v>
      </c>
      <c r="AY255" s="213" t="s">
        <v>128</v>
      </c>
    </row>
    <row r="256" spans="2:51" s="12" customFormat="1" ht="13.5">
      <c r="B256" s="214"/>
      <c r="C256" s="215"/>
      <c r="D256" s="201" t="s">
        <v>222</v>
      </c>
      <c r="E256" s="227" t="s">
        <v>19</v>
      </c>
      <c r="F256" s="228" t="s">
        <v>389</v>
      </c>
      <c r="G256" s="215"/>
      <c r="H256" s="229">
        <v>1.51</v>
      </c>
      <c r="I256" s="220"/>
      <c r="J256" s="215"/>
      <c r="K256" s="215"/>
      <c r="L256" s="221"/>
      <c r="M256" s="222"/>
      <c r="N256" s="223"/>
      <c r="O256" s="223"/>
      <c r="P256" s="223"/>
      <c r="Q256" s="223"/>
      <c r="R256" s="223"/>
      <c r="S256" s="223"/>
      <c r="T256" s="224"/>
      <c r="AT256" s="225" t="s">
        <v>222</v>
      </c>
      <c r="AU256" s="225" t="s">
        <v>139</v>
      </c>
      <c r="AV256" s="12" t="s">
        <v>79</v>
      </c>
      <c r="AW256" s="12" t="s">
        <v>33</v>
      </c>
      <c r="AX256" s="12" t="s">
        <v>70</v>
      </c>
      <c r="AY256" s="225" t="s">
        <v>128</v>
      </c>
    </row>
    <row r="257" spans="2:51" s="12" customFormat="1" ht="13.5">
      <c r="B257" s="214"/>
      <c r="C257" s="215"/>
      <c r="D257" s="201" t="s">
        <v>222</v>
      </c>
      <c r="E257" s="227" t="s">
        <v>19</v>
      </c>
      <c r="F257" s="228" t="s">
        <v>390</v>
      </c>
      <c r="G257" s="215"/>
      <c r="H257" s="229">
        <v>4.23</v>
      </c>
      <c r="I257" s="220"/>
      <c r="J257" s="215"/>
      <c r="K257" s="215"/>
      <c r="L257" s="221"/>
      <c r="M257" s="222"/>
      <c r="N257" s="223"/>
      <c r="O257" s="223"/>
      <c r="P257" s="223"/>
      <c r="Q257" s="223"/>
      <c r="R257" s="223"/>
      <c r="S257" s="223"/>
      <c r="T257" s="224"/>
      <c r="AT257" s="225" t="s">
        <v>222</v>
      </c>
      <c r="AU257" s="225" t="s">
        <v>139</v>
      </c>
      <c r="AV257" s="12" t="s">
        <v>79</v>
      </c>
      <c r="AW257" s="12" t="s">
        <v>33</v>
      </c>
      <c r="AX257" s="12" t="s">
        <v>70</v>
      </c>
      <c r="AY257" s="225" t="s">
        <v>128</v>
      </c>
    </row>
    <row r="258" spans="2:51" s="12" customFormat="1" ht="13.5">
      <c r="B258" s="214"/>
      <c r="C258" s="215"/>
      <c r="D258" s="201" t="s">
        <v>222</v>
      </c>
      <c r="E258" s="227" t="s">
        <v>19</v>
      </c>
      <c r="F258" s="228" t="s">
        <v>391</v>
      </c>
      <c r="G258" s="215"/>
      <c r="H258" s="229">
        <v>2.23</v>
      </c>
      <c r="I258" s="220"/>
      <c r="J258" s="215"/>
      <c r="K258" s="215"/>
      <c r="L258" s="221"/>
      <c r="M258" s="222"/>
      <c r="N258" s="223"/>
      <c r="O258" s="223"/>
      <c r="P258" s="223"/>
      <c r="Q258" s="223"/>
      <c r="R258" s="223"/>
      <c r="S258" s="223"/>
      <c r="T258" s="224"/>
      <c r="AT258" s="225" t="s">
        <v>222</v>
      </c>
      <c r="AU258" s="225" t="s">
        <v>139</v>
      </c>
      <c r="AV258" s="12" t="s">
        <v>79</v>
      </c>
      <c r="AW258" s="12" t="s">
        <v>33</v>
      </c>
      <c r="AX258" s="12" t="s">
        <v>70</v>
      </c>
      <c r="AY258" s="225" t="s">
        <v>128</v>
      </c>
    </row>
    <row r="259" spans="2:51" s="13" customFormat="1" ht="13.5">
      <c r="B259" s="230"/>
      <c r="C259" s="231"/>
      <c r="D259" s="216" t="s">
        <v>222</v>
      </c>
      <c r="E259" s="232" t="s">
        <v>19</v>
      </c>
      <c r="F259" s="233" t="s">
        <v>251</v>
      </c>
      <c r="G259" s="231"/>
      <c r="H259" s="234">
        <v>7.97</v>
      </c>
      <c r="I259" s="235"/>
      <c r="J259" s="231"/>
      <c r="K259" s="231"/>
      <c r="L259" s="236"/>
      <c r="M259" s="237"/>
      <c r="N259" s="238"/>
      <c r="O259" s="238"/>
      <c r="P259" s="238"/>
      <c r="Q259" s="238"/>
      <c r="R259" s="238"/>
      <c r="S259" s="238"/>
      <c r="T259" s="239"/>
      <c r="AT259" s="240" t="s">
        <v>222</v>
      </c>
      <c r="AU259" s="240" t="s">
        <v>139</v>
      </c>
      <c r="AV259" s="13" t="s">
        <v>143</v>
      </c>
      <c r="AW259" s="13" t="s">
        <v>33</v>
      </c>
      <c r="AX259" s="13" t="s">
        <v>77</v>
      </c>
      <c r="AY259" s="240" t="s">
        <v>128</v>
      </c>
    </row>
    <row r="260" spans="2:65" s="1" customFormat="1" ht="22.5" customHeight="1">
      <c r="B260" s="34"/>
      <c r="C260" s="172" t="s">
        <v>392</v>
      </c>
      <c r="D260" s="172" t="s">
        <v>129</v>
      </c>
      <c r="E260" s="173" t="s">
        <v>393</v>
      </c>
      <c r="F260" s="174" t="s">
        <v>394</v>
      </c>
      <c r="G260" s="175" t="s">
        <v>227</v>
      </c>
      <c r="H260" s="176">
        <v>45.53</v>
      </c>
      <c r="I260" s="177"/>
      <c r="J260" s="176">
        <f>ROUND(I260*H260,1)</f>
        <v>0</v>
      </c>
      <c r="K260" s="174" t="s">
        <v>218</v>
      </c>
      <c r="L260" s="54"/>
      <c r="M260" s="178" t="s">
        <v>19</v>
      </c>
      <c r="N260" s="179" t="s">
        <v>41</v>
      </c>
      <c r="O260" s="35"/>
      <c r="P260" s="180">
        <f>O260*H260</f>
        <v>0</v>
      </c>
      <c r="Q260" s="180">
        <v>0.00103</v>
      </c>
      <c r="R260" s="180">
        <f>Q260*H260</f>
        <v>0.046895900000000004</v>
      </c>
      <c r="S260" s="180">
        <v>0</v>
      </c>
      <c r="T260" s="181">
        <f>S260*H260</f>
        <v>0</v>
      </c>
      <c r="AR260" s="17" t="s">
        <v>143</v>
      </c>
      <c r="AT260" s="17" t="s">
        <v>129</v>
      </c>
      <c r="AU260" s="17" t="s">
        <v>139</v>
      </c>
      <c r="AY260" s="17" t="s">
        <v>128</v>
      </c>
      <c r="BE260" s="182">
        <f>IF(N260="základní",J260,0)</f>
        <v>0</v>
      </c>
      <c r="BF260" s="182">
        <f>IF(N260="snížená",J260,0)</f>
        <v>0</v>
      </c>
      <c r="BG260" s="182">
        <f>IF(N260="zákl. přenesená",J260,0)</f>
        <v>0</v>
      </c>
      <c r="BH260" s="182">
        <f>IF(N260="sníž. přenesená",J260,0)</f>
        <v>0</v>
      </c>
      <c r="BI260" s="182">
        <f>IF(N260="nulová",J260,0)</f>
        <v>0</v>
      </c>
      <c r="BJ260" s="17" t="s">
        <v>77</v>
      </c>
      <c r="BK260" s="182">
        <f>ROUND(I260*H260,1)</f>
        <v>0</v>
      </c>
      <c r="BL260" s="17" t="s">
        <v>143</v>
      </c>
      <c r="BM260" s="17" t="s">
        <v>395</v>
      </c>
    </row>
    <row r="261" spans="2:51" s="11" customFormat="1" ht="13.5">
      <c r="B261" s="203"/>
      <c r="C261" s="204"/>
      <c r="D261" s="201" t="s">
        <v>222</v>
      </c>
      <c r="E261" s="205" t="s">
        <v>19</v>
      </c>
      <c r="F261" s="206" t="s">
        <v>244</v>
      </c>
      <c r="G261" s="204"/>
      <c r="H261" s="207" t="s">
        <v>19</v>
      </c>
      <c r="I261" s="208"/>
      <c r="J261" s="204"/>
      <c r="K261" s="204"/>
      <c r="L261" s="209"/>
      <c r="M261" s="210"/>
      <c r="N261" s="211"/>
      <c r="O261" s="211"/>
      <c r="P261" s="211"/>
      <c r="Q261" s="211"/>
      <c r="R261" s="211"/>
      <c r="S261" s="211"/>
      <c r="T261" s="212"/>
      <c r="AT261" s="213" t="s">
        <v>222</v>
      </c>
      <c r="AU261" s="213" t="s">
        <v>139</v>
      </c>
      <c r="AV261" s="11" t="s">
        <v>77</v>
      </c>
      <c r="AW261" s="11" t="s">
        <v>33</v>
      </c>
      <c r="AX261" s="11" t="s">
        <v>70</v>
      </c>
      <c r="AY261" s="213" t="s">
        <v>128</v>
      </c>
    </row>
    <row r="262" spans="2:51" s="12" customFormat="1" ht="13.5">
      <c r="B262" s="214"/>
      <c r="C262" s="215"/>
      <c r="D262" s="201" t="s">
        <v>222</v>
      </c>
      <c r="E262" s="227" t="s">
        <v>19</v>
      </c>
      <c r="F262" s="228" t="s">
        <v>396</v>
      </c>
      <c r="G262" s="215"/>
      <c r="H262" s="229">
        <v>8.61</v>
      </c>
      <c r="I262" s="220"/>
      <c r="J262" s="215"/>
      <c r="K262" s="215"/>
      <c r="L262" s="221"/>
      <c r="M262" s="222"/>
      <c r="N262" s="223"/>
      <c r="O262" s="223"/>
      <c r="P262" s="223"/>
      <c r="Q262" s="223"/>
      <c r="R262" s="223"/>
      <c r="S262" s="223"/>
      <c r="T262" s="224"/>
      <c r="AT262" s="225" t="s">
        <v>222</v>
      </c>
      <c r="AU262" s="225" t="s">
        <v>139</v>
      </c>
      <c r="AV262" s="12" t="s">
        <v>79</v>
      </c>
      <c r="AW262" s="12" t="s">
        <v>33</v>
      </c>
      <c r="AX262" s="12" t="s">
        <v>70</v>
      </c>
      <c r="AY262" s="225" t="s">
        <v>128</v>
      </c>
    </row>
    <row r="263" spans="2:51" s="12" customFormat="1" ht="13.5">
      <c r="B263" s="214"/>
      <c r="C263" s="215"/>
      <c r="D263" s="201" t="s">
        <v>222</v>
      </c>
      <c r="E263" s="227" t="s">
        <v>19</v>
      </c>
      <c r="F263" s="228" t="s">
        <v>397</v>
      </c>
      <c r="G263" s="215"/>
      <c r="H263" s="229">
        <v>24.19</v>
      </c>
      <c r="I263" s="220"/>
      <c r="J263" s="215"/>
      <c r="K263" s="215"/>
      <c r="L263" s="221"/>
      <c r="M263" s="222"/>
      <c r="N263" s="223"/>
      <c r="O263" s="223"/>
      <c r="P263" s="223"/>
      <c r="Q263" s="223"/>
      <c r="R263" s="223"/>
      <c r="S263" s="223"/>
      <c r="T263" s="224"/>
      <c r="AT263" s="225" t="s">
        <v>222</v>
      </c>
      <c r="AU263" s="225" t="s">
        <v>139</v>
      </c>
      <c r="AV263" s="12" t="s">
        <v>79</v>
      </c>
      <c r="AW263" s="12" t="s">
        <v>33</v>
      </c>
      <c r="AX263" s="12" t="s">
        <v>70</v>
      </c>
      <c r="AY263" s="225" t="s">
        <v>128</v>
      </c>
    </row>
    <row r="264" spans="2:51" s="12" customFormat="1" ht="13.5">
      <c r="B264" s="214"/>
      <c r="C264" s="215"/>
      <c r="D264" s="201" t="s">
        <v>222</v>
      </c>
      <c r="E264" s="227" t="s">
        <v>19</v>
      </c>
      <c r="F264" s="228" t="s">
        <v>398</v>
      </c>
      <c r="G264" s="215"/>
      <c r="H264" s="229">
        <v>12.73</v>
      </c>
      <c r="I264" s="220"/>
      <c r="J264" s="215"/>
      <c r="K264" s="215"/>
      <c r="L264" s="221"/>
      <c r="M264" s="222"/>
      <c r="N264" s="223"/>
      <c r="O264" s="223"/>
      <c r="P264" s="223"/>
      <c r="Q264" s="223"/>
      <c r="R264" s="223"/>
      <c r="S264" s="223"/>
      <c r="T264" s="224"/>
      <c r="AT264" s="225" t="s">
        <v>222</v>
      </c>
      <c r="AU264" s="225" t="s">
        <v>139</v>
      </c>
      <c r="AV264" s="12" t="s">
        <v>79</v>
      </c>
      <c r="AW264" s="12" t="s">
        <v>33</v>
      </c>
      <c r="AX264" s="12" t="s">
        <v>70</v>
      </c>
      <c r="AY264" s="225" t="s">
        <v>128</v>
      </c>
    </row>
    <row r="265" spans="2:51" s="13" customFormat="1" ht="13.5">
      <c r="B265" s="230"/>
      <c r="C265" s="231"/>
      <c r="D265" s="216" t="s">
        <v>222</v>
      </c>
      <c r="E265" s="232" t="s">
        <v>19</v>
      </c>
      <c r="F265" s="233" t="s">
        <v>251</v>
      </c>
      <c r="G265" s="231"/>
      <c r="H265" s="234">
        <v>45.53</v>
      </c>
      <c r="I265" s="235"/>
      <c r="J265" s="231"/>
      <c r="K265" s="231"/>
      <c r="L265" s="236"/>
      <c r="M265" s="237"/>
      <c r="N265" s="238"/>
      <c r="O265" s="238"/>
      <c r="P265" s="238"/>
      <c r="Q265" s="238"/>
      <c r="R265" s="238"/>
      <c r="S265" s="238"/>
      <c r="T265" s="239"/>
      <c r="AT265" s="240" t="s">
        <v>222</v>
      </c>
      <c r="AU265" s="240" t="s">
        <v>139</v>
      </c>
      <c r="AV265" s="13" t="s">
        <v>143</v>
      </c>
      <c r="AW265" s="13" t="s">
        <v>33</v>
      </c>
      <c r="AX265" s="13" t="s">
        <v>77</v>
      </c>
      <c r="AY265" s="240" t="s">
        <v>128</v>
      </c>
    </row>
    <row r="266" spans="2:65" s="1" customFormat="1" ht="22.5" customHeight="1">
      <c r="B266" s="34"/>
      <c r="C266" s="172" t="s">
        <v>399</v>
      </c>
      <c r="D266" s="172" t="s">
        <v>129</v>
      </c>
      <c r="E266" s="173" t="s">
        <v>400</v>
      </c>
      <c r="F266" s="174" t="s">
        <v>401</v>
      </c>
      <c r="G266" s="175" t="s">
        <v>227</v>
      </c>
      <c r="H266" s="176">
        <v>45.53</v>
      </c>
      <c r="I266" s="177"/>
      <c r="J266" s="176">
        <f>ROUND(I266*H266,1)</f>
        <v>0</v>
      </c>
      <c r="K266" s="174" t="s">
        <v>218</v>
      </c>
      <c r="L266" s="54"/>
      <c r="M266" s="178" t="s">
        <v>19</v>
      </c>
      <c r="N266" s="179" t="s">
        <v>41</v>
      </c>
      <c r="O266" s="35"/>
      <c r="P266" s="180">
        <f>O266*H266</f>
        <v>0</v>
      </c>
      <c r="Q266" s="180">
        <v>0</v>
      </c>
      <c r="R266" s="180">
        <f>Q266*H266</f>
        <v>0</v>
      </c>
      <c r="S266" s="180">
        <v>0</v>
      </c>
      <c r="T266" s="181">
        <f>S266*H266</f>
        <v>0</v>
      </c>
      <c r="AR266" s="17" t="s">
        <v>143</v>
      </c>
      <c r="AT266" s="17" t="s">
        <v>129</v>
      </c>
      <c r="AU266" s="17" t="s">
        <v>139</v>
      </c>
      <c r="AY266" s="17" t="s">
        <v>128</v>
      </c>
      <c r="BE266" s="182">
        <f>IF(N266="základní",J266,0)</f>
        <v>0</v>
      </c>
      <c r="BF266" s="182">
        <f>IF(N266="snížená",J266,0)</f>
        <v>0</v>
      </c>
      <c r="BG266" s="182">
        <f>IF(N266="zákl. přenesená",J266,0)</f>
        <v>0</v>
      </c>
      <c r="BH266" s="182">
        <f>IF(N266="sníž. přenesená",J266,0)</f>
        <v>0</v>
      </c>
      <c r="BI266" s="182">
        <f>IF(N266="nulová",J266,0)</f>
        <v>0</v>
      </c>
      <c r="BJ266" s="17" t="s">
        <v>77</v>
      </c>
      <c r="BK266" s="182">
        <f>ROUND(I266*H266,1)</f>
        <v>0</v>
      </c>
      <c r="BL266" s="17" t="s">
        <v>143</v>
      </c>
      <c r="BM266" s="17" t="s">
        <v>402</v>
      </c>
    </row>
    <row r="267" spans="2:65" s="1" customFormat="1" ht="22.5" customHeight="1">
      <c r="B267" s="34"/>
      <c r="C267" s="172" t="s">
        <v>403</v>
      </c>
      <c r="D267" s="172" t="s">
        <v>129</v>
      </c>
      <c r="E267" s="173" t="s">
        <v>404</v>
      </c>
      <c r="F267" s="174" t="s">
        <v>405</v>
      </c>
      <c r="G267" s="175" t="s">
        <v>262</v>
      </c>
      <c r="H267" s="176">
        <v>2.28</v>
      </c>
      <c r="I267" s="177"/>
      <c r="J267" s="176">
        <f>ROUND(I267*H267,1)</f>
        <v>0</v>
      </c>
      <c r="K267" s="174" t="s">
        <v>218</v>
      </c>
      <c r="L267" s="54"/>
      <c r="M267" s="178" t="s">
        <v>19</v>
      </c>
      <c r="N267" s="179" t="s">
        <v>41</v>
      </c>
      <c r="O267" s="35"/>
      <c r="P267" s="180">
        <f>O267*H267</f>
        <v>0</v>
      </c>
      <c r="Q267" s="180">
        <v>1.06017</v>
      </c>
      <c r="R267" s="180">
        <f>Q267*H267</f>
        <v>2.4171876</v>
      </c>
      <c r="S267" s="180">
        <v>0</v>
      </c>
      <c r="T267" s="181">
        <f>S267*H267</f>
        <v>0</v>
      </c>
      <c r="AR267" s="17" t="s">
        <v>143</v>
      </c>
      <c r="AT267" s="17" t="s">
        <v>129</v>
      </c>
      <c r="AU267" s="17" t="s">
        <v>139</v>
      </c>
      <c r="AY267" s="17" t="s">
        <v>128</v>
      </c>
      <c r="BE267" s="182">
        <f>IF(N267="základní",J267,0)</f>
        <v>0</v>
      </c>
      <c r="BF267" s="182">
        <f>IF(N267="snížená",J267,0)</f>
        <v>0</v>
      </c>
      <c r="BG267" s="182">
        <f>IF(N267="zákl. přenesená",J267,0)</f>
        <v>0</v>
      </c>
      <c r="BH267" s="182">
        <f>IF(N267="sníž. přenesená",J267,0)</f>
        <v>0</v>
      </c>
      <c r="BI267" s="182">
        <f>IF(N267="nulová",J267,0)</f>
        <v>0</v>
      </c>
      <c r="BJ267" s="17" t="s">
        <v>77</v>
      </c>
      <c r="BK267" s="182">
        <f>ROUND(I267*H267,1)</f>
        <v>0</v>
      </c>
      <c r="BL267" s="17" t="s">
        <v>143</v>
      </c>
      <c r="BM267" s="17" t="s">
        <v>406</v>
      </c>
    </row>
    <row r="268" spans="2:47" s="1" customFormat="1" ht="27">
      <c r="B268" s="34"/>
      <c r="C268" s="56"/>
      <c r="D268" s="201" t="s">
        <v>220</v>
      </c>
      <c r="E268" s="56"/>
      <c r="F268" s="202" t="s">
        <v>377</v>
      </c>
      <c r="G268" s="56"/>
      <c r="H268" s="56"/>
      <c r="I268" s="145"/>
      <c r="J268" s="56"/>
      <c r="K268" s="56"/>
      <c r="L268" s="54"/>
      <c r="M268" s="71"/>
      <c r="N268" s="35"/>
      <c r="O268" s="35"/>
      <c r="P268" s="35"/>
      <c r="Q268" s="35"/>
      <c r="R268" s="35"/>
      <c r="S268" s="35"/>
      <c r="T268" s="72"/>
      <c r="AT268" s="17" t="s">
        <v>220</v>
      </c>
      <c r="AU268" s="17" t="s">
        <v>139</v>
      </c>
    </row>
    <row r="269" spans="2:51" s="12" customFormat="1" ht="13.5">
      <c r="B269" s="214"/>
      <c r="C269" s="215"/>
      <c r="D269" s="216" t="s">
        <v>222</v>
      </c>
      <c r="E269" s="217" t="s">
        <v>19</v>
      </c>
      <c r="F269" s="218" t="s">
        <v>407</v>
      </c>
      <c r="G269" s="215"/>
      <c r="H269" s="219">
        <v>2.28</v>
      </c>
      <c r="I269" s="220"/>
      <c r="J269" s="215"/>
      <c r="K269" s="215"/>
      <c r="L269" s="221"/>
      <c r="M269" s="222"/>
      <c r="N269" s="223"/>
      <c r="O269" s="223"/>
      <c r="P269" s="223"/>
      <c r="Q269" s="223"/>
      <c r="R269" s="223"/>
      <c r="S269" s="223"/>
      <c r="T269" s="224"/>
      <c r="AT269" s="225" t="s">
        <v>222</v>
      </c>
      <c r="AU269" s="225" t="s">
        <v>139</v>
      </c>
      <c r="AV269" s="12" t="s">
        <v>79</v>
      </c>
      <c r="AW269" s="12" t="s">
        <v>33</v>
      </c>
      <c r="AX269" s="12" t="s">
        <v>77</v>
      </c>
      <c r="AY269" s="225" t="s">
        <v>128</v>
      </c>
    </row>
    <row r="270" spans="2:65" s="1" customFormat="1" ht="22.5" customHeight="1">
      <c r="B270" s="34"/>
      <c r="C270" s="172" t="s">
        <v>408</v>
      </c>
      <c r="D270" s="172" t="s">
        <v>129</v>
      </c>
      <c r="E270" s="173" t="s">
        <v>409</v>
      </c>
      <c r="F270" s="174" t="s">
        <v>410</v>
      </c>
      <c r="G270" s="175" t="s">
        <v>236</v>
      </c>
      <c r="H270" s="176">
        <v>0.92</v>
      </c>
      <c r="I270" s="177"/>
      <c r="J270" s="176">
        <f>ROUND(I270*H270,1)</f>
        <v>0</v>
      </c>
      <c r="K270" s="174" t="s">
        <v>218</v>
      </c>
      <c r="L270" s="54"/>
      <c r="M270" s="178" t="s">
        <v>19</v>
      </c>
      <c r="N270" s="179" t="s">
        <v>41</v>
      </c>
      <c r="O270" s="35"/>
      <c r="P270" s="180">
        <f>O270*H270</f>
        <v>0</v>
      </c>
      <c r="Q270" s="180">
        <v>2.45329</v>
      </c>
      <c r="R270" s="180">
        <f>Q270*H270</f>
        <v>2.2570268</v>
      </c>
      <c r="S270" s="180">
        <v>0</v>
      </c>
      <c r="T270" s="181">
        <f>S270*H270</f>
        <v>0</v>
      </c>
      <c r="AR270" s="17" t="s">
        <v>143</v>
      </c>
      <c r="AT270" s="17" t="s">
        <v>129</v>
      </c>
      <c r="AU270" s="17" t="s">
        <v>139</v>
      </c>
      <c r="AY270" s="17" t="s">
        <v>128</v>
      </c>
      <c r="BE270" s="182">
        <f>IF(N270="základní",J270,0)</f>
        <v>0</v>
      </c>
      <c r="BF270" s="182">
        <f>IF(N270="snížená",J270,0)</f>
        <v>0</v>
      </c>
      <c r="BG270" s="182">
        <f>IF(N270="zákl. přenesená",J270,0)</f>
        <v>0</v>
      </c>
      <c r="BH270" s="182">
        <f>IF(N270="sníž. přenesená",J270,0)</f>
        <v>0</v>
      </c>
      <c r="BI270" s="182">
        <f>IF(N270="nulová",J270,0)</f>
        <v>0</v>
      </c>
      <c r="BJ270" s="17" t="s">
        <v>77</v>
      </c>
      <c r="BK270" s="182">
        <f>ROUND(I270*H270,1)</f>
        <v>0</v>
      </c>
      <c r="BL270" s="17" t="s">
        <v>143</v>
      </c>
      <c r="BM270" s="17" t="s">
        <v>411</v>
      </c>
    </row>
    <row r="271" spans="2:47" s="1" customFormat="1" ht="94.5">
      <c r="B271" s="34"/>
      <c r="C271" s="56"/>
      <c r="D271" s="201" t="s">
        <v>220</v>
      </c>
      <c r="E271" s="56"/>
      <c r="F271" s="202" t="s">
        <v>348</v>
      </c>
      <c r="G271" s="56"/>
      <c r="H271" s="56"/>
      <c r="I271" s="145"/>
      <c r="J271" s="56"/>
      <c r="K271" s="56"/>
      <c r="L271" s="54"/>
      <c r="M271" s="71"/>
      <c r="N271" s="35"/>
      <c r="O271" s="35"/>
      <c r="P271" s="35"/>
      <c r="Q271" s="35"/>
      <c r="R271" s="35"/>
      <c r="S271" s="35"/>
      <c r="T271" s="72"/>
      <c r="AT271" s="17" t="s">
        <v>220</v>
      </c>
      <c r="AU271" s="17" t="s">
        <v>139</v>
      </c>
    </row>
    <row r="272" spans="2:51" s="11" customFormat="1" ht="13.5">
      <c r="B272" s="203"/>
      <c r="C272" s="204"/>
      <c r="D272" s="201" t="s">
        <v>222</v>
      </c>
      <c r="E272" s="205" t="s">
        <v>19</v>
      </c>
      <c r="F272" s="206" t="s">
        <v>247</v>
      </c>
      <c r="G272" s="204"/>
      <c r="H272" s="207" t="s">
        <v>19</v>
      </c>
      <c r="I272" s="208"/>
      <c r="J272" s="204"/>
      <c r="K272" s="204"/>
      <c r="L272" s="209"/>
      <c r="M272" s="210"/>
      <c r="N272" s="211"/>
      <c r="O272" s="211"/>
      <c r="P272" s="211"/>
      <c r="Q272" s="211"/>
      <c r="R272" s="211"/>
      <c r="S272" s="211"/>
      <c r="T272" s="212"/>
      <c r="AT272" s="213" t="s">
        <v>222</v>
      </c>
      <c r="AU272" s="213" t="s">
        <v>139</v>
      </c>
      <c r="AV272" s="11" t="s">
        <v>77</v>
      </c>
      <c r="AW272" s="11" t="s">
        <v>33</v>
      </c>
      <c r="AX272" s="11" t="s">
        <v>70</v>
      </c>
      <c r="AY272" s="213" t="s">
        <v>128</v>
      </c>
    </row>
    <row r="273" spans="2:51" s="12" customFormat="1" ht="13.5">
      <c r="B273" s="214"/>
      <c r="C273" s="215"/>
      <c r="D273" s="216" t="s">
        <v>222</v>
      </c>
      <c r="E273" s="217" t="s">
        <v>19</v>
      </c>
      <c r="F273" s="218" t="s">
        <v>412</v>
      </c>
      <c r="G273" s="215"/>
      <c r="H273" s="219">
        <v>0.92</v>
      </c>
      <c r="I273" s="220"/>
      <c r="J273" s="215"/>
      <c r="K273" s="215"/>
      <c r="L273" s="221"/>
      <c r="M273" s="222"/>
      <c r="N273" s="223"/>
      <c r="O273" s="223"/>
      <c r="P273" s="223"/>
      <c r="Q273" s="223"/>
      <c r="R273" s="223"/>
      <c r="S273" s="223"/>
      <c r="T273" s="224"/>
      <c r="AT273" s="225" t="s">
        <v>222</v>
      </c>
      <c r="AU273" s="225" t="s">
        <v>139</v>
      </c>
      <c r="AV273" s="12" t="s">
        <v>79</v>
      </c>
      <c r="AW273" s="12" t="s">
        <v>33</v>
      </c>
      <c r="AX273" s="12" t="s">
        <v>77</v>
      </c>
      <c r="AY273" s="225" t="s">
        <v>128</v>
      </c>
    </row>
    <row r="274" spans="2:65" s="1" customFormat="1" ht="22.5" customHeight="1">
      <c r="B274" s="34"/>
      <c r="C274" s="172" t="s">
        <v>413</v>
      </c>
      <c r="D274" s="172" t="s">
        <v>129</v>
      </c>
      <c r="E274" s="173" t="s">
        <v>414</v>
      </c>
      <c r="F274" s="174" t="s">
        <v>415</v>
      </c>
      <c r="G274" s="175" t="s">
        <v>227</v>
      </c>
      <c r="H274" s="176">
        <v>4.61</v>
      </c>
      <c r="I274" s="177"/>
      <c r="J274" s="176">
        <f>ROUND(I274*H274,1)</f>
        <v>0</v>
      </c>
      <c r="K274" s="174" t="s">
        <v>218</v>
      </c>
      <c r="L274" s="54"/>
      <c r="M274" s="178" t="s">
        <v>19</v>
      </c>
      <c r="N274" s="179" t="s">
        <v>41</v>
      </c>
      <c r="O274" s="35"/>
      <c r="P274" s="180">
        <f>O274*H274</f>
        <v>0</v>
      </c>
      <c r="Q274" s="180">
        <v>0.00103</v>
      </c>
      <c r="R274" s="180">
        <f>Q274*H274</f>
        <v>0.0047483000000000004</v>
      </c>
      <c r="S274" s="180">
        <v>0</v>
      </c>
      <c r="T274" s="181">
        <f>S274*H274</f>
        <v>0</v>
      </c>
      <c r="AR274" s="17" t="s">
        <v>143</v>
      </c>
      <c r="AT274" s="17" t="s">
        <v>129</v>
      </c>
      <c r="AU274" s="17" t="s">
        <v>139</v>
      </c>
      <c r="AY274" s="17" t="s">
        <v>128</v>
      </c>
      <c r="BE274" s="182">
        <f>IF(N274="základní",J274,0)</f>
        <v>0</v>
      </c>
      <c r="BF274" s="182">
        <f>IF(N274="snížená",J274,0)</f>
        <v>0</v>
      </c>
      <c r="BG274" s="182">
        <f>IF(N274="zákl. přenesená",J274,0)</f>
        <v>0</v>
      </c>
      <c r="BH274" s="182">
        <f>IF(N274="sníž. přenesená",J274,0)</f>
        <v>0</v>
      </c>
      <c r="BI274" s="182">
        <f>IF(N274="nulová",J274,0)</f>
        <v>0</v>
      </c>
      <c r="BJ274" s="17" t="s">
        <v>77</v>
      </c>
      <c r="BK274" s="182">
        <f>ROUND(I274*H274,1)</f>
        <v>0</v>
      </c>
      <c r="BL274" s="17" t="s">
        <v>143</v>
      </c>
      <c r="BM274" s="17" t="s">
        <v>416</v>
      </c>
    </row>
    <row r="275" spans="2:51" s="11" customFormat="1" ht="13.5">
      <c r="B275" s="203"/>
      <c r="C275" s="204"/>
      <c r="D275" s="201" t="s">
        <v>222</v>
      </c>
      <c r="E275" s="205" t="s">
        <v>19</v>
      </c>
      <c r="F275" s="206" t="s">
        <v>247</v>
      </c>
      <c r="G275" s="204"/>
      <c r="H275" s="207" t="s">
        <v>19</v>
      </c>
      <c r="I275" s="208"/>
      <c r="J275" s="204"/>
      <c r="K275" s="204"/>
      <c r="L275" s="209"/>
      <c r="M275" s="210"/>
      <c r="N275" s="211"/>
      <c r="O275" s="211"/>
      <c r="P275" s="211"/>
      <c r="Q275" s="211"/>
      <c r="R275" s="211"/>
      <c r="S275" s="211"/>
      <c r="T275" s="212"/>
      <c r="AT275" s="213" t="s">
        <v>222</v>
      </c>
      <c r="AU275" s="213" t="s">
        <v>139</v>
      </c>
      <c r="AV275" s="11" t="s">
        <v>77</v>
      </c>
      <c r="AW275" s="11" t="s">
        <v>33</v>
      </c>
      <c r="AX275" s="11" t="s">
        <v>70</v>
      </c>
      <c r="AY275" s="213" t="s">
        <v>128</v>
      </c>
    </row>
    <row r="276" spans="2:51" s="12" customFormat="1" ht="13.5">
      <c r="B276" s="214"/>
      <c r="C276" s="215"/>
      <c r="D276" s="216" t="s">
        <v>222</v>
      </c>
      <c r="E276" s="217" t="s">
        <v>19</v>
      </c>
      <c r="F276" s="218" t="s">
        <v>417</v>
      </c>
      <c r="G276" s="215"/>
      <c r="H276" s="219">
        <v>4.61</v>
      </c>
      <c r="I276" s="220"/>
      <c r="J276" s="215"/>
      <c r="K276" s="215"/>
      <c r="L276" s="221"/>
      <c r="M276" s="222"/>
      <c r="N276" s="223"/>
      <c r="O276" s="223"/>
      <c r="P276" s="223"/>
      <c r="Q276" s="223"/>
      <c r="R276" s="223"/>
      <c r="S276" s="223"/>
      <c r="T276" s="224"/>
      <c r="AT276" s="225" t="s">
        <v>222</v>
      </c>
      <c r="AU276" s="225" t="s">
        <v>139</v>
      </c>
      <c r="AV276" s="12" t="s">
        <v>79</v>
      </c>
      <c r="AW276" s="12" t="s">
        <v>33</v>
      </c>
      <c r="AX276" s="12" t="s">
        <v>77</v>
      </c>
      <c r="AY276" s="225" t="s">
        <v>128</v>
      </c>
    </row>
    <row r="277" spans="2:65" s="1" customFormat="1" ht="22.5" customHeight="1">
      <c r="B277" s="34"/>
      <c r="C277" s="172" t="s">
        <v>418</v>
      </c>
      <c r="D277" s="172" t="s">
        <v>129</v>
      </c>
      <c r="E277" s="173" t="s">
        <v>419</v>
      </c>
      <c r="F277" s="174" t="s">
        <v>420</v>
      </c>
      <c r="G277" s="175" t="s">
        <v>227</v>
      </c>
      <c r="H277" s="176">
        <v>4.61</v>
      </c>
      <c r="I277" s="177"/>
      <c r="J277" s="176">
        <f>ROUND(I277*H277,1)</f>
        <v>0</v>
      </c>
      <c r="K277" s="174" t="s">
        <v>218</v>
      </c>
      <c r="L277" s="54"/>
      <c r="M277" s="178" t="s">
        <v>19</v>
      </c>
      <c r="N277" s="179" t="s">
        <v>41</v>
      </c>
      <c r="O277" s="35"/>
      <c r="P277" s="180">
        <f>O277*H277</f>
        <v>0</v>
      </c>
      <c r="Q277" s="180">
        <v>0</v>
      </c>
      <c r="R277" s="180">
        <f>Q277*H277</f>
        <v>0</v>
      </c>
      <c r="S277" s="180">
        <v>0</v>
      </c>
      <c r="T277" s="181">
        <f>S277*H277</f>
        <v>0</v>
      </c>
      <c r="AR277" s="17" t="s">
        <v>143</v>
      </c>
      <c r="AT277" s="17" t="s">
        <v>129</v>
      </c>
      <c r="AU277" s="17" t="s">
        <v>139</v>
      </c>
      <c r="AY277" s="17" t="s">
        <v>128</v>
      </c>
      <c r="BE277" s="182">
        <f>IF(N277="základní",J277,0)</f>
        <v>0</v>
      </c>
      <c r="BF277" s="182">
        <f>IF(N277="snížená",J277,0)</f>
        <v>0</v>
      </c>
      <c r="BG277" s="182">
        <f>IF(N277="zákl. přenesená",J277,0)</f>
        <v>0</v>
      </c>
      <c r="BH277" s="182">
        <f>IF(N277="sníž. přenesená",J277,0)</f>
        <v>0</v>
      </c>
      <c r="BI277" s="182">
        <f>IF(N277="nulová",J277,0)</f>
        <v>0</v>
      </c>
      <c r="BJ277" s="17" t="s">
        <v>77</v>
      </c>
      <c r="BK277" s="182">
        <f>ROUND(I277*H277,1)</f>
        <v>0</v>
      </c>
      <c r="BL277" s="17" t="s">
        <v>143</v>
      </c>
      <c r="BM277" s="17" t="s">
        <v>421</v>
      </c>
    </row>
    <row r="278" spans="2:65" s="1" customFormat="1" ht="22.5" customHeight="1">
      <c r="B278" s="34"/>
      <c r="C278" s="172" t="s">
        <v>422</v>
      </c>
      <c r="D278" s="172" t="s">
        <v>129</v>
      </c>
      <c r="E278" s="173" t="s">
        <v>423</v>
      </c>
      <c r="F278" s="174" t="s">
        <v>424</v>
      </c>
      <c r="G278" s="175" t="s">
        <v>262</v>
      </c>
      <c r="H278" s="176">
        <v>0.1</v>
      </c>
      <c r="I278" s="177"/>
      <c r="J278" s="176">
        <f>ROUND(I278*H278,1)</f>
        <v>0</v>
      </c>
      <c r="K278" s="174" t="s">
        <v>218</v>
      </c>
      <c r="L278" s="54"/>
      <c r="M278" s="178" t="s">
        <v>19</v>
      </c>
      <c r="N278" s="179" t="s">
        <v>41</v>
      </c>
      <c r="O278" s="35"/>
      <c r="P278" s="180">
        <f>O278*H278</f>
        <v>0</v>
      </c>
      <c r="Q278" s="180">
        <v>1.06017</v>
      </c>
      <c r="R278" s="180">
        <f>Q278*H278</f>
        <v>0.10601700000000001</v>
      </c>
      <c r="S278" s="180">
        <v>0</v>
      </c>
      <c r="T278" s="181">
        <f>S278*H278</f>
        <v>0</v>
      </c>
      <c r="AR278" s="17" t="s">
        <v>143</v>
      </c>
      <c r="AT278" s="17" t="s">
        <v>129</v>
      </c>
      <c r="AU278" s="17" t="s">
        <v>139</v>
      </c>
      <c r="AY278" s="17" t="s">
        <v>128</v>
      </c>
      <c r="BE278" s="182">
        <f>IF(N278="základní",J278,0)</f>
        <v>0</v>
      </c>
      <c r="BF278" s="182">
        <f>IF(N278="snížená",J278,0)</f>
        <v>0</v>
      </c>
      <c r="BG278" s="182">
        <f>IF(N278="zákl. přenesená",J278,0)</f>
        <v>0</v>
      </c>
      <c r="BH278" s="182">
        <f>IF(N278="sníž. přenesená",J278,0)</f>
        <v>0</v>
      </c>
      <c r="BI278" s="182">
        <f>IF(N278="nulová",J278,0)</f>
        <v>0</v>
      </c>
      <c r="BJ278" s="17" t="s">
        <v>77</v>
      </c>
      <c r="BK278" s="182">
        <f>ROUND(I278*H278,1)</f>
        <v>0</v>
      </c>
      <c r="BL278" s="17" t="s">
        <v>143</v>
      </c>
      <c r="BM278" s="17" t="s">
        <v>425</v>
      </c>
    </row>
    <row r="279" spans="2:47" s="1" customFormat="1" ht="27">
      <c r="B279" s="34"/>
      <c r="C279" s="56"/>
      <c r="D279" s="201" t="s">
        <v>220</v>
      </c>
      <c r="E279" s="56"/>
      <c r="F279" s="202" t="s">
        <v>377</v>
      </c>
      <c r="G279" s="56"/>
      <c r="H279" s="56"/>
      <c r="I279" s="145"/>
      <c r="J279" s="56"/>
      <c r="K279" s="56"/>
      <c r="L279" s="54"/>
      <c r="M279" s="71"/>
      <c r="N279" s="35"/>
      <c r="O279" s="35"/>
      <c r="P279" s="35"/>
      <c r="Q279" s="35"/>
      <c r="R279" s="35"/>
      <c r="S279" s="35"/>
      <c r="T279" s="72"/>
      <c r="AT279" s="17" t="s">
        <v>220</v>
      </c>
      <c r="AU279" s="17" t="s">
        <v>139</v>
      </c>
    </row>
    <row r="280" spans="2:51" s="12" customFormat="1" ht="13.5">
      <c r="B280" s="214"/>
      <c r="C280" s="215"/>
      <c r="D280" s="216" t="s">
        <v>222</v>
      </c>
      <c r="E280" s="217" t="s">
        <v>19</v>
      </c>
      <c r="F280" s="218" t="s">
        <v>426</v>
      </c>
      <c r="G280" s="215"/>
      <c r="H280" s="219">
        <v>0.1</v>
      </c>
      <c r="I280" s="220"/>
      <c r="J280" s="215"/>
      <c r="K280" s="215"/>
      <c r="L280" s="221"/>
      <c r="M280" s="222"/>
      <c r="N280" s="223"/>
      <c r="O280" s="223"/>
      <c r="P280" s="223"/>
      <c r="Q280" s="223"/>
      <c r="R280" s="223"/>
      <c r="S280" s="223"/>
      <c r="T280" s="224"/>
      <c r="AT280" s="225" t="s">
        <v>222</v>
      </c>
      <c r="AU280" s="225" t="s">
        <v>139</v>
      </c>
      <c r="AV280" s="12" t="s">
        <v>79</v>
      </c>
      <c r="AW280" s="12" t="s">
        <v>33</v>
      </c>
      <c r="AX280" s="12" t="s">
        <v>77</v>
      </c>
      <c r="AY280" s="225" t="s">
        <v>128</v>
      </c>
    </row>
    <row r="281" spans="2:65" s="1" customFormat="1" ht="22.5" customHeight="1">
      <c r="B281" s="34"/>
      <c r="C281" s="172" t="s">
        <v>427</v>
      </c>
      <c r="D281" s="172" t="s">
        <v>129</v>
      </c>
      <c r="E281" s="173" t="s">
        <v>428</v>
      </c>
      <c r="F281" s="174" t="s">
        <v>429</v>
      </c>
      <c r="G281" s="175" t="s">
        <v>217</v>
      </c>
      <c r="H281" s="176">
        <v>38.7</v>
      </c>
      <c r="I281" s="177"/>
      <c r="J281" s="176">
        <f>ROUND(I281*H281,1)</f>
        <v>0</v>
      </c>
      <c r="K281" s="174" t="s">
        <v>19</v>
      </c>
      <c r="L281" s="54"/>
      <c r="M281" s="178" t="s">
        <v>19</v>
      </c>
      <c r="N281" s="179" t="s">
        <v>41</v>
      </c>
      <c r="O281" s="35"/>
      <c r="P281" s="180">
        <f>O281*H281</f>
        <v>0</v>
      </c>
      <c r="Q281" s="180">
        <v>0</v>
      </c>
      <c r="R281" s="180">
        <f>Q281*H281</f>
        <v>0</v>
      </c>
      <c r="S281" s="180">
        <v>0</v>
      </c>
      <c r="T281" s="181">
        <f>S281*H281</f>
        <v>0</v>
      </c>
      <c r="AR281" s="17" t="s">
        <v>143</v>
      </c>
      <c r="AT281" s="17" t="s">
        <v>129</v>
      </c>
      <c r="AU281" s="17" t="s">
        <v>139</v>
      </c>
      <c r="AY281" s="17" t="s">
        <v>128</v>
      </c>
      <c r="BE281" s="182">
        <f>IF(N281="základní",J281,0)</f>
        <v>0</v>
      </c>
      <c r="BF281" s="182">
        <f>IF(N281="snížená",J281,0)</f>
        <v>0</v>
      </c>
      <c r="BG281" s="182">
        <f>IF(N281="zákl. přenesená",J281,0)</f>
        <v>0</v>
      </c>
      <c r="BH281" s="182">
        <f>IF(N281="sníž. přenesená",J281,0)</f>
        <v>0</v>
      </c>
      <c r="BI281" s="182">
        <f>IF(N281="nulová",J281,0)</f>
        <v>0</v>
      </c>
      <c r="BJ281" s="17" t="s">
        <v>77</v>
      </c>
      <c r="BK281" s="182">
        <f>ROUND(I281*H281,1)</f>
        <v>0</v>
      </c>
      <c r="BL281" s="17" t="s">
        <v>143</v>
      </c>
      <c r="BM281" s="17" t="s">
        <v>430</v>
      </c>
    </row>
    <row r="282" spans="2:51" s="11" customFormat="1" ht="13.5">
      <c r="B282" s="203"/>
      <c r="C282" s="204"/>
      <c r="D282" s="201" t="s">
        <v>222</v>
      </c>
      <c r="E282" s="205" t="s">
        <v>19</v>
      </c>
      <c r="F282" s="206" t="s">
        <v>431</v>
      </c>
      <c r="G282" s="204"/>
      <c r="H282" s="207" t="s">
        <v>19</v>
      </c>
      <c r="I282" s="208"/>
      <c r="J282" s="204"/>
      <c r="K282" s="204"/>
      <c r="L282" s="209"/>
      <c r="M282" s="210"/>
      <c r="N282" s="211"/>
      <c r="O282" s="211"/>
      <c r="P282" s="211"/>
      <c r="Q282" s="211"/>
      <c r="R282" s="211"/>
      <c r="S282" s="211"/>
      <c r="T282" s="212"/>
      <c r="AT282" s="213" t="s">
        <v>222</v>
      </c>
      <c r="AU282" s="213" t="s">
        <v>139</v>
      </c>
      <c r="AV282" s="11" t="s">
        <v>77</v>
      </c>
      <c r="AW282" s="11" t="s">
        <v>33</v>
      </c>
      <c r="AX282" s="11" t="s">
        <v>70</v>
      </c>
      <c r="AY282" s="213" t="s">
        <v>128</v>
      </c>
    </row>
    <row r="283" spans="2:51" s="12" customFormat="1" ht="13.5">
      <c r="B283" s="214"/>
      <c r="C283" s="215"/>
      <c r="D283" s="201" t="s">
        <v>222</v>
      </c>
      <c r="E283" s="227" t="s">
        <v>19</v>
      </c>
      <c r="F283" s="228" t="s">
        <v>432</v>
      </c>
      <c r="G283" s="215"/>
      <c r="H283" s="229">
        <v>28.14</v>
      </c>
      <c r="I283" s="220"/>
      <c r="J283" s="215"/>
      <c r="K283" s="215"/>
      <c r="L283" s="221"/>
      <c r="M283" s="222"/>
      <c r="N283" s="223"/>
      <c r="O283" s="223"/>
      <c r="P283" s="223"/>
      <c r="Q283" s="223"/>
      <c r="R283" s="223"/>
      <c r="S283" s="223"/>
      <c r="T283" s="224"/>
      <c r="AT283" s="225" t="s">
        <v>222</v>
      </c>
      <c r="AU283" s="225" t="s">
        <v>139</v>
      </c>
      <c r="AV283" s="12" t="s">
        <v>79</v>
      </c>
      <c r="AW283" s="12" t="s">
        <v>33</v>
      </c>
      <c r="AX283" s="12" t="s">
        <v>70</v>
      </c>
      <c r="AY283" s="225" t="s">
        <v>128</v>
      </c>
    </row>
    <row r="284" spans="2:51" s="11" customFormat="1" ht="13.5">
      <c r="B284" s="203"/>
      <c r="C284" s="204"/>
      <c r="D284" s="201" t="s">
        <v>222</v>
      </c>
      <c r="E284" s="205" t="s">
        <v>19</v>
      </c>
      <c r="F284" s="206" t="s">
        <v>433</v>
      </c>
      <c r="G284" s="204"/>
      <c r="H284" s="207" t="s">
        <v>19</v>
      </c>
      <c r="I284" s="208"/>
      <c r="J284" s="204"/>
      <c r="K284" s="204"/>
      <c r="L284" s="209"/>
      <c r="M284" s="210"/>
      <c r="N284" s="211"/>
      <c r="O284" s="211"/>
      <c r="P284" s="211"/>
      <c r="Q284" s="211"/>
      <c r="R284" s="211"/>
      <c r="S284" s="211"/>
      <c r="T284" s="212"/>
      <c r="AT284" s="213" t="s">
        <v>222</v>
      </c>
      <c r="AU284" s="213" t="s">
        <v>139</v>
      </c>
      <c r="AV284" s="11" t="s">
        <v>77</v>
      </c>
      <c r="AW284" s="11" t="s">
        <v>33</v>
      </c>
      <c r="AX284" s="11" t="s">
        <v>70</v>
      </c>
      <c r="AY284" s="213" t="s">
        <v>128</v>
      </c>
    </row>
    <row r="285" spans="2:51" s="12" customFormat="1" ht="13.5">
      <c r="B285" s="214"/>
      <c r="C285" s="215"/>
      <c r="D285" s="201" t="s">
        <v>222</v>
      </c>
      <c r="E285" s="227" t="s">
        <v>19</v>
      </c>
      <c r="F285" s="228" t="s">
        <v>434</v>
      </c>
      <c r="G285" s="215"/>
      <c r="H285" s="229">
        <v>10.56</v>
      </c>
      <c r="I285" s="220"/>
      <c r="J285" s="215"/>
      <c r="K285" s="215"/>
      <c r="L285" s="221"/>
      <c r="M285" s="222"/>
      <c r="N285" s="223"/>
      <c r="O285" s="223"/>
      <c r="P285" s="223"/>
      <c r="Q285" s="223"/>
      <c r="R285" s="223"/>
      <c r="S285" s="223"/>
      <c r="T285" s="224"/>
      <c r="AT285" s="225" t="s">
        <v>222</v>
      </c>
      <c r="AU285" s="225" t="s">
        <v>139</v>
      </c>
      <c r="AV285" s="12" t="s">
        <v>79</v>
      </c>
      <c r="AW285" s="12" t="s">
        <v>33</v>
      </c>
      <c r="AX285" s="12" t="s">
        <v>70</v>
      </c>
      <c r="AY285" s="225" t="s">
        <v>128</v>
      </c>
    </row>
    <row r="286" spans="2:51" s="13" customFormat="1" ht="13.5">
      <c r="B286" s="230"/>
      <c r="C286" s="231"/>
      <c r="D286" s="201" t="s">
        <v>222</v>
      </c>
      <c r="E286" s="250" t="s">
        <v>19</v>
      </c>
      <c r="F286" s="251" t="s">
        <v>251</v>
      </c>
      <c r="G286" s="231"/>
      <c r="H286" s="252">
        <v>38.7</v>
      </c>
      <c r="I286" s="235"/>
      <c r="J286" s="231"/>
      <c r="K286" s="231"/>
      <c r="L286" s="236"/>
      <c r="M286" s="237"/>
      <c r="N286" s="238"/>
      <c r="O286" s="238"/>
      <c r="P286" s="238"/>
      <c r="Q286" s="238"/>
      <c r="R286" s="238"/>
      <c r="S286" s="238"/>
      <c r="T286" s="239"/>
      <c r="AT286" s="240" t="s">
        <v>222</v>
      </c>
      <c r="AU286" s="240" t="s">
        <v>139</v>
      </c>
      <c r="AV286" s="13" t="s">
        <v>143</v>
      </c>
      <c r="AW286" s="13" t="s">
        <v>33</v>
      </c>
      <c r="AX286" s="13" t="s">
        <v>77</v>
      </c>
      <c r="AY286" s="240" t="s">
        <v>128</v>
      </c>
    </row>
    <row r="287" spans="2:63" s="9" customFormat="1" ht="22.35" customHeight="1">
      <c r="B287" s="158"/>
      <c r="C287" s="159"/>
      <c r="D287" s="160" t="s">
        <v>69</v>
      </c>
      <c r="E287" s="199" t="s">
        <v>139</v>
      </c>
      <c r="F287" s="199" t="s">
        <v>435</v>
      </c>
      <c r="G287" s="159"/>
      <c r="H287" s="159"/>
      <c r="I287" s="162"/>
      <c r="J287" s="200">
        <f>BK287</f>
        <v>0</v>
      </c>
      <c r="K287" s="159"/>
      <c r="L287" s="164"/>
      <c r="M287" s="165"/>
      <c r="N287" s="166"/>
      <c r="O287" s="166"/>
      <c r="P287" s="167">
        <f>SUM(P288:P368)</f>
        <v>0</v>
      </c>
      <c r="Q287" s="166"/>
      <c r="R287" s="167">
        <f>SUM(R288:R368)</f>
        <v>474.1739034</v>
      </c>
      <c r="S287" s="166"/>
      <c r="T287" s="168">
        <f>SUM(T288:T368)</f>
        <v>0</v>
      </c>
      <c r="AR287" s="169" t="s">
        <v>77</v>
      </c>
      <c r="AT287" s="170" t="s">
        <v>69</v>
      </c>
      <c r="AU287" s="170" t="s">
        <v>79</v>
      </c>
      <c r="AY287" s="169" t="s">
        <v>128</v>
      </c>
      <c r="BK287" s="171">
        <f>SUM(BK288:BK368)</f>
        <v>0</v>
      </c>
    </row>
    <row r="288" spans="2:65" s="1" customFormat="1" ht="31.5" customHeight="1">
      <c r="B288" s="34"/>
      <c r="C288" s="172" t="s">
        <v>436</v>
      </c>
      <c r="D288" s="172" t="s">
        <v>129</v>
      </c>
      <c r="E288" s="173" t="s">
        <v>437</v>
      </c>
      <c r="F288" s="174" t="s">
        <v>438</v>
      </c>
      <c r="G288" s="175" t="s">
        <v>236</v>
      </c>
      <c r="H288" s="176">
        <v>2.88</v>
      </c>
      <c r="I288" s="177"/>
      <c r="J288" s="176">
        <f>ROUND(I288*H288,1)</f>
        <v>0</v>
      </c>
      <c r="K288" s="174" t="s">
        <v>19</v>
      </c>
      <c r="L288" s="54"/>
      <c r="M288" s="178" t="s">
        <v>19</v>
      </c>
      <c r="N288" s="179" t="s">
        <v>41</v>
      </c>
      <c r="O288" s="35"/>
      <c r="P288" s="180">
        <f>O288*H288</f>
        <v>0</v>
      </c>
      <c r="Q288" s="180">
        <v>0.56423</v>
      </c>
      <c r="R288" s="180">
        <f>Q288*H288</f>
        <v>1.6249824</v>
      </c>
      <c r="S288" s="180">
        <v>0</v>
      </c>
      <c r="T288" s="181">
        <f>S288*H288</f>
        <v>0</v>
      </c>
      <c r="AR288" s="17" t="s">
        <v>143</v>
      </c>
      <c r="AT288" s="17" t="s">
        <v>129</v>
      </c>
      <c r="AU288" s="17" t="s">
        <v>139</v>
      </c>
      <c r="AY288" s="17" t="s">
        <v>128</v>
      </c>
      <c r="BE288" s="182">
        <f>IF(N288="základní",J288,0)</f>
        <v>0</v>
      </c>
      <c r="BF288" s="182">
        <f>IF(N288="snížená",J288,0)</f>
        <v>0</v>
      </c>
      <c r="BG288" s="182">
        <f>IF(N288="zákl. přenesená",J288,0)</f>
        <v>0</v>
      </c>
      <c r="BH288" s="182">
        <f>IF(N288="sníž. přenesená",J288,0)</f>
        <v>0</v>
      </c>
      <c r="BI288" s="182">
        <f>IF(N288="nulová",J288,0)</f>
        <v>0</v>
      </c>
      <c r="BJ288" s="17" t="s">
        <v>77</v>
      </c>
      <c r="BK288" s="182">
        <f>ROUND(I288*H288,1)</f>
        <v>0</v>
      </c>
      <c r="BL288" s="17" t="s">
        <v>143</v>
      </c>
      <c r="BM288" s="17" t="s">
        <v>439</v>
      </c>
    </row>
    <row r="289" spans="2:51" s="11" customFormat="1" ht="13.5">
      <c r="B289" s="203"/>
      <c r="C289" s="204"/>
      <c r="D289" s="201" t="s">
        <v>222</v>
      </c>
      <c r="E289" s="205" t="s">
        <v>19</v>
      </c>
      <c r="F289" s="206" t="s">
        <v>440</v>
      </c>
      <c r="G289" s="204"/>
      <c r="H289" s="207" t="s">
        <v>19</v>
      </c>
      <c r="I289" s="208"/>
      <c r="J289" s="204"/>
      <c r="K289" s="204"/>
      <c r="L289" s="209"/>
      <c r="M289" s="210"/>
      <c r="N289" s="211"/>
      <c r="O289" s="211"/>
      <c r="P289" s="211"/>
      <c r="Q289" s="211"/>
      <c r="R289" s="211"/>
      <c r="S289" s="211"/>
      <c r="T289" s="212"/>
      <c r="AT289" s="213" t="s">
        <v>222</v>
      </c>
      <c r="AU289" s="213" t="s">
        <v>139</v>
      </c>
      <c r="AV289" s="11" t="s">
        <v>77</v>
      </c>
      <c r="AW289" s="11" t="s">
        <v>33</v>
      </c>
      <c r="AX289" s="11" t="s">
        <v>70</v>
      </c>
      <c r="AY289" s="213" t="s">
        <v>128</v>
      </c>
    </row>
    <row r="290" spans="2:51" s="12" customFormat="1" ht="13.5">
      <c r="B290" s="214"/>
      <c r="C290" s="215"/>
      <c r="D290" s="201" t="s">
        <v>222</v>
      </c>
      <c r="E290" s="227" t="s">
        <v>19</v>
      </c>
      <c r="F290" s="228" t="s">
        <v>441</v>
      </c>
      <c r="G290" s="215"/>
      <c r="H290" s="229">
        <v>1.2</v>
      </c>
      <c r="I290" s="220"/>
      <c r="J290" s="215"/>
      <c r="K290" s="215"/>
      <c r="L290" s="221"/>
      <c r="M290" s="222"/>
      <c r="N290" s="223"/>
      <c r="O290" s="223"/>
      <c r="P290" s="223"/>
      <c r="Q290" s="223"/>
      <c r="R290" s="223"/>
      <c r="S290" s="223"/>
      <c r="T290" s="224"/>
      <c r="AT290" s="225" t="s">
        <v>222</v>
      </c>
      <c r="AU290" s="225" t="s">
        <v>139</v>
      </c>
      <c r="AV290" s="12" t="s">
        <v>79</v>
      </c>
      <c r="AW290" s="12" t="s">
        <v>33</v>
      </c>
      <c r="AX290" s="12" t="s">
        <v>70</v>
      </c>
      <c r="AY290" s="225" t="s">
        <v>128</v>
      </c>
    </row>
    <row r="291" spans="2:51" s="12" customFormat="1" ht="13.5">
      <c r="B291" s="214"/>
      <c r="C291" s="215"/>
      <c r="D291" s="201" t="s">
        <v>222</v>
      </c>
      <c r="E291" s="227" t="s">
        <v>19</v>
      </c>
      <c r="F291" s="228" t="s">
        <v>442</v>
      </c>
      <c r="G291" s="215"/>
      <c r="H291" s="229">
        <v>1.68</v>
      </c>
      <c r="I291" s="220"/>
      <c r="J291" s="215"/>
      <c r="K291" s="215"/>
      <c r="L291" s="221"/>
      <c r="M291" s="222"/>
      <c r="N291" s="223"/>
      <c r="O291" s="223"/>
      <c r="P291" s="223"/>
      <c r="Q291" s="223"/>
      <c r="R291" s="223"/>
      <c r="S291" s="223"/>
      <c r="T291" s="224"/>
      <c r="AT291" s="225" t="s">
        <v>222</v>
      </c>
      <c r="AU291" s="225" t="s">
        <v>139</v>
      </c>
      <c r="AV291" s="12" t="s">
        <v>79</v>
      </c>
      <c r="AW291" s="12" t="s">
        <v>33</v>
      </c>
      <c r="AX291" s="12" t="s">
        <v>70</v>
      </c>
      <c r="AY291" s="225" t="s">
        <v>128</v>
      </c>
    </row>
    <row r="292" spans="2:51" s="13" customFormat="1" ht="13.5">
      <c r="B292" s="230"/>
      <c r="C292" s="231"/>
      <c r="D292" s="216" t="s">
        <v>222</v>
      </c>
      <c r="E292" s="232" t="s">
        <v>19</v>
      </c>
      <c r="F292" s="233" t="s">
        <v>251</v>
      </c>
      <c r="G292" s="231"/>
      <c r="H292" s="234">
        <v>2.88</v>
      </c>
      <c r="I292" s="235"/>
      <c r="J292" s="231"/>
      <c r="K292" s="231"/>
      <c r="L292" s="236"/>
      <c r="M292" s="237"/>
      <c r="N292" s="238"/>
      <c r="O292" s="238"/>
      <c r="P292" s="238"/>
      <c r="Q292" s="238"/>
      <c r="R292" s="238"/>
      <c r="S292" s="238"/>
      <c r="T292" s="239"/>
      <c r="AT292" s="240" t="s">
        <v>222</v>
      </c>
      <c r="AU292" s="240" t="s">
        <v>139</v>
      </c>
      <c r="AV292" s="13" t="s">
        <v>143</v>
      </c>
      <c r="AW292" s="13" t="s">
        <v>33</v>
      </c>
      <c r="AX292" s="13" t="s">
        <v>77</v>
      </c>
      <c r="AY292" s="240" t="s">
        <v>128</v>
      </c>
    </row>
    <row r="293" spans="2:65" s="1" customFormat="1" ht="22.5" customHeight="1">
      <c r="B293" s="34"/>
      <c r="C293" s="172" t="s">
        <v>443</v>
      </c>
      <c r="D293" s="172" t="s">
        <v>129</v>
      </c>
      <c r="E293" s="173" t="s">
        <v>444</v>
      </c>
      <c r="F293" s="174" t="s">
        <v>445</v>
      </c>
      <c r="G293" s="175" t="s">
        <v>236</v>
      </c>
      <c r="H293" s="176">
        <v>169.06</v>
      </c>
      <c r="I293" s="177"/>
      <c r="J293" s="176">
        <f>ROUND(I293*H293,1)</f>
        <v>0</v>
      </c>
      <c r="K293" s="174" t="s">
        <v>218</v>
      </c>
      <c r="L293" s="54"/>
      <c r="M293" s="178" t="s">
        <v>19</v>
      </c>
      <c r="N293" s="179" t="s">
        <v>41</v>
      </c>
      <c r="O293" s="35"/>
      <c r="P293" s="180">
        <f>O293*H293</f>
        <v>0</v>
      </c>
      <c r="Q293" s="180">
        <v>2.45832</v>
      </c>
      <c r="R293" s="180">
        <f>Q293*H293</f>
        <v>415.6035792</v>
      </c>
      <c r="S293" s="180">
        <v>0</v>
      </c>
      <c r="T293" s="181">
        <f>S293*H293</f>
        <v>0</v>
      </c>
      <c r="AR293" s="17" t="s">
        <v>143</v>
      </c>
      <c r="AT293" s="17" t="s">
        <v>129</v>
      </c>
      <c r="AU293" s="17" t="s">
        <v>139</v>
      </c>
      <c r="AY293" s="17" t="s">
        <v>128</v>
      </c>
      <c r="BE293" s="182">
        <f>IF(N293="základní",J293,0)</f>
        <v>0</v>
      </c>
      <c r="BF293" s="182">
        <f>IF(N293="snížená",J293,0)</f>
        <v>0</v>
      </c>
      <c r="BG293" s="182">
        <f>IF(N293="zákl. přenesená",J293,0)</f>
        <v>0</v>
      </c>
      <c r="BH293" s="182">
        <f>IF(N293="sníž. přenesená",J293,0)</f>
        <v>0</v>
      </c>
      <c r="BI293" s="182">
        <f>IF(N293="nulová",J293,0)</f>
        <v>0</v>
      </c>
      <c r="BJ293" s="17" t="s">
        <v>77</v>
      </c>
      <c r="BK293" s="182">
        <f>ROUND(I293*H293,1)</f>
        <v>0</v>
      </c>
      <c r="BL293" s="17" t="s">
        <v>143</v>
      </c>
      <c r="BM293" s="17" t="s">
        <v>446</v>
      </c>
    </row>
    <row r="294" spans="2:47" s="1" customFormat="1" ht="148.5">
      <c r="B294" s="34"/>
      <c r="C294" s="56"/>
      <c r="D294" s="201" t="s">
        <v>220</v>
      </c>
      <c r="E294" s="56"/>
      <c r="F294" s="202" t="s">
        <v>447</v>
      </c>
      <c r="G294" s="56"/>
      <c r="H294" s="56"/>
      <c r="I294" s="145"/>
      <c r="J294" s="56"/>
      <c r="K294" s="56"/>
      <c r="L294" s="54"/>
      <c r="M294" s="71"/>
      <c r="N294" s="35"/>
      <c r="O294" s="35"/>
      <c r="P294" s="35"/>
      <c r="Q294" s="35"/>
      <c r="R294" s="35"/>
      <c r="S294" s="35"/>
      <c r="T294" s="72"/>
      <c r="AT294" s="17" t="s">
        <v>220</v>
      </c>
      <c r="AU294" s="17" t="s">
        <v>139</v>
      </c>
    </row>
    <row r="295" spans="2:51" s="11" customFormat="1" ht="13.5">
      <c r="B295" s="203"/>
      <c r="C295" s="204"/>
      <c r="D295" s="201" t="s">
        <v>222</v>
      </c>
      <c r="E295" s="205" t="s">
        <v>19</v>
      </c>
      <c r="F295" s="206" t="s">
        <v>448</v>
      </c>
      <c r="G295" s="204"/>
      <c r="H295" s="207" t="s">
        <v>19</v>
      </c>
      <c r="I295" s="208"/>
      <c r="J295" s="204"/>
      <c r="K295" s="204"/>
      <c r="L295" s="209"/>
      <c r="M295" s="210"/>
      <c r="N295" s="211"/>
      <c r="O295" s="211"/>
      <c r="P295" s="211"/>
      <c r="Q295" s="211"/>
      <c r="R295" s="211"/>
      <c r="S295" s="211"/>
      <c r="T295" s="212"/>
      <c r="AT295" s="213" t="s">
        <v>222</v>
      </c>
      <c r="AU295" s="213" t="s">
        <v>139</v>
      </c>
      <c r="AV295" s="11" t="s">
        <v>77</v>
      </c>
      <c r="AW295" s="11" t="s">
        <v>33</v>
      </c>
      <c r="AX295" s="11" t="s">
        <v>70</v>
      </c>
      <c r="AY295" s="213" t="s">
        <v>128</v>
      </c>
    </row>
    <row r="296" spans="2:51" s="12" customFormat="1" ht="13.5">
      <c r="B296" s="214"/>
      <c r="C296" s="215"/>
      <c r="D296" s="201" t="s">
        <v>222</v>
      </c>
      <c r="E296" s="227" t="s">
        <v>19</v>
      </c>
      <c r="F296" s="228" t="s">
        <v>449</v>
      </c>
      <c r="G296" s="215"/>
      <c r="H296" s="229">
        <v>46.1</v>
      </c>
      <c r="I296" s="220"/>
      <c r="J296" s="215"/>
      <c r="K296" s="215"/>
      <c r="L296" s="221"/>
      <c r="M296" s="222"/>
      <c r="N296" s="223"/>
      <c r="O296" s="223"/>
      <c r="P296" s="223"/>
      <c r="Q296" s="223"/>
      <c r="R296" s="223"/>
      <c r="S296" s="223"/>
      <c r="T296" s="224"/>
      <c r="AT296" s="225" t="s">
        <v>222</v>
      </c>
      <c r="AU296" s="225" t="s">
        <v>139</v>
      </c>
      <c r="AV296" s="12" t="s">
        <v>79</v>
      </c>
      <c r="AW296" s="12" t="s">
        <v>33</v>
      </c>
      <c r="AX296" s="12" t="s">
        <v>70</v>
      </c>
      <c r="AY296" s="225" t="s">
        <v>128</v>
      </c>
    </row>
    <row r="297" spans="2:51" s="11" customFormat="1" ht="13.5">
      <c r="B297" s="203"/>
      <c r="C297" s="204"/>
      <c r="D297" s="201" t="s">
        <v>222</v>
      </c>
      <c r="E297" s="205" t="s">
        <v>19</v>
      </c>
      <c r="F297" s="206" t="s">
        <v>450</v>
      </c>
      <c r="G297" s="204"/>
      <c r="H297" s="207" t="s">
        <v>19</v>
      </c>
      <c r="I297" s="208"/>
      <c r="J297" s="204"/>
      <c r="K297" s="204"/>
      <c r="L297" s="209"/>
      <c r="M297" s="210"/>
      <c r="N297" s="211"/>
      <c r="O297" s="211"/>
      <c r="P297" s="211"/>
      <c r="Q297" s="211"/>
      <c r="R297" s="211"/>
      <c r="S297" s="211"/>
      <c r="T297" s="212"/>
      <c r="AT297" s="213" t="s">
        <v>222</v>
      </c>
      <c r="AU297" s="213" t="s">
        <v>139</v>
      </c>
      <c r="AV297" s="11" t="s">
        <v>77</v>
      </c>
      <c r="AW297" s="11" t="s">
        <v>33</v>
      </c>
      <c r="AX297" s="11" t="s">
        <v>70</v>
      </c>
      <c r="AY297" s="213" t="s">
        <v>128</v>
      </c>
    </row>
    <row r="298" spans="2:51" s="12" customFormat="1" ht="13.5">
      <c r="B298" s="214"/>
      <c r="C298" s="215"/>
      <c r="D298" s="201" t="s">
        <v>222</v>
      </c>
      <c r="E298" s="227" t="s">
        <v>19</v>
      </c>
      <c r="F298" s="228" t="s">
        <v>451</v>
      </c>
      <c r="G298" s="215"/>
      <c r="H298" s="229">
        <v>31.48</v>
      </c>
      <c r="I298" s="220"/>
      <c r="J298" s="215"/>
      <c r="K298" s="215"/>
      <c r="L298" s="221"/>
      <c r="M298" s="222"/>
      <c r="N298" s="223"/>
      <c r="O298" s="223"/>
      <c r="P298" s="223"/>
      <c r="Q298" s="223"/>
      <c r="R298" s="223"/>
      <c r="S298" s="223"/>
      <c r="T298" s="224"/>
      <c r="AT298" s="225" t="s">
        <v>222</v>
      </c>
      <c r="AU298" s="225" t="s">
        <v>139</v>
      </c>
      <c r="AV298" s="12" t="s">
        <v>79</v>
      </c>
      <c r="AW298" s="12" t="s">
        <v>33</v>
      </c>
      <c r="AX298" s="12" t="s">
        <v>70</v>
      </c>
      <c r="AY298" s="225" t="s">
        <v>128</v>
      </c>
    </row>
    <row r="299" spans="2:51" s="11" customFormat="1" ht="13.5">
      <c r="B299" s="203"/>
      <c r="C299" s="204"/>
      <c r="D299" s="201" t="s">
        <v>222</v>
      </c>
      <c r="E299" s="205" t="s">
        <v>19</v>
      </c>
      <c r="F299" s="206" t="s">
        <v>452</v>
      </c>
      <c r="G299" s="204"/>
      <c r="H299" s="207" t="s">
        <v>19</v>
      </c>
      <c r="I299" s="208"/>
      <c r="J299" s="204"/>
      <c r="K299" s="204"/>
      <c r="L299" s="209"/>
      <c r="M299" s="210"/>
      <c r="N299" s="211"/>
      <c r="O299" s="211"/>
      <c r="P299" s="211"/>
      <c r="Q299" s="211"/>
      <c r="R299" s="211"/>
      <c r="S299" s="211"/>
      <c r="T299" s="212"/>
      <c r="AT299" s="213" t="s">
        <v>222</v>
      </c>
      <c r="AU299" s="213" t="s">
        <v>139</v>
      </c>
      <c r="AV299" s="11" t="s">
        <v>77</v>
      </c>
      <c r="AW299" s="11" t="s">
        <v>33</v>
      </c>
      <c r="AX299" s="11" t="s">
        <v>70</v>
      </c>
      <c r="AY299" s="213" t="s">
        <v>128</v>
      </c>
    </row>
    <row r="300" spans="2:51" s="12" customFormat="1" ht="13.5">
      <c r="B300" s="214"/>
      <c r="C300" s="215"/>
      <c r="D300" s="201" t="s">
        <v>222</v>
      </c>
      <c r="E300" s="227" t="s">
        <v>19</v>
      </c>
      <c r="F300" s="228" t="s">
        <v>453</v>
      </c>
      <c r="G300" s="215"/>
      <c r="H300" s="229">
        <v>43.81</v>
      </c>
      <c r="I300" s="220"/>
      <c r="J300" s="215"/>
      <c r="K300" s="215"/>
      <c r="L300" s="221"/>
      <c r="M300" s="222"/>
      <c r="N300" s="223"/>
      <c r="O300" s="223"/>
      <c r="P300" s="223"/>
      <c r="Q300" s="223"/>
      <c r="R300" s="223"/>
      <c r="S300" s="223"/>
      <c r="T300" s="224"/>
      <c r="AT300" s="225" t="s">
        <v>222</v>
      </c>
      <c r="AU300" s="225" t="s">
        <v>139</v>
      </c>
      <c r="AV300" s="12" t="s">
        <v>79</v>
      </c>
      <c r="AW300" s="12" t="s">
        <v>33</v>
      </c>
      <c r="AX300" s="12" t="s">
        <v>70</v>
      </c>
      <c r="AY300" s="225" t="s">
        <v>128</v>
      </c>
    </row>
    <row r="301" spans="2:51" s="11" customFormat="1" ht="13.5">
      <c r="B301" s="203"/>
      <c r="C301" s="204"/>
      <c r="D301" s="201" t="s">
        <v>222</v>
      </c>
      <c r="E301" s="205" t="s">
        <v>19</v>
      </c>
      <c r="F301" s="206" t="s">
        <v>454</v>
      </c>
      <c r="G301" s="204"/>
      <c r="H301" s="207" t="s">
        <v>19</v>
      </c>
      <c r="I301" s="208"/>
      <c r="J301" s="204"/>
      <c r="K301" s="204"/>
      <c r="L301" s="209"/>
      <c r="M301" s="210"/>
      <c r="N301" s="211"/>
      <c r="O301" s="211"/>
      <c r="P301" s="211"/>
      <c r="Q301" s="211"/>
      <c r="R301" s="211"/>
      <c r="S301" s="211"/>
      <c r="T301" s="212"/>
      <c r="AT301" s="213" t="s">
        <v>222</v>
      </c>
      <c r="AU301" s="213" t="s">
        <v>139</v>
      </c>
      <c r="AV301" s="11" t="s">
        <v>77</v>
      </c>
      <c r="AW301" s="11" t="s">
        <v>33</v>
      </c>
      <c r="AX301" s="11" t="s">
        <v>70</v>
      </c>
      <c r="AY301" s="213" t="s">
        <v>128</v>
      </c>
    </row>
    <row r="302" spans="2:51" s="12" customFormat="1" ht="13.5">
      <c r="B302" s="214"/>
      <c r="C302" s="215"/>
      <c r="D302" s="201" t="s">
        <v>222</v>
      </c>
      <c r="E302" s="227" t="s">
        <v>19</v>
      </c>
      <c r="F302" s="228" t="s">
        <v>455</v>
      </c>
      <c r="G302" s="215"/>
      <c r="H302" s="229">
        <v>2.57</v>
      </c>
      <c r="I302" s="220"/>
      <c r="J302" s="215"/>
      <c r="K302" s="215"/>
      <c r="L302" s="221"/>
      <c r="M302" s="222"/>
      <c r="N302" s="223"/>
      <c r="O302" s="223"/>
      <c r="P302" s="223"/>
      <c r="Q302" s="223"/>
      <c r="R302" s="223"/>
      <c r="S302" s="223"/>
      <c r="T302" s="224"/>
      <c r="AT302" s="225" t="s">
        <v>222</v>
      </c>
      <c r="AU302" s="225" t="s">
        <v>139</v>
      </c>
      <c r="AV302" s="12" t="s">
        <v>79</v>
      </c>
      <c r="AW302" s="12" t="s">
        <v>33</v>
      </c>
      <c r="AX302" s="12" t="s">
        <v>70</v>
      </c>
      <c r="AY302" s="225" t="s">
        <v>128</v>
      </c>
    </row>
    <row r="303" spans="2:51" s="11" customFormat="1" ht="13.5">
      <c r="B303" s="203"/>
      <c r="C303" s="204"/>
      <c r="D303" s="201" t="s">
        <v>222</v>
      </c>
      <c r="E303" s="205" t="s">
        <v>19</v>
      </c>
      <c r="F303" s="206" t="s">
        <v>456</v>
      </c>
      <c r="G303" s="204"/>
      <c r="H303" s="207" t="s">
        <v>19</v>
      </c>
      <c r="I303" s="208"/>
      <c r="J303" s="204"/>
      <c r="K303" s="204"/>
      <c r="L303" s="209"/>
      <c r="M303" s="210"/>
      <c r="N303" s="211"/>
      <c r="O303" s="211"/>
      <c r="P303" s="211"/>
      <c r="Q303" s="211"/>
      <c r="R303" s="211"/>
      <c r="S303" s="211"/>
      <c r="T303" s="212"/>
      <c r="AT303" s="213" t="s">
        <v>222</v>
      </c>
      <c r="AU303" s="213" t="s">
        <v>139</v>
      </c>
      <c r="AV303" s="11" t="s">
        <v>77</v>
      </c>
      <c r="AW303" s="11" t="s">
        <v>33</v>
      </c>
      <c r="AX303" s="11" t="s">
        <v>70</v>
      </c>
      <c r="AY303" s="213" t="s">
        <v>128</v>
      </c>
    </row>
    <row r="304" spans="2:51" s="12" customFormat="1" ht="13.5">
      <c r="B304" s="214"/>
      <c r="C304" s="215"/>
      <c r="D304" s="201" t="s">
        <v>222</v>
      </c>
      <c r="E304" s="227" t="s">
        <v>19</v>
      </c>
      <c r="F304" s="228" t="s">
        <v>457</v>
      </c>
      <c r="G304" s="215"/>
      <c r="H304" s="229">
        <v>6.75</v>
      </c>
      <c r="I304" s="220"/>
      <c r="J304" s="215"/>
      <c r="K304" s="215"/>
      <c r="L304" s="221"/>
      <c r="M304" s="222"/>
      <c r="N304" s="223"/>
      <c r="O304" s="223"/>
      <c r="P304" s="223"/>
      <c r="Q304" s="223"/>
      <c r="R304" s="223"/>
      <c r="S304" s="223"/>
      <c r="T304" s="224"/>
      <c r="AT304" s="225" t="s">
        <v>222</v>
      </c>
      <c r="AU304" s="225" t="s">
        <v>139</v>
      </c>
      <c r="AV304" s="12" t="s">
        <v>79</v>
      </c>
      <c r="AW304" s="12" t="s">
        <v>33</v>
      </c>
      <c r="AX304" s="12" t="s">
        <v>70</v>
      </c>
      <c r="AY304" s="225" t="s">
        <v>128</v>
      </c>
    </row>
    <row r="305" spans="2:51" s="11" customFormat="1" ht="13.5">
      <c r="B305" s="203"/>
      <c r="C305" s="204"/>
      <c r="D305" s="201" t="s">
        <v>222</v>
      </c>
      <c r="E305" s="205" t="s">
        <v>19</v>
      </c>
      <c r="F305" s="206" t="s">
        <v>458</v>
      </c>
      <c r="G305" s="204"/>
      <c r="H305" s="207" t="s">
        <v>19</v>
      </c>
      <c r="I305" s="208"/>
      <c r="J305" s="204"/>
      <c r="K305" s="204"/>
      <c r="L305" s="209"/>
      <c r="M305" s="210"/>
      <c r="N305" s="211"/>
      <c r="O305" s="211"/>
      <c r="P305" s="211"/>
      <c r="Q305" s="211"/>
      <c r="R305" s="211"/>
      <c r="S305" s="211"/>
      <c r="T305" s="212"/>
      <c r="AT305" s="213" t="s">
        <v>222</v>
      </c>
      <c r="AU305" s="213" t="s">
        <v>139</v>
      </c>
      <c r="AV305" s="11" t="s">
        <v>77</v>
      </c>
      <c r="AW305" s="11" t="s">
        <v>33</v>
      </c>
      <c r="AX305" s="11" t="s">
        <v>70</v>
      </c>
      <c r="AY305" s="213" t="s">
        <v>128</v>
      </c>
    </row>
    <row r="306" spans="2:51" s="12" customFormat="1" ht="13.5">
      <c r="B306" s="214"/>
      <c r="C306" s="215"/>
      <c r="D306" s="201" t="s">
        <v>222</v>
      </c>
      <c r="E306" s="227" t="s">
        <v>19</v>
      </c>
      <c r="F306" s="228" t="s">
        <v>459</v>
      </c>
      <c r="G306" s="215"/>
      <c r="H306" s="229">
        <v>5.19</v>
      </c>
      <c r="I306" s="220"/>
      <c r="J306" s="215"/>
      <c r="K306" s="215"/>
      <c r="L306" s="221"/>
      <c r="M306" s="222"/>
      <c r="N306" s="223"/>
      <c r="O306" s="223"/>
      <c r="P306" s="223"/>
      <c r="Q306" s="223"/>
      <c r="R306" s="223"/>
      <c r="S306" s="223"/>
      <c r="T306" s="224"/>
      <c r="AT306" s="225" t="s">
        <v>222</v>
      </c>
      <c r="AU306" s="225" t="s">
        <v>139</v>
      </c>
      <c r="AV306" s="12" t="s">
        <v>79</v>
      </c>
      <c r="AW306" s="12" t="s">
        <v>33</v>
      </c>
      <c r="AX306" s="12" t="s">
        <v>70</v>
      </c>
      <c r="AY306" s="225" t="s">
        <v>128</v>
      </c>
    </row>
    <row r="307" spans="2:51" s="11" customFormat="1" ht="13.5">
      <c r="B307" s="203"/>
      <c r="C307" s="204"/>
      <c r="D307" s="201" t="s">
        <v>222</v>
      </c>
      <c r="E307" s="205" t="s">
        <v>19</v>
      </c>
      <c r="F307" s="206" t="s">
        <v>460</v>
      </c>
      <c r="G307" s="204"/>
      <c r="H307" s="207" t="s">
        <v>19</v>
      </c>
      <c r="I307" s="208"/>
      <c r="J307" s="204"/>
      <c r="K307" s="204"/>
      <c r="L307" s="209"/>
      <c r="M307" s="210"/>
      <c r="N307" s="211"/>
      <c r="O307" s="211"/>
      <c r="P307" s="211"/>
      <c r="Q307" s="211"/>
      <c r="R307" s="211"/>
      <c r="S307" s="211"/>
      <c r="T307" s="212"/>
      <c r="AT307" s="213" t="s">
        <v>222</v>
      </c>
      <c r="AU307" s="213" t="s">
        <v>139</v>
      </c>
      <c r="AV307" s="11" t="s">
        <v>77</v>
      </c>
      <c r="AW307" s="11" t="s">
        <v>33</v>
      </c>
      <c r="AX307" s="11" t="s">
        <v>70</v>
      </c>
      <c r="AY307" s="213" t="s">
        <v>128</v>
      </c>
    </row>
    <row r="308" spans="2:51" s="12" customFormat="1" ht="13.5">
      <c r="B308" s="214"/>
      <c r="C308" s="215"/>
      <c r="D308" s="201" t="s">
        <v>222</v>
      </c>
      <c r="E308" s="227" t="s">
        <v>19</v>
      </c>
      <c r="F308" s="228" t="s">
        <v>461</v>
      </c>
      <c r="G308" s="215"/>
      <c r="H308" s="229">
        <v>16.43</v>
      </c>
      <c r="I308" s="220"/>
      <c r="J308" s="215"/>
      <c r="K308" s="215"/>
      <c r="L308" s="221"/>
      <c r="M308" s="222"/>
      <c r="N308" s="223"/>
      <c r="O308" s="223"/>
      <c r="P308" s="223"/>
      <c r="Q308" s="223"/>
      <c r="R308" s="223"/>
      <c r="S308" s="223"/>
      <c r="T308" s="224"/>
      <c r="AT308" s="225" t="s">
        <v>222</v>
      </c>
      <c r="AU308" s="225" t="s">
        <v>139</v>
      </c>
      <c r="AV308" s="12" t="s">
        <v>79</v>
      </c>
      <c r="AW308" s="12" t="s">
        <v>33</v>
      </c>
      <c r="AX308" s="12" t="s">
        <v>70</v>
      </c>
      <c r="AY308" s="225" t="s">
        <v>128</v>
      </c>
    </row>
    <row r="309" spans="2:51" s="11" customFormat="1" ht="13.5">
      <c r="B309" s="203"/>
      <c r="C309" s="204"/>
      <c r="D309" s="201" t="s">
        <v>222</v>
      </c>
      <c r="E309" s="205" t="s">
        <v>19</v>
      </c>
      <c r="F309" s="206" t="s">
        <v>462</v>
      </c>
      <c r="G309" s="204"/>
      <c r="H309" s="207" t="s">
        <v>19</v>
      </c>
      <c r="I309" s="208"/>
      <c r="J309" s="204"/>
      <c r="K309" s="204"/>
      <c r="L309" s="209"/>
      <c r="M309" s="210"/>
      <c r="N309" s="211"/>
      <c r="O309" s="211"/>
      <c r="P309" s="211"/>
      <c r="Q309" s="211"/>
      <c r="R309" s="211"/>
      <c r="S309" s="211"/>
      <c r="T309" s="212"/>
      <c r="AT309" s="213" t="s">
        <v>222</v>
      </c>
      <c r="AU309" s="213" t="s">
        <v>139</v>
      </c>
      <c r="AV309" s="11" t="s">
        <v>77</v>
      </c>
      <c r="AW309" s="11" t="s">
        <v>33</v>
      </c>
      <c r="AX309" s="11" t="s">
        <v>70</v>
      </c>
      <c r="AY309" s="213" t="s">
        <v>128</v>
      </c>
    </row>
    <row r="310" spans="2:51" s="12" customFormat="1" ht="13.5">
      <c r="B310" s="214"/>
      <c r="C310" s="215"/>
      <c r="D310" s="201" t="s">
        <v>222</v>
      </c>
      <c r="E310" s="227" t="s">
        <v>19</v>
      </c>
      <c r="F310" s="228" t="s">
        <v>463</v>
      </c>
      <c r="G310" s="215"/>
      <c r="H310" s="229">
        <v>16.73</v>
      </c>
      <c r="I310" s="220"/>
      <c r="J310" s="215"/>
      <c r="K310" s="215"/>
      <c r="L310" s="221"/>
      <c r="M310" s="222"/>
      <c r="N310" s="223"/>
      <c r="O310" s="223"/>
      <c r="P310" s="223"/>
      <c r="Q310" s="223"/>
      <c r="R310" s="223"/>
      <c r="S310" s="223"/>
      <c r="T310" s="224"/>
      <c r="AT310" s="225" t="s">
        <v>222</v>
      </c>
      <c r="AU310" s="225" t="s">
        <v>139</v>
      </c>
      <c r="AV310" s="12" t="s">
        <v>79</v>
      </c>
      <c r="AW310" s="12" t="s">
        <v>33</v>
      </c>
      <c r="AX310" s="12" t="s">
        <v>70</v>
      </c>
      <c r="AY310" s="225" t="s">
        <v>128</v>
      </c>
    </row>
    <row r="311" spans="2:51" s="13" customFormat="1" ht="13.5">
      <c r="B311" s="230"/>
      <c r="C311" s="231"/>
      <c r="D311" s="216" t="s">
        <v>222</v>
      </c>
      <c r="E311" s="232" t="s">
        <v>19</v>
      </c>
      <c r="F311" s="233" t="s">
        <v>251</v>
      </c>
      <c r="G311" s="231"/>
      <c r="H311" s="234">
        <v>169.06</v>
      </c>
      <c r="I311" s="235"/>
      <c r="J311" s="231"/>
      <c r="K311" s="231"/>
      <c r="L311" s="236"/>
      <c r="M311" s="237"/>
      <c r="N311" s="238"/>
      <c r="O311" s="238"/>
      <c r="P311" s="238"/>
      <c r="Q311" s="238"/>
      <c r="R311" s="238"/>
      <c r="S311" s="238"/>
      <c r="T311" s="239"/>
      <c r="AT311" s="240" t="s">
        <v>222</v>
      </c>
      <c r="AU311" s="240" t="s">
        <v>139</v>
      </c>
      <c r="AV311" s="13" t="s">
        <v>143</v>
      </c>
      <c r="AW311" s="13" t="s">
        <v>33</v>
      </c>
      <c r="AX311" s="13" t="s">
        <v>77</v>
      </c>
      <c r="AY311" s="240" t="s">
        <v>128</v>
      </c>
    </row>
    <row r="312" spans="2:65" s="1" customFormat="1" ht="22.5" customHeight="1">
      <c r="B312" s="34"/>
      <c r="C312" s="172" t="s">
        <v>464</v>
      </c>
      <c r="D312" s="172" t="s">
        <v>129</v>
      </c>
      <c r="E312" s="173" t="s">
        <v>465</v>
      </c>
      <c r="F312" s="174" t="s">
        <v>466</v>
      </c>
      <c r="G312" s="175" t="s">
        <v>227</v>
      </c>
      <c r="H312" s="176">
        <v>1513.62</v>
      </c>
      <c r="I312" s="177"/>
      <c r="J312" s="176">
        <f>ROUND(I312*H312,1)</f>
        <v>0</v>
      </c>
      <c r="K312" s="174" t="s">
        <v>218</v>
      </c>
      <c r="L312" s="54"/>
      <c r="M312" s="178" t="s">
        <v>19</v>
      </c>
      <c r="N312" s="179" t="s">
        <v>41</v>
      </c>
      <c r="O312" s="35"/>
      <c r="P312" s="180">
        <f>O312*H312</f>
        <v>0</v>
      </c>
      <c r="Q312" s="180">
        <v>0.00109</v>
      </c>
      <c r="R312" s="180">
        <f>Q312*H312</f>
        <v>1.6498458</v>
      </c>
      <c r="S312" s="180">
        <v>0</v>
      </c>
      <c r="T312" s="181">
        <f>S312*H312</f>
        <v>0</v>
      </c>
      <c r="AR312" s="17" t="s">
        <v>143</v>
      </c>
      <c r="AT312" s="17" t="s">
        <v>129</v>
      </c>
      <c r="AU312" s="17" t="s">
        <v>139</v>
      </c>
      <c r="AY312" s="17" t="s">
        <v>128</v>
      </c>
      <c r="BE312" s="182">
        <f>IF(N312="základní",J312,0)</f>
        <v>0</v>
      </c>
      <c r="BF312" s="182">
        <f>IF(N312="snížená",J312,0)</f>
        <v>0</v>
      </c>
      <c r="BG312" s="182">
        <f>IF(N312="zákl. přenesená",J312,0)</f>
        <v>0</v>
      </c>
      <c r="BH312" s="182">
        <f>IF(N312="sníž. přenesená",J312,0)</f>
        <v>0</v>
      </c>
      <c r="BI312" s="182">
        <f>IF(N312="nulová",J312,0)</f>
        <v>0</v>
      </c>
      <c r="BJ312" s="17" t="s">
        <v>77</v>
      </c>
      <c r="BK312" s="182">
        <f>ROUND(I312*H312,1)</f>
        <v>0</v>
      </c>
      <c r="BL312" s="17" t="s">
        <v>143</v>
      </c>
      <c r="BM312" s="17" t="s">
        <v>467</v>
      </c>
    </row>
    <row r="313" spans="2:47" s="1" customFormat="1" ht="162">
      <c r="B313" s="34"/>
      <c r="C313" s="56"/>
      <c r="D313" s="201" t="s">
        <v>220</v>
      </c>
      <c r="E313" s="56"/>
      <c r="F313" s="202" t="s">
        <v>468</v>
      </c>
      <c r="G313" s="56"/>
      <c r="H313" s="56"/>
      <c r="I313" s="145"/>
      <c r="J313" s="56"/>
      <c r="K313" s="56"/>
      <c r="L313" s="54"/>
      <c r="M313" s="71"/>
      <c r="N313" s="35"/>
      <c r="O313" s="35"/>
      <c r="P313" s="35"/>
      <c r="Q313" s="35"/>
      <c r="R313" s="35"/>
      <c r="S313" s="35"/>
      <c r="T313" s="72"/>
      <c r="AT313" s="17" t="s">
        <v>220</v>
      </c>
      <c r="AU313" s="17" t="s">
        <v>139</v>
      </c>
    </row>
    <row r="314" spans="2:51" s="11" customFormat="1" ht="13.5">
      <c r="B314" s="203"/>
      <c r="C314" s="204"/>
      <c r="D314" s="201" t="s">
        <v>222</v>
      </c>
      <c r="E314" s="205" t="s">
        <v>19</v>
      </c>
      <c r="F314" s="206" t="s">
        <v>448</v>
      </c>
      <c r="G314" s="204"/>
      <c r="H314" s="207" t="s">
        <v>19</v>
      </c>
      <c r="I314" s="208"/>
      <c r="J314" s="204"/>
      <c r="K314" s="204"/>
      <c r="L314" s="209"/>
      <c r="M314" s="210"/>
      <c r="N314" s="211"/>
      <c r="O314" s="211"/>
      <c r="P314" s="211"/>
      <c r="Q314" s="211"/>
      <c r="R314" s="211"/>
      <c r="S314" s="211"/>
      <c r="T314" s="212"/>
      <c r="AT314" s="213" t="s">
        <v>222</v>
      </c>
      <c r="AU314" s="213" t="s">
        <v>139</v>
      </c>
      <c r="AV314" s="11" t="s">
        <v>77</v>
      </c>
      <c r="AW314" s="11" t="s">
        <v>33</v>
      </c>
      <c r="AX314" s="11" t="s">
        <v>70</v>
      </c>
      <c r="AY314" s="213" t="s">
        <v>128</v>
      </c>
    </row>
    <row r="315" spans="2:51" s="12" customFormat="1" ht="13.5">
      <c r="B315" s="214"/>
      <c r="C315" s="215"/>
      <c r="D315" s="201" t="s">
        <v>222</v>
      </c>
      <c r="E315" s="227" t="s">
        <v>19</v>
      </c>
      <c r="F315" s="228" t="s">
        <v>469</v>
      </c>
      <c r="G315" s="215"/>
      <c r="H315" s="229">
        <v>385.78</v>
      </c>
      <c r="I315" s="220"/>
      <c r="J315" s="215"/>
      <c r="K315" s="215"/>
      <c r="L315" s="221"/>
      <c r="M315" s="222"/>
      <c r="N315" s="223"/>
      <c r="O315" s="223"/>
      <c r="P315" s="223"/>
      <c r="Q315" s="223"/>
      <c r="R315" s="223"/>
      <c r="S315" s="223"/>
      <c r="T315" s="224"/>
      <c r="AT315" s="225" t="s">
        <v>222</v>
      </c>
      <c r="AU315" s="225" t="s">
        <v>139</v>
      </c>
      <c r="AV315" s="12" t="s">
        <v>79</v>
      </c>
      <c r="AW315" s="12" t="s">
        <v>33</v>
      </c>
      <c r="AX315" s="12" t="s">
        <v>70</v>
      </c>
      <c r="AY315" s="225" t="s">
        <v>128</v>
      </c>
    </row>
    <row r="316" spans="2:51" s="12" customFormat="1" ht="13.5">
      <c r="B316" s="214"/>
      <c r="C316" s="215"/>
      <c r="D316" s="201" t="s">
        <v>222</v>
      </c>
      <c r="E316" s="227" t="s">
        <v>19</v>
      </c>
      <c r="F316" s="228" t="s">
        <v>470</v>
      </c>
      <c r="G316" s="215"/>
      <c r="H316" s="229">
        <v>9.59</v>
      </c>
      <c r="I316" s="220"/>
      <c r="J316" s="215"/>
      <c r="K316" s="215"/>
      <c r="L316" s="221"/>
      <c r="M316" s="222"/>
      <c r="N316" s="223"/>
      <c r="O316" s="223"/>
      <c r="P316" s="223"/>
      <c r="Q316" s="223"/>
      <c r="R316" s="223"/>
      <c r="S316" s="223"/>
      <c r="T316" s="224"/>
      <c r="AT316" s="225" t="s">
        <v>222</v>
      </c>
      <c r="AU316" s="225" t="s">
        <v>139</v>
      </c>
      <c r="AV316" s="12" t="s">
        <v>79</v>
      </c>
      <c r="AW316" s="12" t="s">
        <v>33</v>
      </c>
      <c r="AX316" s="12" t="s">
        <v>70</v>
      </c>
      <c r="AY316" s="225" t="s">
        <v>128</v>
      </c>
    </row>
    <row r="317" spans="2:51" s="11" customFormat="1" ht="13.5">
      <c r="B317" s="203"/>
      <c r="C317" s="204"/>
      <c r="D317" s="201" t="s">
        <v>222</v>
      </c>
      <c r="E317" s="205" t="s">
        <v>19</v>
      </c>
      <c r="F317" s="206" t="s">
        <v>450</v>
      </c>
      <c r="G317" s="204"/>
      <c r="H317" s="207" t="s">
        <v>19</v>
      </c>
      <c r="I317" s="208"/>
      <c r="J317" s="204"/>
      <c r="K317" s="204"/>
      <c r="L317" s="209"/>
      <c r="M317" s="210"/>
      <c r="N317" s="211"/>
      <c r="O317" s="211"/>
      <c r="P317" s="211"/>
      <c r="Q317" s="211"/>
      <c r="R317" s="211"/>
      <c r="S317" s="211"/>
      <c r="T317" s="212"/>
      <c r="AT317" s="213" t="s">
        <v>222</v>
      </c>
      <c r="AU317" s="213" t="s">
        <v>139</v>
      </c>
      <c r="AV317" s="11" t="s">
        <v>77</v>
      </c>
      <c r="AW317" s="11" t="s">
        <v>33</v>
      </c>
      <c r="AX317" s="11" t="s">
        <v>70</v>
      </c>
      <c r="AY317" s="213" t="s">
        <v>128</v>
      </c>
    </row>
    <row r="318" spans="2:51" s="12" customFormat="1" ht="13.5">
      <c r="B318" s="214"/>
      <c r="C318" s="215"/>
      <c r="D318" s="201" t="s">
        <v>222</v>
      </c>
      <c r="E318" s="227" t="s">
        <v>19</v>
      </c>
      <c r="F318" s="228" t="s">
        <v>471</v>
      </c>
      <c r="G318" s="215"/>
      <c r="H318" s="229">
        <v>263.17</v>
      </c>
      <c r="I318" s="220"/>
      <c r="J318" s="215"/>
      <c r="K318" s="215"/>
      <c r="L318" s="221"/>
      <c r="M318" s="222"/>
      <c r="N318" s="223"/>
      <c r="O318" s="223"/>
      <c r="P318" s="223"/>
      <c r="Q318" s="223"/>
      <c r="R318" s="223"/>
      <c r="S318" s="223"/>
      <c r="T318" s="224"/>
      <c r="AT318" s="225" t="s">
        <v>222</v>
      </c>
      <c r="AU318" s="225" t="s">
        <v>139</v>
      </c>
      <c r="AV318" s="12" t="s">
        <v>79</v>
      </c>
      <c r="AW318" s="12" t="s">
        <v>33</v>
      </c>
      <c r="AX318" s="12" t="s">
        <v>70</v>
      </c>
      <c r="AY318" s="225" t="s">
        <v>128</v>
      </c>
    </row>
    <row r="319" spans="2:51" s="12" customFormat="1" ht="13.5">
      <c r="B319" s="214"/>
      <c r="C319" s="215"/>
      <c r="D319" s="201" t="s">
        <v>222</v>
      </c>
      <c r="E319" s="227" t="s">
        <v>19</v>
      </c>
      <c r="F319" s="228" t="s">
        <v>472</v>
      </c>
      <c r="G319" s="215"/>
      <c r="H319" s="229">
        <v>6.39</v>
      </c>
      <c r="I319" s="220"/>
      <c r="J319" s="215"/>
      <c r="K319" s="215"/>
      <c r="L319" s="221"/>
      <c r="M319" s="222"/>
      <c r="N319" s="223"/>
      <c r="O319" s="223"/>
      <c r="P319" s="223"/>
      <c r="Q319" s="223"/>
      <c r="R319" s="223"/>
      <c r="S319" s="223"/>
      <c r="T319" s="224"/>
      <c r="AT319" s="225" t="s">
        <v>222</v>
      </c>
      <c r="AU319" s="225" t="s">
        <v>139</v>
      </c>
      <c r="AV319" s="12" t="s">
        <v>79</v>
      </c>
      <c r="AW319" s="12" t="s">
        <v>33</v>
      </c>
      <c r="AX319" s="12" t="s">
        <v>70</v>
      </c>
      <c r="AY319" s="225" t="s">
        <v>128</v>
      </c>
    </row>
    <row r="320" spans="2:51" s="11" customFormat="1" ht="13.5">
      <c r="B320" s="203"/>
      <c r="C320" s="204"/>
      <c r="D320" s="201" t="s">
        <v>222</v>
      </c>
      <c r="E320" s="205" t="s">
        <v>19</v>
      </c>
      <c r="F320" s="206" t="s">
        <v>452</v>
      </c>
      <c r="G320" s="204"/>
      <c r="H320" s="207" t="s">
        <v>19</v>
      </c>
      <c r="I320" s="208"/>
      <c r="J320" s="204"/>
      <c r="K320" s="204"/>
      <c r="L320" s="209"/>
      <c r="M320" s="210"/>
      <c r="N320" s="211"/>
      <c r="O320" s="211"/>
      <c r="P320" s="211"/>
      <c r="Q320" s="211"/>
      <c r="R320" s="211"/>
      <c r="S320" s="211"/>
      <c r="T320" s="212"/>
      <c r="AT320" s="213" t="s">
        <v>222</v>
      </c>
      <c r="AU320" s="213" t="s">
        <v>139</v>
      </c>
      <c r="AV320" s="11" t="s">
        <v>77</v>
      </c>
      <c r="AW320" s="11" t="s">
        <v>33</v>
      </c>
      <c r="AX320" s="11" t="s">
        <v>70</v>
      </c>
      <c r="AY320" s="213" t="s">
        <v>128</v>
      </c>
    </row>
    <row r="321" spans="2:51" s="12" customFormat="1" ht="13.5">
      <c r="B321" s="214"/>
      <c r="C321" s="215"/>
      <c r="D321" s="201" t="s">
        <v>222</v>
      </c>
      <c r="E321" s="227" t="s">
        <v>19</v>
      </c>
      <c r="F321" s="228" t="s">
        <v>473</v>
      </c>
      <c r="G321" s="215"/>
      <c r="H321" s="229">
        <v>367.51</v>
      </c>
      <c r="I321" s="220"/>
      <c r="J321" s="215"/>
      <c r="K321" s="215"/>
      <c r="L321" s="221"/>
      <c r="M321" s="222"/>
      <c r="N321" s="223"/>
      <c r="O321" s="223"/>
      <c r="P321" s="223"/>
      <c r="Q321" s="223"/>
      <c r="R321" s="223"/>
      <c r="S321" s="223"/>
      <c r="T321" s="224"/>
      <c r="AT321" s="225" t="s">
        <v>222</v>
      </c>
      <c r="AU321" s="225" t="s">
        <v>139</v>
      </c>
      <c r="AV321" s="12" t="s">
        <v>79</v>
      </c>
      <c r="AW321" s="12" t="s">
        <v>33</v>
      </c>
      <c r="AX321" s="12" t="s">
        <v>70</v>
      </c>
      <c r="AY321" s="225" t="s">
        <v>128</v>
      </c>
    </row>
    <row r="322" spans="2:51" s="12" customFormat="1" ht="13.5">
      <c r="B322" s="214"/>
      <c r="C322" s="215"/>
      <c r="D322" s="201" t="s">
        <v>222</v>
      </c>
      <c r="E322" s="227" t="s">
        <v>19</v>
      </c>
      <c r="F322" s="228" t="s">
        <v>470</v>
      </c>
      <c r="G322" s="215"/>
      <c r="H322" s="229">
        <v>9.59</v>
      </c>
      <c r="I322" s="220"/>
      <c r="J322" s="215"/>
      <c r="K322" s="215"/>
      <c r="L322" s="221"/>
      <c r="M322" s="222"/>
      <c r="N322" s="223"/>
      <c r="O322" s="223"/>
      <c r="P322" s="223"/>
      <c r="Q322" s="223"/>
      <c r="R322" s="223"/>
      <c r="S322" s="223"/>
      <c r="T322" s="224"/>
      <c r="AT322" s="225" t="s">
        <v>222</v>
      </c>
      <c r="AU322" s="225" t="s">
        <v>139</v>
      </c>
      <c r="AV322" s="12" t="s">
        <v>79</v>
      </c>
      <c r="AW322" s="12" t="s">
        <v>33</v>
      </c>
      <c r="AX322" s="12" t="s">
        <v>70</v>
      </c>
      <c r="AY322" s="225" t="s">
        <v>128</v>
      </c>
    </row>
    <row r="323" spans="2:51" s="11" customFormat="1" ht="13.5">
      <c r="B323" s="203"/>
      <c r="C323" s="204"/>
      <c r="D323" s="201" t="s">
        <v>222</v>
      </c>
      <c r="E323" s="205" t="s">
        <v>19</v>
      </c>
      <c r="F323" s="206" t="s">
        <v>454</v>
      </c>
      <c r="G323" s="204"/>
      <c r="H323" s="207" t="s">
        <v>19</v>
      </c>
      <c r="I323" s="208"/>
      <c r="J323" s="204"/>
      <c r="K323" s="204"/>
      <c r="L323" s="209"/>
      <c r="M323" s="210"/>
      <c r="N323" s="211"/>
      <c r="O323" s="211"/>
      <c r="P323" s="211"/>
      <c r="Q323" s="211"/>
      <c r="R323" s="211"/>
      <c r="S323" s="211"/>
      <c r="T323" s="212"/>
      <c r="AT323" s="213" t="s">
        <v>222</v>
      </c>
      <c r="AU323" s="213" t="s">
        <v>139</v>
      </c>
      <c r="AV323" s="11" t="s">
        <v>77</v>
      </c>
      <c r="AW323" s="11" t="s">
        <v>33</v>
      </c>
      <c r="AX323" s="11" t="s">
        <v>70</v>
      </c>
      <c r="AY323" s="213" t="s">
        <v>128</v>
      </c>
    </row>
    <row r="324" spans="2:51" s="12" customFormat="1" ht="13.5">
      <c r="B324" s="214"/>
      <c r="C324" s="215"/>
      <c r="D324" s="201" t="s">
        <v>222</v>
      </c>
      <c r="E324" s="227" t="s">
        <v>19</v>
      </c>
      <c r="F324" s="228" t="s">
        <v>474</v>
      </c>
      <c r="G324" s="215"/>
      <c r="H324" s="229">
        <v>34.63</v>
      </c>
      <c r="I324" s="220"/>
      <c r="J324" s="215"/>
      <c r="K324" s="215"/>
      <c r="L324" s="221"/>
      <c r="M324" s="222"/>
      <c r="N324" s="223"/>
      <c r="O324" s="223"/>
      <c r="P324" s="223"/>
      <c r="Q324" s="223"/>
      <c r="R324" s="223"/>
      <c r="S324" s="223"/>
      <c r="T324" s="224"/>
      <c r="AT324" s="225" t="s">
        <v>222</v>
      </c>
      <c r="AU324" s="225" t="s">
        <v>139</v>
      </c>
      <c r="AV324" s="12" t="s">
        <v>79</v>
      </c>
      <c r="AW324" s="12" t="s">
        <v>33</v>
      </c>
      <c r="AX324" s="12" t="s">
        <v>70</v>
      </c>
      <c r="AY324" s="225" t="s">
        <v>128</v>
      </c>
    </row>
    <row r="325" spans="2:51" s="12" customFormat="1" ht="13.5">
      <c r="B325" s="214"/>
      <c r="C325" s="215"/>
      <c r="D325" s="201" t="s">
        <v>222</v>
      </c>
      <c r="E325" s="227" t="s">
        <v>19</v>
      </c>
      <c r="F325" s="228" t="s">
        <v>475</v>
      </c>
      <c r="G325" s="215"/>
      <c r="H325" s="229">
        <v>2.65</v>
      </c>
      <c r="I325" s="220"/>
      <c r="J325" s="215"/>
      <c r="K325" s="215"/>
      <c r="L325" s="221"/>
      <c r="M325" s="222"/>
      <c r="N325" s="223"/>
      <c r="O325" s="223"/>
      <c r="P325" s="223"/>
      <c r="Q325" s="223"/>
      <c r="R325" s="223"/>
      <c r="S325" s="223"/>
      <c r="T325" s="224"/>
      <c r="AT325" s="225" t="s">
        <v>222</v>
      </c>
      <c r="AU325" s="225" t="s">
        <v>139</v>
      </c>
      <c r="AV325" s="12" t="s">
        <v>79</v>
      </c>
      <c r="AW325" s="12" t="s">
        <v>33</v>
      </c>
      <c r="AX325" s="12" t="s">
        <v>70</v>
      </c>
      <c r="AY325" s="225" t="s">
        <v>128</v>
      </c>
    </row>
    <row r="326" spans="2:51" s="11" customFormat="1" ht="13.5">
      <c r="B326" s="203"/>
      <c r="C326" s="204"/>
      <c r="D326" s="201" t="s">
        <v>222</v>
      </c>
      <c r="E326" s="205" t="s">
        <v>19</v>
      </c>
      <c r="F326" s="206" t="s">
        <v>456</v>
      </c>
      <c r="G326" s="204"/>
      <c r="H326" s="207" t="s">
        <v>19</v>
      </c>
      <c r="I326" s="208"/>
      <c r="J326" s="204"/>
      <c r="K326" s="204"/>
      <c r="L326" s="209"/>
      <c r="M326" s="210"/>
      <c r="N326" s="211"/>
      <c r="O326" s="211"/>
      <c r="P326" s="211"/>
      <c r="Q326" s="211"/>
      <c r="R326" s="211"/>
      <c r="S326" s="211"/>
      <c r="T326" s="212"/>
      <c r="AT326" s="213" t="s">
        <v>222</v>
      </c>
      <c r="AU326" s="213" t="s">
        <v>139</v>
      </c>
      <c r="AV326" s="11" t="s">
        <v>77</v>
      </c>
      <c r="AW326" s="11" t="s">
        <v>33</v>
      </c>
      <c r="AX326" s="11" t="s">
        <v>70</v>
      </c>
      <c r="AY326" s="213" t="s">
        <v>128</v>
      </c>
    </row>
    <row r="327" spans="2:51" s="12" customFormat="1" ht="13.5">
      <c r="B327" s="214"/>
      <c r="C327" s="215"/>
      <c r="D327" s="201" t="s">
        <v>222</v>
      </c>
      <c r="E327" s="227" t="s">
        <v>19</v>
      </c>
      <c r="F327" s="228" t="s">
        <v>476</v>
      </c>
      <c r="G327" s="215"/>
      <c r="H327" s="229">
        <v>79.38</v>
      </c>
      <c r="I327" s="220"/>
      <c r="J327" s="215"/>
      <c r="K327" s="215"/>
      <c r="L327" s="221"/>
      <c r="M327" s="222"/>
      <c r="N327" s="223"/>
      <c r="O327" s="223"/>
      <c r="P327" s="223"/>
      <c r="Q327" s="223"/>
      <c r="R327" s="223"/>
      <c r="S327" s="223"/>
      <c r="T327" s="224"/>
      <c r="AT327" s="225" t="s">
        <v>222</v>
      </c>
      <c r="AU327" s="225" t="s">
        <v>139</v>
      </c>
      <c r="AV327" s="12" t="s">
        <v>79</v>
      </c>
      <c r="AW327" s="12" t="s">
        <v>33</v>
      </c>
      <c r="AX327" s="12" t="s">
        <v>70</v>
      </c>
      <c r="AY327" s="225" t="s">
        <v>128</v>
      </c>
    </row>
    <row r="328" spans="2:51" s="12" customFormat="1" ht="13.5">
      <c r="B328" s="214"/>
      <c r="C328" s="215"/>
      <c r="D328" s="201" t="s">
        <v>222</v>
      </c>
      <c r="E328" s="227" t="s">
        <v>19</v>
      </c>
      <c r="F328" s="228" t="s">
        <v>477</v>
      </c>
      <c r="G328" s="215"/>
      <c r="H328" s="229">
        <v>8.33</v>
      </c>
      <c r="I328" s="220"/>
      <c r="J328" s="215"/>
      <c r="K328" s="215"/>
      <c r="L328" s="221"/>
      <c r="M328" s="222"/>
      <c r="N328" s="223"/>
      <c r="O328" s="223"/>
      <c r="P328" s="223"/>
      <c r="Q328" s="223"/>
      <c r="R328" s="223"/>
      <c r="S328" s="223"/>
      <c r="T328" s="224"/>
      <c r="AT328" s="225" t="s">
        <v>222</v>
      </c>
      <c r="AU328" s="225" t="s">
        <v>139</v>
      </c>
      <c r="AV328" s="12" t="s">
        <v>79</v>
      </c>
      <c r="AW328" s="12" t="s">
        <v>33</v>
      </c>
      <c r="AX328" s="12" t="s">
        <v>70</v>
      </c>
      <c r="AY328" s="225" t="s">
        <v>128</v>
      </c>
    </row>
    <row r="329" spans="2:51" s="11" customFormat="1" ht="13.5">
      <c r="B329" s="203"/>
      <c r="C329" s="204"/>
      <c r="D329" s="201" t="s">
        <v>222</v>
      </c>
      <c r="E329" s="205" t="s">
        <v>19</v>
      </c>
      <c r="F329" s="206" t="s">
        <v>458</v>
      </c>
      <c r="G329" s="204"/>
      <c r="H329" s="207" t="s">
        <v>19</v>
      </c>
      <c r="I329" s="208"/>
      <c r="J329" s="204"/>
      <c r="K329" s="204"/>
      <c r="L329" s="209"/>
      <c r="M329" s="210"/>
      <c r="N329" s="211"/>
      <c r="O329" s="211"/>
      <c r="P329" s="211"/>
      <c r="Q329" s="211"/>
      <c r="R329" s="211"/>
      <c r="S329" s="211"/>
      <c r="T329" s="212"/>
      <c r="AT329" s="213" t="s">
        <v>222</v>
      </c>
      <c r="AU329" s="213" t="s">
        <v>139</v>
      </c>
      <c r="AV329" s="11" t="s">
        <v>77</v>
      </c>
      <c r="AW329" s="11" t="s">
        <v>33</v>
      </c>
      <c r="AX329" s="11" t="s">
        <v>70</v>
      </c>
      <c r="AY329" s="213" t="s">
        <v>128</v>
      </c>
    </row>
    <row r="330" spans="2:51" s="12" customFormat="1" ht="13.5">
      <c r="B330" s="214"/>
      <c r="C330" s="215"/>
      <c r="D330" s="201" t="s">
        <v>222</v>
      </c>
      <c r="E330" s="227" t="s">
        <v>19</v>
      </c>
      <c r="F330" s="228" t="s">
        <v>476</v>
      </c>
      <c r="G330" s="215"/>
      <c r="H330" s="229">
        <v>79.38</v>
      </c>
      <c r="I330" s="220"/>
      <c r="J330" s="215"/>
      <c r="K330" s="215"/>
      <c r="L330" s="221"/>
      <c r="M330" s="222"/>
      <c r="N330" s="223"/>
      <c r="O330" s="223"/>
      <c r="P330" s="223"/>
      <c r="Q330" s="223"/>
      <c r="R330" s="223"/>
      <c r="S330" s="223"/>
      <c r="T330" s="224"/>
      <c r="AT330" s="225" t="s">
        <v>222</v>
      </c>
      <c r="AU330" s="225" t="s">
        <v>139</v>
      </c>
      <c r="AV330" s="12" t="s">
        <v>79</v>
      </c>
      <c r="AW330" s="12" t="s">
        <v>33</v>
      </c>
      <c r="AX330" s="12" t="s">
        <v>70</v>
      </c>
      <c r="AY330" s="225" t="s">
        <v>128</v>
      </c>
    </row>
    <row r="331" spans="2:51" s="12" customFormat="1" ht="13.5">
      <c r="B331" s="214"/>
      <c r="C331" s="215"/>
      <c r="D331" s="201" t="s">
        <v>222</v>
      </c>
      <c r="E331" s="227" t="s">
        <v>19</v>
      </c>
      <c r="F331" s="228" t="s">
        <v>478</v>
      </c>
      <c r="G331" s="215"/>
      <c r="H331" s="229">
        <v>2</v>
      </c>
      <c r="I331" s="220"/>
      <c r="J331" s="215"/>
      <c r="K331" s="215"/>
      <c r="L331" s="221"/>
      <c r="M331" s="222"/>
      <c r="N331" s="223"/>
      <c r="O331" s="223"/>
      <c r="P331" s="223"/>
      <c r="Q331" s="223"/>
      <c r="R331" s="223"/>
      <c r="S331" s="223"/>
      <c r="T331" s="224"/>
      <c r="AT331" s="225" t="s">
        <v>222</v>
      </c>
      <c r="AU331" s="225" t="s">
        <v>139</v>
      </c>
      <c r="AV331" s="12" t="s">
        <v>79</v>
      </c>
      <c r="AW331" s="12" t="s">
        <v>33</v>
      </c>
      <c r="AX331" s="12" t="s">
        <v>70</v>
      </c>
      <c r="AY331" s="225" t="s">
        <v>128</v>
      </c>
    </row>
    <row r="332" spans="2:51" s="11" customFormat="1" ht="13.5">
      <c r="B332" s="203"/>
      <c r="C332" s="204"/>
      <c r="D332" s="201" t="s">
        <v>222</v>
      </c>
      <c r="E332" s="205" t="s">
        <v>19</v>
      </c>
      <c r="F332" s="206" t="s">
        <v>460</v>
      </c>
      <c r="G332" s="204"/>
      <c r="H332" s="207" t="s">
        <v>19</v>
      </c>
      <c r="I332" s="208"/>
      <c r="J332" s="204"/>
      <c r="K332" s="204"/>
      <c r="L332" s="209"/>
      <c r="M332" s="210"/>
      <c r="N332" s="211"/>
      <c r="O332" s="211"/>
      <c r="P332" s="211"/>
      <c r="Q332" s="211"/>
      <c r="R332" s="211"/>
      <c r="S332" s="211"/>
      <c r="T332" s="212"/>
      <c r="AT332" s="213" t="s">
        <v>222</v>
      </c>
      <c r="AU332" s="213" t="s">
        <v>139</v>
      </c>
      <c r="AV332" s="11" t="s">
        <v>77</v>
      </c>
      <c r="AW332" s="11" t="s">
        <v>33</v>
      </c>
      <c r="AX332" s="11" t="s">
        <v>70</v>
      </c>
      <c r="AY332" s="213" t="s">
        <v>128</v>
      </c>
    </row>
    <row r="333" spans="2:51" s="12" customFormat="1" ht="13.5">
      <c r="B333" s="214"/>
      <c r="C333" s="215"/>
      <c r="D333" s="201" t="s">
        <v>222</v>
      </c>
      <c r="E333" s="227" t="s">
        <v>19</v>
      </c>
      <c r="F333" s="228" t="s">
        <v>479</v>
      </c>
      <c r="G333" s="215"/>
      <c r="H333" s="229">
        <v>131.42</v>
      </c>
      <c r="I333" s="220"/>
      <c r="J333" s="215"/>
      <c r="K333" s="215"/>
      <c r="L333" s="221"/>
      <c r="M333" s="222"/>
      <c r="N333" s="223"/>
      <c r="O333" s="223"/>
      <c r="P333" s="223"/>
      <c r="Q333" s="223"/>
      <c r="R333" s="223"/>
      <c r="S333" s="223"/>
      <c r="T333" s="224"/>
      <c r="AT333" s="225" t="s">
        <v>222</v>
      </c>
      <c r="AU333" s="225" t="s">
        <v>139</v>
      </c>
      <c r="AV333" s="12" t="s">
        <v>79</v>
      </c>
      <c r="AW333" s="12" t="s">
        <v>33</v>
      </c>
      <c r="AX333" s="12" t="s">
        <v>70</v>
      </c>
      <c r="AY333" s="225" t="s">
        <v>128</v>
      </c>
    </row>
    <row r="334" spans="2:51" s="11" customFormat="1" ht="13.5">
      <c r="B334" s="203"/>
      <c r="C334" s="204"/>
      <c r="D334" s="201" t="s">
        <v>222</v>
      </c>
      <c r="E334" s="205" t="s">
        <v>19</v>
      </c>
      <c r="F334" s="206" t="s">
        <v>462</v>
      </c>
      <c r="G334" s="204"/>
      <c r="H334" s="207" t="s">
        <v>19</v>
      </c>
      <c r="I334" s="208"/>
      <c r="J334" s="204"/>
      <c r="K334" s="204"/>
      <c r="L334" s="209"/>
      <c r="M334" s="210"/>
      <c r="N334" s="211"/>
      <c r="O334" s="211"/>
      <c r="P334" s="211"/>
      <c r="Q334" s="211"/>
      <c r="R334" s="211"/>
      <c r="S334" s="211"/>
      <c r="T334" s="212"/>
      <c r="AT334" s="213" t="s">
        <v>222</v>
      </c>
      <c r="AU334" s="213" t="s">
        <v>139</v>
      </c>
      <c r="AV334" s="11" t="s">
        <v>77</v>
      </c>
      <c r="AW334" s="11" t="s">
        <v>33</v>
      </c>
      <c r="AX334" s="11" t="s">
        <v>70</v>
      </c>
      <c r="AY334" s="213" t="s">
        <v>128</v>
      </c>
    </row>
    <row r="335" spans="2:51" s="12" customFormat="1" ht="13.5">
      <c r="B335" s="214"/>
      <c r="C335" s="215"/>
      <c r="D335" s="201" t="s">
        <v>222</v>
      </c>
      <c r="E335" s="227" t="s">
        <v>19</v>
      </c>
      <c r="F335" s="228" t="s">
        <v>480</v>
      </c>
      <c r="G335" s="215"/>
      <c r="H335" s="229">
        <v>133.8</v>
      </c>
      <c r="I335" s="220"/>
      <c r="J335" s="215"/>
      <c r="K335" s="215"/>
      <c r="L335" s="221"/>
      <c r="M335" s="222"/>
      <c r="N335" s="223"/>
      <c r="O335" s="223"/>
      <c r="P335" s="223"/>
      <c r="Q335" s="223"/>
      <c r="R335" s="223"/>
      <c r="S335" s="223"/>
      <c r="T335" s="224"/>
      <c r="AT335" s="225" t="s">
        <v>222</v>
      </c>
      <c r="AU335" s="225" t="s">
        <v>139</v>
      </c>
      <c r="AV335" s="12" t="s">
        <v>79</v>
      </c>
      <c r="AW335" s="12" t="s">
        <v>33</v>
      </c>
      <c r="AX335" s="12" t="s">
        <v>70</v>
      </c>
      <c r="AY335" s="225" t="s">
        <v>128</v>
      </c>
    </row>
    <row r="336" spans="2:51" s="13" customFormat="1" ht="13.5">
      <c r="B336" s="230"/>
      <c r="C336" s="231"/>
      <c r="D336" s="216" t="s">
        <v>222</v>
      </c>
      <c r="E336" s="232" t="s">
        <v>19</v>
      </c>
      <c r="F336" s="233" t="s">
        <v>251</v>
      </c>
      <c r="G336" s="231"/>
      <c r="H336" s="234">
        <v>1513.62</v>
      </c>
      <c r="I336" s="235"/>
      <c r="J336" s="231"/>
      <c r="K336" s="231"/>
      <c r="L336" s="236"/>
      <c r="M336" s="237"/>
      <c r="N336" s="238"/>
      <c r="O336" s="238"/>
      <c r="P336" s="238"/>
      <c r="Q336" s="238"/>
      <c r="R336" s="238"/>
      <c r="S336" s="238"/>
      <c r="T336" s="239"/>
      <c r="AT336" s="240" t="s">
        <v>222</v>
      </c>
      <c r="AU336" s="240" t="s">
        <v>139</v>
      </c>
      <c r="AV336" s="13" t="s">
        <v>143</v>
      </c>
      <c r="AW336" s="13" t="s">
        <v>33</v>
      </c>
      <c r="AX336" s="13" t="s">
        <v>77</v>
      </c>
      <c r="AY336" s="240" t="s">
        <v>128</v>
      </c>
    </row>
    <row r="337" spans="2:65" s="1" customFormat="1" ht="22.5" customHeight="1">
      <c r="B337" s="34"/>
      <c r="C337" s="172" t="s">
        <v>481</v>
      </c>
      <c r="D337" s="172" t="s">
        <v>129</v>
      </c>
      <c r="E337" s="173" t="s">
        <v>482</v>
      </c>
      <c r="F337" s="174" t="s">
        <v>483</v>
      </c>
      <c r="G337" s="175" t="s">
        <v>227</v>
      </c>
      <c r="H337" s="176">
        <v>1513.62</v>
      </c>
      <c r="I337" s="177"/>
      <c r="J337" s="176">
        <f>ROUND(I337*H337,1)</f>
        <v>0</v>
      </c>
      <c r="K337" s="174" t="s">
        <v>218</v>
      </c>
      <c r="L337" s="54"/>
      <c r="M337" s="178" t="s">
        <v>19</v>
      </c>
      <c r="N337" s="179" t="s">
        <v>41</v>
      </c>
      <c r="O337" s="35"/>
      <c r="P337" s="180">
        <f>O337*H337</f>
        <v>0</v>
      </c>
      <c r="Q337" s="180">
        <v>0</v>
      </c>
      <c r="R337" s="180">
        <f>Q337*H337</f>
        <v>0</v>
      </c>
      <c r="S337" s="180">
        <v>0</v>
      </c>
      <c r="T337" s="181">
        <f>S337*H337</f>
        <v>0</v>
      </c>
      <c r="AR337" s="17" t="s">
        <v>143</v>
      </c>
      <c r="AT337" s="17" t="s">
        <v>129</v>
      </c>
      <c r="AU337" s="17" t="s">
        <v>139</v>
      </c>
      <c r="AY337" s="17" t="s">
        <v>128</v>
      </c>
      <c r="BE337" s="182">
        <f>IF(N337="základní",J337,0)</f>
        <v>0</v>
      </c>
      <c r="BF337" s="182">
        <f>IF(N337="snížená",J337,0)</f>
        <v>0</v>
      </c>
      <c r="BG337" s="182">
        <f>IF(N337="zákl. přenesená",J337,0)</f>
        <v>0</v>
      </c>
      <c r="BH337" s="182">
        <f>IF(N337="sníž. přenesená",J337,0)</f>
        <v>0</v>
      </c>
      <c r="BI337" s="182">
        <f>IF(N337="nulová",J337,0)</f>
        <v>0</v>
      </c>
      <c r="BJ337" s="17" t="s">
        <v>77</v>
      </c>
      <c r="BK337" s="182">
        <f>ROUND(I337*H337,1)</f>
        <v>0</v>
      </c>
      <c r="BL337" s="17" t="s">
        <v>143</v>
      </c>
      <c r="BM337" s="17" t="s">
        <v>484</v>
      </c>
    </row>
    <row r="338" spans="2:47" s="1" customFormat="1" ht="162">
      <c r="B338" s="34"/>
      <c r="C338" s="56"/>
      <c r="D338" s="216" t="s">
        <v>220</v>
      </c>
      <c r="E338" s="56"/>
      <c r="F338" s="226" t="s">
        <v>468</v>
      </c>
      <c r="G338" s="56"/>
      <c r="H338" s="56"/>
      <c r="I338" s="145"/>
      <c r="J338" s="56"/>
      <c r="K338" s="56"/>
      <c r="L338" s="54"/>
      <c r="M338" s="71"/>
      <c r="N338" s="35"/>
      <c r="O338" s="35"/>
      <c r="P338" s="35"/>
      <c r="Q338" s="35"/>
      <c r="R338" s="35"/>
      <c r="S338" s="35"/>
      <c r="T338" s="72"/>
      <c r="AT338" s="17" t="s">
        <v>220</v>
      </c>
      <c r="AU338" s="17" t="s">
        <v>139</v>
      </c>
    </row>
    <row r="339" spans="2:65" s="1" customFormat="1" ht="22.5" customHeight="1">
      <c r="B339" s="34"/>
      <c r="C339" s="172" t="s">
        <v>485</v>
      </c>
      <c r="D339" s="172" t="s">
        <v>129</v>
      </c>
      <c r="E339" s="173" t="s">
        <v>486</v>
      </c>
      <c r="F339" s="174" t="s">
        <v>487</v>
      </c>
      <c r="G339" s="175" t="s">
        <v>262</v>
      </c>
      <c r="H339" s="176">
        <v>18.6</v>
      </c>
      <c r="I339" s="177"/>
      <c r="J339" s="176">
        <f>ROUND(I339*H339,1)</f>
        <v>0</v>
      </c>
      <c r="K339" s="174" t="s">
        <v>218</v>
      </c>
      <c r="L339" s="54"/>
      <c r="M339" s="178" t="s">
        <v>19</v>
      </c>
      <c r="N339" s="179" t="s">
        <v>41</v>
      </c>
      <c r="O339" s="35"/>
      <c r="P339" s="180">
        <f>O339*H339</f>
        <v>0</v>
      </c>
      <c r="Q339" s="180">
        <v>1.04881</v>
      </c>
      <c r="R339" s="180">
        <f>Q339*H339</f>
        <v>19.507866000000003</v>
      </c>
      <c r="S339" s="180">
        <v>0</v>
      </c>
      <c r="T339" s="181">
        <f>S339*H339</f>
        <v>0</v>
      </c>
      <c r="AR339" s="17" t="s">
        <v>143</v>
      </c>
      <c r="AT339" s="17" t="s">
        <v>129</v>
      </c>
      <c r="AU339" s="17" t="s">
        <v>139</v>
      </c>
      <c r="AY339" s="17" t="s">
        <v>128</v>
      </c>
      <c r="BE339" s="182">
        <f>IF(N339="základní",J339,0)</f>
        <v>0</v>
      </c>
      <c r="BF339" s="182">
        <f>IF(N339="snížená",J339,0)</f>
        <v>0</v>
      </c>
      <c r="BG339" s="182">
        <f>IF(N339="zákl. přenesená",J339,0)</f>
        <v>0</v>
      </c>
      <c r="BH339" s="182">
        <f>IF(N339="sníž. přenesená",J339,0)</f>
        <v>0</v>
      </c>
      <c r="BI339" s="182">
        <f>IF(N339="nulová",J339,0)</f>
        <v>0</v>
      </c>
      <c r="BJ339" s="17" t="s">
        <v>77</v>
      </c>
      <c r="BK339" s="182">
        <f>ROUND(I339*H339,1)</f>
        <v>0</v>
      </c>
      <c r="BL339" s="17" t="s">
        <v>143</v>
      </c>
      <c r="BM339" s="17" t="s">
        <v>488</v>
      </c>
    </row>
    <row r="340" spans="2:51" s="12" customFormat="1" ht="13.5">
      <c r="B340" s="214"/>
      <c r="C340" s="215"/>
      <c r="D340" s="216" t="s">
        <v>222</v>
      </c>
      <c r="E340" s="217" t="s">
        <v>19</v>
      </c>
      <c r="F340" s="218" t="s">
        <v>489</v>
      </c>
      <c r="G340" s="215"/>
      <c r="H340" s="219">
        <v>18.6</v>
      </c>
      <c r="I340" s="220"/>
      <c r="J340" s="215"/>
      <c r="K340" s="215"/>
      <c r="L340" s="221"/>
      <c r="M340" s="222"/>
      <c r="N340" s="223"/>
      <c r="O340" s="223"/>
      <c r="P340" s="223"/>
      <c r="Q340" s="223"/>
      <c r="R340" s="223"/>
      <c r="S340" s="223"/>
      <c r="T340" s="224"/>
      <c r="AT340" s="225" t="s">
        <v>222</v>
      </c>
      <c r="AU340" s="225" t="s">
        <v>139</v>
      </c>
      <c r="AV340" s="12" t="s">
        <v>79</v>
      </c>
      <c r="AW340" s="12" t="s">
        <v>33</v>
      </c>
      <c r="AX340" s="12" t="s">
        <v>77</v>
      </c>
      <c r="AY340" s="225" t="s">
        <v>128</v>
      </c>
    </row>
    <row r="341" spans="2:65" s="1" customFormat="1" ht="31.5" customHeight="1">
      <c r="B341" s="34"/>
      <c r="C341" s="172" t="s">
        <v>490</v>
      </c>
      <c r="D341" s="172" t="s">
        <v>129</v>
      </c>
      <c r="E341" s="173" t="s">
        <v>491</v>
      </c>
      <c r="F341" s="174" t="s">
        <v>492</v>
      </c>
      <c r="G341" s="175" t="s">
        <v>137</v>
      </c>
      <c r="H341" s="176">
        <v>34</v>
      </c>
      <c r="I341" s="177"/>
      <c r="J341" s="176">
        <f>ROUND(I341*H341,1)</f>
        <v>0</v>
      </c>
      <c r="K341" s="174" t="s">
        <v>218</v>
      </c>
      <c r="L341" s="54"/>
      <c r="M341" s="178" t="s">
        <v>19</v>
      </c>
      <c r="N341" s="179" t="s">
        <v>41</v>
      </c>
      <c r="O341" s="35"/>
      <c r="P341" s="180">
        <f>O341*H341</f>
        <v>0</v>
      </c>
      <c r="Q341" s="180">
        <v>0.04026</v>
      </c>
      <c r="R341" s="180">
        <f>Q341*H341</f>
        <v>1.3688399999999998</v>
      </c>
      <c r="S341" s="180">
        <v>0</v>
      </c>
      <c r="T341" s="181">
        <f>S341*H341</f>
        <v>0</v>
      </c>
      <c r="AR341" s="17" t="s">
        <v>143</v>
      </c>
      <c r="AT341" s="17" t="s">
        <v>129</v>
      </c>
      <c r="AU341" s="17" t="s">
        <v>139</v>
      </c>
      <c r="AY341" s="17" t="s">
        <v>128</v>
      </c>
      <c r="BE341" s="182">
        <f>IF(N341="základní",J341,0)</f>
        <v>0</v>
      </c>
      <c r="BF341" s="182">
        <f>IF(N341="snížená",J341,0)</f>
        <v>0</v>
      </c>
      <c r="BG341" s="182">
        <f>IF(N341="zákl. přenesená",J341,0)</f>
        <v>0</v>
      </c>
      <c r="BH341" s="182">
        <f>IF(N341="sníž. přenesená",J341,0)</f>
        <v>0</v>
      </c>
      <c r="BI341" s="182">
        <f>IF(N341="nulová",J341,0)</f>
        <v>0</v>
      </c>
      <c r="BJ341" s="17" t="s">
        <v>77</v>
      </c>
      <c r="BK341" s="182">
        <f>ROUND(I341*H341,1)</f>
        <v>0</v>
      </c>
      <c r="BL341" s="17" t="s">
        <v>143</v>
      </c>
      <c r="BM341" s="17" t="s">
        <v>493</v>
      </c>
    </row>
    <row r="342" spans="2:47" s="1" customFormat="1" ht="40.5">
      <c r="B342" s="34"/>
      <c r="C342" s="56"/>
      <c r="D342" s="201" t="s">
        <v>220</v>
      </c>
      <c r="E342" s="56"/>
      <c r="F342" s="202" t="s">
        <v>494</v>
      </c>
      <c r="G342" s="56"/>
      <c r="H342" s="56"/>
      <c r="I342" s="145"/>
      <c r="J342" s="56"/>
      <c r="K342" s="56"/>
      <c r="L342" s="54"/>
      <c r="M342" s="71"/>
      <c r="N342" s="35"/>
      <c r="O342" s="35"/>
      <c r="P342" s="35"/>
      <c r="Q342" s="35"/>
      <c r="R342" s="35"/>
      <c r="S342" s="35"/>
      <c r="T342" s="72"/>
      <c r="AT342" s="17" t="s">
        <v>220</v>
      </c>
      <c r="AU342" s="17" t="s">
        <v>139</v>
      </c>
    </row>
    <row r="343" spans="2:51" s="11" customFormat="1" ht="13.5">
      <c r="B343" s="203"/>
      <c r="C343" s="204"/>
      <c r="D343" s="201" t="s">
        <v>222</v>
      </c>
      <c r="E343" s="205" t="s">
        <v>19</v>
      </c>
      <c r="F343" s="206" t="s">
        <v>495</v>
      </c>
      <c r="G343" s="204"/>
      <c r="H343" s="207" t="s">
        <v>19</v>
      </c>
      <c r="I343" s="208"/>
      <c r="J343" s="204"/>
      <c r="K343" s="204"/>
      <c r="L343" s="209"/>
      <c r="M343" s="210"/>
      <c r="N343" s="211"/>
      <c r="O343" s="211"/>
      <c r="P343" s="211"/>
      <c r="Q343" s="211"/>
      <c r="R343" s="211"/>
      <c r="S343" s="211"/>
      <c r="T343" s="212"/>
      <c r="AT343" s="213" t="s">
        <v>222</v>
      </c>
      <c r="AU343" s="213" t="s">
        <v>139</v>
      </c>
      <c r="AV343" s="11" t="s">
        <v>77</v>
      </c>
      <c r="AW343" s="11" t="s">
        <v>33</v>
      </c>
      <c r="AX343" s="11" t="s">
        <v>70</v>
      </c>
      <c r="AY343" s="213" t="s">
        <v>128</v>
      </c>
    </row>
    <row r="344" spans="2:51" s="12" customFormat="1" ht="13.5">
      <c r="B344" s="214"/>
      <c r="C344" s="215"/>
      <c r="D344" s="216" t="s">
        <v>222</v>
      </c>
      <c r="E344" s="217" t="s">
        <v>19</v>
      </c>
      <c r="F344" s="218" t="s">
        <v>496</v>
      </c>
      <c r="G344" s="215"/>
      <c r="H344" s="219">
        <v>34</v>
      </c>
      <c r="I344" s="220"/>
      <c r="J344" s="215"/>
      <c r="K344" s="215"/>
      <c r="L344" s="221"/>
      <c r="M344" s="222"/>
      <c r="N344" s="223"/>
      <c r="O344" s="223"/>
      <c r="P344" s="223"/>
      <c r="Q344" s="223"/>
      <c r="R344" s="223"/>
      <c r="S344" s="223"/>
      <c r="T344" s="224"/>
      <c r="AT344" s="225" t="s">
        <v>222</v>
      </c>
      <c r="AU344" s="225" t="s">
        <v>139</v>
      </c>
      <c r="AV344" s="12" t="s">
        <v>79</v>
      </c>
      <c r="AW344" s="12" t="s">
        <v>33</v>
      </c>
      <c r="AX344" s="12" t="s">
        <v>77</v>
      </c>
      <c r="AY344" s="225" t="s">
        <v>128</v>
      </c>
    </row>
    <row r="345" spans="2:65" s="1" customFormat="1" ht="22.5" customHeight="1">
      <c r="B345" s="34"/>
      <c r="C345" s="172" t="s">
        <v>497</v>
      </c>
      <c r="D345" s="172" t="s">
        <v>129</v>
      </c>
      <c r="E345" s="173" t="s">
        <v>498</v>
      </c>
      <c r="F345" s="174" t="s">
        <v>499</v>
      </c>
      <c r="G345" s="175" t="s">
        <v>236</v>
      </c>
      <c r="H345" s="176">
        <v>0.18</v>
      </c>
      <c r="I345" s="177"/>
      <c r="J345" s="176">
        <f>ROUND(I345*H345,1)</f>
        <v>0</v>
      </c>
      <c r="K345" s="174" t="s">
        <v>218</v>
      </c>
      <c r="L345" s="54"/>
      <c r="M345" s="178" t="s">
        <v>19</v>
      </c>
      <c r="N345" s="179" t="s">
        <v>41</v>
      </c>
      <c r="O345" s="35"/>
      <c r="P345" s="180">
        <f>O345*H345</f>
        <v>0</v>
      </c>
      <c r="Q345" s="180">
        <v>1.94302</v>
      </c>
      <c r="R345" s="180">
        <f>Q345*H345</f>
        <v>0.3497436</v>
      </c>
      <c r="S345" s="180">
        <v>0</v>
      </c>
      <c r="T345" s="181">
        <f>S345*H345</f>
        <v>0</v>
      </c>
      <c r="AR345" s="17" t="s">
        <v>143</v>
      </c>
      <c r="AT345" s="17" t="s">
        <v>129</v>
      </c>
      <c r="AU345" s="17" t="s">
        <v>139</v>
      </c>
      <c r="AY345" s="17" t="s">
        <v>128</v>
      </c>
      <c r="BE345" s="182">
        <f>IF(N345="základní",J345,0)</f>
        <v>0</v>
      </c>
      <c r="BF345" s="182">
        <f>IF(N345="snížená",J345,0)</f>
        <v>0</v>
      </c>
      <c r="BG345" s="182">
        <f>IF(N345="zákl. přenesená",J345,0)</f>
        <v>0</v>
      </c>
      <c r="BH345" s="182">
        <f>IF(N345="sníž. přenesená",J345,0)</f>
        <v>0</v>
      </c>
      <c r="BI345" s="182">
        <f>IF(N345="nulová",J345,0)</f>
        <v>0</v>
      </c>
      <c r="BJ345" s="17" t="s">
        <v>77</v>
      </c>
      <c r="BK345" s="182">
        <f>ROUND(I345*H345,1)</f>
        <v>0</v>
      </c>
      <c r="BL345" s="17" t="s">
        <v>143</v>
      </c>
      <c r="BM345" s="17" t="s">
        <v>500</v>
      </c>
    </row>
    <row r="346" spans="2:47" s="1" customFormat="1" ht="81">
      <c r="B346" s="34"/>
      <c r="C346" s="56"/>
      <c r="D346" s="201" t="s">
        <v>220</v>
      </c>
      <c r="E346" s="56"/>
      <c r="F346" s="202" t="s">
        <v>501</v>
      </c>
      <c r="G346" s="56"/>
      <c r="H346" s="56"/>
      <c r="I346" s="145"/>
      <c r="J346" s="56"/>
      <c r="K346" s="56"/>
      <c r="L346" s="54"/>
      <c r="M346" s="71"/>
      <c r="N346" s="35"/>
      <c r="O346" s="35"/>
      <c r="P346" s="35"/>
      <c r="Q346" s="35"/>
      <c r="R346" s="35"/>
      <c r="S346" s="35"/>
      <c r="T346" s="72"/>
      <c r="AT346" s="17" t="s">
        <v>220</v>
      </c>
      <c r="AU346" s="17" t="s">
        <v>139</v>
      </c>
    </row>
    <row r="347" spans="2:51" s="11" customFormat="1" ht="13.5">
      <c r="B347" s="203"/>
      <c r="C347" s="204"/>
      <c r="D347" s="201" t="s">
        <v>222</v>
      </c>
      <c r="E347" s="205" t="s">
        <v>19</v>
      </c>
      <c r="F347" s="206" t="s">
        <v>440</v>
      </c>
      <c r="G347" s="204"/>
      <c r="H347" s="207" t="s">
        <v>19</v>
      </c>
      <c r="I347" s="208"/>
      <c r="J347" s="204"/>
      <c r="K347" s="204"/>
      <c r="L347" s="209"/>
      <c r="M347" s="210"/>
      <c r="N347" s="211"/>
      <c r="O347" s="211"/>
      <c r="P347" s="211"/>
      <c r="Q347" s="211"/>
      <c r="R347" s="211"/>
      <c r="S347" s="211"/>
      <c r="T347" s="212"/>
      <c r="AT347" s="213" t="s">
        <v>222</v>
      </c>
      <c r="AU347" s="213" t="s">
        <v>139</v>
      </c>
      <c r="AV347" s="11" t="s">
        <v>77</v>
      </c>
      <c r="AW347" s="11" t="s">
        <v>33</v>
      </c>
      <c r="AX347" s="11" t="s">
        <v>70</v>
      </c>
      <c r="AY347" s="213" t="s">
        <v>128</v>
      </c>
    </row>
    <row r="348" spans="2:51" s="12" customFormat="1" ht="13.5">
      <c r="B348" s="214"/>
      <c r="C348" s="215"/>
      <c r="D348" s="216" t="s">
        <v>222</v>
      </c>
      <c r="E348" s="217" t="s">
        <v>19</v>
      </c>
      <c r="F348" s="218" t="s">
        <v>502</v>
      </c>
      <c r="G348" s="215"/>
      <c r="H348" s="219">
        <v>0.18</v>
      </c>
      <c r="I348" s="220"/>
      <c r="J348" s="215"/>
      <c r="K348" s="215"/>
      <c r="L348" s="221"/>
      <c r="M348" s="222"/>
      <c r="N348" s="223"/>
      <c r="O348" s="223"/>
      <c r="P348" s="223"/>
      <c r="Q348" s="223"/>
      <c r="R348" s="223"/>
      <c r="S348" s="223"/>
      <c r="T348" s="224"/>
      <c r="AT348" s="225" t="s">
        <v>222</v>
      </c>
      <c r="AU348" s="225" t="s">
        <v>139</v>
      </c>
      <c r="AV348" s="12" t="s">
        <v>79</v>
      </c>
      <c r="AW348" s="12" t="s">
        <v>33</v>
      </c>
      <c r="AX348" s="12" t="s">
        <v>77</v>
      </c>
      <c r="AY348" s="225" t="s">
        <v>128</v>
      </c>
    </row>
    <row r="349" spans="2:65" s="1" customFormat="1" ht="22.5" customHeight="1">
      <c r="B349" s="34"/>
      <c r="C349" s="172" t="s">
        <v>503</v>
      </c>
      <c r="D349" s="172" t="s">
        <v>129</v>
      </c>
      <c r="E349" s="173" t="s">
        <v>504</v>
      </c>
      <c r="F349" s="174" t="s">
        <v>505</v>
      </c>
      <c r="G349" s="175" t="s">
        <v>262</v>
      </c>
      <c r="H349" s="176">
        <v>0.08</v>
      </c>
      <c r="I349" s="177"/>
      <c r="J349" s="176">
        <f>ROUND(I349*H349,1)</f>
        <v>0</v>
      </c>
      <c r="K349" s="174" t="s">
        <v>218</v>
      </c>
      <c r="L349" s="54"/>
      <c r="M349" s="178" t="s">
        <v>19</v>
      </c>
      <c r="N349" s="179" t="s">
        <v>41</v>
      </c>
      <c r="O349" s="35"/>
      <c r="P349" s="180">
        <f>O349*H349</f>
        <v>0</v>
      </c>
      <c r="Q349" s="180">
        <v>0.01709</v>
      </c>
      <c r="R349" s="180">
        <f>Q349*H349</f>
        <v>0.0013672</v>
      </c>
      <c r="S349" s="180">
        <v>0</v>
      </c>
      <c r="T349" s="181">
        <f>S349*H349</f>
        <v>0</v>
      </c>
      <c r="AR349" s="17" t="s">
        <v>143</v>
      </c>
      <c r="AT349" s="17" t="s">
        <v>129</v>
      </c>
      <c r="AU349" s="17" t="s">
        <v>139</v>
      </c>
      <c r="AY349" s="17" t="s">
        <v>128</v>
      </c>
      <c r="BE349" s="182">
        <f>IF(N349="základní",J349,0)</f>
        <v>0</v>
      </c>
      <c r="BF349" s="182">
        <f>IF(N349="snížená",J349,0)</f>
        <v>0</v>
      </c>
      <c r="BG349" s="182">
        <f>IF(N349="zákl. přenesená",J349,0)</f>
        <v>0</v>
      </c>
      <c r="BH349" s="182">
        <f>IF(N349="sníž. přenesená",J349,0)</f>
        <v>0</v>
      </c>
      <c r="BI349" s="182">
        <f>IF(N349="nulová",J349,0)</f>
        <v>0</v>
      </c>
      <c r="BJ349" s="17" t="s">
        <v>77</v>
      </c>
      <c r="BK349" s="182">
        <f>ROUND(I349*H349,1)</f>
        <v>0</v>
      </c>
      <c r="BL349" s="17" t="s">
        <v>143</v>
      </c>
      <c r="BM349" s="17" t="s">
        <v>506</v>
      </c>
    </row>
    <row r="350" spans="2:47" s="1" customFormat="1" ht="54">
      <c r="B350" s="34"/>
      <c r="C350" s="56"/>
      <c r="D350" s="216" t="s">
        <v>220</v>
      </c>
      <c r="E350" s="56"/>
      <c r="F350" s="226" t="s">
        <v>507</v>
      </c>
      <c r="G350" s="56"/>
      <c r="H350" s="56"/>
      <c r="I350" s="145"/>
      <c r="J350" s="56"/>
      <c r="K350" s="56"/>
      <c r="L350" s="54"/>
      <c r="M350" s="71"/>
      <c r="N350" s="35"/>
      <c r="O350" s="35"/>
      <c r="P350" s="35"/>
      <c r="Q350" s="35"/>
      <c r="R350" s="35"/>
      <c r="S350" s="35"/>
      <c r="T350" s="72"/>
      <c r="AT350" s="17" t="s">
        <v>220</v>
      </c>
      <c r="AU350" s="17" t="s">
        <v>139</v>
      </c>
    </row>
    <row r="351" spans="2:65" s="1" customFormat="1" ht="22.5" customHeight="1">
      <c r="B351" s="34"/>
      <c r="C351" s="241" t="s">
        <v>508</v>
      </c>
      <c r="D351" s="241" t="s">
        <v>275</v>
      </c>
      <c r="E351" s="242" t="s">
        <v>509</v>
      </c>
      <c r="F351" s="243" t="s">
        <v>510</v>
      </c>
      <c r="G351" s="244" t="s">
        <v>262</v>
      </c>
      <c r="H351" s="245">
        <v>0.08</v>
      </c>
      <c r="I351" s="246"/>
      <c r="J351" s="245">
        <f>ROUND(I351*H351,1)</f>
        <v>0</v>
      </c>
      <c r="K351" s="243" t="s">
        <v>218</v>
      </c>
      <c r="L351" s="247"/>
      <c r="M351" s="248" t="s">
        <v>19</v>
      </c>
      <c r="N351" s="249" t="s">
        <v>41</v>
      </c>
      <c r="O351" s="35"/>
      <c r="P351" s="180">
        <f>O351*H351</f>
        <v>0</v>
      </c>
      <c r="Q351" s="180">
        <v>1</v>
      </c>
      <c r="R351" s="180">
        <f>Q351*H351</f>
        <v>0.08</v>
      </c>
      <c r="S351" s="180">
        <v>0</v>
      </c>
      <c r="T351" s="181">
        <f>S351*H351</f>
        <v>0</v>
      </c>
      <c r="AR351" s="17" t="s">
        <v>162</v>
      </c>
      <c r="AT351" s="17" t="s">
        <v>275</v>
      </c>
      <c r="AU351" s="17" t="s">
        <v>139</v>
      </c>
      <c r="AY351" s="17" t="s">
        <v>128</v>
      </c>
      <c r="BE351" s="182">
        <f>IF(N351="základní",J351,0)</f>
        <v>0</v>
      </c>
      <c r="BF351" s="182">
        <f>IF(N351="snížená",J351,0)</f>
        <v>0</v>
      </c>
      <c r="BG351" s="182">
        <f>IF(N351="zákl. přenesená",J351,0)</f>
        <v>0</v>
      </c>
      <c r="BH351" s="182">
        <f>IF(N351="sníž. přenesená",J351,0)</f>
        <v>0</v>
      </c>
      <c r="BI351" s="182">
        <f>IF(N351="nulová",J351,0)</f>
        <v>0</v>
      </c>
      <c r="BJ351" s="17" t="s">
        <v>77</v>
      </c>
      <c r="BK351" s="182">
        <f>ROUND(I351*H351,1)</f>
        <v>0</v>
      </c>
      <c r="BL351" s="17" t="s">
        <v>143</v>
      </c>
      <c r="BM351" s="17" t="s">
        <v>511</v>
      </c>
    </row>
    <row r="352" spans="2:47" s="1" customFormat="1" ht="27">
      <c r="B352" s="34"/>
      <c r="C352" s="56"/>
      <c r="D352" s="201" t="s">
        <v>512</v>
      </c>
      <c r="E352" s="56"/>
      <c r="F352" s="202" t="s">
        <v>513</v>
      </c>
      <c r="G352" s="56"/>
      <c r="H352" s="56"/>
      <c r="I352" s="145"/>
      <c r="J352" s="56"/>
      <c r="K352" s="56"/>
      <c r="L352" s="54"/>
      <c r="M352" s="71"/>
      <c r="N352" s="35"/>
      <c r="O352" s="35"/>
      <c r="P352" s="35"/>
      <c r="Q352" s="35"/>
      <c r="R352" s="35"/>
      <c r="S352" s="35"/>
      <c r="T352" s="72"/>
      <c r="AT352" s="17" t="s">
        <v>512</v>
      </c>
      <c r="AU352" s="17" t="s">
        <v>139</v>
      </c>
    </row>
    <row r="353" spans="2:51" s="11" customFormat="1" ht="13.5">
      <c r="B353" s="203"/>
      <c r="C353" s="204"/>
      <c r="D353" s="201" t="s">
        <v>222</v>
      </c>
      <c r="E353" s="205" t="s">
        <v>19</v>
      </c>
      <c r="F353" s="206" t="s">
        <v>440</v>
      </c>
      <c r="G353" s="204"/>
      <c r="H353" s="207" t="s">
        <v>19</v>
      </c>
      <c r="I353" s="208"/>
      <c r="J353" s="204"/>
      <c r="K353" s="204"/>
      <c r="L353" s="209"/>
      <c r="M353" s="210"/>
      <c r="N353" s="211"/>
      <c r="O353" s="211"/>
      <c r="P353" s="211"/>
      <c r="Q353" s="211"/>
      <c r="R353" s="211"/>
      <c r="S353" s="211"/>
      <c r="T353" s="212"/>
      <c r="AT353" s="213" t="s">
        <v>222</v>
      </c>
      <c r="AU353" s="213" t="s">
        <v>139</v>
      </c>
      <c r="AV353" s="11" t="s">
        <v>77</v>
      </c>
      <c r="AW353" s="11" t="s">
        <v>33</v>
      </c>
      <c r="AX353" s="11" t="s">
        <v>70</v>
      </c>
      <c r="AY353" s="213" t="s">
        <v>128</v>
      </c>
    </row>
    <row r="354" spans="2:51" s="12" customFormat="1" ht="13.5">
      <c r="B354" s="214"/>
      <c r="C354" s="215"/>
      <c r="D354" s="216" t="s">
        <v>222</v>
      </c>
      <c r="E354" s="217" t="s">
        <v>19</v>
      </c>
      <c r="F354" s="218" t="s">
        <v>514</v>
      </c>
      <c r="G354" s="215"/>
      <c r="H354" s="219">
        <v>0.08</v>
      </c>
      <c r="I354" s="220"/>
      <c r="J354" s="215"/>
      <c r="K354" s="215"/>
      <c r="L354" s="221"/>
      <c r="M354" s="222"/>
      <c r="N354" s="223"/>
      <c r="O354" s="223"/>
      <c r="P354" s="223"/>
      <c r="Q354" s="223"/>
      <c r="R354" s="223"/>
      <c r="S354" s="223"/>
      <c r="T354" s="224"/>
      <c r="AT354" s="225" t="s">
        <v>222</v>
      </c>
      <c r="AU354" s="225" t="s">
        <v>139</v>
      </c>
      <c r="AV354" s="12" t="s">
        <v>79</v>
      </c>
      <c r="AW354" s="12" t="s">
        <v>33</v>
      </c>
      <c r="AX354" s="12" t="s">
        <v>77</v>
      </c>
      <c r="AY354" s="225" t="s">
        <v>128</v>
      </c>
    </row>
    <row r="355" spans="2:65" s="1" customFormat="1" ht="22.5" customHeight="1">
      <c r="B355" s="34"/>
      <c r="C355" s="172" t="s">
        <v>515</v>
      </c>
      <c r="D355" s="172" t="s">
        <v>129</v>
      </c>
      <c r="E355" s="173" t="s">
        <v>516</v>
      </c>
      <c r="F355" s="174" t="s">
        <v>517</v>
      </c>
      <c r="G355" s="175" t="s">
        <v>227</v>
      </c>
      <c r="H355" s="176">
        <v>74.81</v>
      </c>
      <c r="I355" s="177"/>
      <c r="J355" s="176">
        <f>ROUND(I355*H355,1)</f>
        <v>0</v>
      </c>
      <c r="K355" s="174" t="s">
        <v>218</v>
      </c>
      <c r="L355" s="54"/>
      <c r="M355" s="178" t="s">
        <v>19</v>
      </c>
      <c r="N355" s="179" t="s">
        <v>41</v>
      </c>
      <c r="O355" s="35"/>
      <c r="P355" s="180">
        <f>O355*H355</f>
        <v>0</v>
      </c>
      <c r="Q355" s="180">
        <v>0.45432</v>
      </c>
      <c r="R355" s="180">
        <f>Q355*H355</f>
        <v>33.9876792</v>
      </c>
      <c r="S355" s="180">
        <v>0</v>
      </c>
      <c r="T355" s="181">
        <f>S355*H355</f>
        <v>0</v>
      </c>
      <c r="AR355" s="17" t="s">
        <v>143</v>
      </c>
      <c r="AT355" s="17" t="s">
        <v>129</v>
      </c>
      <c r="AU355" s="17" t="s">
        <v>139</v>
      </c>
      <c r="AY355" s="17" t="s">
        <v>128</v>
      </c>
      <c r="BE355" s="182">
        <f>IF(N355="základní",J355,0)</f>
        <v>0</v>
      </c>
      <c r="BF355" s="182">
        <f>IF(N355="snížená",J355,0)</f>
        <v>0</v>
      </c>
      <c r="BG355" s="182">
        <f>IF(N355="zákl. přenesená",J355,0)</f>
        <v>0</v>
      </c>
      <c r="BH355" s="182">
        <f>IF(N355="sníž. přenesená",J355,0)</f>
        <v>0</v>
      </c>
      <c r="BI355" s="182">
        <f>IF(N355="nulová",J355,0)</f>
        <v>0</v>
      </c>
      <c r="BJ355" s="17" t="s">
        <v>77</v>
      </c>
      <c r="BK355" s="182">
        <f>ROUND(I355*H355,1)</f>
        <v>0</v>
      </c>
      <c r="BL355" s="17" t="s">
        <v>143</v>
      </c>
      <c r="BM355" s="17" t="s">
        <v>518</v>
      </c>
    </row>
    <row r="356" spans="2:47" s="1" customFormat="1" ht="67.5">
      <c r="B356" s="34"/>
      <c r="C356" s="56"/>
      <c r="D356" s="201" t="s">
        <v>220</v>
      </c>
      <c r="E356" s="56"/>
      <c r="F356" s="202" t="s">
        <v>519</v>
      </c>
      <c r="G356" s="56"/>
      <c r="H356" s="56"/>
      <c r="I356" s="145"/>
      <c r="J356" s="56"/>
      <c r="K356" s="56"/>
      <c r="L356" s="54"/>
      <c r="M356" s="71"/>
      <c r="N356" s="35"/>
      <c r="O356" s="35"/>
      <c r="P356" s="35"/>
      <c r="Q356" s="35"/>
      <c r="R356" s="35"/>
      <c r="S356" s="35"/>
      <c r="T356" s="72"/>
      <c r="AT356" s="17" t="s">
        <v>220</v>
      </c>
      <c r="AU356" s="17" t="s">
        <v>139</v>
      </c>
    </row>
    <row r="357" spans="2:51" s="11" customFormat="1" ht="13.5">
      <c r="B357" s="203"/>
      <c r="C357" s="204"/>
      <c r="D357" s="201" t="s">
        <v>222</v>
      </c>
      <c r="E357" s="205" t="s">
        <v>19</v>
      </c>
      <c r="F357" s="206" t="s">
        <v>440</v>
      </c>
      <c r="G357" s="204"/>
      <c r="H357" s="207" t="s">
        <v>19</v>
      </c>
      <c r="I357" s="208"/>
      <c r="J357" s="204"/>
      <c r="K357" s="204"/>
      <c r="L357" s="209"/>
      <c r="M357" s="210"/>
      <c r="N357" s="211"/>
      <c r="O357" s="211"/>
      <c r="P357" s="211"/>
      <c r="Q357" s="211"/>
      <c r="R357" s="211"/>
      <c r="S357" s="211"/>
      <c r="T357" s="212"/>
      <c r="AT357" s="213" t="s">
        <v>222</v>
      </c>
      <c r="AU357" s="213" t="s">
        <v>139</v>
      </c>
      <c r="AV357" s="11" t="s">
        <v>77</v>
      </c>
      <c r="AW357" s="11" t="s">
        <v>33</v>
      </c>
      <c r="AX357" s="11" t="s">
        <v>70</v>
      </c>
      <c r="AY357" s="213" t="s">
        <v>128</v>
      </c>
    </row>
    <row r="358" spans="2:51" s="12" customFormat="1" ht="13.5">
      <c r="B358" s="214"/>
      <c r="C358" s="215"/>
      <c r="D358" s="201" t="s">
        <v>222</v>
      </c>
      <c r="E358" s="227" t="s">
        <v>19</v>
      </c>
      <c r="F358" s="228" t="s">
        <v>520</v>
      </c>
      <c r="G358" s="215"/>
      <c r="H358" s="229">
        <v>16.02</v>
      </c>
      <c r="I358" s="220"/>
      <c r="J358" s="215"/>
      <c r="K358" s="215"/>
      <c r="L358" s="221"/>
      <c r="M358" s="222"/>
      <c r="N358" s="223"/>
      <c r="O358" s="223"/>
      <c r="P358" s="223"/>
      <c r="Q358" s="223"/>
      <c r="R358" s="223"/>
      <c r="S358" s="223"/>
      <c r="T358" s="224"/>
      <c r="AT358" s="225" t="s">
        <v>222</v>
      </c>
      <c r="AU358" s="225" t="s">
        <v>139</v>
      </c>
      <c r="AV358" s="12" t="s">
        <v>79</v>
      </c>
      <c r="AW358" s="12" t="s">
        <v>33</v>
      </c>
      <c r="AX358" s="12" t="s">
        <v>70</v>
      </c>
      <c r="AY358" s="225" t="s">
        <v>128</v>
      </c>
    </row>
    <row r="359" spans="2:51" s="12" customFormat="1" ht="13.5">
      <c r="B359" s="214"/>
      <c r="C359" s="215"/>
      <c r="D359" s="201" t="s">
        <v>222</v>
      </c>
      <c r="E359" s="227" t="s">
        <v>19</v>
      </c>
      <c r="F359" s="228" t="s">
        <v>521</v>
      </c>
      <c r="G359" s="215"/>
      <c r="H359" s="229">
        <v>2.39</v>
      </c>
      <c r="I359" s="220"/>
      <c r="J359" s="215"/>
      <c r="K359" s="215"/>
      <c r="L359" s="221"/>
      <c r="M359" s="222"/>
      <c r="N359" s="223"/>
      <c r="O359" s="223"/>
      <c r="P359" s="223"/>
      <c r="Q359" s="223"/>
      <c r="R359" s="223"/>
      <c r="S359" s="223"/>
      <c r="T359" s="224"/>
      <c r="AT359" s="225" t="s">
        <v>222</v>
      </c>
      <c r="AU359" s="225" t="s">
        <v>139</v>
      </c>
      <c r="AV359" s="12" t="s">
        <v>79</v>
      </c>
      <c r="AW359" s="12" t="s">
        <v>33</v>
      </c>
      <c r="AX359" s="12" t="s">
        <v>70</v>
      </c>
      <c r="AY359" s="225" t="s">
        <v>128</v>
      </c>
    </row>
    <row r="360" spans="2:51" s="11" customFormat="1" ht="13.5">
      <c r="B360" s="203"/>
      <c r="C360" s="204"/>
      <c r="D360" s="201" t="s">
        <v>222</v>
      </c>
      <c r="E360" s="205" t="s">
        <v>19</v>
      </c>
      <c r="F360" s="206" t="s">
        <v>522</v>
      </c>
      <c r="G360" s="204"/>
      <c r="H360" s="207" t="s">
        <v>19</v>
      </c>
      <c r="I360" s="208"/>
      <c r="J360" s="204"/>
      <c r="K360" s="204"/>
      <c r="L360" s="209"/>
      <c r="M360" s="210"/>
      <c r="N360" s="211"/>
      <c r="O360" s="211"/>
      <c r="P360" s="211"/>
      <c r="Q360" s="211"/>
      <c r="R360" s="211"/>
      <c r="S360" s="211"/>
      <c r="T360" s="212"/>
      <c r="AT360" s="213" t="s">
        <v>222</v>
      </c>
      <c r="AU360" s="213" t="s">
        <v>139</v>
      </c>
      <c r="AV360" s="11" t="s">
        <v>77</v>
      </c>
      <c r="AW360" s="11" t="s">
        <v>33</v>
      </c>
      <c r="AX360" s="11" t="s">
        <v>70</v>
      </c>
      <c r="AY360" s="213" t="s">
        <v>128</v>
      </c>
    </row>
    <row r="361" spans="2:51" s="12" customFormat="1" ht="13.5">
      <c r="B361" s="214"/>
      <c r="C361" s="215"/>
      <c r="D361" s="201" t="s">
        <v>222</v>
      </c>
      <c r="E361" s="227" t="s">
        <v>19</v>
      </c>
      <c r="F361" s="228" t="s">
        <v>523</v>
      </c>
      <c r="G361" s="215"/>
      <c r="H361" s="229">
        <v>16.92</v>
      </c>
      <c r="I361" s="220"/>
      <c r="J361" s="215"/>
      <c r="K361" s="215"/>
      <c r="L361" s="221"/>
      <c r="M361" s="222"/>
      <c r="N361" s="223"/>
      <c r="O361" s="223"/>
      <c r="P361" s="223"/>
      <c r="Q361" s="223"/>
      <c r="R361" s="223"/>
      <c r="S361" s="223"/>
      <c r="T361" s="224"/>
      <c r="AT361" s="225" t="s">
        <v>222</v>
      </c>
      <c r="AU361" s="225" t="s">
        <v>139</v>
      </c>
      <c r="AV361" s="12" t="s">
        <v>79</v>
      </c>
      <c r="AW361" s="12" t="s">
        <v>33</v>
      </c>
      <c r="AX361" s="12" t="s">
        <v>70</v>
      </c>
      <c r="AY361" s="225" t="s">
        <v>128</v>
      </c>
    </row>
    <row r="362" spans="2:51" s="11" customFormat="1" ht="13.5">
      <c r="B362" s="203"/>
      <c r="C362" s="204"/>
      <c r="D362" s="201" t="s">
        <v>222</v>
      </c>
      <c r="E362" s="205" t="s">
        <v>19</v>
      </c>
      <c r="F362" s="206" t="s">
        <v>524</v>
      </c>
      <c r="G362" s="204"/>
      <c r="H362" s="207" t="s">
        <v>19</v>
      </c>
      <c r="I362" s="208"/>
      <c r="J362" s="204"/>
      <c r="K362" s="204"/>
      <c r="L362" s="209"/>
      <c r="M362" s="210"/>
      <c r="N362" s="211"/>
      <c r="O362" s="211"/>
      <c r="P362" s="211"/>
      <c r="Q362" s="211"/>
      <c r="R362" s="211"/>
      <c r="S362" s="211"/>
      <c r="T362" s="212"/>
      <c r="AT362" s="213" t="s">
        <v>222</v>
      </c>
      <c r="AU362" s="213" t="s">
        <v>139</v>
      </c>
      <c r="AV362" s="11" t="s">
        <v>77</v>
      </c>
      <c r="AW362" s="11" t="s">
        <v>33</v>
      </c>
      <c r="AX362" s="11" t="s">
        <v>70</v>
      </c>
      <c r="AY362" s="213" t="s">
        <v>128</v>
      </c>
    </row>
    <row r="363" spans="2:51" s="12" customFormat="1" ht="13.5">
      <c r="B363" s="214"/>
      <c r="C363" s="215"/>
      <c r="D363" s="201" t="s">
        <v>222</v>
      </c>
      <c r="E363" s="227" t="s">
        <v>19</v>
      </c>
      <c r="F363" s="228" t="s">
        <v>523</v>
      </c>
      <c r="G363" s="215"/>
      <c r="H363" s="229">
        <v>16.92</v>
      </c>
      <c r="I363" s="220"/>
      <c r="J363" s="215"/>
      <c r="K363" s="215"/>
      <c r="L363" s="221"/>
      <c r="M363" s="222"/>
      <c r="N363" s="223"/>
      <c r="O363" s="223"/>
      <c r="P363" s="223"/>
      <c r="Q363" s="223"/>
      <c r="R363" s="223"/>
      <c r="S363" s="223"/>
      <c r="T363" s="224"/>
      <c r="AT363" s="225" t="s">
        <v>222</v>
      </c>
      <c r="AU363" s="225" t="s">
        <v>139</v>
      </c>
      <c r="AV363" s="12" t="s">
        <v>79</v>
      </c>
      <c r="AW363" s="12" t="s">
        <v>33</v>
      </c>
      <c r="AX363" s="12" t="s">
        <v>70</v>
      </c>
      <c r="AY363" s="225" t="s">
        <v>128</v>
      </c>
    </row>
    <row r="364" spans="2:51" s="11" customFormat="1" ht="13.5">
      <c r="B364" s="203"/>
      <c r="C364" s="204"/>
      <c r="D364" s="201" t="s">
        <v>222</v>
      </c>
      <c r="E364" s="205" t="s">
        <v>19</v>
      </c>
      <c r="F364" s="206" t="s">
        <v>525</v>
      </c>
      <c r="G364" s="204"/>
      <c r="H364" s="207" t="s">
        <v>19</v>
      </c>
      <c r="I364" s="208"/>
      <c r="J364" s="204"/>
      <c r="K364" s="204"/>
      <c r="L364" s="209"/>
      <c r="M364" s="210"/>
      <c r="N364" s="211"/>
      <c r="O364" s="211"/>
      <c r="P364" s="211"/>
      <c r="Q364" s="211"/>
      <c r="R364" s="211"/>
      <c r="S364" s="211"/>
      <c r="T364" s="212"/>
      <c r="AT364" s="213" t="s">
        <v>222</v>
      </c>
      <c r="AU364" s="213" t="s">
        <v>139</v>
      </c>
      <c r="AV364" s="11" t="s">
        <v>77</v>
      </c>
      <c r="AW364" s="11" t="s">
        <v>33</v>
      </c>
      <c r="AX364" s="11" t="s">
        <v>70</v>
      </c>
      <c r="AY364" s="213" t="s">
        <v>128</v>
      </c>
    </row>
    <row r="365" spans="2:51" s="12" customFormat="1" ht="13.5">
      <c r="B365" s="214"/>
      <c r="C365" s="215"/>
      <c r="D365" s="201" t="s">
        <v>222</v>
      </c>
      <c r="E365" s="227" t="s">
        <v>19</v>
      </c>
      <c r="F365" s="228" t="s">
        <v>523</v>
      </c>
      <c r="G365" s="215"/>
      <c r="H365" s="229">
        <v>16.92</v>
      </c>
      <c r="I365" s="220"/>
      <c r="J365" s="215"/>
      <c r="K365" s="215"/>
      <c r="L365" s="221"/>
      <c r="M365" s="222"/>
      <c r="N365" s="223"/>
      <c r="O365" s="223"/>
      <c r="P365" s="223"/>
      <c r="Q365" s="223"/>
      <c r="R365" s="223"/>
      <c r="S365" s="223"/>
      <c r="T365" s="224"/>
      <c r="AT365" s="225" t="s">
        <v>222</v>
      </c>
      <c r="AU365" s="225" t="s">
        <v>139</v>
      </c>
      <c r="AV365" s="12" t="s">
        <v>79</v>
      </c>
      <c r="AW365" s="12" t="s">
        <v>33</v>
      </c>
      <c r="AX365" s="12" t="s">
        <v>70</v>
      </c>
      <c r="AY365" s="225" t="s">
        <v>128</v>
      </c>
    </row>
    <row r="366" spans="2:51" s="11" customFormat="1" ht="13.5">
      <c r="B366" s="203"/>
      <c r="C366" s="204"/>
      <c r="D366" s="201" t="s">
        <v>222</v>
      </c>
      <c r="E366" s="205" t="s">
        <v>19</v>
      </c>
      <c r="F366" s="206" t="s">
        <v>526</v>
      </c>
      <c r="G366" s="204"/>
      <c r="H366" s="207" t="s">
        <v>19</v>
      </c>
      <c r="I366" s="208"/>
      <c r="J366" s="204"/>
      <c r="K366" s="204"/>
      <c r="L366" s="209"/>
      <c r="M366" s="210"/>
      <c r="N366" s="211"/>
      <c r="O366" s="211"/>
      <c r="P366" s="211"/>
      <c r="Q366" s="211"/>
      <c r="R366" s="211"/>
      <c r="S366" s="211"/>
      <c r="T366" s="212"/>
      <c r="AT366" s="213" t="s">
        <v>222</v>
      </c>
      <c r="AU366" s="213" t="s">
        <v>139</v>
      </c>
      <c r="AV366" s="11" t="s">
        <v>77</v>
      </c>
      <c r="AW366" s="11" t="s">
        <v>33</v>
      </c>
      <c r="AX366" s="11" t="s">
        <v>70</v>
      </c>
      <c r="AY366" s="213" t="s">
        <v>128</v>
      </c>
    </row>
    <row r="367" spans="2:51" s="12" customFormat="1" ht="13.5">
      <c r="B367" s="214"/>
      <c r="C367" s="215"/>
      <c r="D367" s="201" t="s">
        <v>222</v>
      </c>
      <c r="E367" s="227" t="s">
        <v>19</v>
      </c>
      <c r="F367" s="228" t="s">
        <v>527</v>
      </c>
      <c r="G367" s="215"/>
      <c r="H367" s="229">
        <v>5.64</v>
      </c>
      <c r="I367" s="220"/>
      <c r="J367" s="215"/>
      <c r="K367" s="215"/>
      <c r="L367" s="221"/>
      <c r="M367" s="222"/>
      <c r="N367" s="223"/>
      <c r="O367" s="223"/>
      <c r="P367" s="223"/>
      <c r="Q367" s="223"/>
      <c r="R367" s="223"/>
      <c r="S367" s="223"/>
      <c r="T367" s="224"/>
      <c r="AT367" s="225" t="s">
        <v>222</v>
      </c>
      <c r="AU367" s="225" t="s">
        <v>139</v>
      </c>
      <c r="AV367" s="12" t="s">
        <v>79</v>
      </c>
      <c r="AW367" s="12" t="s">
        <v>33</v>
      </c>
      <c r="AX367" s="12" t="s">
        <v>70</v>
      </c>
      <c r="AY367" s="225" t="s">
        <v>128</v>
      </c>
    </row>
    <row r="368" spans="2:51" s="13" customFormat="1" ht="13.5">
      <c r="B368" s="230"/>
      <c r="C368" s="231"/>
      <c r="D368" s="201" t="s">
        <v>222</v>
      </c>
      <c r="E368" s="250" t="s">
        <v>19</v>
      </c>
      <c r="F368" s="251" t="s">
        <v>251</v>
      </c>
      <c r="G368" s="231"/>
      <c r="H368" s="252">
        <v>74.81</v>
      </c>
      <c r="I368" s="235"/>
      <c r="J368" s="231"/>
      <c r="K368" s="231"/>
      <c r="L368" s="236"/>
      <c r="M368" s="237"/>
      <c r="N368" s="238"/>
      <c r="O368" s="238"/>
      <c r="P368" s="238"/>
      <c r="Q368" s="238"/>
      <c r="R368" s="238"/>
      <c r="S368" s="238"/>
      <c r="T368" s="239"/>
      <c r="AT368" s="240" t="s">
        <v>222</v>
      </c>
      <c r="AU368" s="240" t="s">
        <v>139</v>
      </c>
      <c r="AV368" s="13" t="s">
        <v>143</v>
      </c>
      <c r="AW368" s="13" t="s">
        <v>33</v>
      </c>
      <c r="AX368" s="13" t="s">
        <v>77</v>
      </c>
      <c r="AY368" s="240" t="s">
        <v>128</v>
      </c>
    </row>
    <row r="369" spans="2:63" s="9" customFormat="1" ht="22.35" customHeight="1">
      <c r="B369" s="158"/>
      <c r="C369" s="159"/>
      <c r="D369" s="160" t="s">
        <v>69</v>
      </c>
      <c r="E369" s="199" t="s">
        <v>436</v>
      </c>
      <c r="F369" s="199" t="s">
        <v>528</v>
      </c>
      <c r="G369" s="159"/>
      <c r="H369" s="159"/>
      <c r="I369" s="162"/>
      <c r="J369" s="200">
        <f>BK369</f>
        <v>0</v>
      </c>
      <c r="K369" s="159"/>
      <c r="L369" s="164"/>
      <c r="M369" s="165"/>
      <c r="N369" s="166"/>
      <c r="O369" s="166"/>
      <c r="P369" s="167">
        <f>SUM(P370:P420)</f>
        <v>0</v>
      </c>
      <c r="Q369" s="166"/>
      <c r="R369" s="167">
        <f>SUM(R370:R420)</f>
        <v>59.57269179999999</v>
      </c>
      <c r="S369" s="166"/>
      <c r="T369" s="168">
        <f>SUM(T370:T420)</f>
        <v>0</v>
      </c>
      <c r="AR369" s="169" t="s">
        <v>77</v>
      </c>
      <c r="AT369" s="170" t="s">
        <v>69</v>
      </c>
      <c r="AU369" s="170" t="s">
        <v>79</v>
      </c>
      <c r="AY369" s="169" t="s">
        <v>128</v>
      </c>
      <c r="BK369" s="171">
        <f>SUM(BK370:BK420)</f>
        <v>0</v>
      </c>
    </row>
    <row r="370" spans="2:65" s="1" customFormat="1" ht="22.5" customHeight="1">
      <c r="B370" s="34"/>
      <c r="C370" s="172" t="s">
        <v>529</v>
      </c>
      <c r="D370" s="172" t="s">
        <v>129</v>
      </c>
      <c r="E370" s="173" t="s">
        <v>530</v>
      </c>
      <c r="F370" s="174" t="s">
        <v>531</v>
      </c>
      <c r="G370" s="175" t="s">
        <v>227</v>
      </c>
      <c r="H370" s="176">
        <v>27.06</v>
      </c>
      <c r="I370" s="177"/>
      <c r="J370" s="176">
        <f>ROUND(I370*H370,1)</f>
        <v>0</v>
      </c>
      <c r="K370" s="174" t="s">
        <v>218</v>
      </c>
      <c r="L370" s="54"/>
      <c r="M370" s="178" t="s">
        <v>19</v>
      </c>
      <c r="N370" s="179" t="s">
        <v>41</v>
      </c>
      <c r="O370" s="35"/>
      <c r="P370" s="180">
        <f>O370*H370</f>
        <v>0</v>
      </c>
      <c r="Q370" s="180">
        <v>0.10212</v>
      </c>
      <c r="R370" s="180">
        <f>Q370*H370</f>
        <v>2.7633672</v>
      </c>
      <c r="S370" s="180">
        <v>0</v>
      </c>
      <c r="T370" s="181">
        <f>S370*H370</f>
        <v>0</v>
      </c>
      <c r="AR370" s="17" t="s">
        <v>143</v>
      </c>
      <c r="AT370" s="17" t="s">
        <v>129</v>
      </c>
      <c r="AU370" s="17" t="s">
        <v>139</v>
      </c>
      <c r="AY370" s="17" t="s">
        <v>128</v>
      </c>
      <c r="BE370" s="182">
        <f>IF(N370="základní",J370,0)</f>
        <v>0</v>
      </c>
      <c r="BF370" s="182">
        <f>IF(N370="snížená",J370,0)</f>
        <v>0</v>
      </c>
      <c r="BG370" s="182">
        <f>IF(N370="zákl. přenesená",J370,0)</f>
        <v>0</v>
      </c>
      <c r="BH370" s="182">
        <f>IF(N370="sníž. přenesená",J370,0)</f>
        <v>0</v>
      </c>
      <c r="BI370" s="182">
        <f>IF(N370="nulová",J370,0)</f>
        <v>0</v>
      </c>
      <c r="BJ370" s="17" t="s">
        <v>77</v>
      </c>
      <c r="BK370" s="182">
        <f>ROUND(I370*H370,1)</f>
        <v>0</v>
      </c>
      <c r="BL370" s="17" t="s">
        <v>143</v>
      </c>
      <c r="BM370" s="17" t="s">
        <v>532</v>
      </c>
    </row>
    <row r="371" spans="2:51" s="11" customFormat="1" ht="13.5">
      <c r="B371" s="203"/>
      <c r="C371" s="204"/>
      <c r="D371" s="201" t="s">
        <v>222</v>
      </c>
      <c r="E371" s="205" t="s">
        <v>19</v>
      </c>
      <c r="F371" s="206" t="s">
        <v>440</v>
      </c>
      <c r="G371" s="204"/>
      <c r="H371" s="207" t="s">
        <v>19</v>
      </c>
      <c r="I371" s="208"/>
      <c r="J371" s="204"/>
      <c r="K371" s="204"/>
      <c r="L371" s="209"/>
      <c r="M371" s="210"/>
      <c r="N371" s="211"/>
      <c r="O371" s="211"/>
      <c r="P371" s="211"/>
      <c r="Q371" s="211"/>
      <c r="R371" s="211"/>
      <c r="S371" s="211"/>
      <c r="T371" s="212"/>
      <c r="AT371" s="213" t="s">
        <v>222</v>
      </c>
      <c r="AU371" s="213" t="s">
        <v>139</v>
      </c>
      <c r="AV371" s="11" t="s">
        <v>77</v>
      </c>
      <c r="AW371" s="11" t="s">
        <v>33</v>
      </c>
      <c r="AX371" s="11" t="s">
        <v>70</v>
      </c>
      <c r="AY371" s="213" t="s">
        <v>128</v>
      </c>
    </row>
    <row r="372" spans="2:51" s="12" customFormat="1" ht="13.5">
      <c r="B372" s="214"/>
      <c r="C372" s="215"/>
      <c r="D372" s="201" t="s">
        <v>222</v>
      </c>
      <c r="E372" s="227" t="s">
        <v>19</v>
      </c>
      <c r="F372" s="228" t="s">
        <v>533</v>
      </c>
      <c r="G372" s="215"/>
      <c r="H372" s="229">
        <v>4.56</v>
      </c>
      <c r="I372" s="220"/>
      <c r="J372" s="215"/>
      <c r="K372" s="215"/>
      <c r="L372" s="221"/>
      <c r="M372" s="222"/>
      <c r="N372" s="223"/>
      <c r="O372" s="223"/>
      <c r="P372" s="223"/>
      <c r="Q372" s="223"/>
      <c r="R372" s="223"/>
      <c r="S372" s="223"/>
      <c r="T372" s="224"/>
      <c r="AT372" s="225" t="s">
        <v>222</v>
      </c>
      <c r="AU372" s="225" t="s">
        <v>139</v>
      </c>
      <c r="AV372" s="12" t="s">
        <v>79</v>
      </c>
      <c r="AW372" s="12" t="s">
        <v>33</v>
      </c>
      <c r="AX372" s="12" t="s">
        <v>70</v>
      </c>
      <c r="AY372" s="225" t="s">
        <v>128</v>
      </c>
    </row>
    <row r="373" spans="2:51" s="11" customFormat="1" ht="13.5">
      <c r="B373" s="203"/>
      <c r="C373" s="204"/>
      <c r="D373" s="201" t="s">
        <v>222</v>
      </c>
      <c r="E373" s="205" t="s">
        <v>19</v>
      </c>
      <c r="F373" s="206" t="s">
        <v>522</v>
      </c>
      <c r="G373" s="204"/>
      <c r="H373" s="207" t="s">
        <v>19</v>
      </c>
      <c r="I373" s="208"/>
      <c r="J373" s="204"/>
      <c r="K373" s="204"/>
      <c r="L373" s="209"/>
      <c r="M373" s="210"/>
      <c r="N373" s="211"/>
      <c r="O373" s="211"/>
      <c r="P373" s="211"/>
      <c r="Q373" s="211"/>
      <c r="R373" s="211"/>
      <c r="S373" s="211"/>
      <c r="T373" s="212"/>
      <c r="AT373" s="213" t="s">
        <v>222</v>
      </c>
      <c r="AU373" s="213" t="s">
        <v>139</v>
      </c>
      <c r="AV373" s="11" t="s">
        <v>77</v>
      </c>
      <c r="AW373" s="11" t="s">
        <v>33</v>
      </c>
      <c r="AX373" s="11" t="s">
        <v>70</v>
      </c>
      <c r="AY373" s="213" t="s">
        <v>128</v>
      </c>
    </row>
    <row r="374" spans="2:51" s="12" customFormat="1" ht="13.5">
      <c r="B374" s="214"/>
      <c r="C374" s="215"/>
      <c r="D374" s="201" t="s">
        <v>222</v>
      </c>
      <c r="E374" s="227" t="s">
        <v>19</v>
      </c>
      <c r="F374" s="228" t="s">
        <v>534</v>
      </c>
      <c r="G374" s="215"/>
      <c r="H374" s="229">
        <v>7.5</v>
      </c>
      <c r="I374" s="220"/>
      <c r="J374" s="215"/>
      <c r="K374" s="215"/>
      <c r="L374" s="221"/>
      <c r="M374" s="222"/>
      <c r="N374" s="223"/>
      <c r="O374" s="223"/>
      <c r="P374" s="223"/>
      <c r="Q374" s="223"/>
      <c r="R374" s="223"/>
      <c r="S374" s="223"/>
      <c r="T374" s="224"/>
      <c r="AT374" s="225" t="s">
        <v>222</v>
      </c>
      <c r="AU374" s="225" t="s">
        <v>139</v>
      </c>
      <c r="AV374" s="12" t="s">
        <v>79</v>
      </c>
      <c r="AW374" s="12" t="s">
        <v>33</v>
      </c>
      <c r="AX374" s="12" t="s">
        <v>70</v>
      </c>
      <c r="AY374" s="225" t="s">
        <v>128</v>
      </c>
    </row>
    <row r="375" spans="2:51" s="11" customFormat="1" ht="13.5">
      <c r="B375" s="203"/>
      <c r="C375" s="204"/>
      <c r="D375" s="201" t="s">
        <v>222</v>
      </c>
      <c r="E375" s="205" t="s">
        <v>19</v>
      </c>
      <c r="F375" s="206" t="s">
        <v>524</v>
      </c>
      <c r="G375" s="204"/>
      <c r="H375" s="207" t="s">
        <v>19</v>
      </c>
      <c r="I375" s="208"/>
      <c r="J375" s="204"/>
      <c r="K375" s="204"/>
      <c r="L375" s="209"/>
      <c r="M375" s="210"/>
      <c r="N375" s="211"/>
      <c r="O375" s="211"/>
      <c r="P375" s="211"/>
      <c r="Q375" s="211"/>
      <c r="R375" s="211"/>
      <c r="S375" s="211"/>
      <c r="T375" s="212"/>
      <c r="AT375" s="213" t="s">
        <v>222</v>
      </c>
      <c r="AU375" s="213" t="s">
        <v>139</v>
      </c>
      <c r="AV375" s="11" t="s">
        <v>77</v>
      </c>
      <c r="AW375" s="11" t="s">
        <v>33</v>
      </c>
      <c r="AX375" s="11" t="s">
        <v>70</v>
      </c>
      <c r="AY375" s="213" t="s">
        <v>128</v>
      </c>
    </row>
    <row r="376" spans="2:51" s="12" customFormat="1" ht="13.5">
      <c r="B376" s="214"/>
      <c r="C376" s="215"/>
      <c r="D376" s="201" t="s">
        <v>222</v>
      </c>
      <c r="E376" s="227" t="s">
        <v>19</v>
      </c>
      <c r="F376" s="228" t="s">
        <v>534</v>
      </c>
      <c r="G376" s="215"/>
      <c r="H376" s="229">
        <v>7.5</v>
      </c>
      <c r="I376" s="220"/>
      <c r="J376" s="215"/>
      <c r="K376" s="215"/>
      <c r="L376" s="221"/>
      <c r="M376" s="222"/>
      <c r="N376" s="223"/>
      <c r="O376" s="223"/>
      <c r="P376" s="223"/>
      <c r="Q376" s="223"/>
      <c r="R376" s="223"/>
      <c r="S376" s="223"/>
      <c r="T376" s="224"/>
      <c r="AT376" s="225" t="s">
        <v>222</v>
      </c>
      <c r="AU376" s="225" t="s">
        <v>139</v>
      </c>
      <c r="AV376" s="12" t="s">
        <v>79</v>
      </c>
      <c r="AW376" s="12" t="s">
        <v>33</v>
      </c>
      <c r="AX376" s="12" t="s">
        <v>70</v>
      </c>
      <c r="AY376" s="225" t="s">
        <v>128</v>
      </c>
    </row>
    <row r="377" spans="2:51" s="11" customFormat="1" ht="13.5">
      <c r="B377" s="203"/>
      <c r="C377" s="204"/>
      <c r="D377" s="201" t="s">
        <v>222</v>
      </c>
      <c r="E377" s="205" t="s">
        <v>19</v>
      </c>
      <c r="F377" s="206" t="s">
        <v>525</v>
      </c>
      <c r="G377" s="204"/>
      <c r="H377" s="207" t="s">
        <v>19</v>
      </c>
      <c r="I377" s="208"/>
      <c r="J377" s="204"/>
      <c r="K377" s="204"/>
      <c r="L377" s="209"/>
      <c r="M377" s="210"/>
      <c r="N377" s="211"/>
      <c r="O377" s="211"/>
      <c r="P377" s="211"/>
      <c r="Q377" s="211"/>
      <c r="R377" s="211"/>
      <c r="S377" s="211"/>
      <c r="T377" s="212"/>
      <c r="AT377" s="213" t="s">
        <v>222</v>
      </c>
      <c r="AU377" s="213" t="s">
        <v>139</v>
      </c>
      <c r="AV377" s="11" t="s">
        <v>77</v>
      </c>
      <c r="AW377" s="11" t="s">
        <v>33</v>
      </c>
      <c r="AX377" s="11" t="s">
        <v>70</v>
      </c>
      <c r="AY377" s="213" t="s">
        <v>128</v>
      </c>
    </row>
    <row r="378" spans="2:51" s="12" customFormat="1" ht="13.5">
      <c r="B378" s="214"/>
      <c r="C378" s="215"/>
      <c r="D378" s="201" t="s">
        <v>222</v>
      </c>
      <c r="E378" s="227" t="s">
        <v>19</v>
      </c>
      <c r="F378" s="228" t="s">
        <v>534</v>
      </c>
      <c r="G378" s="215"/>
      <c r="H378" s="229">
        <v>7.5</v>
      </c>
      <c r="I378" s="220"/>
      <c r="J378" s="215"/>
      <c r="K378" s="215"/>
      <c r="L378" s="221"/>
      <c r="M378" s="222"/>
      <c r="N378" s="223"/>
      <c r="O378" s="223"/>
      <c r="P378" s="223"/>
      <c r="Q378" s="223"/>
      <c r="R378" s="223"/>
      <c r="S378" s="223"/>
      <c r="T378" s="224"/>
      <c r="AT378" s="225" t="s">
        <v>222</v>
      </c>
      <c r="AU378" s="225" t="s">
        <v>139</v>
      </c>
      <c r="AV378" s="12" t="s">
        <v>79</v>
      </c>
      <c r="AW378" s="12" t="s">
        <v>33</v>
      </c>
      <c r="AX378" s="12" t="s">
        <v>70</v>
      </c>
      <c r="AY378" s="225" t="s">
        <v>128</v>
      </c>
    </row>
    <row r="379" spans="2:51" s="13" customFormat="1" ht="13.5">
      <c r="B379" s="230"/>
      <c r="C379" s="231"/>
      <c r="D379" s="216" t="s">
        <v>222</v>
      </c>
      <c r="E379" s="232" t="s">
        <v>19</v>
      </c>
      <c r="F379" s="233" t="s">
        <v>251</v>
      </c>
      <c r="G379" s="231"/>
      <c r="H379" s="234">
        <v>27.06</v>
      </c>
      <c r="I379" s="235"/>
      <c r="J379" s="231"/>
      <c r="K379" s="231"/>
      <c r="L379" s="236"/>
      <c r="M379" s="237"/>
      <c r="N379" s="238"/>
      <c r="O379" s="238"/>
      <c r="P379" s="238"/>
      <c r="Q379" s="238"/>
      <c r="R379" s="238"/>
      <c r="S379" s="238"/>
      <c r="T379" s="239"/>
      <c r="AT379" s="240" t="s">
        <v>222</v>
      </c>
      <c r="AU379" s="240" t="s">
        <v>139</v>
      </c>
      <c r="AV379" s="13" t="s">
        <v>143</v>
      </c>
      <c r="AW379" s="13" t="s">
        <v>33</v>
      </c>
      <c r="AX379" s="13" t="s">
        <v>77</v>
      </c>
      <c r="AY379" s="240" t="s">
        <v>128</v>
      </c>
    </row>
    <row r="380" spans="2:65" s="1" customFormat="1" ht="31.5" customHeight="1">
      <c r="B380" s="34"/>
      <c r="C380" s="172" t="s">
        <v>535</v>
      </c>
      <c r="D380" s="172" t="s">
        <v>129</v>
      </c>
      <c r="E380" s="173" t="s">
        <v>536</v>
      </c>
      <c r="F380" s="174" t="s">
        <v>537</v>
      </c>
      <c r="G380" s="175" t="s">
        <v>227</v>
      </c>
      <c r="H380" s="176">
        <v>471.26</v>
      </c>
      <c r="I380" s="177"/>
      <c r="J380" s="176">
        <f>ROUND(I380*H380,1)</f>
        <v>0</v>
      </c>
      <c r="K380" s="174" t="s">
        <v>218</v>
      </c>
      <c r="L380" s="54"/>
      <c r="M380" s="178" t="s">
        <v>19</v>
      </c>
      <c r="N380" s="179" t="s">
        <v>41</v>
      </c>
      <c r="O380" s="35"/>
      <c r="P380" s="180">
        <f>O380*H380</f>
        <v>0</v>
      </c>
      <c r="Q380" s="180">
        <v>0.10422</v>
      </c>
      <c r="R380" s="180">
        <f>Q380*H380</f>
        <v>49.114717199999994</v>
      </c>
      <c r="S380" s="180">
        <v>0</v>
      </c>
      <c r="T380" s="181">
        <f>S380*H380</f>
        <v>0</v>
      </c>
      <c r="AR380" s="17" t="s">
        <v>143</v>
      </c>
      <c r="AT380" s="17" t="s">
        <v>129</v>
      </c>
      <c r="AU380" s="17" t="s">
        <v>139</v>
      </c>
      <c r="AY380" s="17" t="s">
        <v>128</v>
      </c>
      <c r="BE380" s="182">
        <f>IF(N380="základní",J380,0)</f>
        <v>0</v>
      </c>
      <c r="BF380" s="182">
        <f>IF(N380="snížená",J380,0)</f>
        <v>0</v>
      </c>
      <c r="BG380" s="182">
        <f>IF(N380="zákl. přenesená",J380,0)</f>
        <v>0</v>
      </c>
      <c r="BH380" s="182">
        <f>IF(N380="sníž. přenesená",J380,0)</f>
        <v>0</v>
      </c>
      <c r="BI380" s="182">
        <f>IF(N380="nulová",J380,0)</f>
        <v>0</v>
      </c>
      <c r="BJ380" s="17" t="s">
        <v>77</v>
      </c>
      <c r="BK380" s="182">
        <f>ROUND(I380*H380,1)</f>
        <v>0</v>
      </c>
      <c r="BL380" s="17" t="s">
        <v>143</v>
      </c>
      <c r="BM380" s="17" t="s">
        <v>538</v>
      </c>
    </row>
    <row r="381" spans="2:51" s="11" customFormat="1" ht="13.5">
      <c r="B381" s="203"/>
      <c r="C381" s="204"/>
      <c r="D381" s="201" t="s">
        <v>222</v>
      </c>
      <c r="E381" s="205" t="s">
        <v>19</v>
      </c>
      <c r="F381" s="206" t="s">
        <v>440</v>
      </c>
      <c r="G381" s="204"/>
      <c r="H381" s="207" t="s">
        <v>19</v>
      </c>
      <c r="I381" s="208"/>
      <c r="J381" s="204"/>
      <c r="K381" s="204"/>
      <c r="L381" s="209"/>
      <c r="M381" s="210"/>
      <c r="N381" s="211"/>
      <c r="O381" s="211"/>
      <c r="P381" s="211"/>
      <c r="Q381" s="211"/>
      <c r="R381" s="211"/>
      <c r="S381" s="211"/>
      <c r="T381" s="212"/>
      <c r="AT381" s="213" t="s">
        <v>222</v>
      </c>
      <c r="AU381" s="213" t="s">
        <v>139</v>
      </c>
      <c r="AV381" s="11" t="s">
        <v>77</v>
      </c>
      <c r="AW381" s="11" t="s">
        <v>33</v>
      </c>
      <c r="AX381" s="11" t="s">
        <v>70</v>
      </c>
      <c r="AY381" s="213" t="s">
        <v>128</v>
      </c>
    </row>
    <row r="382" spans="2:51" s="12" customFormat="1" ht="13.5">
      <c r="B382" s="214"/>
      <c r="C382" s="215"/>
      <c r="D382" s="201" t="s">
        <v>222</v>
      </c>
      <c r="E382" s="227" t="s">
        <v>19</v>
      </c>
      <c r="F382" s="228" t="s">
        <v>539</v>
      </c>
      <c r="G382" s="215"/>
      <c r="H382" s="229">
        <v>69.67</v>
      </c>
      <c r="I382" s="220"/>
      <c r="J382" s="215"/>
      <c r="K382" s="215"/>
      <c r="L382" s="221"/>
      <c r="M382" s="222"/>
      <c r="N382" s="223"/>
      <c r="O382" s="223"/>
      <c r="P382" s="223"/>
      <c r="Q382" s="223"/>
      <c r="R382" s="223"/>
      <c r="S382" s="223"/>
      <c r="T382" s="224"/>
      <c r="AT382" s="225" t="s">
        <v>222</v>
      </c>
      <c r="AU382" s="225" t="s">
        <v>139</v>
      </c>
      <c r="AV382" s="12" t="s">
        <v>79</v>
      </c>
      <c r="AW382" s="12" t="s">
        <v>33</v>
      </c>
      <c r="AX382" s="12" t="s">
        <v>70</v>
      </c>
      <c r="AY382" s="225" t="s">
        <v>128</v>
      </c>
    </row>
    <row r="383" spans="2:51" s="12" customFormat="1" ht="13.5">
      <c r="B383" s="214"/>
      <c r="C383" s="215"/>
      <c r="D383" s="201" t="s">
        <v>222</v>
      </c>
      <c r="E383" s="227" t="s">
        <v>19</v>
      </c>
      <c r="F383" s="228" t="s">
        <v>540</v>
      </c>
      <c r="G383" s="215"/>
      <c r="H383" s="229">
        <v>-10.4</v>
      </c>
      <c r="I383" s="220"/>
      <c r="J383" s="215"/>
      <c r="K383" s="215"/>
      <c r="L383" s="221"/>
      <c r="M383" s="222"/>
      <c r="N383" s="223"/>
      <c r="O383" s="223"/>
      <c r="P383" s="223"/>
      <c r="Q383" s="223"/>
      <c r="R383" s="223"/>
      <c r="S383" s="223"/>
      <c r="T383" s="224"/>
      <c r="AT383" s="225" t="s">
        <v>222</v>
      </c>
      <c r="AU383" s="225" t="s">
        <v>139</v>
      </c>
      <c r="AV383" s="12" t="s">
        <v>79</v>
      </c>
      <c r="AW383" s="12" t="s">
        <v>33</v>
      </c>
      <c r="AX383" s="12" t="s">
        <v>70</v>
      </c>
      <c r="AY383" s="225" t="s">
        <v>128</v>
      </c>
    </row>
    <row r="384" spans="2:51" s="11" customFormat="1" ht="13.5">
      <c r="B384" s="203"/>
      <c r="C384" s="204"/>
      <c r="D384" s="201" t="s">
        <v>222</v>
      </c>
      <c r="E384" s="205" t="s">
        <v>19</v>
      </c>
      <c r="F384" s="206" t="s">
        <v>522</v>
      </c>
      <c r="G384" s="204"/>
      <c r="H384" s="207" t="s">
        <v>19</v>
      </c>
      <c r="I384" s="208"/>
      <c r="J384" s="204"/>
      <c r="K384" s="204"/>
      <c r="L384" s="209"/>
      <c r="M384" s="210"/>
      <c r="N384" s="211"/>
      <c r="O384" s="211"/>
      <c r="P384" s="211"/>
      <c r="Q384" s="211"/>
      <c r="R384" s="211"/>
      <c r="S384" s="211"/>
      <c r="T384" s="212"/>
      <c r="AT384" s="213" t="s">
        <v>222</v>
      </c>
      <c r="AU384" s="213" t="s">
        <v>139</v>
      </c>
      <c r="AV384" s="11" t="s">
        <v>77</v>
      </c>
      <c r="AW384" s="11" t="s">
        <v>33</v>
      </c>
      <c r="AX384" s="11" t="s">
        <v>70</v>
      </c>
      <c r="AY384" s="213" t="s">
        <v>128</v>
      </c>
    </row>
    <row r="385" spans="2:51" s="12" customFormat="1" ht="13.5">
      <c r="B385" s="214"/>
      <c r="C385" s="215"/>
      <c r="D385" s="201" t="s">
        <v>222</v>
      </c>
      <c r="E385" s="227" t="s">
        <v>19</v>
      </c>
      <c r="F385" s="228" t="s">
        <v>541</v>
      </c>
      <c r="G385" s="215"/>
      <c r="H385" s="229">
        <v>150.68</v>
      </c>
      <c r="I385" s="220"/>
      <c r="J385" s="215"/>
      <c r="K385" s="215"/>
      <c r="L385" s="221"/>
      <c r="M385" s="222"/>
      <c r="N385" s="223"/>
      <c r="O385" s="223"/>
      <c r="P385" s="223"/>
      <c r="Q385" s="223"/>
      <c r="R385" s="223"/>
      <c r="S385" s="223"/>
      <c r="T385" s="224"/>
      <c r="AT385" s="225" t="s">
        <v>222</v>
      </c>
      <c r="AU385" s="225" t="s">
        <v>139</v>
      </c>
      <c r="AV385" s="12" t="s">
        <v>79</v>
      </c>
      <c r="AW385" s="12" t="s">
        <v>33</v>
      </c>
      <c r="AX385" s="12" t="s">
        <v>70</v>
      </c>
      <c r="AY385" s="225" t="s">
        <v>128</v>
      </c>
    </row>
    <row r="386" spans="2:51" s="12" customFormat="1" ht="13.5">
      <c r="B386" s="214"/>
      <c r="C386" s="215"/>
      <c r="D386" s="201" t="s">
        <v>222</v>
      </c>
      <c r="E386" s="227" t="s">
        <v>19</v>
      </c>
      <c r="F386" s="228" t="s">
        <v>542</v>
      </c>
      <c r="G386" s="215"/>
      <c r="H386" s="229">
        <v>-13.6</v>
      </c>
      <c r="I386" s="220"/>
      <c r="J386" s="215"/>
      <c r="K386" s="215"/>
      <c r="L386" s="221"/>
      <c r="M386" s="222"/>
      <c r="N386" s="223"/>
      <c r="O386" s="223"/>
      <c r="P386" s="223"/>
      <c r="Q386" s="223"/>
      <c r="R386" s="223"/>
      <c r="S386" s="223"/>
      <c r="T386" s="224"/>
      <c r="AT386" s="225" t="s">
        <v>222</v>
      </c>
      <c r="AU386" s="225" t="s">
        <v>139</v>
      </c>
      <c r="AV386" s="12" t="s">
        <v>79</v>
      </c>
      <c r="AW386" s="12" t="s">
        <v>33</v>
      </c>
      <c r="AX386" s="12" t="s">
        <v>70</v>
      </c>
      <c r="AY386" s="225" t="s">
        <v>128</v>
      </c>
    </row>
    <row r="387" spans="2:51" s="11" customFormat="1" ht="13.5">
      <c r="B387" s="203"/>
      <c r="C387" s="204"/>
      <c r="D387" s="201" t="s">
        <v>222</v>
      </c>
      <c r="E387" s="205" t="s">
        <v>19</v>
      </c>
      <c r="F387" s="206" t="s">
        <v>524</v>
      </c>
      <c r="G387" s="204"/>
      <c r="H387" s="207" t="s">
        <v>19</v>
      </c>
      <c r="I387" s="208"/>
      <c r="J387" s="204"/>
      <c r="K387" s="204"/>
      <c r="L387" s="209"/>
      <c r="M387" s="210"/>
      <c r="N387" s="211"/>
      <c r="O387" s="211"/>
      <c r="P387" s="211"/>
      <c r="Q387" s="211"/>
      <c r="R387" s="211"/>
      <c r="S387" s="211"/>
      <c r="T387" s="212"/>
      <c r="AT387" s="213" t="s">
        <v>222</v>
      </c>
      <c r="AU387" s="213" t="s">
        <v>139</v>
      </c>
      <c r="AV387" s="11" t="s">
        <v>77</v>
      </c>
      <c r="AW387" s="11" t="s">
        <v>33</v>
      </c>
      <c r="AX387" s="11" t="s">
        <v>70</v>
      </c>
      <c r="AY387" s="213" t="s">
        <v>128</v>
      </c>
    </row>
    <row r="388" spans="2:51" s="12" customFormat="1" ht="13.5">
      <c r="B388" s="214"/>
      <c r="C388" s="215"/>
      <c r="D388" s="201" t="s">
        <v>222</v>
      </c>
      <c r="E388" s="227" t="s">
        <v>19</v>
      </c>
      <c r="F388" s="228" t="s">
        <v>541</v>
      </c>
      <c r="G388" s="215"/>
      <c r="H388" s="229">
        <v>150.68</v>
      </c>
      <c r="I388" s="220"/>
      <c r="J388" s="215"/>
      <c r="K388" s="215"/>
      <c r="L388" s="221"/>
      <c r="M388" s="222"/>
      <c r="N388" s="223"/>
      <c r="O388" s="223"/>
      <c r="P388" s="223"/>
      <c r="Q388" s="223"/>
      <c r="R388" s="223"/>
      <c r="S388" s="223"/>
      <c r="T388" s="224"/>
      <c r="AT388" s="225" t="s">
        <v>222</v>
      </c>
      <c r="AU388" s="225" t="s">
        <v>139</v>
      </c>
      <c r="AV388" s="12" t="s">
        <v>79</v>
      </c>
      <c r="AW388" s="12" t="s">
        <v>33</v>
      </c>
      <c r="AX388" s="12" t="s">
        <v>70</v>
      </c>
      <c r="AY388" s="225" t="s">
        <v>128</v>
      </c>
    </row>
    <row r="389" spans="2:51" s="12" customFormat="1" ht="13.5">
      <c r="B389" s="214"/>
      <c r="C389" s="215"/>
      <c r="D389" s="201" t="s">
        <v>222</v>
      </c>
      <c r="E389" s="227" t="s">
        <v>19</v>
      </c>
      <c r="F389" s="228" t="s">
        <v>542</v>
      </c>
      <c r="G389" s="215"/>
      <c r="H389" s="229">
        <v>-13.6</v>
      </c>
      <c r="I389" s="220"/>
      <c r="J389" s="215"/>
      <c r="K389" s="215"/>
      <c r="L389" s="221"/>
      <c r="M389" s="222"/>
      <c r="N389" s="223"/>
      <c r="O389" s="223"/>
      <c r="P389" s="223"/>
      <c r="Q389" s="223"/>
      <c r="R389" s="223"/>
      <c r="S389" s="223"/>
      <c r="T389" s="224"/>
      <c r="AT389" s="225" t="s">
        <v>222</v>
      </c>
      <c r="AU389" s="225" t="s">
        <v>139</v>
      </c>
      <c r="AV389" s="12" t="s">
        <v>79</v>
      </c>
      <c r="AW389" s="12" t="s">
        <v>33</v>
      </c>
      <c r="AX389" s="12" t="s">
        <v>70</v>
      </c>
      <c r="AY389" s="225" t="s">
        <v>128</v>
      </c>
    </row>
    <row r="390" spans="2:51" s="11" customFormat="1" ht="13.5">
      <c r="B390" s="203"/>
      <c r="C390" s="204"/>
      <c r="D390" s="201" t="s">
        <v>222</v>
      </c>
      <c r="E390" s="205" t="s">
        <v>19</v>
      </c>
      <c r="F390" s="206" t="s">
        <v>525</v>
      </c>
      <c r="G390" s="204"/>
      <c r="H390" s="207" t="s">
        <v>19</v>
      </c>
      <c r="I390" s="208"/>
      <c r="J390" s="204"/>
      <c r="K390" s="204"/>
      <c r="L390" s="209"/>
      <c r="M390" s="210"/>
      <c r="N390" s="211"/>
      <c r="O390" s="211"/>
      <c r="P390" s="211"/>
      <c r="Q390" s="211"/>
      <c r="R390" s="211"/>
      <c r="S390" s="211"/>
      <c r="T390" s="212"/>
      <c r="AT390" s="213" t="s">
        <v>222</v>
      </c>
      <c r="AU390" s="213" t="s">
        <v>139</v>
      </c>
      <c r="AV390" s="11" t="s">
        <v>77</v>
      </c>
      <c r="AW390" s="11" t="s">
        <v>33</v>
      </c>
      <c r="AX390" s="11" t="s">
        <v>70</v>
      </c>
      <c r="AY390" s="213" t="s">
        <v>128</v>
      </c>
    </row>
    <row r="391" spans="2:51" s="12" customFormat="1" ht="13.5">
      <c r="B391" s="214"/>
      <c r="C391" s="215"/>
      <c r="D391" s="201" t="s">
        <v>222</v>
      </c>
      <c r="E391" s="227" t="s">
        <v>19</v>
      </c>
      <c r="F391" s="228" t="s">
        <v>543</v>
      </c>
      <c r="G391" s="215"/>
      <c r="H391" s="229">
        <v>151.43</v>
      </c>
      <c r="I391" s="220"/>
      <c r="J391" s="215"/>
      <c r="K391" s="215"/>
      <c r="L391" s="221"/>
      <c r="M391" s="222"/>
      <c r="N391" s="223"/>
      <c r="O391" s="223"/>
      <c r="P391" s="223"/>
      <c r="Q391" s="223"/>
      <c r="R391" s="223"/>
      <c r="S391" s="223"/>
      <c r="T391" s="224"/>
      <c r="AT391" s="225" t="s">
        <v>222</v>
      </c>
      <c r="AU391" s="225" t="s">
        <v>139</v>
      </c>
      <c r="AV391" s="12" t="s">
        <v>79</v>
      </c>
      <c r="AW391" s="12" t="s">
        <v>33</v>
      </c>
      <c r="AX391" s="12" t="s">
        <v>70</v>
      </c>
      <c r="AY391" s="225" t="s">
        <v>128</v>
      </c>
    </row>
    <row r="392" spans="2:51" s="12" customFormat="1" ht="13.5">
      <c r="B392" s="214"/>
      <c r="C392" s="215"/>
      <c r="D392" s="201" t="s">
        <v>222</v>
      </c>
      <c r="E392" s="227" t="s">
        <v>19</v>
      </c>
      <c r="F392" s="228" t="s">
        <v>542</v>
      </c>
      <c r="G392" s="215"/>
      <c r="H392" s="229">
        <v>-13.6</v>
      </c>
      <c r="I392" s="220"/>
      <c r="J392" s="215"/>
      <c r="K392" s="215"/>
      <c r="L392" s="221"/>
      <c r="M392" s="222"/>
      <c r="N392" s="223"/>
      <c r="O392" s="223"/>
      <c r="P392" s="223"/>
      <c r="Q392" s="223"/>
      <c r="R392" s="223"/>
      <c r="S392" s="223"/>
      <c r="T392" s="224"/>
      <c r="AT392" s="225" t="s">
        <v>222</v>
      </c>
      <c r="AU392" s="225" t="s">
        <v>139</v>
      </c>
      <c r="AV392" s="12" t="s">
        <v>79</v>
      </c>
      <c r="AW392" s="12" t="s">
        <v>33</v>
      </c>
      <c r="AX392" s="12" t="s">
        <v>70</v>
      </c>
      <c r="AY392" s="225" t="s">
        <v>128</v>
      </c>
    </row>
    <row r="393" spans="2:51" s="13" customFormat="1" ht="13.5">
      <c r="B393" s="230"/>
      <c r="C393" s="231"/>
      <c r="D393" s="216" t="s">
        <v>222</v>
      </c>
      <c r="E393" s="232" t="s">
        <v>19</v>
      </c>
      <c r="F393" s="233" t="s">
        <v>251</v>
      </c>
      <c r="G393" s="231"/>
      <c r="H393" s="234">
        <v>471.26</v>
      </c>
      <c r="I393" s="235"/>
      <c r="J393" s="231"/>
      <c r="K393" s="231"/>
      <c r="L393" s="236"/>
      <c r="M393" s="237"/>
      <c r="N393" s="238"/>
      <c r="O393" s="238"/>
      <c r="P393" s="238"/>
      <c r="Q393" s="238"/>
      <c r="R393" s="238"/>
      <c r="S393" s="238"/>
      <c r="T393" s="239"/>
      <c r="AT393" s="240" t="s">
        <v>222</v>
      </c>
      <c r="AU393" s="240" t="s">
        <v>139</v>
      </c>
      <c r="AV393" s="13" t="s">
        <v>143</v>
      </c>
      <c r="AW393" s="13" t="s">
        <v>33</v>
      </c>
      <c r="AX393" s="13" t="s">
        <v>77</v>
      </c>
      <c r="AY393" s="240" t="s">
        <v>128</v>
      </c>
    </row>
    <row r="394" spans="2:65" s="1" customFormat="1" ht="22.5" customHeight="1">
      <c r="B394" s="34"/>
      <c r="C394" s="172" t="s">
        <v>544</v>
      </c>
      <c r="D394" s="172" t="s">
        <v>129</v>
      </c>
      <c r="E394" s="173" t="s">
        <v>545</v>
      </c>
      <c r="F394" s="174" t="s">
        <v>546</v>
      </c>
      <c r="G394" s="175" t="s">
        <v>217</v>
      </c>
      <c r="H394" s="176">
        <v>135.27</v>
      </c>
      <c r="I394" s="177"/>
      <c r="J394" s="176">
        <f>ROUND(I394*H394,1)</f>
        <v>0</v>
      </c>
      <c r="K394" s="174" t="s">
        <v>218</v>
      </c>
      <c r="L394" s="54"/>
      <c r="M394" s="178" t="s">
        <v>19</v>
      </c>
      <c r="N394" s="179" t="s">
        <v>41</v>
      </c>
      <c r="O394" s="35"/>
      <c r="P394" s="180">
        <f>O394*H394</f>
        <v>0</v>
      </c>
      <c r="Q394" s="180">
        <v>0.00012</v>
      </c>
      <c r="R394" s="180">
        <f>Q394*H394</f>
        <v>0.0162324</v>
      </c>
      <c r="S394" s="180">
        <v>0</v>
      </c>
      <c r="T394" s="181">
        <f>S394*H394</f>
        <v>0</v>
      </c>
      <c r="AR394" s="17" t="s">
        <v>143</v>
      </c>
      <c r="AT394" s="17" t="s">
        <v>129</v>
      </c>
      <c r="AU394" s="17" t="s">
        <v>139</v>
      </c>
      <c r="AY394" s="17" t="s">
        <v>128</v>
      </c>
      <c r="BE394" s="182">
        <f>IF(N394="základní",J394,0)</f>
        <v>0</v>
      </c>
      <c r="BF394" s="182">
        <f>IF(N394="snížená",J394,0)</f>
        <v>0</v>
      </c>
      <c r="BG394" s="182">
        <f>IF(N394="zákl. přenesená",J394,0)</f>
        <v>0</v>
      </c>
      <c r="BH394" s="182">
        <f>IF(N394="sníž. přenesená",J394,0)</f>
        <v>0</v>
      </c>
      <c r="BI394" s="182">
        <f>IF(N394="nulová",J394,0)</f>
        <v>0</v>
      </c>
      <c r="BJ394" s="17" t="s">
        <v>77</v>
      </c>
      <c r="BK394" s="182">
        <f>ROUND(I394*H394,1)</f>
        <v>0</v>
      </c>
      <c r="BL394" s="17" t="s">
        <v>143</v>
      </c>
      <c r="BM394" s="17" t="s">
        <v>547</v>
      </c>
    </row>
    <row r="395" spans="2:47" s="1" customFormat="1" ht="54">
      <c r="B395" s="34"/>
      <c r="C395" s="56"/>
      <c r="D395" s="201" t="s">
        <v>220</v>
      </c>
      <c r="E395" s="56"/>
      <c r="F395" s="202" t="s">
        <v>548</v>
      </c>
      <c r="G395" s="56"/>
      <c r="H395" s="56"/>
      <c r="I395" s="145"/>
      <c r="J395" s="56"/>
      <c r="K395" s="56"/>
      <c r="L395" s="54"/>
      <c r="M395" s="71"/>
      <c r="N395" s="35"/>
      <c r="O395" s="35"/>
      <c r="P395" s="35"/>
      <c r="Q395" s="35"/>
      <c r="R395" s="35"/>
      <c r="S395" s="35"/>
      <c r="T395" s="72"/>
      <c r="AT395" s="17" t="s">
        <v>220</v>
      </c>
      <c r="AU395" s="17" t="s">
        <v>139</v>
      </c>
    </row>
    <row r="396" spans="2:51" s="11" customFormat="1" ht="13.5">
      <c r="B396" s="203"/>
      <c r="C396" s="204"/>
      <c r="D396" s="201" t="s">
        <v>222</v>
      </c>
      <c r="E396" s="205" t="s">
        <v>19</v>
      </c>
      <c r="F396" s="206" t="s">
        <v>440</v>
      </c>
      <c r="G396" s="204"/>
      <c r="H396" s="207" t="s">
        <v>19</v>
      </c>
      <c r="I396" s="208"/>
      <c r="J396" s="204"/>
      <c r="K396" s="204"/>
      <c r="L396" s="209"/>
      <c r="M396" s="210"/>
      <c r="N396" s="211"/>
      <c r="O396" s="211"/>
      <c r="P396" s="211"/>
      <c r="Q396" s="211"/>
      <c r="R396" s="211"/>
      <c r="S396" s="211"/>
      <c r="T396" s="212"/>
      <c r="AT396" s="213" t="s">
        <v>222</v>
      </c>
      <c r="AU396" s="213" t="s">
        <v>139</v>
      </c>
      <c r="AV396" s="11" t="s">
        <v>77</v>
      </c>
      <c r="AW396" s="11" t="s">
        <v>33</v>
      </c>
      <c r="AX396" s="11" t="s">
        <v>70</v>
      </c>
      <c r="AY396" s="213" t="s">
        <v>128</v>
      </c>
    </row>
    <row r="397" spans="2:51" s="12" customFormat="1" ht="13.5">
      <c r="B397" s="214"/>
      <c r="C397" s="215"/>
      <c r="D397" s="201" t="s">
        <v>222</v>
      </c>
      <c r="E397" s="227" t="s">
        <v>19</v>
      </c>
      <c r="F397" s="228" t="s">
        <v>549</v>
      </c>
      <c r="G397" s="215"/>
      <c r="H397" s="229">
        <v>22.26</v>
      </c>
      <c r="I397" s="220"/>
      <c r="J397" s="215"/>
      <c r="K397" s="215"/>
      <c r="L397" s="221"/>
      <c r="M397" s="222"/>
      <c r="N397" s="223"/>
      <c r="O397" s="223"/>
      <c r="P397" s="223"/>
      <c r="Q397" s="223"/>
      <c r="R397" s="223"/>
      <c r="S397" s="223"/>
      <c r="T397" s="224"/>
      <c r="AT397" s="225" t="s">
        <v>222</v>
      </c>
      <c r="AU397" s="225" t="s">
        <v>139</v>
      </c>
      <c r="AV397" s="12" t="s">
        <v>79</v>
      </c>
      <c r="AW397" s="12" t="s">
        <v>33</v>
      </c>
      <c r="AX397" s="12" t="s">
        <v>70</v>
      </c>
      <c r="AY397" s="225" t="s">
        <v>128</v>
      </c>
    </row>
    <row r="398" spans="2:51" s="11" customFormat="1" ht="13.5">
      <c r="B398" s="203"/>
      <c r="C398" s="204"/>
      <c r="D398" s="201" t="s">
        <v>222</v>
      </c>
      <c r="E398" s="205" t="s">
        <v>19</v>
      </c>
      <c r="F398" s="206" t="s">
        <v>522</v>
      </c>
      <c r="G398" s="204"/>
      <c r="H398" s="207" t="s">
        <v>19</v>
      </c>
      <c r="I398" s="208"/>
      <c r="J398" s="204"/>
      <c r="K398" s="204"/>
      <c r="L398" s="209"/>
      <c r="M398" s="210"/>
      <c r="N398" s="211"/>
      <c r="O398" s="211"/>
      <c r="P398" s="211"/>
      <c r="Q398" s="211"/>
      <c r="R398" s="211"/>
      <c r="S398" s="211"/>
      <c r="T398" s="212"/>
      <c r="AT398" s="213" t="s">
        <v>222</v>
      </c>
      <c r="AU398" s="213" t="s">
        <v>139</v>
      </c>
      <c r="AV398" s="11" t="s">
        <v>77</v>
      </c>
      <c r="AW398" s="11" t="s">
        <v>33</v>
      </c>
      <c r="AX398" s="11" t="s">
        <v>70</v>
      </c>
      <c r="AY398" s="213" t="s">
        <v>128</v>
      </c>
    </row>
    <row r="399" spans="2:51" s="12" customFormat="1" ht="13.5">
      <c r="B399" s="214"/>
      <c r="C399" s="215"/>
      <c r="D399" s="201" t="s">
        <v>222</v>
      </c>
      <c r="E399" s="227" t="s">
        <v>19</v>
      </c>
      <c r="F399" s="228" t="s">
        <v>550</v>
      </c>
      <c r="G399" s="215"/>
      <c r="H399" s="229">
        <v>37.67</v>
      </c>
      <c r="I399" s="220"/>
      <c r="J399" s="215"/>
      <c r="K399" s="215"/>
      <c r="L399" s="221"/>
      <c r="M399" s="222"/>
      <c r="N399" s="223"/>
      <c r="O399" s="223"/>
      <c r="P399" s="223"/>
      <c r="Q399" s="223"/>
      <c r="R399" s="223"/>
      <c r="S399" s="223"/>
      <c r="T399" s="224"/>
      <c r="AT399" s="225" t="s">
        <v>222</v>
      </c>
      <c r="AU399" s="225" t="s">
        <v>139</v>
      </c>
      <c r="AV399" s="12" t="s">
        <v>79</v>
      </c>
      <c r="AW399" s="12" t="s">
        <v>33</v>
      </c>
      <c r="AX399" s="12" t="s">
        <v>70</v>
      </c>
      <c r="AY399" s="225" t="s">
        <v>128</v>
      </c>
    </row>
    <row r="400" spans="2:51" s="11" customFormat="1" ht="13.5">
      <c r="B400" s="203"/>
      <c r="C400" s="204"/>
      <c r="D400" s="201" t="s">
        <v>222</v>
      </c>
      <c r="E400" s="205" t="s">
        <v>19</v>
      </c>
      <c r="F400" s="206" t="s">
        <v>524</v>
      </c>
      <c r="G400" s="204"/>
      <c r="H400" s="207" t="s">
        <v>19</v>
      </c>
      <c r="I400" s="208"/>
      <c r="J400" s="204"/>
      <c r="K400" s="204"/>
      <c r="L400" s="209"/>
      <c r="M400" s="210"/>
      <c r="N400" s="211"/>
      <c r="O400" s="211"/>
      <c r="P400" s="211"/>
      <c r="Q400" s="211"/>
      <c r="R400" s="211"/>
      <c r="S400" s="211"/>
      <c r="T400" s="212"/>
      <c r="AT400" s="213" t="s">
        <v>222</v>
      </c>
      <c r="AU400" s="213" t="s">
        <v>139</v>
      </c>
      <c r="AV400" s="11" t="s">
        <v>77</v>
      </c>
      <c r="AW400" s="11" t="s">
        <v>33</v>
      </c>
      <c r="AX400" s="11" t="s">
        <v>70</v>
      </c>
      <c r="AY400" s="213" t="s">
        <v>128</v>
      </c>
    </row>
    <row r="401" spans="2:51" s="12" customFormat="1" ht="13.5">
      <c r="B401" s="214"/>
      <c r="C401" s="215"/>
      <c r="D401" s="201" t="s">
        <v>222</v>
      </c>
      <c r="E401" s="227" t="s">
        <v>19</v>
      </c>
      <c r="F401" s="228" t="s">
        <v>550</v>
      </c>
      <c r="G401" s="215"/>
      <c r="H401" s="229">
        <v>37.67</v>
      </c>
      <c r="I401" s="220"/>
      <c r="J401" s="215"/>
      <c r="K401" s="215"/>
      <c r="L401" s="221"/>
      <c r="M401" s="222"/>
      <c r="N401" s="223"/>
      <c r="O401" s="223"/>
      <c r="P401" s="223"/>
      <c r="Q401" s="223"/>
      <c r="R401" s="223"/>
      <c r="S401" s="223"/>
      <c r="T401" s="224"/>
      <c r="AT401" s="225" t="s">
        <v>222</v>
      </c>
      <c r="AU401" s="225" t="s">
        <v>139</v>
      </c>
      <c r="AV401" s="12" t="s">
        <v>79</v>
      </c>
      <c r="AW401" s="12" t="s">
        <v>33</v>
      </c>
      <c r="AX401" s="12" t="s">
        <v>70</v>
      </c>
      <c r="AY401" s="225" t="s">
        <v>128</v>
      </c>
    </row>
    <row r="402" spans="2:51" s="11" customFormat="1" ht="13.5">
      <c r="B402" s="203"/>
      <c r="C402" s="204"/>
      <c r="D402" s="201" t="s">
        <v>222</v>
      </c>
      <c r="E402" s="205" t="s">
        <v>19</v>
      </c>
      <c r="F402" s="206" t="s">
        <v>525</v>
      </c>
      <c r="G402" s="204"/>
      <c r="H402" s="207" t="s">
        <v>19</v>
      </c>
      <c r="I402" s="208"/>
      <c r="J402" s="204"/>
      <c r="K402" s="204"/>
      <c r="L402" s="209"/>
      <c r="M402" s="210"/>
      <c r="N402" s="211"/>
      <c r="O402" s="211"/>
      <c r="P402" s="211"/>
      <c r="Q402" s="211"/>
      <c r="R402" s="211"/>
      <c r="S402" s="211"/>
      <c r="T402" s="212"/>
      <c r="AT402" s="213" t="s">
        <v>222</v>
      </c>
      <c r="AU402" s="213" t="s">
        <v>139</v>
      </c>
      <c r="AV402" s="11" t="s">
        <v>77</v>
      </c>
      <c r="AW402" s="11" t="s">
        <v>33</v>
      </c>
      <c r="AX402" s="11" t="s">
        <v>70</v>
      </c>
      <c r="AY402" s="213" t="s">
        <v>128</v>
      </c>
    </row>
    <row r="403" spans="2:51" s="12" customFormat="1" ht="13.5">
      <c r="B403" s="214"/>
      <c r="C403" s="215"/>
      <c r="D403" s="201" t="s">
        <v>222</v>
      </c>
      <c r="E403" s="227" t="s">
        <v>19</v>
      </c>
      <c r="F403" s="228" t="s">
        <v>550</v>
      </c>
      <c r="G403" s="215"/>
      <c r="H403" s="229">
        <v>37.67</v>
      </c>
      <c r="I403" s="220"/>
      <c r="J403" s="215"/>
      <c r="K403" s="215"/>
      <c r="L403" s="221"/>
      <c r="M403" s="222"/>
      <c r="N403" s="223"/>
      <c r="O403" s="223"/>
      <c r="P403" s="223"/>
      <c r="Q403" s="223"/>
      <c r="R403" s="223"/>
      <c r="S403" s="223"/>
      <c r="T403" s="224"/>
      <c r="AT403" s="225" t="s">
        <v>222</v>
      </c>
      <c r="AU403" s="225" t="s">
        <v>139</v>
      </c>
      <c r="AV403" s="12" t="s">
        <v>79</v>
      </c>
      <c r="AW403" s="12" t="s">
        <v>33</v>
      </c>
      <c r="AX403" s="12" t="s">
        <v>70</v>
      </c>
      <c r="AY403" s="225" t="s">
        <v>128</v>
      </c>
    </row>
    <row r="404" spans="2:51" s="13" customFormat="1" ht="13.5">
      <c r="B404" s="230"/>
      <c r="C404" s="231"/>
      <c r="D404" s="216" t="s">
        <v>222</v>
      </c>
      <c r="E404" s="232" t="s">
        <v>19</v>
      </c>
      <c r="F404" s="233" t="s">
        <v>251</v>
      </c>
      <c r="G404" s="231"/>
      <c r="H404" s="234">
        <v>135.27</v>
      </c>
      <c r="I404" s="235"/>
      <c r="J404" s="231"/>
      <c r="K404" s="231"/>
      <c r="L404" s="236"/>
      <c r="M404" s="237"/>
      <c r="N404" s="238"/>
      <c r="O404" s="238"/>
      <c r="P404" s="238"/>
      <c r="Q404" s="238"/>
      <c r="R404" s="238"/>
      <c r="S404" s="238"/>
      <c r="T404" s="239"/>
      <c r="AT404" s="240" t="s">
        <v>222</v>
      </c>
      <c r="AU404" s="240" t="s">
        <v>139</v>
      </c>
      <c r="AV404" s="13" t="s">
        <v>143</v>
      </c>
      <c r="AW404" s="13" t="s">
        <v>33</v>
      </c>
      <c r="AX404" s="13" t="s">
        <v>77</v>
      </c>
      <c r="AY404" s="240" t="s">
        <v>128</v>
      </c>
    </row>
    <row r="405" spans="2:65" s="1" customFormat="1" ht="22.5" customHeight="1">
      <c r="B405" s="34"/>
      <c r="C405" s="172" t="s">
        <v>551</v>
      </c>
      <c r="D405" s="172" t="s">
        <v>129</v>
      </c>
      <c r="E405" s="173" t="s">
        <v>552</v>
      </c>
      <c r="F405" s="174" t="s">
        <v>553</v>
      </c>
      <c r="G405" s="175" t="s">
        <v>217</v>
      </c>
      <c r="H405" s="176">
        <v>45.45</v>
      </c>
      <c r="I405" s="177"/>
      <c r="J405" s="176">
        <f>ROUND(I405*H405,1)</f>
        <v>0</v>
      </c>
      <c r="K405" s="174" t="s">
        <v>218</v>
      </c>
      <c r="L405" s="54"/>
      <c r="M405" s="178" t="s">
        <v>19</v>
      </c>
      <c r="N405" s="179" t="s">
        <v>41</v>
      </c>
      <c r="O405" s="35"/>
      <c r="P405" s="180">
        <f>O405*H405</f>
        <v>0</v>
      </c>
      <c r="Q405" s="180">
        <v>0.00014</v>
      </c>
      <c r="R405" s="180">
        <f>Q405*H405</f>
        <v>0.006363</v>
      </c>
      <c r="S405" s="180">
        <v>0</v>
      </c>
      <c r="T405" s="181">
        <f>S405*H405</f>
        <v>0</v>
      </c>
      <c r="AR405" s="17" t="s">
        <v>143</v>
      </c>
      <c r="AT405" s="17" t="s">
        <v>129</v>
      </c>
      <c r="AU405" s="17" t="s">
        <v>139</v>
      </c>
      <c r="AY405" s="17" t="s">
        <v>128</v>
      </c>
      <c r="BE405" s="182">
        <f>IF(N405="základní",J405,0)</f>
        <v>0</v>
      </c>
      <c r="BF405" s="182">
        <f>IF(N405="snížená",J405,0)</f>
        <v>0</v>
      </c>
      <c r="BG405" s="182">
        <f>IF(N405="zákl. přenesená",J405,0)</f>
        <v>0</v>
      </c>
      <c r="BH405" s="182">
        <f>IF(N405="sníž. přenesená",J405,0)</f>
        <v>0</v>
      </c>
      <c r="BI405" s="182">
        <f>IF(N405="nulová",J405,0)</f>
        <v>0</v>
      </c>
      <c r="BJ405" s="17" t="s">
        <v>77</v>
      </c>
      <c r="BK405" s="182">
        <f>ROUND(I405*H405,1)</f>
        <v>0</v>
      </c>
      <c r="BL405" s="17" t="s">
        <v>143</v>
      </c>
      <c r="BM405" s="17" t="s">
        <v>554</v>
      </c>
    </row>
    <row r="406" spans="2:47" s="1" customFormat="1" ht="54">
      <c r="B406" s="34"/>
      <c r="C406" s="56"/>
      <c r="D406" s="201" t="s">
        <v>220</v>
      </c>
      <c r="E406" s="56"/>
      <c r="F406" s="202" t="s">
        <v>548</v>
      </c>
      <c r="G406" s="56"/>
      <c r="H406" s="56"/>
      <c r="I406" s="145"/>
      <c r="J406" s="56"/>
      <c r="K406" s="56"/>
      <c r="L406" s="54"/>
      <c r="M406" s="71"/>
      <c r="N406" s="35"/>
      <c r="O406" s="35"/>
      <c r="P406" s="35"/>
      <c r="Q406" s="35"/>
      <c r="R406" s="35"/>
      <c r="S406" s="35"/>
      <c r="T406" s="72"/>
      <c r="AT406" s="17" t="s">
        <v>220</v>
      </c>
      <c r="AU406" s="17" t="s">
        <v>139</v>
      </c>
    </row>
    <row r="407" spans="2:51" s="11" customFormat="1" ht="13.5">
      <c r="B407" s="203"/>
      <c r="C407" s="204"/>
      <c r="D407" s="201" t="s">
        <v>222</v>
      </c>
      <c r="E407" s="205" t="s">
        <v>19</v>
      </c>
      <c r="F407" s="206" t="s">
        <v>440</v>
      </c>
      <c r="G407" s="204"/>
      <c r="H407" s="207" t="s">
        <v>19</v>
      </c>
      <c r="I407" s="208"/>
      <c r="J407" s="204"/>
      <c r="K407" s="204"/>
      <c r="L407" s="209"/>
      <c r="M407" s="210"/>
      <c r="N407" s="211"/>
      <c r="O407" s="211"/>
      <c r="P407" s="211"/>
      <c r="Q407" s="211"/>
      <c r="R407" s="211"/>
      <c r="S407" s="211"/>
      <c r="T407" s="212"/>
      <c r="AT407" s="213" t="s">
        <v>222</v>
      </c>
      <c r="AU407" s="213" t="s">
        <v>139</v>
      </c>
      <c r="AV407" s="11" t="s">
        <v>77</v>
      </c>
      <c r="AW407" s="11" t="s">
        <v>33</v>
      </c>
      <c r="AX407" s="11" t="s">
        <v>70</v>
      </c>
      <c r="AY407" s="213" t="s">
        <v>128</v>
      </c>
    </row>
    <row r="408" spans="2:51" s="12" customFormat="1" ht="13.5">
      <c r="B408" s="214"/>
      <c r="C408" s="215"/>
      <c r="D408" s="201" t="s">
        <v>222</v>
      </c>
      <c r="E408" s="227" t="s">
        <v>19</v>
      </c>
      <c r="F408" s="228" t="s">
        <v>555</v>
      </c>
      <c r="G408" s="215"/>
      <c r="H408" s="229">
        <v>9.39</v>
      </c>
      <c r="I408" s="220"/>
      <c r="J408" s="215"/>
      <c r="K408" s="215"/>
      <c r="L408" s="221"/>
      <c r="M408" s="222"/>
      <c r="N408" s="223"/>
      <c r="O408" s="223"/>
      <c r="P408" s="223"/>
      <c r="Q408" s="223"/>
      <c r="R408" s="223"/>
      <c r="S408" s="223"/>
      <c r="T408" s="224"/>
      <c r="AT408" s="225" t="s">
        <v>222</v>
      </c>
      <c r="AU408" s="225" t="s">
        <v>139</v>
      </c>
      <c r="AV408" s="12" t="s">
        <v>79</v>
      </c>
      <c r="AW408" s="12" t="s">
        <v>33</v>
      </c>
      <c r="AX408" s="12" t="s">
        <v>70</v>
      </c>
      <c r="AY408" s="225" t="s">
        <v>128</v>
      </c>
    </row>
    <row r="409" spans="2:51" s="11" customFormat="1" ht="13.5">
      <c r="B409" s="203"/>
      <c r="C409" s="204"/>
      <c r="D409" s="201" t="s">
        <v>222</v>
      </c>
      <c r="E409" s="205" t="s">
        <v>19</v>
      </c>
      <c r="F409" s="206" t="s">
        <v>522</v>
      </c>
      <c r="G409" s="204"/>
      <c r="H409" s="207" t="s">
        <v>19</v>
      </c>
      <c r="I409" s="208"/>
      <c r="J409" s="204"/>
      <c r="K409" s="204"/>
      <c r="L409" s="209"/>
      <c r="M409" s="210"/>
      <c r="N409" s="211"/>
      <c r="O409" s="211"/>
      <c r="P409" s="211"/>
      <c r="Q409" s="211"/>
      <c r="R409" s="211"/>
      <c r="S409" s="211"/>
      <c r="T409" s="212"/>
      <c r="AT409" s="213" t="s">
        <v>222</v>
      </c>
      <c r="AU409" s="213" t="s">
        <v>139</v>
      </c>
      <c r="AV409" s="11" t="s">
        <v>77</v>
      </c>
      <c r="AW409" s="11" t="s">
        <v>33</v>
      </c>
      <c r="AX409" s="11" t="s">
        <v>70</v>
      </c>
      <c r="AY409" s="213" t="s">
        <v>128</v>
      </c>
    </row>
    <row r="410" spans="2:51" s="12" customFormat="1" ht="13.5">
      <c r="B410" s="214"/>
      <c r="C410" s="215"/>
      <c r="D410" s="201" t="s">
        <v>222</v>
      </c>
      <c r="E410" s="227" t="s">
        <v>19</v>
      </c>
      <c r="F410" s="228" t="s">
        <v>556</v>
      </c>
      <c r="G410" s="215"/>
      <c r="H410" s="229">
        <v>12</v>
      </c>
      <c r="I410" s="220"/>
      <c r="J410" s="215"/>
      <c r="K410" s="215"/>
      <c r="L410" s="221"/>
      <c r="M410" s="222"/>
      <c r="N410" s="223"/>
      <c r="O410" s="223"/>
      <c r="P410" s="223"/>
      <c r="Q410" s="223"/>
      <c r="R410" s="223"/>
      <c r="S410" s="223"/>
      <c r="T410" s="224"/>
      <c r="AT410" s="225" t="s">
        <v>222</v>
      </c>
      <c r="AU410" s="225" t="s">
        <v>139</v>
      </c>
      <c r="AV410" s="12" t="s">
        <v>79</v>
      </c>
      <c r="AW410" s="12" t="s">
        <v>33</v>
      </c>
      <c r="AX410" s="12" t="s">
        <v>70</v>
      </c>
      <c r="AY410" s="225" t="s">
        <v>128</v>
      </c>
    </row>
    <row r="411" spans="2:51" s="11" customFormat="1" ht="13.5">
      <c r="B411" s="203"/>
      <c r="C411" s="204"/>
      <c r="D411" s="201" t="s">
        <v>222</v>
      </c>
      <c r="E411" s="205" t="s">
        <v>19</v>
      </c>
      <c r="F411" s="206" t="s">
        <v>524</v>
      </c>
      <c r="G411" s="204"/>
      <c r="H411" s="207" t="s">
        <v>19</v>
      </c>
      <c r="I411" s="208"/>
      <c r="J411" s="204"/>
      <c r="K411" s="204"/>
      <c r="L411" s="209"/>
      <c r="M411" s="210"/>
      <c r="N411" s="211"/>
      <c r="O411" s="211"/>
      <c r="P411" s="211"/>
      <c r="Q411" s="211"/>
      <c r="R411" s="211"/>
      <c r="S411" s="211"/>
      <c r="T411" s="212"/>
      <c r="AT411" s="213" t="s">
        <v>222</v>
      </c>
      <c r="AU411" s="213" t="s">
        <v>139</v>
      </c>
      <c r="AV411" s="11" t="s">
        <v>77</v>
      </c>
      <c r="AW411" s="11" t="s">
        <v>33</v>
      </c>
      <c r="AX411" s="11" t="s">
        <v>70</v>
      </c>
      <c r="AY411" s="213" t="s">
        <v>128</v>
      </c>
    </row>
    <row r="412" spans="2:51" s="12" customFormat="1" ht="13.5">
      <c r="B412" s="214"/>
      <c r="C412" s="215"/>
      <c r="D412" s="201" t="s">
        <v>222</v>
      </c>
      <c r="E412" s="227" t="s">
        <v>19</v>
      </c>
      <c r="F412" s="228" t="s">
        <v>556</v>
      </c>
      <c r="G412" s="215"/>
      <c r="H412" s="229">
        <v>12</v>
      </c>
      <c r="I412" s="220"/>
      <c r="J412" s="215"/>
      <c r="K412" s="215"/>
      <c r="L412" s="221"/>
      <c r="M412" s="222"/>
      <c r="N412" s="223"/>
      <c r="O412" s="223"/>
      <c r="P412" s="223"/>
      <c r="Q412" s="223"/>
      <c r="R412" s="223"/>
      <c r="S412" s="223"/>
      <c r="T412" s="224"/>
      <c r="AT412" s="225" t="s">
        <v>222</v>
      </c>
      <c r="AU412" s="225" t="s">
        <v>139</v>
      </c>
      <c r="AV412" s="12" t="s">
        <v>79</v>
      </c>
      <c r="AW412" s="12" t="s">
        <v>33</v>
      </c>
      <c r="AX412" s="12" t="s">
        <v>70</v>
      </c>
      <c r="AY412" s="225" t="s">
        <v>128</v>
      </c>
    </row>
    <row r="413" spans="2:51" s="11" customFormat="1" ht="13.5">
      <c r="B413" s="203"/>
      <c r="C413" s="204"/>
      <c r="D413" s="201" t="s">
        <v>222</v>
      </c>
      <c r="E413" s="205" t="s">
        <v>19</v>
      </c>
      <c r="F413" s="206" t="s">
        <v>525</v>
      </c>
      <c r="G413" s="204"/>
      <c r="H413" s="207" t="s">
        <v>19</v>
      </c>
      <c r="I413" s="208"/>
      <c r="J413" s="204"/>
      <c r="K413" s="204"/>
      <c r="L413" s="209"/>
      <c r="M413" s="210"/>
      <c r="N413" s="211"/>
      <c r="O413" s="211"/>
      <c r="P413" s="211"/>
      <c r="Q413" s="211"/>
      <c r="R413" s="211"/>
      <c r="S413" s="211"/>
      <c r="T413" s="212"/>
      <c r="AT413" s="213" t="s">
        <v>222</v>
      </c>
      <c r="AU413" s="213" t="s">
        <v>139</v>
      </c>
      <c r="AV413" s="11" t="s">
        <v>77</v>
      </c>
      <c r="AW413" s="11" t="s">
        <v>33</v>
      </c>
      <c r="AX413" s="11" t="s">
        <v>70</v>
      </c>
      <c r="AY413" s="213" t="s">
        <v>128</v>
      </c>
    </row>
    <row r="414" spans="2:51" s="12" customFormat="1" ht="13.5">
      <c r="B414" s="214"/>
      <c r="C414" s="215"/>
      <c r="D414" s="201" t="s">
        <v>222</v>
      </c>
      <c r="E414" s="227" t="s">
        <v>19</v>
      </c>
      <c r="F414" s="228" t="s">
        <v>557</v>
      </c>
      <c r="G414" s="215"/>
      <c r="H414" s="229">
        <v>12.06</v>
      </c>
      <c r="I414" s="220"/>
      <c r="J414" s="215"/>
      <c r="K414" s="215"/>
      <c r="L414" s="221"/>
      <c r="M414" s="222"/>
      <c r="N414" s="223"/>
      <c r="O414" s="223"/>
      <c r="P414" s="223"/>
      <c r="Q414" s="223"/>
      <c r="R414" s="223"/>
      <c r="S414" s="223"/>
      <c r="T414" s="224"/>
      <c r="AT414" s="225" t="s">
        <v>222</v>
      </c>
      <c r="AU414" s="225" t="s">
        <v>139</v>
      </c>
      <c r="AV414" s="12" t="s">
        <v>79</v>
      </c>
      <c r="AW414" s="12" t="s">
        <v>33</v>
      </c>
      <c r="AX414" s="12" t="s">
        <v>70</v>
      </c>
      <c r="AY414" s="225" t="s">
        <v>128</v>
      </c>
    </row>
    <row r="415" spans="2:51" s="13" customFormat="1" ht="13.5">
      <c r="B415" s="230"/>
      <c r="C415" s="231"/>
      <c r="D415" s="216" t="s">
        <v>222</v>
      </c>
      <c r="E415" s="232" t="s">
        <v>19</v>
      </c>
      <c r="F415" s="233" t="s">
        <v>251</v>
      </c>
      <c r="G415" s="231"/>
      <c r="H415" s="234">
        <v>45.45</v>
      </c>
      <c r="I415" s="235"/>
      <c r="J415" s="231"/>
      <c r="K415" s="231"/>
      <c r="L415" s="236"/>
      <c r="M415" s="237"/>
      <c r="N415" s="238"/>
      <c r="O415" s="238"/>
      <c r="P415" s="238"/>
      <c r="Q415" s="238"/>
      <c r="R415" s="238"/>
      <c r="S415" s="238"/>
      <c r="T415" s="239"/>
      <c r="AT415" s="240" t="s">
        <v>222</v>
      </c>
      <c r="AU415" s="240" t="s">
        <v>139</v>
      </c>
      <c r="AV415" s="13" t="s">
        <v>143</v>
      </c>
      <c r="AW415" s="13" t="s">
        <v>33</v>
      </c>
      <c r="AX415" s="13" t="s">
        <v>77</v>
      </c>
      <c r="AY415" s="240" t="s">
        <v>128</v>
      </c>
    </row>
    <row r="416" spans="2:65" s="1" customFormat="1" ht="22.5" customHeight="1">
      <c r="B416" s="34"/>
      <c r="C416" s="172" t="s">
        <v>558</v>
      </c>
      <c r="D416" s="172" t="s">
        <v>129</v>
      </c>
      <c r="E416" s="173" t="s">
        <v>559</v>
      </c>
      <c r="F416" s="174" t="s">
        <v>560</v>
      </c>
      <c r="G416" s="175" t="s">
        <v>217</v>
      </c>
      <c r="H416" s="176">
        <v>236.14</v>
      </c>
      <c r="I416" s="177"/>
      <c r="J416" s="176">
        <f>ROUND(I416*H416,1)</f>
        <v>0</v>
      </c>
      <c r="K416" s="174" t="s">
        <v>218</v>
      </c>
      <c r="L416" s="54"/>
      <c r="M416" s="178" t="s">
        <v>19</v>
      </c>
      <c r="N416" s="179" t="s">
        <v>41</v>
      </c>
      <c r="O416" s="35"/>
      <c r="P416" s="180">
        <f>O416*H416</f>
        <v>0</v>
      </c>
      <c r="Q416" s="180">
        <v>0.0002</v>
      </c>
      <c r="R416" s="180">
        <f>Q416*H416</f>
        <v>0.047228</v>
      </c>
      <c r="S416" s="180">
        <v>0</v>
      </c>
      <c r="T416" s="181">
        <f>S416*H416</f>
        <v>0</v>
      </c>
      <c r="AR416" s="17" t="s">
        <v>143</v>
      </c>
      <c r="AT416" s="17" t="s">
        <v>129</v>
      </c>
      <c r="AU416" s="17" t="s">
        <v>139</v>
      </c>
      <c r="AY416" s="17" t="s">
        <v>128</v>
      </c>
      <c r="BE416" s="182">
        <f>IF(N416="základní",J416,0)</f>
        <v>0</v>
      </c>
      <c r="BF416" s="182">
        <f>IF(N416="snížená",J416,0)</f>
        <v>0</v>
      </c>
      <c r="BG416" s="182">
        <f>IF(N416="zákl. přenesená",J416,0)</f>
        <v>0</v>
      </c>
      <c r="BH416" s="182">
        <f>IF(N416="sníž. přenesená",J416,0)</f>
        <v>0</v>
      </c>
      <c r="BI416" s="182">
        <f>IF(N416="nulová",J416,0)</f>
        <v>0</v>
      </c>
      <c r="BJ416" s="17" t="s">
        <v>77</v>
      </c>
      <c r="BK416" s="182">
        <f>ROUND(I416*H416,1)</f>
        <v>0</v>
      </c>
      <c r="BL416" s="17" t="s">
        <v>143</v>
      </c>
      <c r="BM416" s="17" t="s">
        <v>561</v>
      </c>
    </row>
    <row r="417" spans="2:47" s="1" customFormat="1" ht="54">
      <c r="B417" s="34"/>
      <c r="C417" s="56"/>
      <c r="D417" s="216" t="s">
        <v>220</v>
      </c>
      <c r="E417" s="56"/>
      <c r="F417" s="226" t="s">
        <v>548</v>
      </c>
      <c r="G417" s="56"/>
      <c r="H417" s="56"/>
      <c r="I417" s="145"/>
      <c r="J417" s="56"/>
      <c r="K417" s="56"/>
      <c r="L417" s="54"/>
      <c r="M417" s="71"/>
      <c r="N417" s="35"/>
      <c r="O417" s="35"/>
      <c r="P417" s="35"/>
      <c r="Q417" s="35"/>
      <c r="R417" s="35"/>
      <c r="S417" s="35"/>
      <c r="T417" s="72"/>
      <c r="AT417" s="17" t="s">
        <v>220</v>
      </c>
      <c r="AU417" s="17" t="s">
        <v>139</v>
      </c>
    </row>
    <row r="418" spans="2:65" s="1" customFormat="1" ht="22.5" customHeight="1">
      <c r="B418" s="34"/>
      <c r="C418" s="172" t="s">
        <v>562</v>
      </c>
      <c r="D418" s="172" t="s">
        <v>129</v>
      </c>
      <c r="E418" s="173" t="s">
        <v>563</v>
      </c>
      <c r="F418" s="174" t="s">
        <v>564</v>
      </c>
      <c r="G418" s="175" t="s">
        <v>227</v>
      </c>
      <c r="H418" s="176">
        <v>20.81</v>
      </c>
      <c r="I418" s="177"/>
      <c r="J418" s="176">
        <f>ROUND(I418*H418,1)</f>
        <v>0</v>
      </c>
      <c r="K418" s="174" t="s">
        <v>218</v>
      </c>
      <c r="L418" s="54"/>
      <c r="M418" s="178" t="s">
        <v>19</v>
      </c>
      <c r="N418" s="179" t="s">
        <v>41</v>
      </c>
      <c r="O418" s="35"/>
      <c r="P418" s="180">
        <f>O418*H418</f>
        <v>0</v>
      </c>
      <c r="Q418" s="180">
        <v>0.3664</v>
      </c>
      <c r="R418" s="180">
        <f>Q418*H418</f>
        <v>7.624784</v>
      </c>
      <c r="S418" s="180">
        <v>0</v>
      </c>
      <c r="T418" s="181">
        <f>S418*H418</f>
        <v>0</v>
      </c>
      <c r="AR418" s="17" t="s">
        <v>143</v>
      </c>
      <c r="AT418" s="17" t="s">
        <v>129</v>
      </c>
      <c r="AU418" s="17" t="s">
        <v>139</v>
      </c>
      <c r="AY418" s="17" t="s">
        <v>128</v>
      </c>
      <c r="BE418" s="182">
        <f>IF(N418="základní",J418,0)</f>
        <v>0</v>
      </c>
      <c r="BF418" s="182">
        <f>IF(N418="snížená",J418,0)</f>
        <v>0</v>
      </c>
      <c r="BG418" s="182">
        <f>IF(N418="zákl. přenesená",J418,0)</f>
        <v>0</v>
      </c>
      <c r="BH418" s="182">
        <f>IF(N418="sníž. přenesená",J418,0)</f>
        <v>0</v>
      </c>
      <c r="BI418" s="182">
        <f>IF(N418="nulová",J418,0)</f>
        <v>0</v>
      </c>
      <c r="BJ418" s="17" t="s">
        <v>77</v>
      </c>
      <c r="BK418" s="182">
        <f>ROUND(I418*H418,1)</f>
        <v>0</v>
      </c>
      <c r="BL418" s="17" t="s">
        <v>143</v>
      </c>
      <c r="BM418" s="17" t="s">
        <v>565</v>
      </c>
    </row>
    <row r="419" spans="2:51" s="11" customFormat="1" ht="13.5">
      <c r="B419" s="203"/>
      <c r="C419" s="204"/>
      <c r="D419" s="201" t="s">
        <v>222</v>
      </c>
      <c r="E419" s="205" t="s">
        <v>19</v>
      </c>
      <c r="F419" s="206" t="s">
        <v>566</v>
      </c>
      <c r="G419" s="204"/>
      <c r="H419" s="207" t="s">
        <v>19</v>
      </c>
      <c r="I419" s="208"/>
      <c r="J419" s="204"/>
      <c r="K419" s="204"/>
      <c r="L419" s="209"/>
      <c r="M419" s="210"/>
      <c r="N419" s="211"/>
      <c r="O419" s="211"/>
      <c r="P419" s="211"/>
      <c r="Q419" s="211"/>
      <c r="R419" s="211"/>
      <c r="S419" s="211"/>
      <c r="T419" s="212"/>
      <c r="AT419" s="213" t="s">
        <v>222</v>
      </c>
      <c r="AU419" s="213" t="s">
        <v>139</v>
      </c>
      <c r="AV419" s="11" t="s">
        <v>77</v>
      </c>
      <c r="AW419" s="11" t="s">
        <v>33</v>
      </c>
      <c r="AX419" s="11" t="s">
        <v>70</v>
      </c>
      <c r="AY419" s="213" t="s">
        <v>128</v>
      </c>
    </row>
    <row r="420" spans="2:51" s="12" customFormat="1" ht="13.5">
      <c r="B420" s="214"/>
      <c r="C420" s="215"/>
      <c r="D420" s="201" t="s">
        <v>222</v>
      </c>
      <c r="E420" s="227" t="s">
        <v>19</v>
      </c>
      <c r="F420" s="228" t="s">
        <v>567</v>
      </c>
      <c r="G420" s="215"/>
      <c r="H420" s="229">
        <v>20.81</v>
      </c>
      <c r="I420" s="220"/>
      <c r="J420" s="215"/>
      <c r="K420" s="215"/>
      <c r="L420" s="221"/>
      <c r="M420" s="222"/>
      <c r="N420" s="223"/>
      <c r="O420" s="223"/>
      <c r="P420" s="223"/>
      <c r="Q420" s="223"/>
      <c r="R420" s="223"/>
      <c r="S420" s="223"/>
      <c r="T420" s="224"/>
      <c r="AT420" s="225" t="s">
        <v>222</v>
      </c>
      <c r="AU420" s="225" t="s">
        <v>139</v>
      </c>
      <c r="AV420" s="12" t="s">
        <v>79</v>
      </c>
      <c r="AW420" s="12" t="s">
        <v>33</v>
      </c>
      <c r="AX420" s="12" t="s">
        <v>77</v>
      </c>
      <c r="AY420" s="225" t="s">
        <v>128</v>
      </c>
    </row>
    <row r="421" spans="2:63" s="9" customFormat="1" ht="22.35" customHeight="1">
      <c r="B421" s="158"/>
      <c r="C421" s="159"/>
      <c r="D421" s="160" t="s">
        <v>69</v>
      </c>
      <c r="E421" s="199" t="s">
        <v>143</v>
      </c>
      <c r="F421" s="199" t="s">
        <v>568</v>
      </c>
      <c r="G421" s="159"/>
      <c r="H421" s="159"/>
      <c r="I421" s="162"/>
      <c r="J421" s="200">
        <f>BK421</f>
        <v>0</v>
      </c>
      <c r="K421" s="159"/>
      <c r="L421" s="164"/>
      <c r="M421" s="165"/>
      <c r="N421" s="166"/>
      <c r="O421" s="166"/>
      <c r="P421" s="167">
        <f>SUM(P422:P454)</f>
        <v>0</v>
      </c>
      <c r="Q421" s="166"/>
      <c r="R421" s="167">
        <f>SUM(R422:R454)</f>
        <v>273.1145788999999</v>
      </c>
      <c r="S421" s="166"/>
      <c r="T421" s="168">
        <f>SUM(T422:T454)</f>
        <v>0</v>
      </c>
      <c r="AR421" s="169" t="s">
        <v>77</v>
      </c>
      <c r="AT421" s="170" t="s">
        <v>69</v>
      </c>
      <c r="AU421" s="170" t="s">
        <v>79</v>
      </c>
      <c r="AY421" s="169" t="s">
        <v>128</v>
      </c>
      <c r="BK421" s="171">
        <f>SUM(BK422:BK454)</f>
        <v>0</v>
      </c>
    </row>
    <row r="422" spans="2:65" s="1" customFormat="1" ht="22.5" customHeight="1">
      <c r="B422" s="34"/>
      <c r="C422" s="172" t="s">
        <v>569</v>
      </c>
      <c r="D422" s="172" t="s">
        <v>129</v>
      </c>
      <c r="E422" s="173" t="s">
        <v>570</v>
      </c>
      <c r="F422" s="174" t="s">
        <v>571</v>
      </c>
      <c r="G422" s="175" t="s">
        <v>236</v>
      </c>
      <c r="H422" s="176">
        <v>104.59</v>
      </c>
      <c r="I422" s="177"/>
      <c r="J422" s="176">
        <f>ROUND(I422*H422,1)</f>
        <v>0</v>
      </c>
      <c r="K422" s="174" t="s">
        <v>218</v>
      </c>
      <c r="L422" s="54"/>
      <c r="M422" s="178" t="s">
        <v>19</v>
      </c>
      <c r="N422" s="179" t="s">
        <v>41</v>
      </c>
      <c r="O422" s="35"/>
      <c r="P422" s="180">
        <f>O422*H422</f>
        <v>0</v>
      </c>
      <c r="Q422" s="180">
        <v>2.45343</v>
      </c>
      <c r="R422" s="180">
        <f>Q422*H422</f>
        <v>256.6042437</v>
      </c>
      <c r="S422" s="180">
        <v>0</v>
      </c>
      <c r="T422" s="181">
        <f>S422*H422</f>
        <v>0</v>
      </c>
      <c r="AR422" s="17" t="s">
        <v>143</v>
      </c>
      <c r="AT422" s="17" t="s">
        <v>129</v>
      </c>
      <c r="AU422" s="17" t="s">
        <v>139</v>
      </c>
      <c r="AY422" s="17" t="s">
        <v>128</v>
      </c>
      <c r="BE422" s="182">
        <f>IF(N422="základní",J422,0)</f>
        <v>0</v>
      </c>
      <c r="BF422" s="182">
        <f>IF(N422="snížená",J422,0)</f>
        <v>0</v>
      </c>
      <c r="BG422" s="182">
        <f>IF(N422="zákl. přenesená",J422,0)</f>
        <v>0</v>
      </c>
      <c r="BH422" s="182">
        <f>IF(N422="sníž. přenesená",J422,0)</f>
        <v>0</v>
      </c>
      <c r="BI422" s="182">
        <f>IF(N422="nulová",J422,0)</f>
        <v>0</v>
      </c>
      <c r="BJ422" s="17" t="s">
        <v>77</v>
      </c>
      <c r="BK422" s="182">
        <f>ROUND(I422*H422,1)</f>
        <v>0</v>
      </c>
      <c r="BL422" s="17" t="s">
        <v>143</v>
      </c>
      <c r="BM422" s="17" t="s">
        <v>572</v>
      </c>
    </row>
    <row r="423" spans="2:51" s="11" customFormat="1" ht="13.5">
      <c r="B423" s="203"/>
      <c r="C423" s="204"/>
      <c r="D423" s="201" t="s">
        <v>222</v>
      </c>
      <c r="E423" s="205" t="s">
        <v>19</v>
      </c>
      <c r="F423" s="206" t="s">
        <v>573</v>
      </c>
      <c r="G423" s="204"/>
      <c r="H423" s="207" t="s">
        <v>19</v>
      </c>
      <c r="I423" s="208"/>
      <c r="J423" s="204"/>
      <c r="K423" s="204"/>
      <c r="L423" s="209"/>
      <c r="M423" s="210"/>
      <c r="N423" s="211"/>
      <c r="O423" s="211"/>
      <c r="P423" s="211"/>
      <c r="Q423" s="211"/>
      <c r="R423" s="211"/>
      <c r="S423" s="211"/>
      <c r="T423" s="212"/>
      <c r="AT423" s="213" t="s">
        <v>222</v>
      </c>
      <c r="AU423" s="213" t="s">
        <v>139</v>
      </c>
      <c r="AV423" s="11" t="s">
        <v>77</v>
      </c>
      <c r="AW423" s="11" t="s">
        <v>33</v>
      </c>
      <c r="AX423" s="11" t="s">
        <v>70</v>
      </c>
      <c r="AY423" s="213" t="s">
        <v>128</v>
      </c>
    </row>
    <row r="424" spans="2:51" s="12" customFormat="1" ht="13.5">
      <c r="B424" s="214"/>
      <c r="C424" s="215"/>
      <c r="D424" s="201" t="s">
        <v>222</v>
      </c>
      <c r="E424" s="227" t="s">
        <v>19</v>
      </c>
      <c r="F424" s="228" t="s">
        <v>574</v>
      </c>
      <c r="G424" s="215"/>
      <c r="H424" s="229">
        <v>103.51</v>
      </c>
      <c r="I424" s="220"/>
      <c r="J424" s="215"/>
      <c r="K424" s="215"/>
      <c r="L424" s="221"/>
      <c r="M424" s="222"/>
      <c r="N424" s="223"/>
      <c r="O424" s="223"/>
      <c r="P424" s="223"/>
      <c r="Q424" s="223"/>
      <c r="R424" s="223"/>
      <c r="S424" s="223"/>
      <c r="T424" s="224"/>
      <c r="AT424" s="225" t="s">
        <v>222</v>
      </c>
      <c r="AU424" s="225" t="s">
        <v>139</v>
      </c>
      <c r="AV424" s="12" t="s">
        <v>79</v>
      </c>
      <c r="AW424" s="12" t="s">
        <v>33</v>
      </c>
      <c r="AX424" s="12" t="s">
        <v>70</v>
      </c>
      <c r="AY424" s="225" t="s">
        <v>128</v>
      </c>
    </row>
    <row r="425" spans="2:51" s="11" customFormat="1" ht="13.5">
      <c r="B425" s="203"/>
      <c r="C425" s="204"/>
      <c r="D425" s="201" t="s">
        <v>222</v>
      </c>
      <c r="E425" s="205" t="s">
        <v>19</v>
      </c>
      <c r="F425" s="206" t="s">
        <v>575</v>
      </c>
      <c r="G425" s="204"/>
      <c r="H425" s="207" t="s">
        <v>19</v>
      </c>
      <c r="I425" s="208"/>
      <c r="J425" s="204"/>
      <c r="K425" s="204"/>
      <c r="L425" s="209"/>
      <c r="M425" s="210"/>
      <c r="N425" s="211"/>
      <c r="O425" s="211"/>
      <c r="P425" s="211"/>
      <c r="Q425" s="211"/>
      <c r="R425" s="211"/>
      <c r="S425" s="211"/>
      <c r="T425" s="212"/>
      <c r="AT425" s="213" t="s">
        <v>222</v>
      </c>
      <c r="AU425" s="213" t="s">
        <v>139</v>
      </c>
      <c r="AV425" s="11" t="s">
        <v>77</v>
      </c>
      <c r="AW425" s="11" t="s">
        <v>33</v>
      </c>
      <c r="AX425" s="11" t="s">
        <v>70</v>
      </c>
      <c r="AY425" s="213" t="s">
        <v>128</v>
      </c>
    </row>
    <row r="426" spans="2:51" s="12" customFormat="1" ht="13.5">
      <c r="B426" s="214"/>
      <c r="C426" s="215"/>
      <c r="D426" s="201" t="s">
        <v>222</v>
      </c>
      <c r="E426" s="227" t="s">
        <v>19</v>
      </c>
      <c r="F426" s="228" t="s">
        <v>576</v>
      </c>
      <c r="G426" s="215"/>
      <c r="H426" s="229">
        <v>1.08</v>
      </c>
      <c r="I426" s="220"/>
      <c r="J426" s="215"/>
      <c r="K426" s="215"/>
      <c r="L426" s="221"/>
      <c r="M426" s="222"/>
      <c r="N426" s="223"/>
      <c r="O426" s="223"/>
      <c r="P426" s="223"/>
      <c r="Q426" s="223"/>
      <c r="R426" s="223"/>
      <c r="S426" s="223"/>
      <c r="T426" s="224"/>
      <c r="AT426" s="225" t="s">
        <v>222</v>
      </c>
      <c r="AU426" s="225" t="s">
        <v>139</v>
      </c>
      <c r="AV426" s="12" t="s">
        <v>79</v>
      </c>
      <c r="AW426" s="12" t="s">
        <v>33</v>
      </c>
      <c r="AX426" s="12" t="s">
        <v>70</v>
      </c>
      <c r="AY426" s="225" t="s">
        <v>128</v>
      </c>
    </row>
    <row r="427" spans="2:51" s="13" customFormat="1" ht="13.5">
      <c r="B427" s="230"/>
      <c r="C427" s="231"/>
      <c r="D427" s="216" t="s">
        <v>222</v>
      </c>
      <c r="E427" s="232" t="s">
        <v>19</v>
      </c>
      <c r="F427" s="233" t="s">
        <v>251</v>
      </c>
      <c r="G427" s="231"/>
      <c r="H427" s="234">
        <v>104.59</v>
      </c>
      <c r="I427" s="235"/>
      <c r="J427" s="231"/>
      <c r="K427" s="231"/>
      <c r="L427" s="236"/>
      <c r="M427" s="237"/>
      <c r="N427" s="238"/>
      <c r="O427" s="238"/>
      <c r="P427" s="238"/>
      <c r="Q427" s="238"/>
      <c r="R427" s="238"/>
      <c r="S427" s="238"/>
      <c r="T427" s="239"/>
      <c r="AT427" s="240" t="s">
        <v>222</v>
      </c>
      <c r="AU427" s="240" t="s">
        <v>139</v>
      </c>
      <c r="AV427" s="13" t="s">
        <v>143</v>
      </c>
      <c r="AW427" s="13" t="s">
        <v>33</v>
      </c>
      <c r="AX427" s="13" t="s">
        <v>77</v>
      </c>
      <c r="AY427" s="240" t="s">
        <v>128</v>
      </c>
    </row>
    <row r="428" spans="2:65" s="1" customFormat="1" ht="22.5" customHeight="1">
      <c r="B428" s="34"/>
      <c r="C428" s="172" t="s">
        <v>577</v>
      </c>
      <c r="D428" s="172" t="s">
        <v>129</v>
      </c>
      <c r="E428" s="173" t="s">
        <v>578</v>
      </c>
      <c r="F428" s="174" t="s">
        <v>579</v>
      </c>
      <c r="G428" s="175" t="s">
        <v>227</v>
      </c>
      <c r="H428" s="176">
        <v>364.3</v>
      </c>
      <c r="I428" s="177"/>
      <c r="J428" s="176">
        <f>ROUND(I428*H428,1)</f>
        <v>0</v>
      </c>
      <c r="K428" s="174" t="s">
        <v>218</v>
      </c>
      <c r="L428" s="54"/>
      <c r="M428" s="178" t="s">
        <v>19</v>
      </c>
      <c r="N428" s="179" t="s">
        <v>41</v>
      </c>
      <c r="O428" s="35"/>
      <c r="P428" s="180">
        <f>O428*H428</f>
        <v>0</v>
      </c>
      <c r="Q428" s="180">
        <v>0.00215</v>
      </c>
      <c r="R428" s="180">
        <f>Q428*H428</f>
        <v>0.7832450000000001</v>
      </c>
      <c r="S428" s="180">
        <v>0</v>
      </c>
      <c r="T428" s="181">
        <f>S428*H428</f>
        <v>0</v>
      </c>
      <c r="AR428" s="17" t="s">
        <v>143</v>
      </c>
      <c r="AT428" s="17" t="s">
        <v>129</v>
      </c>
      <c r="AU428" s="17" t="s">
        <v>139</v>
      </c>
      <c r="AY428" s="17" t="s">
        <v>128</v>
      </c>
      <c r="BE428" s="182">
        <f>IF(N428="základní",J428,0)</f>
        <v>0</v>
      </c>
      <c r="BF428" s="182">
        <f>IF(N428="snížená",J428,0)</f>
        <v>0</v>
      </c>
      <c r="BG428" s="182">
        <f>IF(N428="zákl. přenesená",J428,0)</f>
        <v>0</v>
      </c>
      <c r="BH428" s="182">
        <f>IF(N428="sníž. přenesená",J428,0)</f>
        <v>0</v>
      </c>
      <c r="BI428" s="182">
        <f>IF(N428="nulová",J428,0)</f>
        <v>0</v>
      </c>
      <c r="BJ428" s="17" t="s">
        <v>77</v>
      </c>
      <c r="BK428" s="182">
        <f>ROUND(I428*H428,1)</f>
        <v>0</v>
      </c>
      <c r="BL428" s="17" t="s">
        <v>143</v>
      </c>
      <c r="BM428" s="17" t="s">
        <v>580</v>
      </c>
    </row>
    <row r="429" spans="2:47" s="1" customFormat="1" ht="40.5">
      <c r="B429" s="34"/>
      <c r="C429" s="56"/>
      <c r="D429" s="201" t="s">
        <v>220</v>
      </c>
      <c r="E429" s="56"/>
      <c r="F429" s="202" t="s">
        <v>581</v>
      </c>
      <c r="G429" s="56"/>
      <c r="H429" s="56"/>
      <c r="I429" s="145"/>
      <c r="J429" s="56"/>
      <c r="K429" s="56"/>
      <c r="L429" s="54"/>
      <c r="M429" s="71"/>
      <c r="N429" s="35"/>
      <c r="O429" s="35"/>
      <c r="P429" s="35"/>
      <c r="Q429" s="35"/>
      <c r="R429" s="35"/>
      <c r="S429" s="35"/>
      <c r="T429" s="72"/>
      <c r="AT429" s="17" t="s">
        <v>220</v>
      </c>
      <c r="AU429" s="17" t="s">
        <v>139</v>
      </c>
    </row>
    <row r="430" spans="2:51" s="11" customFormat="1" ht="13.5">
      <c r="B430" s="203"/>
      <c r="C430" s="204"/>
      <c r="D430" s="201" t="s">
        <v>222</v>
      </c>
      <c r="E430" s="205" t="s">
        <v>19</v>
      </c>
      <c r="F430" s="206" t="s">
        <v>573</v>
      </c>
      <c r="G430" s="204"/>
      <c r="H430" s="207" t="s">
        <v>19</v>
      </c>
      <c r="I430" s="208"/>
      <c r="J430" s="204"/>
      <c r="K430" s="204"/>
      <c r="L430" s="209"/>
      <c r="M430" s="210"/>
      <c r="N430" s="211"/>
      <c r="O430" s="211"/>
      <c r="P430" s="211"/>
      <c r="Q430" s="211"/>
      <c r="R430" s="211"/>
      <c r="S430" s="211"/>
      <c r="T430" s="212"/>
      <c r="AT430" s="213" t="s">
        <v>222</v>
      </c>
      <c r="AU430" s="213" t="s">
        <v>139</v>
      </c>
      <c r="AV430" s="11" t="s">
        <v>77</v>
      </c>
      <c r="AW430" s="11" t="s">
        <v>33</v>
      </c>
      <c r="AX430" s="11" t="s">
        <v>70</v>
      </c>
      <c r="AY430" s="213" t="s">
        <v>128</v>
      </c>
    </row>
    <row r="431" spans="2:51" s="12" customFormat="1" ht="13.5">
      <c r="B431" s="214"/>
      <c r="C431" s="215"/>
      <c r="D431" s="216" t="s">
        <v>222</v>
      </c>
      <c r="E431" s="217" t="s">
        <v>19</v>
      </c>
      <c r="F431" s="218" t="s">
        <v>582</v>
      </c>
      <c r="G431" s="215"/>
      <c r="H431" s="219">
        <v>364.3</v>
      </c>
      <c r="I431" s="220"/>
      <c r="J431" s="215"/>
      <c r="K431" s="215"/>
      <c r="L431" s="221"/>
      <c r="M431" s="222"/>
      <c r="N431" s="223"/>
      <c r="O431" s="223"/>
      <c r="P431" s="223"/>
      <c r="Q431" s="223"/>
      <c r="R431" s="223"/>
      <c r="S431" s="223"/>
      <c r="T431" s="224"/>
      <c r="AT431" s="225" t="s">
        <v>222</v>
      </c>
      <c r="AU431" s="225" t="s">
        <v>139</v>
      </c>
      <c r="AV431" s="12" t="s">
        <v>79</v>
      </c>
      <c r="AW431" s="12" t="s">
        <v>33</v>
      </c>
      <c r="AX431" s="12" t="s">
        <v>77</v>
      </c>
      <c r="AY431" s="225" t="s">
        <v>128</v>
      </c>
    </row>
    <row r="432" spans="2:65" s="1" customFormat="1" ht="22.5" customHeight="1">
      <c r="B432" s="34"/>
      <c r="C432" s="172" t="s">
        <v>583</v>
      </c>
      <c r="D432" s="172" t="s">
        <v>129</v>
      </c>
      <c r="E432" s="173" t="s">
        <v>584</v>
      </c>
      <c r="F432" s="174" t="s">
        <v>585</v>
      </c>
      <c r="G432" s="175" t="s">
        <v>227</v>
      </c>
      <c r="H432" s="176">
        <v>364.3</v>
      </c>
      <c r="I432" s="177"/>
      <c r="J432" s="176">
        <f>ROUND(I432*H432,1)</f>
        <v>0</v>
      </c>
      <c r="K432" s="174" t="s">
        <v>218</v>
      </c>
      <c r="L432" s="54"/>
      <c r="M432" s="178" t="s">
        <v>19</v>
      </c>
      <c r="N432" s="179" t="s">
        <v>41</v>
      </c>
      <c r="O432" s="35"/>
      <c r="P432" s="180">
        <f>O432*H432</f>
        <v>0</v>
      </c>
      <c r="Q432" s="180">
        <v>0</v>
      </c>
      <c r="R432" s="180">
        <f>Q432*H432</f>
        <v>0</v>
      </c>
      <c r="S432" s="180">
        <v>0</v>
      </c>
      <c r="T432" s="181">
        <f>S432*H432</f>
        <v>0</v>
      </c>
      <c r="AR432" s="17" t="s">
        <v>143</v>
      </c>
      <c r="AT432" s="17" t="s">
        <v>129</v>
      </c>
      <c r="AU432" s="17" t="s">
        <v>139</v>
      </c>
      <c r="AY432" s="17" t="s">
        <v>128</v>
      </c>
      <c r="BE432" s="182">
        <f>IF(N432="základní",J432,0)</f>
        <v>0</v>
      </c>
      <c r="BF432" s="182">
        <f>IF(N432="snížená",J432,0)</f>
        <v>0</v>
      </c>
      <c r="BG432" s="182">
        <f>IF(N432="zákl. přenesená",J432,0)</f>
        <v>0</v>
      </c>
      <c r="BH432" s="182">
        <f>IF(N432="sníž. přenesená",J432,0)</f>
        <v>0</v>
      </c>
      <c r="BI432" s="182">
        <f>IF(N432="nulová",J432,0)</f>
        <v>0</v>
      </c>
      <c r="BJ432" s="17" t="s">
        <v>77</v>
      </c>
      <c r="BK432" s="182">
        <f>ROUND(I432*H432,1)</f>
        <v>0</v>
      </c>
      <c r="BL432" s="17" t="s">
        <v>143</v>
      </c>
      <c r="BM432" s="17" t="s">
        <v>586</v>
      </c>
    </row>
    <row r="433" spans="2:47" s="1" customFormat="1" ht="40.5">
      <c r="B433" s="34"/>
      <c r="C433" s="56"/>
      <c r="D433" s="216" t="s">
        <v>220</v>
      </c>
      <c r="E433" s="56"/>
      <c r="F433" s="226" t="s">
        <v>581</v>
      </c>
      <c r="G433" s="56"/>
      <c r="H433" s="56"/>
      <c r="I433" s="145"/>
      <c r="J433" s="56"/>
      <c r="K433" s="56"/>
      <c r="L433" s="54"/>
      <c r="M433" s="71"/>
      <c r="N433" s="35"/>
      <c r="O433" s="35"/>
      <c r="P433" s="35"/>
      <c r="Q433" s="35"/>
      <c r="R433" s="35"/>
      <c r="S433" s="35"/>
      <c r="T433" s="72"/>
      <c r="AT433" s="17" t="s">
        <v>220</v>
      </c>
      <c r="AU433" s="17" t="s">
        <v>139</v>
      </c>
    </row>
    <row r="434" spans="2:65" s="1" customFormat="1" ht="22.5" customHeight="1">
      <c r="B434" s="34"/>
      <c r="C434" s="172" t="s">
        <v>587</v>
      </c>
      <c r="D434" s="172" t="s">
        <v>129</v>
      </c>
      <c r="E434" s="173" t="s">
        <v>588</v>
      </c>
      <c r="F434" s="174" t="s">
        <v>589</v>
      </c>
      <c r="G434" s="175" t="s">
        <v>227</v>
      </c>
      <c r="H434" s="176">
        <v>364.3</v>
      </c>
      <c r="I434" s="177"/>
      <c r="J434" s="176">
        <f>ROUND(I434*H434,1)</f>
        <v>0</v>
      </c>
      <c r="K434" s="174" t="s">
        <v>218</v>
      </c>
      <c r="L434" s="54"/>
      <c r="M434" s="178" t="s">
        <v>19</v>
      </c>
      <c r="N434" s="179" t="s">
        <v>41</v>
      </c>
      <c r="O434" s="35"/>
      <c r="P434" s="180">
        <f>O434*H434</f>
        <v>0</v>
      </c>
      <c r="Q434" s="180">
        <v>0.0031</v>
      </c>
      <c r="R434" s="180">
        <f>Q434*H434</f>
        <v>1.12933</v>
      </c>
      <c r="S434" s="180">
        <v>0</v>
      </c>
      <c r="T434" s="181">
        <f>S434*H434</f>
        <v>0</v>
      </c>
      <c r="AR434" s="17" t="s">
        <v>143</v>
      </c>
      <c r="AT434" s="17" t="s">
        <v>129</v>
      </c>
      <c r="AU434" s="17" t="s">
        <v>139</v>
      </c>
      <c r="AY434" s="17" t="s">
        <v>128</v>
      </c>
      <c r="BE434" s="182">
        <f>IF(N434="základní",J434,0)</f>
        <v>0</v>
      </c>
      <c r="BF434" s="182">
        <f>IF(N434="snížená",J434,0)</f>
        <v>0</v>
      </c>
      <c r="BG434" s="182">
        <f>IF(N434="zákl. přenesená",J434,0)</f>
        <v>0</v>
      </c>
      <c r="BH434" s="182">
        <f>IF(N434="sníž. přenesená",J434,0)</f>
        <v>0</v>
      </c>
      <c r="BI434" s="182">
        <f>IF(N434="nulová",J434,0)</f>
        <v>0</v>
      </c>
      <c r="BJ434" s="17" t="s">
        <v>77</v>
      </c>
      <c r="BK434" s="182">
        <f>ROUND(I434*H434,1)</f>
        <v>0</v>
      </c>
      <c r="BL434" s="17" t="s">
        <v>143</v>
      </c>
      <c r="BM434" s="17" t="s">
        <v>590</v>
      </c>
    </row>
    <row r="435" spans="2:65" s="1" customFormat="1" ht="22.5" customHeight="1">
      <c r="B435" s="34"/>
      <c r="C435" s="172" t="s">
        <v>591</v>
      </c>
      <c r="D435" s="172" t="s">
        <v>129</v>
      </c>
      <c r="E435" s="173" t="s">
        <v>592</v>
      </c>
      <c r="F435" s="174" t="s">
        <v>593</v>
      </c>
      <c r="G435" s="175" t="s">
        <v>227</v>
      </c>
      <c r="H435" s="176">
        <v>364.3</v>
      </c>
      <c r="I435" s="177"/>
      <c r="J435" s="176">
        <f>ROUND(I435*H435,1)</f>
        <v>0</v>
      </c>
      <c r="K435" s="174" t="s">
        <v>218</v>
      </c>
      <c r="L435" s="54"/>
      <c r="M435" s="178" t="s">
        <v>19</v>
      </c>
      <c r="N435" s="179" t="s">
        <v>41</v>
      </c>
      <c r="O435" s="35"/>
      <c r="P435" s="180">
        <f>O435*H435</f>
        <v>0</v>
      </c>
      <c r="Q435" s="180">
        <v>0</v>
      </c>
      <c r="R435" s="180">
        <f>Q435*H435</f>
        <v>0</v>
      </c>
      <c r="S435" s="180">
        <v>0</v>
      </c>
      <c r="T435" s="181">
        <f>S435*H435</f>
        <v>0</v>
      </c>
      <c r="AR435" s="17" t="s">
        <v>143</v>
      </c>
      <c r="AT435" s="17" t="s">
        <v>129</v>
      </c>
      <c r="AU435" s="17" t="s">
        <v>139</v>
      </c>
      <c r="AY435" s="17" t="s">
        <v>128</v>
      </c>
      <c r="BE435" s="182">
        <f>IF(N435="základní",J435,0)</f>
        <v>0</v>
      </c>
      <c r="BF435" s="182">
        <f>IF(N435="snížená",J435,0)</f>
        <v>0</v>
      </c>
      <c r="BG435" s="182">
        <f>IF(N435="zákl. přenesená",J435,0)</f>
        <v>0</v>
      </c>
      <c r="BH435" s="182">
        <f>IF(N435="sníž. přenesená",J435,0)</f>
        <v>0</v>
      </c>
      <c r="BI435" s="182">
        <f>IF(N435="nulová",J435,0)</f>
        <v>0</v>
      </c>
      <c r="BJ435" s="17" t="s">
        <v>77</v>
      </c>
      <c r="BK435" s="182">
        <f>ROUND(I435*H435,1)</f>
        <v>0</v>
      </c>
      <c r="BL435" s="17" t="s">
        <v>143</v>
      </c>
      <c r="BM435" s="17" t="s">
        <v>594</v>
      </c>
    </row>
    <row r="436" spans="2:65" s="1" customFormat="1" ht="22.5" customHeight="1">
      <c r="B436" s="34"/>
      <c r="C436" s="172" t="s">
        <v>595</v>
      </c>
      <c r="D436" s="172" t="s">
        <v>129</v>
      </c>
      <c r="E436" s="173" t="s">
        <v>596</v>
      </c>
      <c r="F436" s="174" t="s">
        <v>597</v>
      </c>
      <c r="G436" s="175" t="s">
        <v>227</v>
      </c>
      <c r="H436" s="176">
        <v>10.82</v>
      </c>
      <c r="I436" s="177"/>
      <c r="J436" s="176">
        <f>ROUND(I436*H436,1)</f>
        <v>0</v>
      </c>
      <c r="K436" s="174" t="s">
        <v>218</v>
      </c>
      <c r="L436" s="54"/>
      <c r="M436" s="178" t="s">
        <v>19</v>
      </c>
      <c r="N436" s="179" t="s">
        <v>41</v>
      </c>
      <c r="O436" s="35"/>
      <c r="P436" s="180">
        <f>O436*H436</f>
        <v>0</v>
      </c>
      <c r="Q436" s="180">
        <v>0.01083</v>
      </c>
      <c r="R436" s="180">
        <f>Q436*H436</f>
        <v>0.1171806</v>
      </c>
      <c r="S436" s="180">
        <v>0</v>
      </c>
      <c r="T436" s="181">
        <f>S436*H436</f>
        <v>0</v>
      </c>
      <c r="AR436" s="17" t="s">
        <v>143</v>
      </c>
      <c r="AT436" s="17" t="s">
        <v>129</v>
      </c>
      <c r="AU436" s="17" t="s">
        <v>139</v>
      </c>
      <c r="AY436" s="17" t="s">
        <v>128</v>
      </c>
      <c r="BE436" s="182">
        <f>IF(N436="základní",J436,0)</f>
        <v>0</v>
      </c>
      <c r="BF436" s="182">
        <f>IF(N436="snížená",J436,0)</f>
        <v>0</v>
      </c>
      <c r="BG436" s="182">
        <f>IF(N436="zákl. přenesená",J436,0)</f>
        <v>0</v>
      </c>
      <c r="BH436" s="182">
        <f>IF(N436="sníž. přenesená",J436,0)</f>
        <v>0</v>
      </c>
      <c r="BI436" s="182">
        <f>IF(N436="nulová",J436,0)</f>
        <v>0</v>
      </c>
      <c r="BJ436" s="17" t="s">
        <v>77</v>
      </c>
      <c r="BK436" s="182">
        <f>ROUND(I436*H436,1)</f>
        <v>0</v>
      </c>
      <c r="BL436" s="17" t="s">
        <v>143</v>
      </c>
      <c r="BM436" s="17" t="s">
        <v>598</v>
      </c>
    </row>
    <row r="437" spans="2:47" s="1" customFormat="1" ht="67.5">
      <c r="B437" s="34"/>
      <c r="C437" s="56"/>
      <c r="D437" s="201" t="s">
        <v>220</v>
      </c>
      <c r="E437" s="56"/>
      <c r="F437" s="202" t="s">
        <v>599</v>
      </c>
      <c r="G437" s="56"/>
      <c r="H437" s="56"/>
      <c r="I437" s="145"/>
      <c r="J437" s="56"/>
      <c r="K437" s="56"/>
      <c r="L437" s="54"/>
      <c r="M437" s="71"/>
      <c r="N437" s="35"/>
      <c r="O437" s="35"/>
      <c r="P437" s="35"/>
      <c r="Q437" s="35"/>
      <c r="R437" s="35"/>
      <c r="S437" s="35"/>
      <c r="T437" s="72"/>
      <c r="AT437" s="17" t="s">
        <v>220</v>
      </c>
      <c r="AU437" s="17" t="s">
        <v>139</v>
      </c>
    </row>
    <row r="438" spans="2:51" s="11" customFormat="1" ht="13.5">
      <c r="B438" s="203"/>
      <c r="C438" s="204"/>
      <c r="D438" s="201" t="s">
        <v>222</v>
      </c>
      <c r="E438" s="205" t="s">
        <v>19</v>
      </c>
      <c r="F438" s="206" t="s">
        <v>575</v>
      </c>
      <c r="G438" s="204"/>
      <c r="H438" s="207" t="s">
        <v>19</v>
      </c>
      <c r="I438" s="208"/>
      <c r="J438" s="204"/>
      <c r="K438" s="204"/>
      <c r="L438" s="209"/>
      <c r="M438" s="210"/>
      <c r="N438" s="211"/>
      <c r="O438" s="211"/>
      <c r="P438" s="211"/>
      <c r="Q438" s="211"/>
      <c r="R438" s="211"/>
      <c r="S438" s="211"/>
      <c r="T438" s="212"/>
      <c r="AT438" s="213" t="s">
        <v>222</v>
      </c>
      <c r="AU438" s="213" t="s">
        <v>139</v>
      </c>
      <c r="AV438" s="11" t="s">
        <v>77</v>
      </c>
      <c r="AW438" s="11" t="s">
        <v>33</v>
      </c>
      <c r="AX438" s="11" t="s">
        <v>70</v>
      </c>
      <c r="AY438" s="213" t="s">
        <v>128</v>
      </c>
    </row>
    <row r="439" spans="2:51" s="12" customFormat="1" ht="13.5">
      <c r="B439" s="214"/>
      <c r="C439" s="215"/>
      <c r="D439" s="216" t="s">
        <v>222</v>
      </c>
      <c r="E439" s="217" t="s">
        <v>19</v>
      </c>
      <c r="F439" s="218" t="s">
        <v>600</v>
      </c>
      <c r="G439" s="215"/>
      <c r="H439" s="219">
        <v>10.82</v>
      </c>
      <c r="I439" s="220"/>
      <c r="J439" s="215"/>
      <c r="K439" s="215"/>
      <c r="L439" s="221"/>
      <c r="M439" s="222"/>
      <c r="N439" s="223"/>
      <c r="O439" s="223"/>
      <c r="P439" s="223"/>
      <c r="Q439" s="223"/>
      <c r="R439" s="223"/>
      <c r="S439" s="223"/>
      <c r="T439" s="224"/>
      <c r="AT439" s="225" t="s">
        <v>222</v>
      </c>
      <c r="AU439" s="225" t="s">
        <v>139</v>
      </c>
      <c r="AV439" s="12" t="s">
        <v>79</v>
      </c>
      <c r="AW439" s="12" t="s">
        <v>33</v>
      </c>
      <c r="AX439" s="12" t="s">
        <v>77</v>
      </c>
      <c r="AY439" s="225" t="s">
        <v>128</v>
      </c>
    </row>
    <row r="440" spans="2:65" s="1" customFormat="1" ht="22.5" customHeight="1">
      <c r="B440" s="34"/>
      <c r="C440" s="172" t="s">
        <v>601</v>
      </c>
      <c r="D440" s="172" t="s">
        <v>129</v>
      </c>
      <c r="E440" s="173" t="s">
        <v>602</v>
      </c>
      <c r="F440" s="174" t="s">
        <v>603</v>
      </c>
      <c r="G440" s="175" t="s">
        <v>262</v>
      </c>
      <c r="H440" s="176">
        <v>12.66</v>
      </c>
      <c r="I440" s="177"/>
      <c r="J440" s="176">
        <f>ROUND(I440*H440,1)</f>
        <v>0</v>
      </c>
      <c r="K440" s="174" t="s">
        <v>218</v>
      </c>
      <c r="L440" s="54"/>
      <c r="M440" s="178" t="s">
        <v>19</v>
      </c>
      <c r="N440" s="179" t="s">
        <v>41</v>
      </c>
      <c r="O440" s="35"/>
      <c r="P440" s="180">
        <f>O440*H440</f>
        <v>0</v>
      </c>
      <c r="Q440" s="180">
        <v>1.05516</v>
      </c>
      <c r="R440" s="180">
        <f>Q440*H440</f>
        <v>13.3583256</v>
      </c>
      <c r="S440" s="180">
        <v>0</v>
      </c>
      <c r="T440" s="181">
        <f>S440*H440</f>
        <v>0</v>
      </c>
      <c r="AR440" s="17" t="s">
        <v>143</v>
      </c>
      <c r="AT440" s="17" t="s">
        <v>129</v>
      </c>
      <c r="AU440" s="17" t="s">
        <v>139</v>
      </c>
      <c r="AY440" s="17" t="s">
        <v>128</v>
      </c>
      <c r="BE440" s="182">
        <f>IF(N440="základní",J440,0)</f>
        <v>0</v>
      </c>
      <c r="BF440" s="182">
        <f>IF(N440="snížená",J440,0)</f>
        <v>0</v>
      </c>
      <c r="BG440" s="182">
        <f>IF(N440="zákl. přenesená",J440,0)</f>
        <v>0</v>
      </c>
      <c r="BH440" s="182">
        <f>IF(N440="sníž. přenesená",J440,0)</f>
        <v>0</v>
      </c>
      <c r="BI440" s="182">
        <f>IF(N440="nulová",J440,0)</f>
        <v>0</v>
      </c>
      <c r="BJ440" s="17" t="s">
        <v>77</v>
      </c>
      <c r="BK440" s="182">
        <f>ROUND(I440*H440,1)</f>
        <v>0</v>
      </c>
      <c r="BL440" s="17" t="s">
        <v>143</v>
      </c>
      <c r="BM440" s="17" t="s">
        <v>604</v>
      </c>
    </row>
    <row r="441" spans="2:51" s="11" customFormat="1" ht="13.5">
      <c r="B441" s="203"/>
      <c r="C441" s="204"/>
      <c r="D441" s="201" t="s">
        <v>222</v>
      </c>
      <c r="E441" s="205" t="s">
        <v>19</v>
      </c>
      <c r="F441" s="206" t="s">
        <v>573</v>
      </c>
      <c r="G441" s="204"/>
      <c r="H441" s="207" t="s">
        <v>19</v>
      </c>
      <c r="I441" s="208"/>
      <c r="J441" s="204"/>
      <c r="K441" s="204"/>
      <c r="L441" s="209"/>
      <c r="M441" s="210"/>
      <c r="N441" s="211"/>
      <c r="O441" s="211"/>
      <c r="P441" s="211"/>
      <c r="Q441" s="211"/>
      <c r="R441" s="211"/>
      <c r="S441" s="211"/>
      <c r="T441" s="212"/>
      <c r="AT441" s="213" t="s">
        <v>222</v>
      </c>
      <c r="AU441" s="213" t="s">
        <v>139</v>
      </c>
      <c r="AV441" s="11" t="s">
        <v>77</v>
      </c>
      <c r="AW441" s="11" t="s">
        <v>33</v>
      </c>
      <c r="AX441" s="11" t="s">
        <v>70</v>
      </c>
      <c r="AY441" s="213" t="s">
        <v>128</v>
      </c>
    </row>
    <row r="442" spans="2:51" s="12" customFormat="1" ht="13.5">
      <c r="B442" s="214"/>
      <c r="C442" s="215"/>
      <c r="D442" s="201" t="s">
        <v>222</v>
      </c>
      <c r="E442" s="227" t="s">
        <v>19</v>
      </c>
      <c r="F442" s="228" t="s">
        <v>605</v>
      </c>
      <c r="G442" s="215"/>
      <c r="H442" s="229">
        <v>12.54</v>
      </c>
      <c r="I442" s="220"/>
      <c r="J442" s="215"/>
      <c r="K442" s="215"/>
      <c r="L442" s="221"/>
      <c r="M442" s="222"/>
      <c r="N442" s="223"/>
      <c r="O442" s="223"/>
      <c r="P442" s="223"/>
      <c r="Q442" s="223"/>
      <c r="R442" s="223"/>
      <c r="S442" s="223"/>
      <c r="T442" s="224"/>
      <c r="AT442" s="225" t="s">
        <v>222</v>
      </c>
      <c r="AU442" s="225" t="s">
        <v>139</v>
      </c>
      <c r="AV442" s="12" t="s">
        <v>79</v>
      </c>
      <c r="AW442" s="12" t="s">
        <v>33</v>
      </c>
      <c r="AX442" s="12" t="s">
        <v>70</v>
      </c>
      <c r="AY442" s="225" t="s">
        <v>128</v>
      </c>
    </row>
    <row r="443" spans="2:51" s="11" customFormat="1" ht="13.5">
      <c r="B443" s="203"/>
      <c r="C443" s="204"/>
      <c r="D443" s="201" t="s">
        <v>222</v>
      </c>
      <c r="E443" s="205" t="s">
        <v>19</v>
      </c>
      <c r="F443" s="206" t="s">
        <v>575</v>
      </c>
      <c r="G443" s="204"/>
      <c r="H443" s="207" t="s">
        <v>19</v>
      </c>
      <c r="I443" s="208"/>
      <c r="J443" s="204"/>
      <c r="K443" s="204"/>
      <c r="L443" s="209"/>
      <c r="M443" s="210"/>
      <c r="N443" s="211"/>
      <c r="O443" s="211"/>
      <c r="P443" s="211"/>
      <c r="Q443" s="211"/>
      <c r="R443" s="211"/>
      <c r="S443" s="211"/>
      <c r="T443" s="212"/>
      <c r="AT443" s="213" t="s">
        <v>222</v>
      </c>
      <c r="AU443" s="213" t="s">
        <v>139</v>
      </c>
      <c r="AV443" s="11" t="s">
        <v>77</v>
      </c>
      <c r="AW443" s="11" t="s">
        <v>33</v>
      </c>
      <c r="AX443" s="11" t="s">
        <v>70</v>
      </c>
      <c r="AY443" s="213" t="s">
        <v>128</v>
      </c>
    </row>
    <row r="444" spans="2:51" s="12" customFormat="1" ht="13.5">
      <c r="B444" s="214"/>
      <c r="C444" s="215"/>
      <c r="D444" s="201" t="s">
        <v>222</v>
      </c>
      <c r="E444" s="227" t="s">
        <v>19</v>
      </c>
      <c r="F444" s="228" t="s">
        <v>606</v>
      </c>
      <c r="G444" s="215"/>
      <c r="H444" s="229">
        <v>0.12</v>
      </c>
      <c r="I444" s="220"/>
      <c r="J444" s="215"/>
      <c r="K444" s="215"/>
      <c r="L444" s="221"/>
      <c r="M444" s="222"/>
      <c r="N444" s="223"/>
      <c r="O444" s="223"/>
      <c r="P444" s="223"/>
      <c r="Q444" s="223"/>
      <c r="R444" s="223"/>
      <c r="S444" s="223"/>
      <c r="T444" s="224"/>
      <c r="AT444" s="225" t="s">
        <v>222</v>
      </c>
      <c r="AU444" s="225" t="s">
        <v>139</v>
      </c>
      <c r="AV444" s="12" t="s">
        <v>79</v>
      </c>
      <c r="AW444" s="12" t="s">
        <v>33</v>
      </c>
      <c r="AX444" s="12" t="s">
        <v>70</v>
      </c>
      <c r="AY444" s="225" t="s">
        <v>128</v>
      </c>
    </row>
    <row r="445" spans="2:51" s="13" customFormat="1" ht="13.5">
      <c r="B445" s="230"/>
      <c r="C445" s="231"/>
      <c r="D445" s="216" t="s">
        <v>222</v>
      </c>
      <c r="E445" s="232" t="s">
        <v>19</v>
      </c>
      <c r="F445" s="233" t="s">
        <v>251</v>
      </c>
      <c r="G445" s="231"/>
      <c r="H445" s="234">
        <v>12.66</v>
      </c>
      <c r="I445" s="235"/>
      <c r="J445" s="231"/>
      <c r="K445" s="231"/>
      <c r="L445" s="236"/>
      <c r="M445" s="237"/>
      <c r="N445" s="238"/>
      <c r="O445" s="238"/>
      <c r="P445" s="238"/>
      <c r="Q445" s="238"/>
      <c r="R445" s="238"/>
      <c r="S445" s="238"/>
      <c r="T445" s="239"/>
      <c r="AT445" s="240" t="s">
        <v>222</v>
      </c>
      <c r="AU445" s="240" t="s">
        <v>139</v>
      </c>
      <c r="AV445" s="13" t="s">
        <v>143</v>
      </c>
      <c r="AW445" s="13" t="s">
        <v>33</v>
      </c>
      <c r="AX445" s="13" t="s">
        <v>77</v>
      </c>
      <c r="AY445" s="240" t="s">
        <v>128</v>
      </c>
    </row>
    <row r="446" spans="2:65" s="1" customFormat="1" ht="22.5" customHeight="1">
      <c r="B446" s="34"/>
      <c r="C446" s="172" t="s">
        <v>607</v>
      </c>
      <c r="D446" s="172" t="s">
        <v>129</v>
      </c>
      <c r="E446" s="173" t="s">
        <v>608</v>
      </c>
      <c r="F446" s="174" t="s">
        <v>609</v>
      </c>
      <c r="G446" s="175" t="s">
        <v>137</v>
      </c>
      <c r="H446" s="176">
        <v>8</v>
      </c>
      <c r="I446" s="177"/>
      <c r="J446" s="176">
        <f>ROUND(I446*H446,1)</f>
        <v>0</v>
      </c>
      <c r="K446" s="174" t="s">
        <v>218</v>
      </c>
      <c r="L446" s="54"/>
      <c r="M446" s="178" t="s">
        <v>19</v>
      </c>
      <c r="N446" s="179" t="s">
        <v>41</v>
      </c>
      <c r="O446" s="35"/>
      <c r="P446" s="180">
        <f>O446*H446</f>
        <v>0</v>
      </c>
      <c r="Q446" s="180">
        <v>0.059</v>
      </c>
      <c r="R446" s="180">
        <f>Q446*H446</f>
        <v>0.472</v>
      </c>
      <c r="S446" s="180">
        <v>0</v>
      </c>
      <c r="T446" s="181">
        <f>S446*H446</f>
        <v>0</v>
      </c>
      <c r="AR446" s="17" t="s">
        <v>143</v>
      </c>
      <c r="AT446" s="17" t="s">
        <v>129</v>
      </c>
      <c r="AU446" s="17" t="s">
        <v>139</v>
      </c>
      <c r="AY446" s="17" t="s">
        <v>128</v>
      </c>
      <c r="BE446" s="182">
        <f>IF(N446="základní",J446,0)</f>
        <v>0</v>
      </c>
      <c r="BF446" s="182">
        <f>IF(N446="snížená",J446,0)</f>
        <v>0</v>
      </c>
      <c r="BG446" s="182">
        <f>IF(N446="zákl. přenesená",J446,0)</f>
        <v>0</v>
      </c>
      <c r="BH446" s="182">
        <f>IF(N446="sníž. přenesená",J446,0)</f>
        <v>0</v>
      </c>
      <c r="BI446" s="182">
        <f>IF(N446="nulová",J446,0)</f>
        <v>0</v>
      </c>
      <c r="BJ446" s="17" t="s">
        <v>77</v>
      </c>
      <c r="BK446" s="182">
        <f>ROUND(I446*H446,1)</f>
        <v>0</v>
      </c>
      <c r="BL446" s="17" t="s">
        <v>143</v>
      </c>
      <c r="BM446" s="17" t="s">
        <v>610</v>
      </c>
    </row>
    <row r="447" spans="2:51" s="11" customFormat="1" ht="13.5">
      <c r="B447" s="203"/>
      <c r="C447" s="204"/>
      <c r="D447" s="201" t="s">
        <v>222</v>
      </c>
      <c r="E447" s="205" t="s">
        <v>19</v>
      </c>
      <c r="F447" s="206" t="s">
        <v>575</v>
      </c>
      <c r="G447" s="204"/>
      <c r="H447" s="207" t="s">
        <v>19</v>
      </c>
      <c r="I447" s="208"/>
      <c r="J447" s="204"/>
      <c r="K447" s="204"/>
      <c r="L447" s="209"/>
      <c r="M447" s="210"/>
      <c r="N447" s="211"/>
      <c r="O447" s="211"/>
      <c r="P447" s="211"/>
      <c r="Q447" s="211"/>
      <c r="R447" s="211"/>
      <c r="S447" s="211"/>
      <c r="T447" s="212"/>
      <c r="AT447" s="213" t="s">
        <v>222</v>
      </c>
      <c r="AU447" s="213" t="s">
        <v>139</v>
      </c>
      <c r="AV447" s="11" t="s">
        <v>77</v>
      </c>
      <c r="AW447" s="11" t="s">
        <v>33</v>
      </c>
      <c r="AX447" s="11" t="s">
        <v>70</v>
      </c>
      <c r="AY447" s="213" t="s">
        <v>128</v>
      </c>
    </row>
    <row r="448" spans="2:51" s="12" customFormat="1" ht="13.5">
      <c r="B448" s="214"/>
      <c r="C448" s="215"/>
      <c r="D448" s="216" t="s">
        <v>222</v>
      </c>
      <c r="E448" s="217" t="s">
        <v>19</v>
      </c>
      <c r="F448" s="218" t="s">
        <v>308</v>
      </c>
      <c r="G448" s="215"/>
      <c r="H448" s="219">
        <v>8</v>
      </c>
      <c r="I448" s="220"/>
      <c r="J448" s="215"/>
      <c r="K448" s="215"/>
      <c r="L448" s="221"/>
      <c r="M448" s="222"/>
      <c r="N448" s="223"/>
      <c r="O448" s="223"/>
      <c r="P448" s="223"/>
      <c r="Q448" s="223"/>
      <c r="R448" s="223"/>
      <c r="S448" s="223"/>
      <c r="T448" s="224"/>
      <c r="AT448" s="225" t="s">
        <v>222</v>
      </c>
      <c r="AU448" s="225" t="s">
        <v>139</v>
      </c>
      <c r="AV448" s="12" t="s">
        <v>79</v>
      </c>
      <c r="AW448" s="12" t="s">
        <v>33</v>
      </c>
      <c r="AX448" s="12" t="s">
        <v>77</v>
      </c>
      <c r="AY448" s="225" t="s">
        <v>128</v>
      </c>
    </row>
    <row r="449" spans="2:65" s="1" customFormat="1" ht="22.5" customHeight="1">
      <c r="B449" s="34"/>
      <c r="C449" s="172" t="s">
        <v>611</v>
      </c>
      <c r="D449" s="172" t="s">
        <v>129</v>
      </c>
      <c r="E449" s="173" t="s">
        <v>612</v>
      </c>
      <c r="F449" s="174" t="s">
        <v>613</v>
      </c>
      <c r="G449" s="175" t="s">
        <v>262</v>
      </c>
      <c r="H449" s="176">
        <v>0.6</v>
      </c>
      <c r="I449" s="177"/>
      <c r="J449" s="176">
        <f>ROUND(I449*H449,1)</f>
        <v>0</v>
      </c>
      <c r="K449" s="174" t="s">
        <v>218</v>
      </c>
      <c r="L449" s="54"/>
      <c r="M449" s="178" t="s">
        <v>19</v>
      </c>
      <c r="N449" s="179" t="s">
        <v>41</v>
      </c>
      <c r="O449" s="35"/>
      <c r="P449" s="180">
        <f>O449*H449</f>
        <v>0</v>
      </c>
      <c r="Q449" s="180">
        <v>0.01709</v>
      </c>
      <c r="R449" s="180">
        <f>Q449*H449</f>
        <v>0.010254000000000001</v>
      </c>
      <c r="S449" s="180">
        <v>0</v>
      </c>
      <c r="T449" s="181">
        <f>S449*H449</f>
        <v>0</v>
      </c>
      <c r="AR449" s="17" t="s">
        <v>143</v>
      </c>
      <c r="AT449" s="17" t="s">
        <v>129</v>
      </c>
      <c r="AU449" s="17" t="s">
        <v>139</v>
      </c>
      <c r="AY449" s="17" t="s">
        <v>128</v>
      </c>
      <c r="BE449" s="182">
        <f>IF(N449="základní",J449,0)</f>
        <v>0</v>
      </c>
      <c r="BF449" s="182">
        <f>IF(N449="snížená",J449,0)</f>
        <v>0</v>
      </c>
      <c r="BG449" s="182">
        <f>IF(N449="zákl. přenesená",J449,0)</f>
        <v>0</v>
      </c>
      <c r="BH449" s="182">
        <f>IF(N449="sníž. přenesená",J449,0)</f>
        <v>0</v>
      </c>
      <c r="BI449" s="182">
        <f>IF(N449="nulová",J449,0)</f>
        <v>0</v>
      </c>
      <c r="BJ449" s="17" t="s">
        <v>77</v>
      </c>
      <c r="BK449" s="182">
        <f>ROUND(I449*H449,1)</f>
        <v>0</v>
      </c>
      <c r="BL449" s="17" t="s">
        <v>143</v>
      </c>
      <c r="BM449" s="17" t="s">
        <v>614</v>
      </c>
    </row>
    <row r="450" spans="2:47" s="1" customFormat="1" ht="54">
      <c r="B450" s="34"/>
      <c r="C450" s="56"/>
      <c r="D450" s="216" t="s">
        <v>220</v>
      </c>
      <c r="E450" s="56"/>
      <c r="F450" s="226" t="s">
        <v>615</v>
      </c>
      <c r="G450" s="56"/>
      <c r="H450" s="56"/>
      <c r="I450" s="145"/>
      <c r="J450" s="56"/>
      <c r="K450" s="56"/>
      <c r="L450" s="54"/>
      <c r="M450" s="71"/>
      <c r="N450" s="35"/>
      <c r="O450" s="35"/>
      <c r="P450" s="35"/>
      <c r="Q450" s="35"/>
      <c r="R450" s="35"/>
      <c r="S450" s="35"/>
      <c r="T450" s="72"/>
      <c r="AT450" s="17" t="s">
        <v>220</v>
      </c>
      <c r="AU450" s="17" t="s">
        <v>139</v>
      </c>
    </row>
    <row r="451" spans="2:65" s="1" customFormat="1" ht="22.5" customHeight="1">
      <c r="B451" s="34"/>
      <c r="C451" s="241" t="s">
        <v>616</v>
      </c>
      <c r="D451" s="241" t="s">
        <v>275</v>
      </c>
      <c r="E451" s="242" t="s">
        <v>617</v>
      </c>
      <c r="F451" s="243" t="s">
        <v>618</v>
      </c>
      <c r="G451" s="244" t="s">
        <v>262</v>
      </c>
      <c r="H451" s="245">
        <v>0.64</v>
      </c>
      <c r="I451" s="246"/>
      <c r="J451" s="245">
        <f>ROUND(I451*H451,1)</f>
        <v>0</v>
      </c>
      <c r="K451" s="243" t="s">
        <v>218</v>
      </c>
      <c r="L451" s="247"/>
      <c r="M451" s="248" t="s">
        <v>19</v>
      </c>
      <c r="N451" s="249" t="s">
        <v>41</v>
      </c>
      <c r="O451" s="35"/>
      <c r="P451" s="180">
        <f>O451*H451</f>
        <v>0</v>
      </c>
      <c r="Q451" s="180">
        <v>1</v>
      </c>
      <c r="R451" s="180">
        <f>Q451*H451</f>
        <v>0.64</v>
      </c>
      <c r="S451" s="180">
        <v>0</v>
      </c>
      <c r="T451" s="181">
        <f>S451*H451</f>
        <v>0</v>
      </c>
      <c r="AR451" s="17" t="s">
        <v>162</v>
      </c>
      <c r="AT451" s="17" t="s">
        <v>275</v>
      </c>
      <c r="AU451" s="17" t="s">
        <v>139</v>
      </c>
      <c r="AY451" s="17" t="s">
        <v>128</v>
      </c>
      <c r="BE451" s="182">
        <f>IF(N451="základní",J451,0)</f>
        <v>0</v>
      </c>
      <c r="BF451" s="182">
        <f>IF(N451="snížená",J451,0)</f>
        <v>0</v>
      </c>
      <c r="BG451" s="182">
        <f>IF(N451="zákl. přenesená",J451,0)</f>
        <v>0</v>
      </c>
      <c r="BH451" s="182">
        <f>IF(N451="sníž. přenesená",J451,0)</f>
        <v>0</v>
      </c>
      <c r="BI451" s="182">
        <f>IF(N451="nulová",J451,0)</f>
        <v>0</v>
      </c>
      <c r="BJ451" s="17" t="s">
        <v>77</v>
      </c>
      <c r="BK451" s="182">
        <f>ROUND(I451*H451,1)</f>
        <v>0</v>
      </c>
      <c r="BL451" s="17" t="s">
        <v>143</v>
      </c>
      <c r="BM451" s="17" t="s">
        <v>619</v>
      </c>
    </row>
    <row r="452" spans="2:47" s="1" customFormat="1" ht="27">
      <c r="B452" s="34"/>
      <c r="C452" s="56"/>
      <c r="D452" s="201" t="s">
        <v>512</v>
      </c>
      <c r="E452" s="56"/>
      <c r="F452" s="202" t="s">
        <v>620</v>
      </c>
      <c r="G452" s="56"/>
      <c r="H452" s="56"/>
      <c r="I452" s="145"/>
      <c r="J452" s="56"/>
      <c r="K452" s="56"/>
      <c r="L452" s="54"/>
      <c r="M452" s="71"/>
      <c r="N452" s="35"/>
      <c r="O452" s="35"/>
      <c r="P452" s="35"/>
      <c r="Q452" s="35"/>
      <c r="R452" s="35"/>
      <c r="S452" s="35"/>
      <c r="T452" s="72"/>
      <c r="AT452" s="17" t="s">
        <v>512</v>
      </c>
      <c r="AU452" s="17" t="s">
        <v>139</v>
      </c>
    </row>
    <row r="453" spans="2:51" s="11" customFormat="1" ht="13.5">
      <c r="B453" s="203"/>
      <c r="C453" s="204"/>
      <c r="D453" s="201" t="s">
        <v>222</v>
      </c>
      <c r="E453" s="205" t="s">
        <v>19</v>
      </c>
      <c r="F453" s="206" t="s">
        <v>575</v>
      </c>
      <c r="G453" s="204"/>
      <c r="H453" s="207" t="s">
        <v>19</v>
      </c>
      <c r="I453" s="208"/>
      <c r="J453" s="204"/>
      <c r="K453" s="204"/>
      <c r="L453" s="209"/>
      <c r="M453" s="210"/>
      <c r="N453" s="211"/>
      <c r="O453" s="211"/>
      <c r="P453" s="211"/>
      <c r="Q453" s="211"/>
      <c r="R453" s="211"/>
      <c r="S453" s="211"/>
      <c r="T453" s="212"/>
      <c r="AT453" s="213" t="s">
        <v>222</v>
      </c>
      <c r="AU453" s="213" t="s">
        <v>139</v>
      </c>
      <c r="AV453" s="11" t="s">
        <v>77</v>
      </c>
      <c r="AW453" s="11" t="s">
        <v>33</v>
      </c>
      <c r="AX453" s="11" t="s">
        <v>70</v>
      </c>
      <c r="AY453" s="213" t="s">
        <v>128</v>
      </c>
    </row>
    <row r="454" spans="2:51" s="12" customFormat="1" ht="13.5">
      <c r="B454" s="214"/>
      <c r="C454" s="215"/>
      <c r="D454" s="201" t="s">
        <v>222</v>
      </c>
      <c r="E454" s="227" t="s">
        <v>19</v>
      </c>
      <c r="F454" s="228" t="s">
        <v>621</v>
      </c>
      <c r="G454" s="215"/>
      <c r="H454" s="229">
        <v>0.64</v>
      </c>
      <c r="I454" s="220"/>
      <c r="J454" s="215"/>
      <c r="K454" s="215"/>
      <c r="L454" s="221"/>
      <c r="M454" s="222"/>
      <c r="N454" s="223"/>
      <c r="O454" s="223"/>
      <c r="P454" s="223"/>
      <c r="Q454" s="223"/>
      <c r="R454" s="223"/>
      <c r="S454" s="223"/>
      <c r="T454" s="224"/>
      <c r="AT454" s="225" t="s">
        <v>222</v>
      </c>
      <c r="AU454" s="225" t="s">
        <v>139</v>
      </c>
      <c r="AV454" s="12" t="s">
        <v>79</v>
      </c>
      <c r="AW454" s="12" t="s">
        <v>33</v>
      </c>
      <c r="AX454" s="12" t="s">
        <v>77</v>
      </c>
      <c r="AY454" s="225" t="s">
        <v>128</v>
      </c>
    </row>
    <row r="455" spans="2:63" s="9" customFormat="1" ht="22.35" customHeight="1">
      <c r="B455" s="158"/>
      <c r="C455" s="159"/>
      <c r="D455" s="160" t="s">
        <v>69</v>
      </c>
      <c r="E455" s="199" t="s">
        <v>166</v>
      </c>
      <c r="F455" s="199" t="s">
        <v>622</v>
      </c>
      <c r="G455" s="159"/>
      <c r="H455" s="159"/>
      <c r="I455" s="162"/>
      <c r="J455" s="200">
        <f>BK455</f>
        <v>0</v>
      </c>
      <c r="K455" s="159"/>
      <c r="L455" s="164"/>
      <c r="M455" s="165"/>
      <c r="N455" s="166"/>
      <c r="O455" s="166"/>
      <c r="P455" s="167">
        <f>SUM(P456:P469)</f>
        <v>0</v>
      </c>
      <c r="Q455" s="166"/>
      <c r="R455" s="167">
        <f>SUM(R456:R469)</f>
        <v>0.043785000000000004</v>
      </c>
      <c r="S455" s="166"/>
      <c r="T455" s="168">
        <f>SUM(T456:T469)</f>
        <v>0</v>
      </c>
      <c r="AR455" s="169" t="s">
        <v>77</v>
      </c>
      <c r="AT455" s="170" t="s">
        <v>69</v>
      </c>
      <c r="AU455" s="170" t="s">
        <v>79</v>
      </c>
      <c r="AY455" s="169" t="s">
        <v>128</v>
      </c>
      <c r="BK455" s="171">
        <f>SUM(BK456:BK469)</f>
        <v>0</v>
      </c>
    </row>
    <row r="456" spans="2:65" s="1" customFormat="1" ht="22.5" customHeight="1">
      <c r="B456" s="34"/>
      <c r="C456" s="172" t="s">
        <v>623</v>
      </c>
      <c r="D456" s="172" t="s">
        <v>129</v>
      </c>
      <c r="E456" s="173" t="s">
        <v>624</v>
      </c>
      <c r="F456" s="174" t="s">
        <v>625</v>
      </c>
      <c r="G456" s="175" t="s">
        <v>227</v>
      </c>
      <c r="H456" s="176">
        <v>69.5</v>
      </c>
      <c r="I456" s="177"/>
      <c r="J456" s="176">
        <f>ROUND(I456*H456,1)</f>
        <v>0</v>
      </c>
      <c r="K456" s="174" t="s">
        <v>218</v>
      </c>
      <c r="L456" s="54"/>
      <c r="M456" s="178" t="s">
        <v>19</v>
      </c>
      <c r="N456" s="179" t="s">
        <v>41</v>
      </c>
      <c r="O456" s="35"/>
      <c r="P456" s="180">
        <f>O456*H456</f>
        <v>0</v>
      </c>
      <c r="Q456" s="180">
        <v>0.00063</v>
      </c>
      <c r="R456" s="180">
        <f>Q456*H456</f>
        <v>0.043785000000000004</v>
      </c>
      <c r="S456" s="180">
        <v>0</v>
      </c>
      <c r="T456" s="181">
        <f>S456*H456</f>
        <v>0</v>
      </c>
      <c r="AR456" s="17" t="s">
        <v>143</v>
      </c>
      <c r="AT456" s="17" t="s">
        <v>129</v>
      </c>
      <c r="AU456" s="17" t="s">
        <v>139</v>
      </c>
      <c r="AY456" s="17" t="s">
        <v>128</v>
      </c>
      <c r="BE456" s="182">
        <f>IF(N456="základní",J456,0)</f>
        <v>0</v>
      </c>
      <c r="BF456" s="182">
        <f>IF(N456="snížená",J456,0)</f>
        <v>0</v>
      </c>
      <c r="BG456" s="182">
        <f>IF(N456="zákl. přenesená",J456,0)</f>
        <v>0</v>
      </c>
      <c r="BH456" s="182">
        <f>IF(N456="sníž. přenesená",J456,0)</f>
        <v>0</v>
      </c>
      <c r="BI456" s="182">
        <f>IF(N456="nulová",J456,0)</f>
        <v>0</v>
      </c>
      <c r="BJ456" s="17" t="s">
        <v>77</v>
      </c>
      <c r="BK456" s="182">
        <f>ROUND(I456*H456,1)</f>
        <v>0</v>
      </c>
      <c r="BL456" s="17" t="s">
        <v>143</v>
      </c>
      <c r="BM456" s="17" t="s">
        <v>626</v>
      </c>
    </row>
    <row r="457" spans="2:51" s="11" customFormat="1" ht="13.5">
      <c r="B457" s="203"/>
      <c r="C457" s="204"/>
      <c r="D457" s="201" t="s">
        <v>222</v>
      </c>
      <c r="E457" s="205" t="s">
        <v>19</v>
      </c>
      <c r="F457" s="206" t="s">
        <v>627</v>
      </c>
      <c r="G457" s="204"/>
      <c r="H457" s="207" t="s">
        <v>19</v>
      </c>
      <c r="I457" s="208"/>
      <c r="J457" s="204"/>
      <c r="K457" s="204"/>
      <c r="L457" s="209"/>
      <c r="M457" s="210"/>
      <c r="N457" s="211"/>
      <c r="O457" s="211"/>
      <c r="P457" s="211"/>
      <c r="Q457" s="211"/>
      <c r="R457" s="211"/>
      <c r="S457" s="211"/>
      <c r="T457" s="212"/>
      <c r="AT457" s="213" t="s">
        <v>222</v>
      </c>
      <c r="AU457" s="213" t="s">
        <v>139</v>
      </c>
      <c r="AV457" s="11" t="s">
        <v>77</v>
      </c>
      <c r="AW457" s="11" t="s">
        <v>33</v>
      </c>
      <c r="AX457" s="11" t="s">
        <v>70</v>
      </c>
      <c r="AY457" s="213" t="s">
        <v>128</v>
      </c>
    </row>
    <row r="458" spans="2:51" s="12" customFormat="1" ht="13.5">
      <c r="B458" s="214"/>
      <c r="C458" s="215"/>
      <c r="D458" s="201" t="s">
        <v>222</v>
      </c>
      <c r="E458" s="227" t="s">
        <v>19</v>
      </c>
      <c r="F458" s="228" t="s">
        <v>628</v>
      </c>
      <c r="G458" s="215"/>
      <c r="H458" s="229">
        <v>4.41</v>
      </c>
      <c r="I458" s="220"/>
      <c r="J458" s="215"/>
      <c r="K458" s="215"/>
      <c r="L458" s="221"/>
      <c r="M458" s="222"/>
      <c r="N458" s="223"/>
      <c r="O458" s="223"/>
      <c r="P458" s="223"/>
      <c r="Q458" s="223"/>
      <c r="R458" s="223"/>
      <c r="S458" s="223"/>
      <c r="T458" s="224"/>
      <c r="AT458" s="225" t="s">
        <v>222</v>
      </c>
      <c r="AU458" s="225" t="s">
        <v>139</v>
      </c>
      <c r="AV458" s="12" t="s">
        <v>79</v>
      </c>
      <c r="AW458" s="12" t="s">
        <v>33</v>
      </c>
      <c r="AX458" s="12" t="s">
        <v>70</v>
      </c>
      <c r="AY458" s="225" t="s">
        <v>128</v>
      </c>
    </row>
    <row r="459" spans="2:51" s="11" customFormat="1" ht="13.5">
      <c r="B459" s="203"/>
      <c r="C459" s="204"/>
      <c r="D459" s="201" t="s">
        <v>222</v>
      </c>
      <c r="E459" s="205" t="s">
        <v>19</v>
      </c>
      <c r="F459" s="206" t="s">
        <v>440</v>
      </c>
      <c r="G459" s="204"/>
      <c r="H459" s="207" t="s">
        <v>19</v>
      </c>
      <c r="I459" s="208"/>
      <c r="J459" s="204"/>
      <c r="K459" s="204"/>
      <c r="L459" s="209"/>
      <c r="M459" s="210"/>
      <c r="N459" s="211"/>
      <c r="O459" s="211"/>
      <c r="P459" s="211"/>
      <c r="Q459" s="211"/>
      <c r="R459" s="211"/>
      <c r="S459" s="211"/>
      <c r="T459" s="212"/>
      <c r="AT459" s="213" t="s">
        <v>222</v>
      </c>
      <c r="AU459" s="213" t="s">
        <v>139</v>
      </c>
      <c r="AV459" s="11" t="s">
        <v>77</v>
      </c>
      <c r="AW459" s="11" t="s">
        <v>33</v>
      </c>
      <c r="AX459" s="11" t="s">
        <v>70</v>
      </c>
      <c r="AY459" s="213" t="s">
        <v>128</v>
      </c>
    </row>
    <row r="460" spans="2:51" s="12" customFormat="1" ht="13.5">
      <c r="B460" s="214"/>
      <c r="C460" s="215"/>
      <c r="D460" s="201" t="s">
        <v>222</v>
      </c>
      <c r="E460" s="227" t="s">
        <v>19</v>
      </c>
      <c r="F460" s="228" t="s">
        <v>629</v>
      </c>
      <c r="G460" s="215"/>
      <c r="H460" s="229">
        <v>15.04</v>
      </c>
      <c r="I460" s="220"/>
      <c r="J460" s="215"/>
      <c r="K460" s="215"/>
      <c r="L460" s="221"/>
      <c r="M460" s="222"/>
      <c r="N460" s="223"/>
      <c r="O460" s="223"/>
      <c r="P460" s="223"/>
      <c r="Q460" s="223"/>
      <c r="R460" s="223"/>
      <c r="S460" s="223"/>
      <c r="T460" s="224"/>
      <c r="AT460" s="225" t="s">
        <v>222</v>
      </c>
      <c r="AU460" s="225" t="s">
        <v>139</v>
      </c>
      <c r="AV460" s="12" t="s">
        <v>79</v>
      </c>
      <c r="AW460" s="12" t="s">
        <v>33</v>
      </c>
      <c r="AX460" s="12" t="s">
        <v>70</v>
      </c>
      <c r="AY460" s="225" t="s">
        <v>128</v>
      </c>
    </row>
    <row r="461" spans="2:51" s="11" customFormat="1" ht="13.5">
      <c r="B461" s="203"/>
      <c r="C461" s="204"/>
      <c r="D461" s="201" t="s">
        <v>222</v>
      </c>
      <c r="E461" s="205" t="s">
        <v>19</v>
      </c>
      <c r="F461" s="206" t="s">
        <v>522</v>
      </c>
      <c r="G461" s="204"/>
      <c r="H461" s="207" t="s">
        <v>19</v>
      </c>
      <c r="I461" s="208"/>
      <c r="J461" s="204"/>
      <c r="K461" s="204"/>
      <c r="L461" s="209"/>
      <c r="M461" s="210"/>
      <c r="N461" s="211"/>
      <c r="O461" s="211"/>
      <c r="P461" s="211"/>
      <c r="Q461" s="211"/>
      <c r="R461" s="211"/>
      <c r="S461" s="211"/>
      <c r="T461" s="212"/>
      <c r="AT461" s="213" t="s">
        <v>222</v>
      </c>
      <c r="AU461" s="213" t="s">
        <v>139</v>
      </c>
      <c r="AV461" s="11" t="s">
        <v>77</v>
      </c>
      <c r="AW461" s="11" t="s">
        <v>33</v>
      </c>
      <c r="AX461" s="11" t="s">
        <v>70</v>
      </c>
      <c r="AY461" s="213" t="s">
        <v>128</v>
      </c>
    </row>
    <row r="462" spans="2:51" s="12" customFormat="1" ht="13.5">
      <c r="B462" s="214"/>
      <c r="C462" s="215"/>
      <c r="D462" s="201" t="s">
        <v>222</v>
      </c>
      <c r="E462" s="227" t="s">
        <v>19</v>
      </c>
      <c r="F462" s="228" t="s">
        <v>630</v>
      </c>
      <c r="G462" s="215"/>
      <c r="H462" s="229">
        <v>13.46</v>
      </c>
      <c r="I462" s="220"/>
      <c r="J462" s="215"/>
      <c r="K462" s="215"/>
      <c r="L462" s="221"/>
      <c r="M462" s="222"/>
      <c r="N462" s="223"/>
      <c r="O462" s="223"/>
      <c r="P462" s="223"/>
      <c r="Q462" s="223"/>
      <c r="R462" s="223"/>
      <c r="S462" s="223"/>
      <c r="T462" s="224"/>
      <c r="AT462" s="225" t="s">
        <v>222</v>
      </c>
      <c r="AU462" s="225" t="s">
        <v>139</v>
      </c>
      <c r="AV462" s="12" t="s">
        <v>79</v>
      </c>
      <c r="AW462" s="12" t="s">
        <v>33</v>
      </c>
      <c r="AX462" s="12" t="s">
        <v>70</v>
      </c>
      <c r="AY462" s="225" t="s">
        <v>128</v>
      </c>
    </row>
    <row r="463" spans="2:51" s="11" customFormat="1" ht="13.5">
      <c r="B463" s="203"/>
      <c r="C463" s="204"/>
      <c r="D463" s="201" t="s">
        <v>222</v>
      </c>
      <c r="E463" s="205" t="s">
        <v>19</v>
      </c>
      <c r="F463" s="206" t="s">
        <v>524</v>
      </c>
      <c r="G463" s="204"/>
      <c r="H463" s="207" t="s">
        <v>19</v>
      </c>
      <c r="I463" s="208"/>
      <c r="J463" s="204"/>
      <c r="K463" s="204"/>
      <c r="L463" s="209"/>
      <c r="M463" s="210"/>
      <c r="N463" s="211"/>
      <c r="O463" s="211"/>
      <c r="P463" s="211"/>
      <c r="Q463" s="211"/>
      <c r="R463" s="211"/>
      <c r="S463" s="211"/>
      <c r="T463" s="212"/>
      <c r="AT463" s="213" t="s">
        <v>222</v>
      </c>
      <c r="AU463" s="213" t="s">
        <v>139</v>
      </c>
      <c r="AV463" s="11" t="s">
        <v>77</v>
      </c>
      <c r="AW463" s="11" t="s">
        <v>33</v>
      </c>
      <c r="AX463" s="11" t="s">
        <v>70</v>
      </c>
      <c r="AY463" s="213" t="s">
        <v>128</v>
      </c>
    </row>
    <row r="464" spans="2:51" s="12" customFormat="1" ht="13.5">
      <c r="B464" s="214"/>
      <c r="C464" s="215"/>
      <c r="D464" s="201" t="s">
        <v>222</v>
      </c>
      <c r="E464" s="227" t="s">
        <v>19</v>
      </c>
      <c r="F464" s="228" t="s">
        <v>630</v>
      </c>
      <c r="G464" s="215"/>
      <c r="H464" s="229">
        <v>13.46</v>
      </c>
      <c r="I464" s="220"/>
      <c r="J464" s="215"/>
      <c r="K464" s="215"/>
      <c r="L464" s="221"/>
      <c r="M464" s="222"/>
      <c r="N464" s="223"/>
      <c r="O464" s="223"/>
      <c r="P464" s="223"/>
      <c r="Q464" s="223"/>
      <c r="R464" s="223"/>
      <c r="S464" s="223"/>
      <c r="T464" s="224"/>
      <c r="AT464" s="225" t="s">
        <v>222</v>
      </c>
      <c r="AU464" s="225" t="s">
        <v>139</v>
      </c>
      <c r="AV464" s="12" t="s">
        <v>79</v>
      </c>
      <c r="AW464" s="12" t="s">
        <v>33</v>
      </c>
      <c r="AX464" s="12" t="s">
        <v>70</v>
      </c>
      <c r="AY464" s="225" t="s">
        <v>128</v>
      </c>
    </row>
    <row r="465" spans="2:51" s="11" customFormat="1" ht="13.5">
      <c r="B465" s="203"/>
      <c r="C465" s="204"/>
      <c r="D465" s="201" t="s">
        <v>222</v>
      </c>
      <c r="E465" s="205" t="s">
        <v>19</v>
      </c>
      <c r="F465" s="206" t="s">
        <v>525</v>
      </c>
      <c r="G465" s="204"/>
      <c r="H465" s="207" t="s">
        <v>19</v>
      </c>
      <c r="I465" s="208"/>
      <c r="J465" s="204"/>
      <c r="K465" s="204"/>
      <c r="L465" s="209"/>
      <c r="M465" s="210"/>
      <c r="N465" s="211"/>
      <c r="O465" s="211"/>
      <c r="P465" s="211"/>
      <c r="Q465" s="211"/>
      <c r="R465" s="211"/>
      <c r="S465" s="211"/>
      <c r="T465" s="212"/>
      <c r="AT465" s="213" t="s">
        <v>222</v>
      </c>
      <c r="AU465" s="213" t="s">
        <v>139</v>
      </c>
      <c r="AV465" s="11" t="s">
        <v>77</v>
      </c>
      <c r="AW465" s="11" t="s">
        <v>33</v>
      </c>
      <c r="AX465" s="11" t="s">
        <v>70</v>
      </c>
      <c r="AY465" s="213" t="s">
        <v>128</v>
      </c>
    </row>
    <row r="466" spans="2:51" s="12" customFormat="1" ht="13.5">
      <c r="B466" s="214"/>
      <c r="C466" s="215"/>
      <c r="D466" s="201" t="s">
        <v>222</v>
      </c>
      <c r="E466" s="227" t="s">
        <v>19</v>
      </c>
      <c r="F466" s="228" t="s">
        <v>631</v>
      </c>
      <c r="G466" s="215"/>
      <c r="H466" s="229">
        <v>13.35</v>
      </c>
      <c r="I466" s="220"/>
      <c r="J466" s="215"/>
      <c r="K466" s="215"/>
      <c r="L466" s="221"/>
      <c r="M466" s="222"/>
      <c r="N466" s="223"/>
      <c r="O466" s="223"/>
      <c r="P466" s="223"/>
      <c r="Q466" s="223"/>
      <c r="R466" s="223"/>
      <c r="S466" s="223"/>
      <c r="T466" s="224"/>
      <c r="AT466" s="225" t="s">
        <v>222</v>
      </c>
      <c r="AU466" s="225" t="s">
        <v>139</v>
      </c>
      <c r="AV466" s="12" t="s">
        <v>79</v>
      </c>
      <c r="AW466" s="12" t="s">
        <v>33</v>
      </c>
      <c r="AX466" s="12" t="s">
        <v>70</v>
      </c>
      <c r="AY466" s="225" t="s">
        <v>128</v>
      </c>
    </row>
    <row r="467" spans="2:51" s="11" customFormat="1" ht="13.5">
      <c r="B467" s="203"/>
      <c r="C467" s="204"/>
      <c r="D467" s="201" t="s">
        <v>222</v>
      </c>
      <c r="E467" s="205" t="s">
        <v>19</v>
      </c>
      <c r="F467" s="206" t="s">
        <v>526</v>
      </c>
      <c r="G467" s="204"/>
      <c r="H467" s="207" t="s">
        <v>19</v>
      </c>
      <c r="I467" s="208"/>
      <c r="J467" s="204"/>
      <c r="K467" s="204"/>
      <c r="L467" s="209"/>
      <c r="M467" s="210"/>
      <c r="N467" s="211"/>
      <c r="O467" s="211"/>
      <c r="P467" s="211"/>
      <c r="Q467" s="211"/>
      <c r="R467" s="211"/>
      <c r="S467" s="211"/>
      <c r="T467" s="212"/>
      <c r="AT467" s="213" t="s">
        <v>222</v>
      </c>
      <c r="AU467" s="213" t="s">
        <v>139</v>
      </c>
      <c r="AV467" s="11" t="s">
        <v>77</v>
      </c>
      <c r="AW467" s="11" t="s">
        <v>33</v>
      </c>
      <c r="AX467" s="11" t="s">
        <v>70</v>
      </c>
      <c r="AY467" s="213" t="s">
        <v>128</v>
      </c>
    </row>
    <row r="468" spans="2:51" s="12" customFormat="1" ht="13.5">
      <c r="B468" s="214"/>
      <c r="C468" s="215"/>
      <c r="D468" s="201" t="s">
        <v>222</v>
      </c>
      <c r="E468" s="227" t="s">
        <v>19</v>
      </c>
      <c r="F468" s="228" t="s">
        <v>632</v>
      </c>
      <c r="G468" s="215"/>
      <c r="H468" s="229">
        <v>9.78</v>
      </c>
      <c r="I468" s="220"/>
      <c r="J468" s="215"/>
      <c r="K468" s="215"/>
      <c r="L468" s="221"/>
      <c r="M468" s="222"/>
      <c r="N468" s="223"/>
      <c r="O468" s="223"/>
      <c r="P468" s="223"/>
      <c r="Q468" s="223"/>
      <c r="R468" s="223"/>
      <c r="S468" s="223"/>
      <c r="T468" s="224"/>
      <c r="AT468" s="225" t="s">
        <v>222</v>
      </c>
      <c r="AU468" s="225" t="s">
        <v>139</v>
      </c>
      <c r="AV468" s="12" t="s">
        <v>79</v>
      </c>
      <c r="AW468" s="12" t="s">
        <v>33</v>
      </c>
      <c r="AX468" s="12" t="s">
        <v>70</v>
      </c>
      <c r="AY468" s="225" t="s">
        <v>128</v>
      </c>
    </row>
    <row r="469" spans="2:51" s="13" customFormat="1" ht="13.5">
      <c r="B469" s="230"/>
      <c r="C469" s="231"/>
      <c r="D469" s="201" t="s">
        <v>222</v>
      </c>
      <c r="E469" s="250" t="s">
        <v>19</v>
      </c>
      <c r="F469" s="251" t="s">
        <v>251</v>
      </c>
      <c r="G469" s="231"/>
      <c r="H469" s="252">
        <v>69.5</v>
      </c>
      <c r="I469" s="235"/>
      <c r="J469" s="231"/>
      <c r="K469" s="231"/>
      <c r="L469" s="236"/>
      <c r="M469" s="237"/>
      <c r="N469" s="238"/>
      <c r="O469" s="238"/>
      <c r="P469" s="238"/>
      <c r="Q469" s="238"/>
      <c r="R469" s="238"/>
      <c r="S469" s="238"/>
      <c r="T469" s="239"/>
      <c r="AT469" s="240" t="s">
        <v>222</v>
      </c>
      <c r="AU469" s="240" t="s">
        <v>139</v>
      </c>
      <c r="AV469" s="13" t="s">
        <v>143</v>
      </c>
      <c r="AW469" s="13" t="s">
        <v>33</v>
      </c>
      <c r="AX469" s="13" t="s">
        <v>77</v>
      </c>
      <c r="AY469" s="240" t="s">
        <v>128</v>
      </c>
    </row>
    <row r="470" spans="2:63" s="9" customFormat="1" ht="22.35" customHeight="1">
      <c r="B470" s="158"/>
      <c r="C470" s="159"/>
      <c r="D470" s="160" t="s">
        <v>69</v>
      </c>
      <c r="E470" s="199" t="s">
        <v>633</v>
      </c>
      <c r="F470" s="199" t="s">
        <v>634</v>
      </c>
      <c r="G470" s="159"/>
      <c r="H470" s="159"/>
      <c r="I470" s="162"/>
      <c r="J470" s="200">
        <f>BK470</f>
        <v>0</v>
      </c>
      <c r="K470" s="159"/>
      <c r="L470" s="164"/>
      <c r="M470" s="165"/>
      <c r="N470" s="166"/>
      <c r="O470" s="166"/>
      <c r="P470" s="167">
        <f>SUM(P471:P741)</f>
        <v>0</v>
      </c>
      <c r="Q470" s="166"/>
      <c r="R470" s="167">
        <f>SUM(R471:R741)</f>
        <v>1.191978</v>
      </c>
      <c r="S470" s="166"/>
      <c r="T470" s="168">
        <f>SUM(T471:T741)</f>
        <v>255.56159200000005</v>
      </c>
      <c r="AR470" s="169" t="s">
        <v>77</v>
      </c>
      <c r="AT470" s="170" t="s">
        <v>69</v>
      </c>
      <c r="AU470" s="170" t="s">
        <v>79</v>
      </c>
      <c r="AY470" s="169" t="s">
        <v>128</v>
      </c>
      <c r="BK470" s="171">
        <f>SUM(BK471:BK741)</f>
        <v>0</v>
      </c>
    </row>
    <row r="471" spans="2:65" s="1" customFormat="1" ht="22.5" customHeight="1">
      <c r="B471" s="34"/>
      <c r="C471" s="172" t="s">
        <v>635</v>
      </c>
      <c r="D471" s="172" t="s">
        <v>129</v>
      </c>
      <c r="E471" s="173" t="s">
        <v>636</v>
      </c>
      <c r="F471" s="174" t="s">
        <v>637</v>
      </c>
      <c r="G471" s="175" t="s">
        <v>227</v>
      </c>
      <c r="H471" s="176">
        <v>62.04</v>
      </c>
      <c r="I471" s="177"/>
      <c r="J471" s="176">
        <f>ROUND(I471*H471,1)</f>
        <v>0</v>
      </c>
      <c r="K471" s="174" t="s">
        <v>218</v>
      </c>
      <c r="L471" s="54"/>
      <c r="M471" s="178" t="s">
        <v>19</v>
      </c>
      <c r="N471" s="179" t="s">
        <v>41</v>
      </c>
      <c r="O471" s="35"/>
      <c r="P471" s="180">
        <f>O471*H471</f>
        <v>0</v>
      </c>
      <c r="Q471" s="180">
        <v>0</v>
      </c>
      <c r="R471" s="180">
        <f>Q471*H471</f>
        <v>0</v>
      </c>
      <c r="S471" s="180">
        <v>0.006</v>
      </c>
      <c r="T471" s="181">
        <f>S471*H471</f>
        <v>0.37224</v>
      </c>
      <c r="AR471" s="17" t="s">
        <v>143</v>
      </c>
      <c r="AT471" s="17" t="s">
        <v>129</v>
      </c>
      <c r="AU471" s="17" t="s">
        <v>139</v>
      </c>
      <c r="AY471" s="17" t="s">
        <v>128</v>
      </c>
      <c r="BE471" s="182">
        <f>IF(N471="základní",J471,0)</f>
        <v>0</v>
      </c>
      <c r="BF471" s="182">
        <f>IF(N471="snížená",J471,0)</f>
        <v>0</v>
      </c>
      <c r="BG471" s="182">
        <f>IF(N471="zákl. přenesená",J471,0)</f>
        <v>0</v>
      </c>
      <c r="BH471" s="182">
        <f>IF(N471="sníž. přenesená",J471,0)</f>
        <v>0</v>
      </c>
      <c r="BI471" s="182">
        <f>IF(N471="nulová",J471,0)</f>
        <v>0</v>
      </c>
      <c r="BJ471" s="17" t="s">
        <v>77</v>
      </c>
      <c r="BK471" s="182">
        <f>ROUND(I471*H471,1)</f>
        <v>0</v>
      </c>
      <c r="BL471" s="17" t="s">
        <v>143</v>
      </c>
      <c r="BM471" s="17" t="s">
        <v>638</v>
      </c>
    </row>
    <row r="472" spans="2:65" s="1" customFormat="1" ht="22.5" customHeight="1">
      <c r="B472" s="34"/>
      <c r="C472" s="172" t="s">
        <v>639</v>
      </c>
      <c r="D472" s="172" t="s">
        <v>129</v>
      </c>
      <c r="E472" s="173" t="s">
        <v>640</v>
      </c>
      <c r="F472" s="174" t="s">
        <v>641</v>
      </c>
      <c r="G472" s="175" t="s">
        <v>227</v>
      </c>
      <c r="H472" s="176">
        <v>62.04</v>
      </c>
      <c r="I472" s="177"/>
      <c r="J472" s="176">
        <f>ROUND(I472*H472,1)</f>
        <v>0</v>
      </c>
      <c r="K472" s="174" t="s">
        <v>218</v>
      </c>
      <c r="L472" s="54"/>
      <c r="M472" s="178" t="s">
        <v>19</v>
      </c>
      <c r="N472" s="179" t="s">
        <v>41</v>
      </c>
      <c r="O472" s="35"/>
      <c r="P472" s="180">
        <f>O472*H472</f>
        <v>0</v>
      </c>
      <c r="Q472" s="180">
        <v>0</v>
      </c>
      <c r="R472" s="180">
        <f>Q472*H472</f>
        <v>0</v>
      </c>
      <c r="S472" s="180">
        <v>0.014</v>
      </c>
      <c r="T472" s="181">
        <f>S472*H472</f>
        <v>0.86856</v>
      </c>
      <c r="AR472" s="17" t="s">
        <v>143</v>
      </c>
      <c r="AT472" s="17" t="s">
        <v>129</v>
      </c>
      <c r="AU472" s="17" t="s">
        <v>139</v>
      </c>
      <c r="AY472" s="17" t="s">
        <v>128</v>
      </c>
      <c r="BE472" s="182">
        <f>IF(N472="základní",J472,0)</f>
        <v>0</v>
      </c>
      <c r="BF472" s="182">
        <f>IF(N472="snížená",J472,0)</f>
        <v>0</v>
      </c>
      <c r="BG472" s="182">
        <f>IF(N472="zákl. přenesená",J472,0)</f>
        <v>0</v>
      </c>
      <c r="BH472" s="182">
        <f>IF(N472="sníž. přenesená",J472,0)</f>
        <v>0</v>
      </c>
      <c r="BI472" s="182">
        <f>IF(N472="nulová",J472,0)</f>
        <v>0</v>
      </c>
      <c r="BJ472" s="17" t="s">
        <v>77</v>
      </c>
      <c r="BK472" s="182">
        <f>ROUND(I472*H472,1)</f>
        <v>0</v>
      </c>
      <c r="BL472" s="17" t="s">
        <v>143</v>
      </c>
      <c r="BM472" s="17" t="s">
        <v>642</v>
      </c>
    </row>
    <row r="473" spans="2:51" s="11" customFormat="1" ht="13.5">
      <c r="B473" s="203"/>
      <c r="C473" s="204"/>
      <c r="D473" s="201" t="s">
        <v>222</v>
      </c>
      <c r="E473" s="205" t="s">
        <v>19</v>
      </c>
      <c r="F473" s="206" t="s">
        <v>643</v>
      </c>
      <c r="G473" s="204"/>
      <c r="H473" s="207" t="s">
        <v>19</v>
      </c>
      <c r="I473" s="208"/>
      <c r="J473" s="204"/>
      <c r="K473" s="204"/>
      <c r="L473" s="209"/>
      <c r="M473" s="210"/>
      <c r="N473" s="211"/>
      <c r="O473" s="211"/>
      <c r="P473" s="211"/>
      <c r="Q473" s="211"/>
      <c r="R473" s="211"/>
      <c r="S473" s="211"/>
      <c r="T473" s="212"/>
      <c r="AT473" s="213" t="s">
        <v>222</v>
      </c>
      <c r="AU473" s="213" t="s">
        <v>139</v>
      </c>
      <c r="AV473" s="11" t="s">
        <v>77</v>
      </c>
      <c r="AW473" s="11" t="s">
        <v>33</v>
      </c>
      <c r="AX473" s="11" t="s">
        <v>70</v>
      </c>
      <c r="AY473" s="213" t="s">
        <v>128</v>
      </c>
    </row>
    <row r="474" spans="2:51" s="12" customFormat="1" ht="13.5">
      <c r="B474" s="214"/>
      <c r="C474" s="215"/>
      <c r="D474" s="216" t="s">
        <v>222</v>
      </c>
      <c r="E474" s="217" t="s">
        <v>19</v>
      </c>
      <c r="F474" s="218" t="s">
        <v>644</v>
      </c>
      <c r="G474" s="215"/>
      <c r="H474" s="219">
        <v>62.04</v>
      </c>
      <c r="I474" s="220"/>
      <c r="J474" s="215"/>
      <c r="K474" s="215"/>
      <c r="L474" s="221"/>
      <c r="M474" s="222"/>
      <c r="N474" s="223"/>
      <c r="O474" s="223"/>
      <c r="P474" s="223"/>
      <c r="Q474" s="223"/>
      <c r="R474" s="223"/>
      <c r="S474" s="223"/>
      <c r="T474" s="224"/>
      <c r="AT474" s="225" t="s">
        <v>222</v>
      </c>
      <c r="AU474" s="225" t="s">
        <v>139</v>
      </c>
      <c r="AV474" s="12" t="s">
        <v>79</v>
      </c>
      <c r="AW474" s="12" t="s">
        <v>33</v>
      </c>
      <c r="AX474" s="12" t="s">
        <v>77</v>
      </c>
      <c r="AY474" s="225" t="s">
        <v>128</v>
      </c>
    </row>
    <row r="475" spans="2:65" s="1" customFormat="1" ht="22.5" customHeight="1">
      <c r="B475" s="34"/>
      <c r="C475" s="172" t="s">
        <v>645</v>
      </c>
      <c r="D475" s="172" t="s">
        <v>129</v>
      </c>
      <c r="E475" s="173" t="s">
        <v>646</v>
      </c>
      <c r="F475" s="174" t="s">
        <v>647</v>
      </c>
      <c r="G475" s="175" t="s">
        <v>227</v>
      </c>
      <c r="H475" s="176">
        <v>62.04</v>
      </c>
      <c r="I475" s="177"/>
      <c r="J475" s="176">
        <f>ROUND(I475*H475,1)</f>
        <v>0</v>
      </c>
      <c r="K475" s="174" t="s">
        <v>218</v>
      </c>
      <c r="L475" s="54"/>
      <c r="M475" s="178" t="s">
        <v>19</v>
      </c>
      <c r="N475" s="179" t="s">
        <v>41</v>
      </c>
      <c r="O475" s="35"/>
      <c r="P475" s="180">
        <f>O475*H475</f>
        <v>0</v>
      </c>
      <c r="Q475" s="180">
        <v>0</v>
      </c>
      <c r="R475" s="180">
        <f>Q475*H475</f>
        <v>0</v>
      </c>
      <c r="S475" s="180">
        <v>0.0053</v>
      </c>
      <c r="T475" s="181">
        <f>S475*H475</f>
        <v>0.328812</v>
      </c>
      <c r="AR475" s="17" t="s">
        <v>143</v>
      </c>
      <c r="AT475" s="17" t="s">
        <v>129</v>
      </c>
      <c r="AU475" s="17" t="s">
        <v>139</v>
      </c>
      <c r="AY475" s="17" t="s">
        <v>128</v>
      </c>
      <c r="BE475" s="182">
        <f>IF(N475="základní",J475,0)</f>
        <v>0</v>
      </c>
      <c r="BF475" s="182">
        <f>IF(N475="snížená",J475,0)</f>
        <v>0</v>
      </c>
      <c r="BG475" s="182">
        <f>IF(N475="zákl. přenesená",J475,0)</f>
        <v>0</v>
      </c>
      <c r="BH475" s="182">
        <f>IF(N475="sníž. přenesená",J475,0)</f>
        <v>0</v>
      </c>
      <c r="BI475" s="182">
        <f>IF(N475="nulová",J475,0)</f>
        <v>0</v>
      </c>
      <c r="BJ475" s="17" t="s">
        <v>77</v>
      </c>
      <c r="BK475" s="182">
        <f>ROUND(I475*H475,1)</f>
        <v>0</v>
      </c>
      <c r="BL475" s="17" t="s">
        <v>143</v>
      </c>
      <c r="BM475" s="17" t="s">
        <v>648</v>
      </c>
    </row>
    <row r="476" spans="2:47" s="1" customFormat="1" ht="67.5">
      <c r="B476" s="34"/>
      <c r="C476" s="56"/>
      <c r="D476" s="201" t="s">
        <v>220</v>
      </c>
      <c r="E476" s="56"/>
      <c r="F476" s="202" t="s">
        <v>649</v>
      </c>
      <c r="G476" s="56"/>
      <c r="H476" s="56"/>
      <c r="I476" s="145"/>
      <c r="J476" s="56"/>
      <c r="K476" s="56"/>
      <c r="L476" s="54"/>
      <c r="M476" s="71"/>
      <c r="N476" s="35"/>
      <c r="O476" s="35"/>
      <c r="P476" s="35"/>
      <c r="Q476" s="35"/>
      <c r="R476" s="35"/>
      <c r="S476" s="35"/>
      <c r="T476" s="72"/>
      <c r="AT476" s="17" t="s">
        <v>220</v>
      </c>
      <c r="AU476" s="17" t="s">
        <v>139</v>
      </c>
    </row>
    <row r="477" spans="2:51" s="11" customFormat="1" ht="13.5">
      <c r="B477" s="203"/>
      <c r="C477" s="204"/>
      <c r="D477" s="201" t="s">
        <v>222</v>
      </c>
      <c r="E477" s="205" t="s">
        <v>19</v>
      </c>
      <c r="F477" s="206" t="s">
        <v>643</v>
      </c>
      <c r="G477" s="204"/>
      <c r="H477" s="207" t="s">
        <v>19</v>
      </c>
      <c r="I477" s="208"/>
      <c r="J477" s="204"/>
      <c r="K477" s="204"/>
      <c r="L477" s="209"/>
      <c r="M477" s="210"/>
      <c r="N477" s="211"/>
      <c r="O477" s="211"/>
      <c r="P477" s="211"/>
      <c r="Q477" s="211"/>
      <c r="R477" s="211"/>
      <c r="S477" s="211"/>
      <c r="T477" s="212"/>
      <c r="AT477" s="213" t="s">
        <v>222</v>
      </c>
      <c r="AU477" s="213" t="s">
        <v>139</v>
      </c>
      <c r="AV477" s="11" t="s">
        <v>77</v>
      </c>
      <c r="AW477" s="11" t="s">
        <v>33</v>
      </c>
      <c r="AX477" s="11" t="s">
        <v>70</v>
      </c>
      <c r="AY477" s="213" t="s">
        <v>128</v>
      </c>
    </row>
    <row r="478" spans="2:51" s="12" customFormat="1" ht="13.5">
      <c r="B478" s="214"/>
      <c r="C478" s="215"/>
      <c r="D478" s="216" t="s">
        <v>222</v>
      </c>
      <c r="E478" s="217" t="s">
        <v>19</v>
      </c>
      <c r="F478" s="218" t="s">
        <v>644</v>
      </c>
      <c r="G478" s="215"/>
      <c r="H478" s="219">
        <v>62.04</v>
      </c>
      <c r="I478" s="220"/>
      <c r="J478" s="215"/>
      <c r="K478" s="215"/>
      <c r="L478" s="221"/>
      <c r="M478" s="222"/>
      <c r="N478" s="223"/>
      <c r="O478" s="223"/>
      <c r="P478" s="223"/>
      <c r="Q478" s="223"/>
      <c r="R478" s="223"/>
      <c r="S478" s="223"/>
      <c r="T478" s="224"/>
      <c r="AT478" s="225" t="s">
        <v>222</v>
      </c>
      <c r="AU478" s="225" t="s">
        <v>139</v>
      </c>
      <c r="AV478" s="12" t="s">
        <v>79</v>
      </c>
      <c r="AW478" s="12" t="s">
        <v>33</v>
      </c>
      <c r="AX478" s="12" t="s">
        <v>77</v>
      </c>
      <c r="AY478" s="225" t="s">
        <v>128</v>
      </c>
    </row>
    <row r="479" spans="2:65" s="1" customFormat="1" ht="22.5" customHeight="1">
      <c r="B479" s="34"/>
      <c r="C479" s="172" t="s">
        <v>650</v>
      </c>
      <c r="D479" s="172" t="s">
        <v>129</v>
      </c>
      <c r="E479" s="173" t="s">
        <v>651</v>
      </c>
      <c r="F479" s="174" t="s">
        <v>652</v>
      </c>
      <c r="G479" s="175" t="s">
        <v>653</v>
      </c>
      <c r="H479" s="176">
        <v>30</v>
      </c>
      <c r="I479" s="177"/>
      <c r="J479" s="176">
        <f>ROUND(I479*H479,1)</f>
        <v>0</v>
      </c>
      <c r="K479" s="174" t="s">
        <v>218</v>
      </c>
      <c r="L479" s="54"/>
      <c r="M479" s="178" t="s">
        <v>19</v>
      </c>
      <c r="N479" s="179" t="s">
        <v>41</v>
      </c>
      <c r="O479" s="35"/>
      <c r="P479" s="180">
        <f>O479*H479</f>
        <v>0</v>
      </c>
      <c r="Q479" s="180">
        <v>0</v>
      </c>
      <c r="R479" s="180">
        <f>Q479*H479</f>
        <v>0</v>
      </c>
      <c r="S479" s="180">
        <v>0.0342</v>
      </c>
      <c r="T479" s="181">
        <f>S479*H479</f>
        <v>1.026</v>
      </c>
      <c r="AR479" s="17" t="s">
        <v>143</v>
      </c>
      <c r="AT479" s="17" t="s">
        <v>129</v>
      </c>
      <c r="AU479" s="17" t="s">
        <v>139</v>
      </c>
      <c r="AY479" s="17" t="s">
        <v>128</v>
      </c>
      <c r="BE479" s="182">
        <f>IF(N479="základní",J479,0)</f>
        <v>0</v>
      </c>
      <c r="BF479" s="182">
        <f>IF(N479="snížená",J479,0)</f>
        <v>0</v>
      </c>
      <c r="BG479" s="182">
        <f>IF(N479="zákl. přenesená",J479,0)</f>
        <v>0</v>
      </c>
      <c r="BH479" s="182">
        <f>IF(N479="sníž. přenesená",J479,0)</f>
        <v>0</v>
      </c>
      <c r="BI479" s="182">
        <f>IF(N479="nulová",J479,0)</f>
        <v>0</v>
      </c>
      <c r="BJ479" s="17" t="s">
        <v>77</v>
      </c>
      <c r="BK479" s="182">
        <f>ROUND(I479*H479,1)</f>
        <v>0</v>
      </c>
      <c r="BL479" s="17" t="s">
        <v>143</v>
      </c>
      <c r="BM479" s="17" t="s">
        <v>654</v>
      </c>
    </row>
    <row r="480" spans="2:51" s="11" customFormat="1" ht="13.5">
      <c r="B480" s="203"/>
      <c r="C480" s="204"/>
      <c r="D480" s="201" t="s">
        <v>222</v>
      </c>
      <c r="E480" s="205" t="s">
        <v>19</v>
      </c>
      <c r="F480" s="206" t="s">
        <v>522</v>
      </c>
      <c r="G480" s="204"/>
      <c r="H480" s="207" t="s">
        <v>19</v>
      </c>
      <c r="I480" s="208"/>
      <c r="J480" s="204"/>
      <c r="K480" s="204"/>
      <c r="L480" s="209"/>
      <c r="M480" s="210"/>
      <c r="N480" s="211"/>
      <c r="O480" s="211"/>
      <c r="P480" s="211"/>
      <c r="Q480" s="211"/>
      <c r="R480" s="211"/>
      <c r="S480" s="211"/>
      <c r="T480" s="212"/>
      <c r="AT480" s="213" t="s">
        <v>222</v>
      </c>
      <c r="AU480" s="213" t="s">
        <v>139</v>
      </c>
      <c r="AV480" s="11" t="s">
        <v>77</v>
      </c>
      <c r="AW480" s="11" t="s">
        <v>33</v>
      </c>
      <c r="AX480" s="11" t="s">
        <v>70</v>
      </c>
      <c r="AY480" s="213" t="s">
        <v>128</v>
      </c>
    </row>
    <row r="481" spans="2:51" s="12" customFormat="1" ht="13.5">
      <c r="B481" s="214"/>
      <c r="C481" s="215"/>
      <c r="D481" s="201" t="s">
        <v>222</v>
      </c>
      <c r="E481" s="227" t="s">
        <v>19</v>
      </c>
      <c r="F481" s="228" t="s">
        <v>174</v>
      </c>
      <c r="G481" s="215"/>
      <c r="H481" s="229">
        <v>11</v>
      </c>
      <c r="I481" s="220"/>
      <c r="J481" s="215"/>
      <c r="K481" s="215"/>
      <c r="L481" s="221"/>
      <c r="M481" s="222"/>
      <c r="N481" s="223"/>
      <c r="O481" s="223"/>
      <c r="P481" s="223"/>
      <c r="Q481" s="223"/>
      <c r="R481" s="223"/>
      <c r="S481" s="223"/>
      <c r="T481" s="224"/>
      <c r="AT481" s="225" t="s">
        <v>222</v>
      </c>
      <c r="AU481" s="225" t="s">
        <v>139</v>
      </c>
      <c r="AV481" s="12" t="s">
        <v>79</v>
      </c>
      <c r="AW481" s="12" t="s">
        <v>33</v>
      </c>
      <c r="AX481" s="12" t="s">
        <v>70</v>
      </c>
      <c r="AY481" s="225" t="s">
        <v>128</v>
      </c>
    </row>
    <row r="482" spans="2:51" s="11" customFormat="1" ht="13.5">
      <c r="B482" s="203"/>
      <c r="C482" s="204"/>
      <c r="D482" s="201" t="s">
        <v>222</v>
      </c>
      <c r="E482" s="205" t="s">
        <v>19</v>
      </c>
      <c r="F482" s="206" t="s">
        <v>524</v>
      </c>
      <c r="G482" s="204"/>
      <c r="H482" s="207" t="s">
        <v>19</v>
      </c>
      <c r="I482" s="208"/>
      <c r="J482" s="204"/>
      <c r="K482" s="204"/>
      <c r="L482" s="209"/>
      <c r="M482" s="210"/>
      <c r="N482" s="211"/>
      <c r="O482" s="211"/>
      <c r="P482" s="211"/>
      <c r="Q482" s="211"/>
      <c r="R482" s="211"/>
      <c r="S482" s="211"/>
      <c r="T482" s="212"/>
      <c r="AT482" s="213" t="s">
        <v>222</v>
      </c>
      <c r="AU482" s="213" t="s">
        <v>139</v>
      </c>
      <c r="AV482" s="11" t="s">
        <v>77</v>
      </c>
      <c r="AW482" s="11" t="s">
        <v>33</v>
      </c>
      <c r="AX482" s="11" t="s">
        <v>70</v>
      </c>
      <c r="AY482" s="213" t="s">
        <v>128</v>
      </c>
    </row>
    <row r="483" spans="2:51" s="12" customFormat="1" ht="13.5">
      <c r="B483" s="214"/>
      <c r="C483" s="215"/>
      <c r="D483" s="201" t="s">
        <v>222</v>
      </c>
      <c r="E483" s="227" t="s">
        <v>19</v>
      </c>
      <c r="F483" s="228" t="s">
        <v>162</v>
      </c>
      <c r="G483" s="215"/>
      <c r="H483" s="229">
        <v>8</v>
      </c>
      <c r="I483" s="220"/>
      <c r="J483" s="215"/>
      <c r="K483" s="215"/>
      <c r="L483" s="221"/>
      <c r="M483" s="222"/>
      <c r="N483" s="223"/>
      <c r="O483" s="223"/>
      <c r="P483" s="223"/>
      <c r="Q483" s="223"/>
      <c r="R483" s="223"/>
      <c r="S483" s="223"/>
      <c r="T483" s="224"/>
      <c r="AT483" s="225" t="s">
        <v>222</v>
      </c>
      <c r="AU483" s="225" t="s">
        <v>139</v>
      </c>
      <c r="AV483" s="12" t="s">
        <v>79</v>
      </c>
      <c r="AW483" s="12" t="s">
        <v>33</v>
      </c>
      <c r="AX483" s="12" t="s">
        <v>70</v>
      </c>
      <c r="AY483" s="225" t="s">
        <v>128</v>
      </c>
    </row>
    <row r="484" spans="2:51" s="11" customFormat="1" ht="13.5">
      <c r="B484" s="203"/>
      <c r="C484" s="204"/>
      <c r="D484" s="201" t="s">
        <v>222</v>
      </c>
      <c r="E484" s="205" t="s">
        <v>19</v>
      </c>
      <c r="F484" s="206" t="s">
        <v>525</v>
      </c>
      <c r="G484" s="204"/>
      <c r="H484" s="207" t="s">
        <v>19</v>
      </c>
      <c r="I484" s="208"/>
      <c r="J484" s="204"/>
      <c r="K484" s="204"/>
      <c r="L484" s="209"/>
      <c r="M484" s="210"/>
      <c r="N484" s="211"/>
      <c r="O484" s="211"/>
      <c r="P484" s="211"/>
      <c r="Q484" s="211"/>
      <c r="R484" s="211"/>
      <c r="S484" s="211"/>
      <c r="T484" s="212"/>
      <c r="AT484" s="213" t="s">
        <v>222</v>
      </c>
      <c r="AU484" s="213" t="s">
        <v>139</v>
      </c>
      <c r="AV484" s="11" t="s">
        <v>77</v>
      </c>
      <c r="AW484" s="11" t="s">
        <v>33</v>
      </c>
      <c r="AX484" s="11" t="s">
        <v>70</v>
      </c>
      <c r="AY484" s="213" t="s">
        <v>128</v>
      </c>
    </row>
    <row r="485" spans="2:51" s="12" customFormat="1" ht="13.5">
      <c r="B485" s="214"/>
      <c r="C485" s="215"/>
      <c r="D485" s="201" t="s">
        <v>222</v>
      </c>
      <c r="E485" s="227" t="s">
        <v>19</v>
      </c>
      <c r="F485" s="228" t="s">
        <v>174</v>
      </c>
      <c r="G485" s="215"/>
      <c r="H485" s="229">
        <v>11</v>
      </c>
      <c r="I485" s="220"/>
      <c r="J485" s="215"/>
      <c r="K485" s="215"/>
      <c r="L485" s="221"/>
      <c r="M485" s="222"/>
      <c r="N485" s="223"/>
      <c r="O485" s="223"/>
      <c r="P485" s="223"/>
      <c r="Q485" s="223"/>
      <c r="R485" s="223"/>
      <c r="S485" s="223"/>
      <c r="T485" s="224"/>
      <c r="AT485" s="225" t="s">
        <v>222</v>
      </c>
      <c r="AU485" s="225" t="s">
        <v>139</v>
      </c>
      <c r="AV485" s="12" t="s">
        <v>79</v>
      </c>
      <c r="AW485" s="12" t="s">
        <v>33</v>
      </c>
      <c r="AX485" s="12" t="s">
        <v>70</v>
      </c>
      <c r="AY485" s="225" t="s">
        <v>128</v>
      </c>
    </row>
    <row r="486" spans="2:51" s="13" customFormat="1" ht="13.5">
      <c r="B486" s="230"/>
      <c r="C486" s="231"/>
      <c r="D486" s="216" t="s">
        <v>222</v>
      </c>
      <c r="E486" s="232" t="s">
        <v>19</v>
      </c>
      <c r="F486" s="233" t="s">
        <v>251</v>
      </c>
      <c r="G486" s="231"/>
      <c r="H486" s="234">
        <v>30</v>
      </c>
      <c r="I486" s="235"/>
      <c r="J486" s="231"/>
      <c r="K486" s="231"/>
      <c r="L486" s="236"/>
      <c r="M486" s="237"/>
      <c r="N486" s="238"/>
      <c r="O486" s="238"/>
      <c r="P486" s="238"/>
      <c r="Q486" s="238"/>
      <c r="R486" s="238"/>
      <c r="S486" s="238"/>
      <c r="T486" s="239"/>
      <c r="AT486" s="240" t="s">
        <v>222</v>
      </c>
      <c r="AU486" s="240" t="s">
        <v>139</v>
      </c>
      <c r="AV486" s="13" t="s">
        <v>143</v>
      </c>
      <c r="AW486" s="13" t="s">
        <v>33</v>
      </c>
      <c r="AX486" s="13" t="s">
        <v>77</v>
      </c>
      <c r="AY486" s="240" t="s">
        <v>128</v>
      </c>
    </row>
    <row r="487" spans="2:65" s="1" customFormat="1" ht="22.5" customHeight="1">
      <c r="B487" s="34"/>
      <c r="C487" s="172" t="s">
        <v>655</v>
      </c>
      <c r="D487" s="172" t="s">
        <v>129</v>
      </c>
      <c r="E487" s="173" t="s">
        <v>656</v>
      </c>
      <c r="F487" s="174" t="s">
        <v>657</v>
      </c>
      <c r="G487" s="175" t="s">
        <v>653</v>
      </c>
      <c r="H487" s="176">
        <v>14</v>
      </c>
      <c r="I487" s="177"/>
      <c r="J487" s="176">
        <f>ROUND(I487*H487,1)</f>
        <v>0</v>
      </c>
      <c r="K487" s="174" t="s">
        <v>218</v>
      </c>
      <c r="L487" s="54"/>
      <c r="M487" s="178" t="s">
        <v>19</v>
      </c>
      <c r="N487" s="179" t="s">
        <v>41</v>
      </c>
      <c r="O487" s="35"/>
      <c r="P487" s="180">
        <f>O487*H487</f>
        <v>0</v>
      </c>
      <c r="Q487" s="180">
        <v>0</v>
      </c>
      <c r="R487" s="180">
        <f>Q487*H487</f>
        <v>0</v>
      </c>
      <c r="S487" s="180">
        <v>0.0172</v>
      </c>
      <c r="T487" s="181">
        <f>S487*H487</f>
        <v>0.24080000000000001</v>
      </c>
      <c r="AR487" s="17" t="s">
        <v>143</v>
      </c>
      <c r="AT487" s="17" t="s">
        <v>129</v>
      </c>
      <c r="AU487" s="17" t="s">
        <v>139</v>
      </c>
      <c r="AY487" s="17" t="s">
        <v>128</v>
      </c>
      <c r="BE487" s="182">
        <f>IF(N487="základní",J487,0)</f>
        <v>0</v>
      </c>
      <c r="BF487" s="182">
        <f>IF(N487="snížená",J487,0)</f>
        <v>0</v>
      </c>
      <c r="BG487" s="182">
        <f>IF(N487="zákl. přenesená",J487,0)</f>
        <v>0</v>
      </c>
      <c r="BH487" s="182">
        <f>IF(N487="sníž. přenesená",J487,0)</f>
        <v>0</v>
      </c>
      <c r="BI487" s="182">
        <f>IF(N487="nulová",J487,0)</f>
        <v>0</v>
      </c>
      <c r="BJ487" s="17" t="s">
        <v>77</v>
      </c>
      <c r="BK487" s="182">
        <f>ROUND(I487*H487,1)</f>
        <v>0</v>
      </c>
      <c r="BL487" s="17" t="s">
        <v>143</v>
      </c>
      <c r="BM487" s="17" t="s">
        <v>658</v>
      </c>
    </row>
    <row r="488" spans="2:51" s="11" customFormat="1" ht="13.5">
      <c r="B488" s="203"/>
      <c r="C488" s="204"/>
      <c r="D488" s="201" t="s">
        <v>222</v>
      </c>
      <c r="E488" s="205" t="s">
        <v>19</v>
      </c>
      <c r="F488" s="206" t="s">
        <v>522</v>
      </c>
      <c r="G488" s="204"/>
      <c r="H488" s="207" t="s">
        <v>19</v>
      </c>
      <c r="I488" s="208"/>
      <c r="J488" s="204"/>
      <c r="K488" s="204"/>
      <c r="L488" s="209"/>
      <c r="M488" s="210"/>
      <c r="N488" s="211"/>
      <c r="O488" s="211"/>
      <c r="P488" s="211"/>
      <c r="Q488" s="211"/>
      <c r="R488" s="211"/>
      <c r="S488" s="211"/>
      <c r="T488" s="212"/>
      <c r="AT488" s="213" t="s">
        <v>222</v>
      </c>
      <c r="AU488" s="213" t="s">
        <v>139</v>
      </c>
      <c r="AV488" s="11" t="s">
        <v>77</v>
      </c>
      <c r="AW488" s="11" t="s">
        <v>33</v>
      </c>
      <c r="AX488" s="11" t="s">
        <v>70</v>
      </c>
      <c r="AY488" s="213" t="s">
        <v>128</v>
      </c>
    </row>
    <row r="489" spans="2:51" s="12" customFormat="1" ht="13.5">
      <c r="B489" s="214"/>
      <c r="C489" s="215"/>
      <c r="D489" s="201" t="s">
        <v>222</v>
      </c>
      <c r="E489" s="227" t="s">
        <v>19</v>
      </c>
      <c r="F489" s="228" t="s">
        <v>147</v>
      </c>
      <c r="G489" s="215"/>
      <c r="H489" s="229">
        <v>5</v>
      </c>
      <c r="I489" s="220"/>
      <c r="J489" s="215"/>
      <c r="K489" s="215"/>
      <c r="L489" s="221"/>
      <c r="M489" s="222"/>
      <c r="N489" s="223"/>
      <c r="O489" s="223"/>
      <c r="P489" s="223"/>
      <c r="Q489" s="223"/>
      <c r="R489" s="223"/>
      <c r="S489" s="223"/>
      <c r="T489" s="224"/>
      <c r="AT489" s="225" t="s">
        <v>222</v>
      </c>
      <c r="AU489" s="225" t="s">
        <v>139</v>
      </c>
      <c r="AV489" s="12" t="s">
        <v>79</v>
      </c>
      <c r="AW489" s="12" t="s">
        <v>33</v>
      </c>
      <c r="AX489" s="12" t="s">
        <v>70</v>
      </c>
      <c r="AY489" s="225" t="s">
        <v>128</v>
      </c>
    </row>
    <row r="490" spans="2:51" s="11" customFormat="1" ht="13.5">
      <c r="B490" s="203"/>
      <c r="C490" s="204"/>
      <c r="D490" s="201" t="s">
        <v>222</v>
      </c>
      <c r="E490" s="205" t="s">
        <v>19</v>
      </c>
      <c r="F490" s="206" t="s">
        <v>524</v>
      </c>
      <c r="G490" s="204"/>
      <c r="H490" s="207" t="s">
        <v>19</v>
      </c>
      <c r="I490" s="208"/>
      <c r="J490" s="204"/>
      <c r="K490" s="204"/>
      <c r="L490" s="209"/>
      <c r="M490" s="210"/>
      <c r="N490" s="211"/>
      <c r="O490" s="211"/>
      <c r="P490" s="211"/>
      <c r="Q490" s="211"/>
      <c r="R490" s="211"/>
      <c r="S490" s="211"/>
      <c r="T490" s="212"/>
      <c r="AT490" s="213" t="s">
        <v>222</v>
      </c>
      <c r="AU490" s="213" t="s">
        <v>139</v>
      </c>
      <c r="AV490" s="11" t="s">
        <v>77</v>
      </c>
      <c r="AW490" s="11" t="s">
        <v>33</v>
      </c>
      <c r="AX490" s="11" t="s">
        <v>70</v>
      </c>
      <c r="AY490" s="213" t="s">
        <v>128</v>
      </c>
    </row>
    <row r="491" spans="2:51" s="12" customFormat="1" ht="13.5">
      <c r="B491" s="214"/>
      <c r="C491" s="215"/>
      <c r="D491" s="201" t="s">
        <v>222</v>
      </c>
      <c r="E491" s="227" t="s">
        <v>19</v>
      </c>
      <c r="F491" s="228" t="s">
        <v>143</v>
      </c>
      <c r="G491" s="215"/>
      <c r="H491" s="229">
        <v>4</v>
      </c>
      <c r="I491" s="220"/>
      <c r="J491" s="215"/>
      <c r="K491" s="215"/>
      <c r="L491" s="221"/>
      <c r="M491" s="222"/>
      <c r="N491" s="223"/>
      <c r="O491" s="223"/>
      <c r="P491" s="223"/>
      <c r="Q491" s="223"/>
      <c r="R491" s="223"/>
      <c r="S491" s="223"/>
      <c r="T491" s="224"/>
      <c r="AT491" s="225" t="s">
        <v>222</v>
      </c>
      <c r="AU491" s="225" t="s">
        <v>139</v>
      </c>
      <c r="AV491" s="12" t="s">
        <v>79</v>
      </c>
      <c r="AW491" s="12" t="s">
        <v>33</v>
      </c>
      <c r="AX491" s="12" t="s">
        <v>70</v>
      </c>
      <c r="AY491" s="225" t="s">
        <v>128</v>
      </c>
    </row>
    <row r="492" spans="2:51" s="11" customFormat="1" ht="13.5">
      <c r="B492" s="203"/>
      <c r="C492" s="204"/>
      <c r="D492" s="201" t="s">
        <v>222</v>
      </c>
      <c r="E492" s="205" t="s">
        <v>19</v>
      </c>
      <c r="F492" s="206" t="s">
        <v>525</v>
      </c>
      <c r="G492" s="204"/>
      <c r="H492" s="207" t="s">
        <v>19</v>
      </c>
      <c r="I492" s="208"/>
      <c r="J492" s="204"/>
      <c r="K492" s="204"/>
      <c r="L492" s="209"/>
      <c r="M492" s="210"/>
      <c r="N492" s="211"/>
      <c r="O492" s="211"/>
      <c r="P492" s="211"/>
      <c r="Q492" s="211"/>
      <c r="R492" s="211"/>
      <c r="S492" s="211"/>
      <c r="T492" s="212"/>
      <c r="AT492" s="213" t="s">
        <v>222</v>
      </c>
      <c r="AU492" s="213" t="s">
        <v>139</v>
      </c>
      <c r="AV492" s="11" t="s">
        <v>77</v>
      </c>
      <c r="AW492" s="11" t="s">
        <v>33</v>
      </c>
      <c r="AX492" s="11" t="s">
        <v>70</v>
      </c>
      <c r="AY492" s="213" t="s">
        <v>128</v>
      </c>
    </row>
    <row r="493" spans="2:51" s="12" customFormat="1" ht="13.5">
      <c r="B493" s="214"/>
      <c r="C493" s="215"/>
      <c r="D493" s="201" t="s">
        <v>222</v>
      </c>
      <c r="E493" s="227" t="s">
        <v>19</v>
      </c>
      <c r="F493" s="228" t="s">
        <v>147</v>
      </c>
      <c r="G493" s="215"/>
      <c r="H493" s="229">
        <v>5</v>
      </c>
      <c r="I493" s="220"/>
      <c r="J493" s="215"/>
      <c r="K493" s="215"/>
      <c r="L493" s="221"/>
      <c r="M493" s="222"/>
      <c r="N493" s="223"/>
      <c r="O493" s="223"/>
      <c r="P493" s="223"/>
      <c r="Q493" s="223"/>
      <c r="R493" s="223"/>
      <c r="S493" s="223"/>
      <c r="T493" s="224"/>
      <c r="AT493" s="225" t="s">
        <v>222</v>
      </c>
      <c r="AU493" s="225" t="s">
        <v>139</v>
      </c>
      <c r="AV493" s="12" t="s">
        <v>79</v>
      </c>
      <c r="AW493" s="12" t="s">
        <v>33</v>
      </c>
      <c r="AX493" s="12" t="s">
        <v>70</v>
      </c>
      <c r="AY493" s="225" t="s">
        <v>128</v>
      </c>
    </row>
    <row r="494" spans="2:51" s="13" customFormat="1" ht="13.5">
      <c r="B494" s="230"/>
      <c r="C494" s="231"/>
      <c r="D494" s="216" t="s">
        <v>222</v>
      </c>
      <c r="E494" s="232" t="s">
        <v>19</v>
      </c>
      <c r="F494" s="233" t="s">
        <v>251</v>
      </c>
      <c r="G494" s="231"/>
      <c r="H494" s="234">
        <v>14</v>
      </c>
      <c r="I494" s="235"/>
      <c r="J494" s="231"/>
      <c r="K494" s="231"/>
      <c r="L494" s="236"/>
      <c r="M494" s="237"/>
      <c r="N494" s="238"/>
      <c r="O494" s="238"/>
      <c r="P494" s="238"/>
      <c r="Q494" s="238"/>
      <c r="R494" s="238"/>
      <c r="S494" s="238"/>
      <c r="T494" s="239"/>
      <c r="AT494" s="240" t="s">
        <v>222</v>
      </c>
      <c r="AU494" s="240" t="s">
        <v>139</v>
      </c>
      <c r="AV494" s="13" t="s">
        <v>143</v>
      </c>
      <c r="AW494" s="13" t="s">
        <v>33</v>
      </c>
      <c r="AX494" s="13" t="s">
        <v>77</v>
      </c>
      <c r="AY494" s="240" t="s">
        <v>128</v>
      </c>
    </row>
    <row r="495" spans="2:65" s="1" customFormat="1" ht="22.5" customHeight="1">
      <c r="B495" s="34"/>
      <c r="C495" s="172" t="s">
        <v>659</v>
      </c>
      <c r="D495" s="172" t="s">
        <v>129</v>
      </c>
      <c r="E495" s="173" t="s">
        <v>660</v>
      </c>
      <c r="F495" s="174" t="s">
        <v>661</v>
      </c>
      <c r="G495" s="175" t="s">
        <v>653</v>
      </c>
      <c r="H495" s="176">
        <v>12</v>
      </c>
      <c r="I495" s="177"/>
      <c r="J495" s="176">
        <f>ROUND(I495*H495,1)</f>
        <v>0</v>
      </c>
      <c r="K495" s="174" t="s">
        <v>218</v>
      </c>
      <c r="L495" s="54"/>
      <c r="M495" s="178" t="s">
        <v>19</v>
      </c>
      <c r="N495" s="179" t="s">
        <v>41</v>
      </c>
      <c r="O495" s="35"/>
      <c r="P495" s="180">
        <f>O495*H495</f>
        <v>0</v>
      </c>
      <c r="Q495" s="180">
        <v>0</v>
      </c>
      <c r="R495" s="180">
        <f>Q495*H495</f>
        <v>0</v>
      </c>
      <c r="S495" s="180">
        <v>0.01946</v>
      </c>
      <c r="T495" s="181">
        <f>S495*H495</f>
        <v>0.23352</v>
      </c>
      <c r="AR495" s="17" t="s">
        <v>143</v>
      </c>
      <c r="AT495" s="17" t="s">
        <v>129</v>
      </c>
      <c r="AU495" s="17" t="s">
        <v>139</v>
      </c>
      <c r="AY495" s="17" t="s">
        <v>128</v>
      </c>
      <c r="BE495" s="182">
        <f>IF(N495="základní",J495,0)</f>
        <v>0</v>
      </c>
      <c r="BF495" s="182">
        <f>IF(N495="snížená",J495,0)</f>
        <v>0</v>
      </c>
      <c r="BG495" s="182">
        <f>IF(N495="zákl. přenesená",J495,0)</f>
        <v>0</v>
      </c>
      <c r="BH495" s="182">
        <f>IF(N495="sníž. přenesená",J495,0)</f>
        <v>0</v>
      </c>
      <c r="BI495" s="182">
        <f>IF(N495="nulová",J495,0)</f>
        <v>0</v>
      </c>
      <c r="BJ495" s="17" t="s">
        <v>77</v>
      </c>
      <c r="BK495" s="182">
        <f>ROUND(I495*H495,1)</f>
        <v>0</v>
      </c>
      <c r="BL495" s="17" t="s">
        <v>143</v>
      </c>
      <c r="BM495" s="17" t="s">
        <v>662</v>
      </c>
    </row>
    <row r="496" spans="2:51" s="11" customFormat="1" ht="13.5">
      <c r="B496" s="203"/>
      <c r="C496" s="204"/>
      <c r="D496" s="201" t="s">
        <v>222</v>
      </c>
      <c r="E496" s="205" t="s">
        <v>19</v>
      </c>
      <c r="F496" s="206" t="s">
        <v>522</v>
      </c>
      <c r="G496" s="204"/>
      <c r="H496" s="207" t="s">
        <v>19</v>
      </c>
      <c r="I496" s="208"/>
      <c r="J496" s="204"/>
      <c r="K496" s="204"/>
      <c r="L496" s="209"/>
      <c r="M496" s="210"/>
      <c r="N496" s="211"/>
      <c r="O496" s="211"/>
      <c r="P496" s="211"/>
      <c r="Q496" s="211"/>
      <c r="R496" s="211"/>
      <c r="S496" s="211"/>
      <c r="T496" s="212"/>
      <c r="AT496" s="213" t="s">
        <v>222</v>
      </c>
      <c r="AU496" s="213" t="s">
        <v>139</v>
      </c>
      <c r="AV496" s="11" t="s">
        <v>77</v>
      </c>
      <c r="AW496" s="11" t="s">
        <v>33</v>
      </c>
      <c r="AX496" s="11" t="s">
        <v>70</v>
      </c>
      <c r="AY496" s="213" t="s">
        <v>128</v>
      </c>
    </row>
    <row r="497" spans="2:51" s="12" customFormat="1" ht="13.5">
      <c r="B497" s="214"/>
      <c r="C497" s="215"/>
      <c r="D497" s="201" t="s">
        <v>222</v>
      </c>
      <c r="E497" s="227" t="s">
        <v>19</v>
      </c>
      <c r="F497" s="228" t="s">
        <v>143</v>
      </c>
      <c r="G497" s="215"/>
      <c r="H497" s="229">
        <v>4</v>
      </c>
      <c r="I497" s="220"/>
      <c r="J497" s="215"/>
      <c r="K497" s="215"/>
      <c r="L497" s="221"/>
      <c r="M497" s="222"/>
      <c r="N497" s="223"/>
      <c r="O497" s="223"/>
      <c r="P497" s="223"/>
      <c r="Q497" s="223"/>
      <c r="R497" s="223"/>
      <c r="S497" s="223"/>
      <c r="T497" s="224"/>
      <c r="AT497" s="225" t="s">
        <v>222</v>
      </c>
      <c r="AU497" s="225" t="s">
        <v>139</v>
      </c>
      <c r="AV497" s="12" t="s">
        <v>79</v>
      </c>
      <c r="AW497" s="12" t="s">
        <v>33</v>
      </c>
      <c r="AX497" s="12" t="s">
        <v>70</v>
      </c>
      <c r="AY497" s="225" t="s">
        <v>128</v>
      </c>
    </row>
    <row r="498" spans="2:51" s="11" customFormat="1" ht="13.5">
      <c r="B498" s="203"/>
      <c r="C498" s="204"/>
      <c r="D498" s="201" t="s">
        <v>222</v>
      </c>
      <c r="E498" s="205" t="s">
        <v>19</v>
      </c>
      <c r="F498" s="206" t="s">
        <v>524</v>
      </c>
      <c r="G498" s="204"/>
      <c r="H498" s="207" t="s">
        <v>19</v>
      </c>
      <c r="I498" s="208"/>
      <c r="J498" s="204"/>
      <c r="K498" s="204"/>
      <c r="L498" s="209"/>
      <c r="M498" s="210"/>
      <c r="N498" s="211"/>
      <c r="O498" s="211"/>
      <c r="P498" s="211"/>
      <c r="Q498" s="211"/>
      <c r="R498" s="211"/>
      <c r="S498" s="211"/>
      <c r="T498" s="212"/>
      <c r="AT498" s="213" t="s">
        <v>222</v>
      </c>
      <c r="AU498" s="213" t="s">
        <v>139</v>
      </c>
      <c r="AV498" s="11" t="s">
        <v>77</v>
      </c>
      <c r="AW498" s="11" t="s">
        <v>33</v>
      </c>
      <c r="AX498" s="11" t="s">
        <v>70</v>
      </c>
      <c r="AY498" s="213" t="s">
        <v>128</v>
      </c>
    </row>
    <row r="499" spans="2:51" s="12" customFormat="1" ht="13.5">
      <c r="B499" s="214"/>
      <c r="C499" s="215"/>
      <c r="D499" s="201" t="s">
        <v>222</v>
      </c>
      <c r="E499" s="227" t="s">
        <v>19</v>
      </c>
      <c r="F499" s="228" t="s">
        <v>143</v>
      </c>
      <c r="G499" s="215"/>
      <c r="H499" s="229">
        <v>4</v>
      </c>
      <c r="I499" s="220"/>
      <c r="J499" s="215"/>
      <c r="K499" s="215"/>
      <c r="L499" s="221"/>
      <c r="M499" s="222"/>
      <c r="N499" s="223"/>
      <c r="O499" s="223"/>
      <c r="P499" s="223"/>
      <c r="Q499" s="223"/>
      <c r="R499" s="223"/>
      <c r="S499" s="223"/>
      <c r="T499" s="224"/>
      <c r="AT499" s="225" t="s">
        <v>222</v>
      </c>
      <c r="AU499" s="225" t="s">
        <v>139</v>
      </c>
      <c r="AV499" s="12" t="s">
        <v>79</v>
      </c>
      <c r="AW499" s="12" t="s">
        <v>33</v>
      </c>
      <c r="AX499" s="12" t="s">
        <v>70</v>
      </c>
      <c r="AY499" s="225" t="s">
        <v>128</v>
      </c>
    </row>
    <row r="500" spans="2:51" s="11" customFormat="1" ht="13.5">
      <c r="B500" s="203"/>
      <c r="C500" s="204"/>
      <c r="D500" s="201" t="s">
        <v>222</v>
      </c>
      <c r="E500" s="205" t="s">
        <v>19</v>
      </c>
      <c r="F500" s="206" t="s">
        <v>525</v>
      </c>
      <c r="G500" s="204"/>
      <c r="H500" s="207" t="s">
        <v>19</v>
      </c>
      <c r="I500" s="208"/>
      <c r="J500" s="204"/>
      <c r="K500" s="204"/>
      <c r="L500" s="209"/>
      <c r="M500" s="210"/>
      <c r="N500" s="211"/>
      <c r="O500" s="211"/>
      <c r="P500" s="211"/>
      <c r="Q500" s="211"/>
      <c r="R500" s="211"/>
      <c r="S500" s="211"/>
      <c r="T500" s="212"/>
      <c r="AT500" s="213" t="s">
        <v>222</v>
      </c>
      <c r="AU500" s="213" t="s">
        <v>139</v>
      </c>
      <c r="AV500" s="11" t="s">
        <v>77</v>
      </c>
      <c r="AW500" s="11" t="s">
        <v>33</v>
      </c>
      <c r="AX500" s="11" t="s">
        <v>70</v>
      </c>
      <c r="AY500" s="213" t="s">
        <v>128</v>
      </c>
    </row>
    <row r="501" spans="2:51" s="12" customFormat="1" ht="13.5">
      <c r="B501" s="214"/>
      <c r="C501" s="215"/>
      <c r="D501" s="201" t="s">
        <v>222</v>
      </c>
      <c r="E501" s="227" t="s">
        <v>19</v>
      </c>
      <c r="F501" s="228" t="s">
        <v>143</v>
      </c>
      <c r="G501" s="215"/>
      <c r="H501" s="229">
        <v>4</v>
      </c>
      <c r="I501" s="220"/>
      <c r="J501" s="215"/>
      <c r="K501" s="215"/>
      <c r="L501" s="221"/>
      <c r="M501" s="222"/>
      <c r="N501" s="223"/>
      <c r="O501" s="223"/>
      <c r="P501" s="223"/>
      <c r="Q501" s="223"/>
      <c r="R501" s="223"/>
      <c r="S501" s="223"/>
      <c r="T501" s="224"/>
      <c r="AT501" s="225" t="s">
        <v>222</v>
      </c>
      <c r="AU501" s="225" t="s">
        <v>139</v>
      </c>
      <c r="AV501" s="12" t="s">
        <v>79</v>
      </c>
      <c r="AW501" s="12" t="s">
        <v>33</v>
      </c>
      <c r="AX501" s="12" t="s">
        <v>70</v>
      </c>
      <c r="AY501" s="225" t="s">
        <v>128</v>
      </c>
    </row>
    <row r="502" spans="2:51" s="13" customFormat="1" ht="13.5">
      <c r="B502" s="230"/>
      <c r="C502" s="231"/>
      <c r="D502" s="216" t="s">
        <v>222</v>
      </c>
      <c r="E502" s="232" t="s">
        <v>19</v>
      </c>
      <c r="F502" s="233" t="s">
        <v>251</v>
      </c>
      <c r="G502" s="231"/>
      <c r="H502" s="234">
        <v>12</v>
      </c>
      <c r="I502" s="235"/>
      <c r="J502" s="231"/>
      <c r="K502" s="231"/>
      <c r="L502" s="236"/>
      <c r="M502" s="237"/>
      <c r="N502" s="238"/>
      <c r="O502" s="238"/>
      <c r="P502" s="238"/>
      <c r="Q502" s="238"/>
      <c r="R502" s="238"/>
      <c r="S502" s="238"/>
      <c r="T502" s="239"/>
      <c r="AT502" s="240" t="s">
        <v>222</v>
      </c>
      <c r="AU502" s="240" t="s">
        <v>139</v>
      </c>
      <c r="AV502" s="13" t="s">
        <v>143</v>
      </c>
      <c r="AW502" s="13" t="s">
        <v>33</v>
      </c>
      <c r="AX502" s="13" t="s">
        <v>77</v>
      </c>
      <c r="AY502" s="240" t="s">
        <v>128</v>
      </c>
    </row>
    <row r="503" spans="2:65" s="1" customFormat="1" ht="22.5" customHeight="1">
      <c r="B503" s="34"/>
      <c r="C503" s="172" t="s">
        <v>663</v>
      </c>
      <c r="D503" s="172" t="s">
        <v>129</v>
      </c>
      <c r="E503" s="173" t="s">
        <v>664</v>
      </c>
      <c r="F503" s="174" t="s">
        <v>665</v>
      </c>
      <c r="G503" s="175" t="s">
        <v>653</v>
      </c>
      <c r="H503" s="176">
        <v>7</v>
      </c>
      <c r="I503" s="177"/>
      <c r="J503" s="176">
        <f>ROUND(I503*H503,1)</f>
        <v>0</v>
      </c>
      <c r="K503" s="174" t="s">
        <v>218</v>
      </c>
      <c r="L503" s="54"/>
      <c r="M503" s="178" t="s">
        <v>19</v>
      </c>
      <c r="N503" s="179" t="s">
        <v>41</v>
      </c>
      <c r="O503" s="35"/>
      <c r="P503" s="180">
        <f>O503*H503</f>
        <v>0</v>
      </c>
      <c r="Q503" s="180">
        <v>0</v>
      </c>
      <c r="R503" s="180">
        <f>Q503*H503</f>
        <v>0</v>
      </c>
      <c r="S503" s="180">
        <v>0.0347</v>
      </c>
      <c r="T503" s="181">
        <f>S503*H503</f>
        <v>0.2429</v>
      </c>
      <c r="AR503" s="17" t="s">
        <v>143</v>
      </c>
      <c r="AT503" s="17" t="s">
        <v>129</v>
      </c>
      <c r="AU503" s="17" t="s">
        <v>139</v>
      </c>
      <c r="AY503" s="17" t="s">
        <v>128</v>
      </c>
      <c r="BE503" s="182">
        <f>IF(N503="základní",J503,0)</f>
        <v>0</v>
      </c>
      <c r="BF503" s="182">
        <f>IF(N503="snížená",J503,0)</f>
        <v>0</v>
      </c>
      <c r="BG503" s="182">
        <f>IF(N503="zákl. přenesená",J503,0)</f>
        <v>0</v>
      </c>
      <c r="BH503" s="182">
        <f>IF(N503="sníž. přenesená",J503,0)</f>
        <v>0</v>
      </c>
      <c r="BI503" s="182">
        <f>IF(N503="nulová",J503,0)</f>
        <v>0</v>
      </c>
      <c r="BJ503" s="17" t="s">
        <v>77</v>
      </c>
      <c r="BK503" s="182">
        <f>ROUND(I503*H503,1)</f>
        <v>0</v>
      </c>
      <c r="BL503" s="17" t="s">
        <v>143</v>
      </c>
      <c r="BM503" s="17" t="s">
        <v>666</v>
      </c>
    </row>
    <row r="504" spans="2:51" s="11" customFormat="1" ht="13.5">
      <c r="B504" s="203"/>
      <c r="C504" s="204"/>
      <c r="D504" s="201" t="s">
        <v>222</v>
      </c>
      <c r="E504" s="205" t="s">
        <v>19</v>
      </c>
      <c r="F504" s="206" t="s">
        <v>522</v>
      </c>
      <c r="G504" s="204"/>
      <c r="H504" s="207" t="s">
        <v>19</v>
      </c>
      <c r="I504" s="208"/>
      <c r="J504" s="204"/>
      <c r="K504" s="204"/>
      <c r="L504" s="209"/>
      <c r="M504" s="210"/>
      <c r="N504" s="211"/>
      <c r="O504" s="211"/>
      <c r="P504" s="211"/>
      <c r="Q504" s="211"/>
      <c r="R504" s="211"/>
      <c r="S504" s="211"/>
      <c r="T504" s="212"/>
      <c r="AT504" s="213" t="s">
        <v>222</v>
      </c>
      <c r="AU504" s="213" t="s">
        <v>139</v>
      </c>
      <c r="AV504" s="11" t="s">
        <v>77</v>
      </c>
      <c r="AW504" s="11" t="s">
        <v>33</v>
      </c>
      <c r="AX504" s="11" t="s">
        <v>70</v>
      </c>
      <c r="AY504" s="213" t="s">
        <v>128</v>
      </c>
    </row>
    <row r="505" spans="2:51" s="12" customFormat="1" ht="13.5">
      <c r="B505" s="214"/>
      <c r="C505" s="215"/>
      <c r="D505" s="201" t="s">
        <v>222</v>
      </c>
      <c r="E505" s="227" t="s">
        <v>19</v>
      </c>
      <c r="F505" s="228" t="s">
        <v>79</v>
      </c>
      <c r="G505" s="215"/>
      <c r="H505" s="229">
        <v>2</v>
      </c>
      <c r="I505" s="220"/>
      <c r="J505" s="215"/>
      <c r="K505" s="215"/>
      <c r="L505" s="221"/>
      <c r="M505" s="222"/>
      <c r="N505" s="223"/>
      <c r="O505" s="223"/>
      <c r="P505" s="223"/>
      <c r="Q505" s="223"/>
      <c r="R505" s="223"/>
      <c r="S505" s="223"/>
      <c r="T505" s="224"/>
      <c r="AT505" s="225" t="s">
        <v>222</v>
      </c>
      <c r="AU505" s="225" t="s">
        <v>139</v>
      </c>
      <c r="AV505" s="12" t="s">
        <v>79</v>
      </c>
      <c r="AW505" s="12" t="s">
        <v>33</v>
      </c>
      <c r="AX505" s="12" t="s">
        <v>70</v>
      </c>
      <c r="AY505" s="225" t="s">
        <v>128</v>
      </c>
    </row>
    <row r="506" spans="2:51" s="11" customFormat="1" ht="13.5">
      <c r="B506" s="203"/>
      <c r="C506" s="204"/>
      <c r="D506" s="201" t="s">
        <v>222</v>
      </c>
      <c r="E506" s="205" t="s">
        <v>19</v>
      </c>
      <c r="F506" s="206" t="s">
        <v>524</v>
      </c>
      <c r="G506" s="204"/>
      <c r="H506" s="207" t="s">
        <v>19</v>
      </c>
      <c r="I506" s="208"/>
      <c r="J506" s="204"/>
      <c r="K506" s="204"/>
      <c r="L506" s="209"/>
      <c r="M506" s="210"/>
      <c r="N506" s="211"/>
      <c r="O506" s="211"/>
      <c r="P506" s="211"/>
      <c r="Q506" s="211"/>
      <c r="R506" s="211"/>
      <c r="S506" s="211"/>
      <c r="T506" s="212"/>
      <c r="AT506" s="213" t="s">
        <v>222</v>
      </c>
      <c r="AU506" s="213" t="s">
        <v>139</v>
      </c>
      <c r="AV506" s="11" t="s">
        <v>77</v>
      </c>
      <c r="AW506" s="11" t="s">
        <v>33</v>
      </c>
      <c r="AX506" s="11" t="s">
        <v>70</v>
      </c>
      <c r="AY506" s="213" t="s">
        <v>128</v>
      </c>
    </row>
    <row r="507" spans="2:51" s="12" customFormat="1" ht="13.5">
      <c r="B507" s="214"/>
      <c r="C507" s="215"/>
      <c r="D507" s="201" t="s">
        <v>222</v>
      </c>
      <c r="E507" s="227" t="s">
        <v>19</v>
      </c>
      <c r="F507" s="228" t="s">
        <v>79</v>
      </c>
      <c r="G507" s="215"/>
      <c r="H507" s="229">
        <v>2</v>
      </c>
      <c r="I507" s="220"/>
      <c r="J507" s="215"/>
      <c r="K507" s="215"/>
      <c r="L507" s="221"/>
      <c r="M507" s="222"/>
      <c r="N507" s="223"/>
      <c r="O507" s="223"/>
      <c r="P507" s="223"/>
      <c r="Q507" s="223"/>
      <c r="R507" s="223"/>
      <c r="S507" s="223"/>
      <c r="T507" s="224"/>
      <c r="AT507" s="225" t="s">
        <v>222</v>
      </c>
      <c r="AU507" s="225" t="s">
        <v>139</v>
      </c>
      <c r="AV507" s="12" t="s">
        <v>79</v>
      </c>
      <c r="AW507" s="12" t="s">
        <v>33</v>
      </c>
      <c r="AX507" s="12" t="s">
        <v>70</v>
      </c>
      <c r="AY507" s="225" t="s">
        <v>128</v>
      </c>
    </row>
    <row r="508" spans="2:51" s="11" customFormat="1" ht="13.5">
      <c r="B508" s="203"/>
      <c r="C508" s="204"/>
      <c r="D508" s="201" t="s">
        <v>222</v>
      </c>
      <c r="E508" s="205" t="s">
        <v>19</v>
      </c>
      <c r="F508" s="206" t="s">
        <v>525</v>
      </c>
      <c r="G508" s="204"/>
      <c r="H508" s="207" t="s">
        <v>19</v>
      </c>
      <c r="I508" s="208"/>
      <c r="J508" s="204"/>
      <c r="K508" s="204"/>
      <c r="L508" s="209"/>
      <c r="M508" s="210"/>
      <c r="N508" s="211"/>
      <c r="O508" s="211"/>
      <c r="P508" s="211"/>
      <c r="Q508" s="211"/>
      <c r="R508" s="211"/>
      <c r="S508" s="211"/>
      <c r="T508" s="212"/>
      <c r="AT508" s="213" t="s">
        <v>222</v>
      </c>
      <c r="AU508" s="213" t="s">
        <v>139</v>
      </c>
      <c r="AV508" s="11" t="s">
        <v>77</v>
      </c>
      <c r="AW508" s="11" t="s">
        <v>33</v>
      </c>
      <c r="AX508" s="11" t="s">
        <v>70</v>
      </c>
      <c r="AY508" s="213" t="s">
        <v>128</v>
      </c>
    </row>
    <row r="509" spans="2:51" s="12" customFormat="1" ht="13.5">
      <c r="B509" s="214"/>
      <c r="C509" s="215"/>
      <c r="D509" s="201" t="s">
        <v>222</v>
      </c>
      <c r="E509" s="227" t="s">
        <v>19</v>
      </c>
      <c r="F509" s="228" t="s">
        <v>79</v>
      </c>
      <c r="G509" s="215"/>
      <c r="H509" s="229">
        <v>2</v>
      </c>
      <c r="I509" s="220"/>
      <c r="J509" s="215"/>
      <c r="K509" s="215"/>
      <c r="L509" s="221"/>
      <c r="M509" s="222"/>
      <c r="N509" s="223"/>
      <c r="O509" s="223"/>
      <c r="P509" s="223"/>
      <c r="Q509" s="223"/>
      <c r="R509" s="223"/>
      <c r="S509" s="223"/>
      <c r="T509" s="224"/>
      <c r="AT509" s="225" t="s">
        <v>222</v>
      </c>
      <c r="AU509" s="225" t="s">
        <v>139</v>
      </c>
      <c r="AV509" s="12" t="s">
        <v>79</v>
      </c>
      <c r="AW509" s="12" t="s">
        <v>33</v>
      </c>
      <c r="AX509" s="12" t="s">
        <v>70</v>
      </c>
      <c r="AY509" s="225" t="s">
        <v>128</v>
      </c>
    </row>
    <row r="510" spans="2:51" s="11" customFormat="1" ht="13.5">
      <c r="B510" s="203"/>
      <c r="C510" s="204"/>
      <c r="D510" s="201" t="s">
        <v>222</v>
      </c>
      <c r="E510" s="205" t="s">
        <v>19</v>
      </c>
      <c r="F510" s="206" t="s">
        <v>526</v>
      </c>
      <c r="G510" s="204"/>
      <c r="H510" s="207" t="s">
        <v>19</v>
      </c>
      <c r="I510" s="208"/>
      <c r="J510" s="204"/>
      <c r="K510" s="204"/>
      <c r="L510" s="209"/>
      <c r="M510" s="210"/>
      <c r="N510" s="211"/>
      <c r="O510" s="211"/>
      <c r="P510" s="211"/>
      <c r="Q510" s="211"/>
      <c r="R510" s="211"/>
      <c r="S510" s="211"/>
      <c r="T510" s="212"/>
      <c r="AT510" s="213" t="s">
        <v>222</v>
      </c>
      <c r="AU510" s="213" t="s">
        <v>139</v>
      </c>
      <c r="AV510" s="11" t="s">
        <v>77</v>
      </c>
      <c r="AW510" s="11" t="s">
        <v>33</v>
      </c>
      <c r="AX510" s="11" t="s">
        <v>70</v>
      </c>
      <c r="AY510" s="213" t="s">
        <v>128</v>
      </c>
    </row>
    <row r="511" spans="2:51" s="12" customFormat="1" ht="13.5">
      <c r="B511" s="214"/>
      <c r="C511" s="215"/>
      <c r="D511" s="201" t="s">
        <v>222</v>
      </c>
      <c r="E511" s="227" t="s">
        <v>19</v>
      </c>
      <c r="F511" s="228" t="s">
        <v>77</v>
      </c>
      <c r="G511" s="215"/>
      <c r="H511" s="229">
        <v>1</v>
      </c>
      <c r="I511" s="220"/>
      <c r="J511" s="215"/>
      <c r="K511" s="215"/>
      <c r="L511" s="221"/>
      <c r="M511" s="222"/>
      <c r="N511" s="223"/>
      <c r="O511" s="223"/>
      <c r="P511" s="223"/>
      <c r="Q511" s="223"/>
      <c r="R511" s="223"/>
      <c r="S511" s="223"/>
      <c r="T511" s="224"/>
      <c r="AT511" s="225" t="s">
        <v>222</v>
      </c>
      <c r="AU511" s="225" t="s">
        <v>139</v>
      </c>
      <c r="AV511" s="12" t="s">
        <v>79</v>
      </c>
      <c r="AW511" s="12" t="s">
        <v>33</v>
      </c>
      <c r="AX511" s="12" t="s">
        <v>70</v>
      </c>
      <c r="AY511" s="225" t="s">
        <v>128</v>
      </c>
    </row>
    <row r="512" spans="2:51" s="13" customFormat="1" ht="13.5">
      <c r="B512" s="230"/>
      <c r="C512" s="231"/>
      <c r="D512" s="216" t="s">
        <v>222</v>
      </c>
      <c r="E512" s="232" t="s">
        <v>19</v>
      </c>
      <c r="F512" s="233" t="s">
        <v>251</v>
      </c>
      <c r="G512" s="231"/>
      <c r="H512" s="234">
        <v>7</v>
      </c>
      <c r="I512" s="235"/>
      <c r="J512" s="231"/>
      <c r="K512" s="231"/>
      <c r="L512" s="236"/>
      <c r="M512" s="237"/>
      <c r="N512" s="238"/>
      <c r="O512" s="238"/>
      <c r="P512" s="238"/>
      <c r="Q512" s="238"/>
      <c r="R512" s="238"/>
      <c r="S512" s="238"/>
      <c r="T512" s="239"/>
      <c r="AT512" s="240" t="s">
        <v>222</v>
      </c>
      <c r="AU512" s="240" t="s">
        <v>139</v>
      </c>
      <c r="AV512" s="13" t="s">
        <v>143</v>
      </c>
      <c r="AW512" s="13" t="s">
        <v>33</v>
      </c>
      <c r="AX512" s="13" t="s">
        <v>77</v>
      </c>
      <c r="AY512" s="240" t="s">
        <v>128</v>
      </c>
    </row>
    <row r="513" spans="2:65" s="1" customFormat="1" ht="22.5" customHeight="1">
      <c r="B513" s="34"/>
      <c r="C513" s="172" t="s">
        <v>667</v>
      </c>
      <c r="D513" s="172" t="s">
        <v>129</v>
      </c>
      <c r="E513" s="173" t="s">
        <v>668</v>
      </c>
      <c r="F513" s="174" t="s">
        <v>669</v>
      </c>
      <c r="G513" s="175" t="s">
        <v>227</v>
      </c>
      <c r="H513" s="176">
        <v>55.97</v>
      </c>
      <c r="I513" s="177"/>
      <c r="J513" s="176">
        <f>ROUND(I513*H513,1)</f>
        <v>0</v>
      </c>
      <c r="K513" s="174" t="s">
        <v>218</v>
      </c>
      <c r="L513" s="54"/>
      <c r="M513" s="178" t="s">
        <v>19</v>
      </c>
      <c r="N513" s="179" t="s">
        <v>41</v>
      </c>
      <c r="O513" s="35"/>
      <c r="P513" s="180">
        <f>O513*H513</f>
        <v>0</v>
      </c>
      <c r="Q513" s="180">
        <v>0</v>
      </c>
      <c r="R513" s="180">
        <f>Q513*H513</f>
        <v>0</v>
      </c>
      <c r="S513" s="180">
        <v>0.014</v>
      </c>
      <c r="T513" s="181">
        <f>S513*H513</f>
        <v>0.78358</v>
      </c>
      <c r="AR513" s="17" t="s">
        <v>143</v>
      </c>
      <c r="AT513" s="17" t="s">
        <v>129</v>
      </c>
      <c r="AU513" s="17" t="s">
        <v>139</v>
      </c>
      <c r="AY513" s="17" t="s">
        <v>128</v>
      </c>
      <c r="BE513" s="182">
        <f>IF(N513="základní",J513,0)</f>
        <v>0</v>
      </c>
      <c r="BF513" s="182">
        <f>IF(N513="snížená",J513,0)</f>
        <v>0</v>
      </c>
      <c r="BG513" s="182">
        <f>IF(N513="zákl. přenesená",J513,0)</f>
        <v>0</v>
      </c>
      <c r="BH513" s="182">
        <f>IF(N513="sníž. přenesená",J513,0)</f>
        <v>0</v>
      </c>
      <c r="BI513" s="182">
        <f>IF(N513="nulová",J513,0)</f>
        <v>0</v>
      </c>
      <c r="BJ513" s="17" t="s">
        <v>77</v>
      </c>
      <c r="BK513" s="182">
        <f>ROUND(I513*H513,1)</f>
        <v>0</v>
      </c>
      <c r="BL513" s="17" t="s">
        <v>143</v>
      </c>
      <c r="BM513" s="17" t="s">
        <v>670</v>
      </c>
    </row>
    <row r="514" spans="2:51" s="11" customFormat="1" ht="13.5">
      <c r="B514" s="203"/>
      <c r="C514" s="204"/>
      <c r="D514" s="201" t="s">
        <v>222</v>
      </c>
      <c r="E514" s="205" t="s">
        <v>19</v>
      </c>
      <c r="F514" s="206" t="s">
        <v>440</v>
      </c>
      <c r="G514" s="204"/>
      <c r="H514" s="207" t="s">
        <v>19</v>
      </c>
      <c r="I514" s="208"/>
      <c r="J514" s="204"/>
      <c r="K514" s="204"/>
      <c r="L514" s="209"/>
      <c r="M514" s="210"/>
      <c r="N514" s="211"/>
      <c r="O514" s="211"/>
      <c r="P514" s="211"/>
      <c r="Q514" s="211"/>
      <c r="R514" s="211"/>
      <c r="S514" s="211"/>
      <c r="T514" s="212"/>
      <c r="AT514" s="213" t="s">
        <v>222</v>
      </c>
      <c r="AU514" s="213" t="s">
        <v>139</v>
      </c>
      <c r="AV514" s="11" t="s">
        <v>77</v>
      </c>
      <c r="AW514" s="11" t="s">
        <v>33</v>
      </c>
      <c r="AX514" s="11" t="s">
        <v>70</v>
      </c>
      <c r="AY514" s="213" t="s">
        <v>128</v>
      </c>
    </row>
    <row r="515" spans="2:51" s="12" customFormat="1" ht="13.5">
      <c r="B515" s="214"/>
      <c r="C515" s="215"/>
      <c r="D515" s="216" t="s">
        <v>222</v>
      </c>
      <c r="E515" s="217" t="s">
        <v>19</v>
      </c>
      <c r="F515" s="218" t="s">
        <v>671</v>
      </c>
      <c r="G515" s="215"/>
      <c r="H515" s="219">
        <v>55.97</v>
      </c>
      <c r="I515" s="220"/>
      <c r="J515" s="215"/>
      <c r="K515" s="215"/>
      <c r="L515" s="221"/>
      <c r="M515" s="222"/>
      <c r="N515" s="223"/>
      <c r="O515" s="223"/>
      <c r="P515" s="223"/>
      <c r="Q515" s="223"/>
      <c r="R515" s="223"/>
      <c r="S515" s="223"/>
      <c r="T515" s="224"/>
      <c r="AT515" s="225" t="s">
        <v>222</v>
      </c>
      <c r="AU515" s="225" t="s">
        <v>139</v>
      </c>
      <c r="AV515" s="12" t="s">
        <v>79</v>
      </c>
      <c r="AW515" s="12" t="s">
        <v>33</v>
      </c>
      <c r="AX515" s="12" t="s">
        <v>77</v>
      </c>
      <c r="AY515" s="225" t="s">
        <v>128</v>
      </c>
    </row>
    <row r="516" spans="2:65" s="1" customFormat="1" ht="22.5" customHeight="1">
      <c r="B516" s="34"/>
      <c r="C516" s="172" t="s">
        <v>672</v>
      </c>
      <c r="D516" s="172" t="s">
        <v>129</v>
      </c>
      <c r="E516" s="173" t="s">
        <v>673</v>
      </c>
      <c r="F516" s="174" t="s">
        <v>674</v>
      </c>
      <c r="G516" s="175" t="s">
        <v>227</v>
      </c>
      <c r="H516" s="176">
        <v>142.38</v>
      </c>
      <c r="I516" s="177"/>
      <c r="J516" s="176">
        <f>ROUND(I516*H516,1)</f>
        <v>0</v>
      </c>
      <c r="K516" s="174" t="s">
        <v>19</v>
      </c>
      <c r="L516" s="54"/>
      <c r="M516" s="178" t="s">
        <v>19</v>
      </c>
      <c r="N516" s="179" t="s">
        <v>41</v>
      </c>
      <c r="O516" s="35"/>
      <c r="P516" s="180">
        <f>O516*H516</f>
        <v>0</v>
      </c>
      <c r="Q516" s="180">
        <v>0</v>
      </c>
      <c r="R516" s="180">
        <f>Q516*H516</f>
        <v>0</v>
      </c>
      <c r="S516" s="180">
        <v>0.0275</v>
      </c>
      <c r="T516" s="181">
        <f>S516*H516</f>
        <v>3.91545</v>
      </c>
      <c r="AR516" s="17" t="s">
        <v>143</v>
      </c>
      <c r="AT516" s="17" t="s">
        <v>129</v>
      </c>
      <c r="AU516" s="17" t="s">
        <v>139</v>
      </c>
      <c r="AY516" s="17" t="s">
        <v>128</v>
      </c>
      <c r="BE516" s="182">
        <f>IF(N516="základní",J516,0)</f>
        <v>0</v>
      </c>
      <c r="BF516" s="182">
        <f>IF(N516="snížená",J516,0)</f>
        <v>0</v>
      </c>
      <c r="BG516" s="182">
        <f>IF(N516="zákl. přenesená",J516,0)</f>
        <v>0</v>
      </c>
      <c r="BH516" s="182">
        <f>IF(N516="sníž. přenesená",J516,0)</f>
        <v>0</v>
      </c>
      <c r="BI516" s="182">
        <f>IF(N516="nulová",J516,0)</f>
        <v>0</v>
      </c>
      <c r="BJ516" s="17" t="s">
        <v>77</v>
      </c>
      <c r="BK516" s="182">
        <f>ROUND(I516*H516,1)</f>
        <v>0</v>
      </c>
      <c r="BL516" s="17" t="s">
        <v>143</v>
      </c>
      <c r="BM516" s="17" t="s">
        <v>675</v>
      </c>
    </row>
    <row r="517" spans="2:51" s="11" customFormat="1" ht="13.5">
      <c r="B517" s="203"/>
      <c r="C517" s="204"/>
      <c r="D517" s="201" t="s">
        <v>222</v>
      </c>
      <c r="E517" s="205" t="s">
        <v>19</v>
      </c>
      <c r="F517" s="206" t="s">
        <v>522</v>
      </c>
      <c r="G517" s="204"/>
      <c r="H517" s="207" t="s">
        <v>19</v>
      </c>
      <c r="I517" s="208"/>
      <c r="J517" s="204"/>
      <c r="K517" s="204"/>
      <c r="L517" s="209"/>
      <c r="M517" s="210"/>
      <c r="N517" s="211"/>
      <c r="O517" s="211"/>
      <c r="P517" s="211"/>
      <c r="Q517" s="211"/>
      <c r="R517" s="211"/>
      <c r="S517" s="211"/>
      <c r="T517" s="212"/>
      <c r="AT517" s="213" t="s">
        <v>222</v>
      </c>
      <c r="AU517" s="213" t="s">
        <v>139</v>
      </c>
      <c r="AV517" s="11" t="s">
        <v>77</v>
      </c>
      <c r="AW517" s="11" t="s">
        <v>33</v>
      </c>
      <c r="AX517" s="11" t="s">
        <v>70</v>
      </c>
      <c r="AY517" s="213" t="s">
        <v>128</v>
      </c>
    </row>
    <row r="518" spans="2:51" s="12" customFormat="1" ht="13.5">
      <c r="B518" s="214"/>
      <c r="C518" s="215"/>
      <c r="D518" s="201" t="s">
        <v>222</v>
      </c>
      <c r="E518" s="227" t="s">
        <v>19</v>
      </c>
      <c r="F518" s="228" t="s">
        <v>676</v>
      </c>
      <c r="G518" s="215"/>
      <c r="H518" s="229">
        <v>52.71</v>
      </c>
      <c r="I518" s="220"/>
      <c r="J518" s="215"/>
      <c r="K518" s="215"/>
      <c r="L518" s="221"/>
      <c r="M518" s="222"/>
      <c r="N518" s="223"/>
      <c r="O518" s="223"/>
      <c r="P518" s="223"/>
      <c r="Q518" s="223"/>
      <c r="R518" s="223"/>
      <c r="S518" s="223"/>
      <c r="T518" s="224"/>
      <c r="AT518" s="225" t="s">
        <v>222</v>
      </c>
      <c r="AU518" s="225" t="s">
        <v>139</v>
      </c>
      <c r="AV518" s="12" t="s">
        <v>79</v>
      </c>
      <c r="AW518" s="12" t="s">
        <v>33</v>
      </c>
      <c r="AX518" s="12" t="s">
        <v>70</v>
      </c>
      <c r="AY518" s="225" t="s">
        <v>128</v>
      </c>
    </row>
    <row r="519" spans="2:51" s="11" customFormat="1" ht="13.5">
      <c r="B519" s="203"/>
      <c r="C519" s="204"/>
      <c r="D519" s="201" t="s">
        <v>222</v>
      </c>
      <c r="E519" s="205" t="s">
        <v>19</v>
      </c>
      <c r="F519" s="206" t="s">
        <v>524</v>
      </c>
      <c r="G519" s="204"/>
      <c r="H519" s="207" t="s">
        <v>19</v>
      </c>
      <c r="I519" s="208"/>
      <c r="J519" s="204"/>
      <c r="K519" s="204"/>
      <c r="L519" s="209"/>
      <c r="M519" s="210"/>
      <c r="N519" s="211"/>
      <c r="O519" s="211"/>
      <c r="P519" s="211"/>
      <c r="Q519" s="211"/>
      <c r="R519" s="211"/>
      <c r="S519" s="211"/>
      <c r="T519" s="212"/>
      <c r="AT519" s="213" t="s">
        <v>222</v>
      </c>
      <c r="AU519" s="213" t="s">
        <v>139</v>
      </c>
      <c r="AV519" s="11" t="s">
        <v>77</v>
      </c>
      <c r="AW519" s="11" t="s">
        <v>33</v>
      </c>
      <c r="AX519" s="11" t="s">
        <v>70</v>
      </c>
      <c r="AY519" s="213" t="s">
        <v>128</v>
      </c>
    </row>
    <row r="520" spans="2:51" s="12" customFormat="1" ht="13.5">
      <c r="B520" s="214"/>
      <c r="C520" s="215"/>
      <c r="D520" s="201" t="s">
        <v>222</v>
      </c>
      <c r="E520" s="227" t="s">
        <v>19</v>
      </c>
      <c r="F520" s="228" t="s">
        <v>677</v>
      </c>
      <c r="G520" s="215"/>
      <c r="H520" s="229">
        <v>36.96</v>
      </c>
      <c r="I520" s="220"/>
      <c r="J520" s="215"/>
      <c r="K520" s="215"/>
      <c r="L520" s="221"/>
      <c r="M520" s="222"/>
      <c r="N520" s="223"/>
      <c r="O520" s="223"/>
      <c r="P520" s="223"/>
      <c r="Q520" s="223"/>
      <c r="R520" s="223"/>
      <c r="S520" s="223"/>
      <c r="T520" s="224"/>
      <c r="AT520" s="225" t="s">
        <v>222</v>
      </c>
      <c r="AU520" s="225" t="s">
        <v>139</v>
      </c>
      <c r="AV520" s="12" t="s">
        <v>79</v>
      </c>
      <c r="AW520" s="12" t="s">
        <v>33</v>
      </c>
      <c r="AX520" s="12" t="s">
        <v>70</v>
      </c>
      <c r="AY520" s="225" t="s">
        <v>128</v>
      </c>
    </row>
    <row r="521" spans="2:51" s="11" customFormat="1" ht="13.5">
      <c r="B521" s="203"/>
      <c r="C521" s="204"/>
      <c r="D521" s="201" t="s">
        <v>222</v>
      </c>
      <c r="E521" s="205" t="s">
        <v>19</v>
      </c>
      <c r="F521" s="206" t="s">
        <v>525</v>
      </c>
      <c r="G521" s="204"/>
      <c r="H521" s="207" t="s">
        <v>19</v>
      </c>
      <c r="I521" s="208"/>
      <c r="J521" s="204"/>
      <c r="K521" s="204"/>
      <c r="L521" s="209"/>
      <c r="M521" s="210"/>
      <c r="N521" s="211"/>
      <c r="O521" s="211"/>
      <c r="P521" s="211"/>
      <c r="Q521" s="211"/>
      <c r="R521" s="211"/>
      <c r="S521" s="211"/>
      <c r="T521" s="212"/>
      <c r="AT521" s="213" t="s">
        <v>222</v>
      </c>
      <c r="AU521" s="213" t="s">
        <v>139</v>
      </c>
      <c r="AV521" s="11" t="s">
        <v>77</v>
      </c>
      <c r="AW521" s="11" t="s">
        <v>33</v>
      </c>
      <c r="AX521" s="11" t="s">
        <v>70</v>
      </c>
      <c r="AY521" s="213" t="s">
        <v>128</v>
      </c>
    </row>
    <row r="522" spans="2:51" s="12" customFormat="1" ht="13.5">
      <c r="B522" s="214"/>
      <c r="C522" s="215"/>
      <c r="D522" s="201" t="s">
        <v>222</v>
      </c>
      <c r="E522" s="227" t="s">
        <v>19</v>
      </c>
      <c r="F522" s="228" t="s">
        <v>676</v>
      </c>
      <c r="G522" s="215"/>
      <c r="H522" s="229">
        <v>52.71</v>
      </c>
      <c r="I522" s="220"/>
      <c r="J522" s="215"/>
      <c r="K522" s="215"/>
      <c r="L522" s="221"/>
      <c r="M522" s="222"/>
      <c r="N522" s="223"/>
      <c r="O522" s="223"/>
      <c r="P522" s="223"/>
      <c r="Q522" s="223"/>
      <c r="R522" s="223"/>
      <c r="S522" s="223"/>
      <c r="T522" s="224"/>
      <c r="AT522" s="225" t="s">
        <v>222</v>
      </c>
      <c r="AU522" s="225" t="s">
        <v>139</v>
      </c>
      <c r="AV522" s="12" t="s">
        <v>79</v>
      </c>
      <c r="AW522" s="12" t="s">
        <v>33</v>
      </c>
      <c r="AX522" s="12" t="s">
        <v>70</v>
      </c>
      <c r="AY522" s="225" t="s">
        <v>128</v>
      </c>
    </row>
    <row r="523" spans="2:51" s="13" customFormat="1" ht="13.5">
      <c r="B523" s="230"/>
      <c r="C523" s="231"/>
      <c r="D523" s="216" t="s">
        <v>222</v>
      </c>
      <c r="E523" s="232" t="s">
        <v>19</v>
      </c>
      <c r="F523" s="233" t="s">
        <v>251</v>
      </c>
      <c r="G523" s="231"/>
      <c r="H523" s="234">
        <v>142.38</v>
      </c>
      <c r="I523" s="235"/>
      <c r="J523" s="231"/>
      <c r="K523" s="231"/>
      <c r="L523" s="236"/>
      <c r="M523" s="237"/>
      <c r="N523" s="238"/>
      <c r="O523" s="238"/>
      <c r="P523" s="238"/>
      <c r="Q523" s="238"/>
      <c r="R523" s="238"/>
      <c r="S523" s="238"/>
      <c r="T523" s="239"/>
      <c r="AT523" s="240" t="s">
        <v>222</v>
      </c>
      <c r="AU523" s="240" t="s">
        <v>139</v>
      </c>
      <c r="AV523" s="13" t="s">
        <v>143</v>
      </c>
      <c r="AW523" s="13" t="s">
        <v>33</v>
      </c>
      <c r="AX523" s="13" t="s">
        <v>77</v>
      </c>
      <c r="AY523" s="240" t="s">
        <v>128</v>
      </c>
    </row>
    <row r="524" spans="2:65" s="1" customFormat="1" ht="22.5" customHeight="1">
      <c r="B524" s="34"/>
      <c r="C524" s="172" t="s">
        <v>678</v>
      </c>
      <c r="D524" s="172" t="s">
        <v>129</v>
      </c>
      <c r="E524" s="173" t="s">
        <v>679</v>
      </c>
      <c r="F524" s="174" t="s">
        <v>680</v>
      </c>
      <c r="G524" s="175" t="s">
        <v>137</v>
      </c>
      <c r="H524" s="176">
        <v>32</v>
      </c>
      <c r="I524" s="177"/>
      <c r="J524" s="176">
        <f>ROUND(I524*H524,1)</f>
        <v>0</v>
      </c>
      <c r="K524" s="174" t="s">
        <v>19</v>
      </c>
      <c r="L524" s="54"/>
      <c r="M524" s="178" t="s">
        <v>19</v>
      </c>
      <c r="N524" s="179" t="s">
        <v>41</v>
      </c>
      <c r="O524" s="35"/>
      <c r="P524" s="180">
        <f>O524*H524</f>
        <v>0</v>
      </c>
      <c r="Q524" s="180">
        <v>0</v>
      </c>
      <c r="R524" s="180">
        <f>Q524*H524</f>
        <v>0</v>
      </c>
      <c r="S524" s="180">
        <v>0.0421</v>
      </c>
      <c r="T524" s="181">
        <f>S524*H524</f>
        <v>1.3472</v>
      </c>
      <c r="AR524" s="17" t="s">
        <v>143</v>
      </c>
      <c r="AT524" s="17" t="s">
        <v>129</v>
      </c>
      <c r="AU524" s="17" t="s">
        <v>139</v>
      </c>
      <c r="AY524" s="17" t="s">
        <v>128</v>
      </c>
      <c r="BE524" s="182">
        <f>IF(N524="základní",J524,0)</f>
        <v>0</v>
      </c>
      <c r="BF524" s="182">
        <f>IF(N524="snížená",J524,0)</f>
        <v>0</v>
      </c>
      <c r="BG524" s="182">
        <f>IF(N524="zákl. přenesená",J524,0)</f>
        <v>0</v>
      </c>
      <c r="BH524" s="182">
        <f>IF(N524="sníž. přenesená",J524,0)</f>
        <v>0</v>
      </c>
      <c r="BI524" s="182">
        <f>IF(N524="nulová",J524,0)</f>
        <v>0</v>
      </c>
      <c r="BJ524" s="17" t="s">
        <v>77</v>
      </c>
      <c r="BK524" s="182">
        <f>ROUND(I524*H524,1)</f>
        <v>0</v>
      </c>
      <c r="BL524" s="17" t="s">
        <v>143</v>
      </c>
      <c r="BM524" s="17" t="s">
        <v>681</v>
      </c>
    </row>
    <row r="525" spans="2:51" s="11" customFormat="1" ht="13.5">
      <c r="B525" s="203"/>
      <c r="C525" s="204"/>
      <c r="D525" s="201" t="s">
        <v>222</v>
      </c>
      <c r="E525" s="205" t="s">
        <v>19</v>
      </c>
      <c r="F525" s="206" t="s">
        <v>522</v>
      </c>
      <c r="G525" s="204"/>
      <c r="H525" s="207" t="s">
        <v>19</v>
      </c>
      <c r="I525" s="208"/>
      <c r="J525" s="204"/>
      <c r="K525" s="204"/>
      <c r="L525" s="209"/>
      <c r="M525" s="210"/>
      <c r="N525" s="211"/>
      <c r="O525" s="211"/>
      <c r="P525" s="211"/>
      <c r="Q525" s="211"/>
      <c r="R525" s="211"/>
      <c r="S525" s="211"/>
      <c r="T525" s="212"/>
      <c r="AT525" s="213" t="s">
        <v>222</v>
      </c>
      <c r="AU525" s="213" t="s">
        <v>139</v>
      </c>
      <c r="AV525" s="11" t="s">
        <v>77</v>
      </c>
      <c r="AW525" s="11" t="s">
        <v>33</v>
      </c>
      <c r="AX525" s="11" t="s">
        <v>70</v>
      </c>
      <c r="AY525" s="213" t="s">
        <v>128</v>
      </c>
    </row>
    <row r="526" spans="2:51" s="12" customFormat="1" ht="13.5">
      <c r="B526" s="214"/>
      <c r="C526" s="215"/>
      <c r="D526" s="201" t="s">
        <v>222</v>
      </c>
      <c r="E526" s="227" t="s">
        <v>19</v>
      </c>
      <c r="F526" s="228" t="s">
        <v>285</v>
      </c>
      <c r="G526" s="215"/>
      <c r="H526" s="229">
        <v>12</v>
      </c>
      <c r="I526" s="220"/>
      <c r="J526" s="215"/>
      <c r="K526" s="215"/>
      <c r="L526" s="221"/>
      <c r="M526" s="222"/>
      <c r="N526" s="223"/>
      <c r="O526" s="223"/>
      <c r="P526" s="223"/>
      <c r="Q526" s="223"/>
      <c r="R526" s="223"/>
      <c r="S526" s="223"/>
      <c r="T526" s="224"/>
      <c r="AT526" s="225" t="s">
        <v>222</v>
      </c>
      <c r="AU526" s="225" t="s">
        <v>139</v>
      </c>
      <c r="AV526" s="12" t="s">
        <v>79</v>
      </c>
      <c r="AW526" s="12" t="s">
        <v>33</v>
      </c>
      <c r="AX526" s="12" t="s">
        <v>70</v>
      </c>
      <c r="AY526" s="225" t="s">
        <v>128</v>
      </c>
    </row>
    <row r="527" spans="2:51" s="11" customFormat="1" ht="13.5">
      <c r="B527" s="203"/>
      <c r="C527" s="204"/>
      <c r="D527" s="201" t="s">
        <v>222</v>
      </c>
      <c r="E527" s="205" t="s">
        <v>19</v>
      </c>
      <c r="F527" s="206" t="s">
        <v>524</v>
      </c>
      <c r="G527" s="204"/>
      <c r="H527" s="207" t="s">
        <v>19</v>
      </c>
      <c r="I527" s="208"/>
      <c r="J527" s="204"/>
      <c r="K527" s="204"/>
      <c r="L527" s="209"/>
      <c r="M527" s="210"/>
      <c r="N527" s="211"/>
      <c r="O527" s="211"/>
      <c r="P527" s="211"/>
      <c r="Q527" s="211"/>
      <c r="R527" s="211"/>
      <c r="S527" s="211"/>
      <c r="T527" s="212"/>
      <c r="AT527" s="213" t="s">
        <v>222</v>
      </c>
      <c r="AU527" s="213" t="s">
        <v>139</v>
      </c>
      <c r="AV527" s="11" t="s">
        <v>77</v>
      </c>
      <c r="AW527" s="11" t="s">
        <v>33</v>
      </c>
      <c r="AX527" s="11" t="s">
        <v>70</v>
      </c>
      <c r="AY527" s="213" t="s">
        <v>128</v>
      </c>
    </row>
    <row r="528" spans="2:51" s="12" customFormat="1" ht="13.5">
      <c r="B528" s="214"/>
      <c r="C528" s="215"/>
      <c r="D528" s="201" t="s">
        <v>222</v>
      </c>
      <c r="E528" s="227" t="s">
        <v>19</v>
      </c>
      <c r="F528" s="228" t="s">
        <v>162</v>
      </c>
      <c r="G528" s="215"/>
      <c r="H528" s="229">
        <v>8</v>
      </c>
      <c r="I528" s="220"/>
      <c r="J528" s="215"/>
      <c r="K528" s="215"/>
      <c r="L528" s="221"/>
      <c r="M528" s="222"/>
      <c r="N528" s="223"/>
      <c r="O528" s="223"/>
      <c r="P528" s="223"/>
      <c r="Q528" s="223"/>
      <c r="R528" s="223"/>
      <c r="S528" s="223"/>
      <c r="T528" s="224"/>
      <c r="AT528" s="225" t="s">
        <v>222</v>
      </c>
      <c r="AU528" s="225" t="s">
        <v>139</v>
      </c>
      <c r="AV528" s="12" t="s">
        <v>79</v>
      </c>
      <c r="AW528" s="12" t="s">
        <v>33</v>
      </c>
      <c r="AX528" s="12" t="s">
        <v>70</v>
      </c>
      <c r="AY528" s="225" t="s">
        <v>128</v>
      </c>
    </row>
    <row r="529" spans="2:51" s="11" customFormat="1" ht="13.5">
      <c r="B529" s="203"/>
      <c r="C529" s="204"/>
      <c r="D529" s="201" t="s">
        <v>222</v>
      </c>
      <c r="E529" s="205" t="s">
        <v>19</v>
      </c>
      <c r="F529" s="206" t="s">
        <v>525</v>
      </c>
      <c r="G529" s="204"/>
      <c r="H529" s="207" t="s">
        <v>19</v>
      </c>
      <c r="I529" s="208"/>
      <c r="J529" s="204"/>
      <c r="K529" s="204"/>
      <c r="L529" s="209"/>
      <c r="M529" s="210"/>
      <c r="N529" s="211"/>
      <c r="O529" s="211"/>
      <c r="P529" s="211"/>
      <c r="Q529" s="211"/>
      <c r="R529" s="211"/>
      <c r="S529" s="211"/>
      <c r="T529" s="212"/>
      <c r="AT529" s="213" t="s">
        <v>222</v>
      </c>
      <c r="AU529" s="213" t="s">
        <v>139</v>
      </c>
      <c r="AV529" s="11" t="s">
        <v>77</v>
      </c>
      <c r="AW529" s="11" t="s">
        <v>33</v>
      </c>
      <c r="AX529" s="11" t="s">
        <v>70</v>
      </c>
      <c r="AY529" s="213" t="s">
        <v>128</v>
      </c>
    </row>
    <row r="530" spans="2:51" s="12" customFormat="1" ht="13.5">
      <c r="B530" s="214"/>
      <c r="C530" s="215"/>
      <c r="D530" s="201" t="s">
        <v>222</v>
      </c>
      <c r="E530" s="227" t="s">
        <v>19</v>
      </c>
      <c r="F530" s="228" t="s">
        <v>285</v>
      </c>
      <c r="G530" s="215"/>
      <c r="H530" s="229">
        <v>12</v>
      </c>
      <c r="I530" s="220"/>
      <c r="J530" s="215"/>
      <c r="K530" s="215"/>
      <c r="L530" s="221"/>
      <c r="M530" s="222"/>
      <c r="N530" s="223"/>
      <c r="O530" s="223"/>
      <c r="P530" s="223"/>
      <c r="Q530" s="223"/>
      <c r="R530" s="223"/>
      <c r="S530" s="223"/>
      <c r="T530" s="224"/>
      <c r="AT530" s="225" t="s">
        <v>222</v>
      </c>
      <c r="AU530" s="225" t="s">
        <v>139</v>
      </c>
      <c r="AV530" s="12" t="s">
        <v>79</v>
      </c>
      <c r="AW530" s="12" t="s">
        <v>33</v>
      </c>
      <c r="AX530" s="12" t="s">
        <v>70</v>
      </c>
      <c r="AY530" s="225" t="s">
        <v>128</v>
      </c>
    </row>
    <row r="531" spans="2:51" s="13" customFormat="1" ht="13.5">
      <c r="B531" s="230"/>
      <c r="C531" s="231"/>
      <c r="D531" s="216" t="s">
        <v>222</v>
      </c>
      <c r="E531" s="232" t="s">
        <v>19</v>
      </c>
      <c r="F531" s="233" t="s">
        <v>251</v>
      </c>
      <c r="G531" s="231"/>
      <c r="H531" s="234">
        <v>32</v>
      </c>
      <c r="I531" s="235"/>
      <c r="J531" s="231"/>
      <c r="K531" s="231"/>
      <c r="L531" s="236"/>
      <c r="M531" s="237"/>
      <c r="N531" s="238"/>
      <c r="O531" s="238"/>
      <c r="P531" s="238"/>
      <c r="Q531" s="238"/>
      <c r="R531" s="238"/>
      <c r="S531" s="238"/>
      <c r="T531" s="239"/>
      <c r="AT531" s="240" t="s">
        <v>222</v>
      </c>
      <c r="AU531" s="240" t="s">
        <v>139</v>
      </c>
      <c r="AV531" s="13" t="s">
        <v>143</v>
      </c>
      <c r="AW531" s="13" t="s">
        <v>33</v>
      </c>
      <c r="AX531" s="13" t="s">
        <v>77</v>
      </c>
      <c r="AY531" s="240" t="s">
        <v>128</v>
      </c>
    </row>
    <row r="532" spans="2:65" s="1" customFormat="1" ht="31.5" customHeight="1">
      <c r="B532" s="34"/>
      <c r="C532" s="172" t="s">
        <v>682</v>
      </c>
      <c r="D532" s="172" t="s">
        <v>129</v>
      </c>
      <c r="E532" s="173" t="s">
        <v>683</v>
      </c>
      <c r="F532" s="174" t="s">
        <v>684</v>
      </c>
      <c r="G532" s="175" t="s">
        <v>137</v>
      </c>
      <c r="H532" s="176">
        <v>11</v>
      </c>
      <c r="I532" s="177"/>
      <c r="J532" s="176">
        <f>ROUND(I532*H532,1)</f>
        <v>0</v>
      </c>
      <c r="K532" s="174" t="s">
        <v>218</v>
      </c>
      <c r="L532" s="54"/>
      <c r="M532" s="178" t="s">
        <v>19</v>
      </c>
      <c r="N532" s="179" t="s">
        <v>41</v>
      </c>
      <c r="O532" s="35"/>
      <c r="P532" s="180">
        <f>O532*H532</f>
        <v>0</v>
      </c>
      <c r="Q532" s="180">
        <v>0</v>
      </c>
      <c r="R532" s="180">
        <f>Q532*H532</f>
        <v>0</v>
      </c>
      <c r="S532" s="180">
        <v>0.005</v>
      </c>
      <c r="T532" s="181">
        <f>S532*H532</f>
        <v>0.055</v>
      </c>
      <c r="AR532" s="17" t="s">
        <v>143</v>
      </c>
      <c r="AT532" s="17" t="s">
        <v>129</v>
      </c>
      <c r="AU532" s="17" t="s">
        <v>139</v>
      </c>
      <c r="AY532" s="17" t="s">
        <v>128</v>
      </c>
      <c r="BE532" s="182">
        <f>IF(N532="základní",J532,0)</f>
        <v>0</v>
      </c>
      <c r="BF532" s="182">
        <f>IF(N532="snížená",J532,0)</f>
        <v>0</v>
      </c>
      <c r="BG532" s="182">
        <f>IF(N532="zákl. přenesená",J532,0)</f>
        <v>0</v>
      </c>
      <c r="BH532" s="182">
        <f>IF(N532="sníž. přenesená",J532,0)</f>
        <v>0</v>
      </c>
      <c r="BI532" s="182">
        <f>IF(N532="nulová",J532,0)</f>
        <v>0</v>
      </c>
      <c r="BJ532" s="17" t="s">
        <v>77</v>
      </c>
      <c r="BK532" s="182">
        <f>ROUND(I532*H532,1)</f>
        <v>0</v>
      </c>
      <c r="BL532" s="17" t="s">
        <v>143</v>
      </c>
      <c r="BM532" s="17" t="s">
        <v>685</v>
      </c>
    </row>
    <row r="533" spans="2:51" s="12" customFormat="1" ht="13.5">
      <c r="B533" s="214"/>
      <c r="C533" s="215"/>
      <c r="D533" s="216" t="s">
        <v>222</v>
      </c>
      <c r="E533" s="217" t="s">
        <v>19</v>
      </c>
      <c r="F533" s="218" t="s">
        <v>686</v>
      </c>
      <c r="G533" s="215"/>
      <c r="H533" s="219">
        <v>11</v>
      </c>
      <c r="I533" s="220"/>
      <c r="J533" s="215"/>
      <c r="K533" s="215"/>
      <c r="L533" s="221"/>
      <c r="M533" s="222"/>
      <c r="N533" s="223"/>
      <c r="O533" s="223"/>
      <c r="P533" s="223"/>
      <c r="Q533" s="223"/>
      <c r="R533" s="223"/>
      <c r="S533" s="223"/>
      <c r="T533" s="224"/>
      <c r="AT533" s="225" t="s">
        <v>222</v>
      </c>
      <c r="AU533" s="225" t="s">
        <v>139</v>
      </c>
      <c r="AV533" s="12" t="s">
        <v>79</v>
      </c>
      <c r="AW533" s="12" t="s">
        <v>33</v>
      </c>
      <c r="AX533" s="12" t="s">
        <v>77</v>
      </c>
      <c r="AY533" s="225" t="s">
        <v>128</v>
      </c>
    </row>
    <row r="534" spans="2:65" s="1" customFormat="1" ht="31.5" customHeight="1">
      <c r="B534" s="34"/>
      <c r="C534" s="172" t="s">
        <v>687</v>
      </c>
      <c r="D534" s="172" t="s">
        <v>129</v>
      </c>
      <c r="E534" s="173" t="s">
        <v>688</v>
      </c>
      <c r="F534" s="174" t="s">
        <v>689</v>
      </c>
      <c r="G534" s="175" t="s">
        <v>690</v>
      </c>
      <c r="H534" s="176">
        <v>1000</v>
      </c>
      <c r="I534" s="177"/>
      <c r="J534" s="176">
        <f>ROUND(I534*H534,1)</f>
        <v>0</v>
      </c>
      <c r="K534" s="174" t="s">
        <v>218</v>
      </c>
      <c r="L534" s="54"/>
      <c r="M534" s="178" t="s">
        <v>19</v>
      </c>
      <c r="N534" s="179" t="s">
        <v>41</v>
      </c>
      <c r="O534" s="35"/>
      <c r="P534" s="180">
        <f>O534*H534</f>
        <v>0</v>
      </c>
      <c r="Q534" s="180">
        <v>0</v>
      </c>
      <c r="R534" s="180">
        <f>Q534*H534</f>
        <v>0</v>
      </c>
      <c r="S534" s="180">
        <v>0.001</v>
      </c>
      <c r="T534" s="181">
        <f>S534*H534</f>
        <v>1</v>
      </c>
      <c r="AR534" s="17" t="s">
        <v>143</v>
      </c>
      <c r="AT534" s="17" t="s">
        <v>129</v>
      </c>
      <c r="AU534" s="17" t="s">
        <v>139</v>
      </c>
      <c r="AY534" s="17" t="s">
        <v>128</v>
      </c>
      <c r="BE534" s="182">
        <f>IF(N534="základní",J534,0)</f>
        <v>0</v>
      </c>
      <c r="BF534" s="182">
        <f>IF(N534="snížená",J534,0)</f>
        <v>0</v>
      </c>
      <c r="BG534" s="182">
        <f>IF(N534="zákl. přenesená",J534,0)</f>
        <v>0</v>
      </c>
      <c r="BH534" s="182">
        <f>IF(N534="sníž. přenesená",J534,0)</f>
        <v>0</v>
      </c>
      <c r="BI534" s="182">
        <f>IF(N534="nulová",J534,0)</f>
        <v>0</v>
      </c>
      <c r="BJ534" s="17" t="s">
        <v>77</v>
      </c>
      <c r="BK534" s="182">
        <f>ROUND(I534*H534,1)</f>
        <v>0</v>
      </c>
      <c r="BL534" s="17" t="s">
        <v>143</v>
      </c>
      <c r="BM534" s="17" t="s">
        <v>691</v>
      </c>
    </row>
    <row r="535" spans="2:47" s="1" customFormat="1" ht="54">
      <c r="B535" s="34"/>
      <c r="C535" s="56"/>
      <c r="D535" s="201" t="s">
        <v>220</v>
      </c>
      <c r="E535" s="56"/>
      <c r="F535" s="202" t="s">
        <v>692</v>
      </c>
      <c r="G535" s="56"/>
      <c r="H535" s="56"/>
      <c r="I535" s="145"/>
      <c r="J535" s="56"/>
      <c r="K535" s="56"/>
      <c r="L535" s="54"/>
      <c r="M535" s="71"/>
      <c r="N535" s="35"/>
      <c r="O535" s="35"/>
      <c r="P535" s="35"/>
      <c r="Q535" s="35"/>
      <c r="R535" s="35"/>
      <c r="S535" s="35"/>
      <c r="T535" s="72"/>
      <c r="AT535" s="17" t="s">
        <v>220</v>
      </c>
      <c r="AU535" s="17" t="s">
        <v>139</v>
      </c>
    </row>
    <row r="536" spans="2:51" s="11" customFormat="1" ht="13.5">
      <c r="B536" s="203"/>
      <c r="C536" s="204"/>
      <c r="D536" s="201" t="s">
        <v>222</v>
      </c>
      <c r="E536" s="205" t="s">
        <v>19</v>
      </c>
      <c r="F536" s="206" t="s">
        <v>693</v>
      </c>
      <c r="G536" s="204"/>
      <c r="H536" s="207" t="s">
        <v>19</v>
      </c>
      <c r="I536" s="208"/>
      <c r="J536" s="204"/>
      <c r="K536" s="204"/>
      <c r="L536" s="209"/>
      <c r="M536" s="210"/>
      <c r="N536" s="211"/>
      <c r="O536" s="211"/>
      <c r="P536" s="211"/>
      <c r="Q536" s="211"/>
      <c r="R536" s="211"/>
      <c r="S536" s="211"/>
      <c r="T536" s="212"/>
      <c r="AT536" s="213" t="s">
        <v>222</v>
      </c>
      <c r="AU536" s="213" t="s">
        <v>139</v>
      </c>
      <c r="AV536" s="11" t="s">
        <v>77</v>
      </c>
      <c r="AW536" s="11" t="s">
        <v>33</v>
      </c>
      <c r="AX536" s="11" t="s">
        <v>70</v>
      </c>
      <c r="AY536" s="213" t="s">
        <v>128</v>
      </c>
    </row>
    <row r="537" spans="2:51" s="12" customFormat="1" ht="13.5">
      <c r="B537" s="214"/>
      <c r="C537" s="215"/>
      <c r="D537" s="216" t="s">
        <v>222</v>
      </c>
      <c r="E537" s="217" t="s">
        <v>19</v>
      </c>
      <c r="F537" s="218" t="s">
        <v>694</v>
      </c>
      <c r="G537" s="215"/>
      <c r="H537" s="219">
        <v>1000</v>
      </c>
      <c r="I537" s="220"/>
      <c r="J537" s="215"/>
      <c r="K537" s="215"/>
      <c r="L537" s="221"/>
      <c r="M537" s="222"/>
      <c r="N537" s="223"/>
      <c r="O537" s="223"/>
      <c r="P537" s="223"/>
      <c r="Q537" s="223"/>
      <c r="R537" s="223"/>
      <c r="S537" s="223"/>
      <c r="T537" s="224"/>
      <c r="AT537" s="225" t="s">
        <v>222</v>
      </c>
      <c r="AU537" s="225" t="s">
        <v>139</v>
      </c>
      <c r="AV537" s="12" t="s">
        <v>79</v>
      </c>
      <c r="AW537" s="12" t="s">
        <v>33</v>
      </c>
      <c r="AX537" s="12" t="s">
        <v>77</v>
      </c>
      <c r="AY537" s="225" t="s">
        <v>128</v>
      </c>
    </row>
    <row r="538" spans="2:65" s="1" customFormat="1" ht="22.5" customHeight="1">
      <c r="B538" s="34"/>
      <c r="C538" s="172" t="s">
        <v>695</v>
      </c>
      <c r="D538" s="172" t="s">
        <v>129</v>
      </c>
      <c r="E538" s="173" t="s">
        <v>696</v>
      </c>
      <c r="F538" s="174" t="s">
        <v>697</v>
      </c>
      <c r="G538" s="175" t="s">
        <v>698</v>
      </c>
      <c r="H538" s="176">
        <v>35</v>
      </c>
      <c r="I538" s="177"/>
      <c r="J538" s="176">
        <f>ROUND(I538*H538,1)</f>
        <v>0</v>
      </c>
      <c r="K538" s="174" t="s">
        <v>19</v>
      </c>
      <c r="L538" s="54"/>
      <c r="M538" s="178" t="s">
        <v>19</v>
      </c>
      <c r="N538" s="179" t="s">
        <v>41</v>
      </c>
      <c r="O538" s="35"/>
      <c r="P538" s="180">
        <f>O538*H538</f>
        <v>0</v>
      </c>
      <c r="Q538" s="180">
        <v>0</v>
      </c>
      <c r="R538" s="180">
        <f>Q538*H538</f>
        <v>0</v>
      </c>
      <c r="S538" s="180">
        <v>0</v>
      </c>
      <c r="T538" s="181">
        <f>S538*H538</f>
        <v>0</v>
      </c>
      <c r="AR538" s="17" t="s">
        <v>143</v>
      </c>
      <c r="AT538" s="17" t="s">
        <v>129</v>
      </c>
      <c r="AU538" s="17" t="s">
        <v>139</v>
      </c>
      <c r="AY538" s="17" t="s">
        <v>128</v>
      </c>
      <c r="BE538" s="182">
        <f>IF(N538="základní",J538,0)</f>
        <v>0</v>
      </c>
      <c r="BF538" s="182">
        <f>IF(N538="snížená",J538,0)</f>
        <v>0</v>
      </c>
      <c r="BG538" s="182">
        <f>IF(N538="zákl. přenesená",J538,0)</f>
        <v>0</v>
      </c>
      <c r="BH538" s="182">
        <f>IF(N538="sníž. přenesená",J538,0)</f>
        <v>0</v>
      </c>
      <c r="BI538" s="182">
        <f>IF(N538="nulová",J538,0)</f>
        <v>0</v>
      </c>
      <c r="BJ538" s="17" t="s">
        <v>77</v>
      </c>
      <c r="BK538" s="182">
        <f>ROUND(I538*H538,1)</f>
        <v>0</v>
      </c>
      <c r="BL538" s="17" t="s">
        <v>143</v>
      </c>
      <c r="BM538" s="17" t="s">
        <v>699</v>
      </c>
    </row>
    <row r="539" spans="2:65" s="1" customFormat="1" ht="22.5" customHeight="1">
      <c r="B539" s="34"/>
      <c r="C539" s="172" t="s">
        <v>700</v>
      </c>
      <c r="D539" s="172" t="s">
        <v>129</v>
      </c>
      <c r="E539" s="173" t="s">
        <v>701</v>
      </c>
      <c r="F539" s="174" t="s">
        <v>702</v>
      </c>
      <c r="G539" s="175" t="s">
        <v>698</v>
      </c>
      <c r="H539" s="176">
        <v>15</v>
      </c>
      <c r="I539" s="177"/>
      <c r="J539" s="176">
        <f>ROUND(I539*H539,1)</f>
        <v>0</v>
      </c>
      <c r="K539" s="174" t="s">
        <v>19</v>
      </c>
      <c r="L539" s="54"/>
      <c r="M539" s="178" t="s">
        <v>19</v>
      </c>
      <c r="N539" s="179" t="s">
        <v>41</v>
      </c>
      <c r="O539" s="35"/>
      <c r="P539" s="180">
        <f>O539*H539</f>
        <v>0</v>
      </c>
      <c r="Q539" s="180">
        <v>0</v>
      </c>
      <c r="R539" s="180">
        <f>Q539*H539</f>
        <v>0</v>
      </c>
      <c r="S539" s="180">
        <v>0</v>
      </c>
      <c r="T539" s="181">
        <f>S539*H539</f>
        <v>0</v>
      </c>
      <c r="AR539" s="17" t="s">
        <v>143</v>
      </c>
      <c r="AT539" s="17" t="s">
        <v>129</v>
      </c>
      <c r="AU539" s="17" t="s">
        <v>139</v>
      </c>
      <c r="AY539" s="17" t="s">
        <v>128</v>
      </c>
      <c r="BE539" s="182">
        <f>IF(N539="základní",J539,0)</f>
        <v>0</v>
      </c>
      <c r="BF539" s="182">
        <f>IF(N539="snížená",J539,0)</f>
        <v>0</v>
      </c>
      <c r="BG539" s="182">
        <f>IF(N539="zákl. přenesená",J539,0)</f>
        <v>0</v>
      </c>
      <c r="BH539" s="182">
        <f>IF(N539="sníž. přenesená",J539,0)</f>
        <v>0</v>
      </c>
      <c r="BI539" s="182">
        <f>IF(N539="nulová",J539,0)</f>
        <v>0</v>
      </c>
      <c r="BJ539" s="17" t="s">
        <v>77</v>
      </c>
      <c r="BK539" s="182">
        <f>ROUND(I539*H539,1)</f>
        <v>0</v>
      </c>
      <c r="BL539" s="17" t="s">
        <v>143</v>
      </c>
      <c r="BM539" s="17" t="s">
        <v>703</v>
      </c>
    </row>
    <row r="540" spans="2:65" s="1" customFormat="1" ht="22.5" customHeight="1">
      <c r="B540" s="34"/>
      <c r="C540" s="172" t="s">
        <v>704</v>
      </c>
      <c r="D540" s="172" t="s">
        <v>129</v>
      </c>
      <c r="E540" s="173" t="s">
        <v>705</v>
      </c>
      <c r="F540" s="174" t="s">
        <v>706</v>
      </c>
      <c r="G540" s="175" t="s">
        <v>236</v>
      </c>
      <c r="H540" s="176">
        <v>1.25</v>
      </c>
      <c r="I540" s="177"/>
      <c r="J540" s="176">
        <f>ROUND(I540*H540,1)</f>
        <v>0</v>
      </c>
      <c r="K540" s="174" t="s">
        <v>218</v>
      </c>
      <c r="L540" s="54"/>
      <c r="M540" s="178" t="s">
        <v>19</v>
      </c>
      <c r="N540" s="179" t="s">
        <v>41</v>
      </c>
      <c r="O540" s="35"/>
      <c r="P540" s="180">
        <f>O540*H540</f>
        <v>0</v>
      </c>
      <c r="Q540" s="180">
        <v>0</v>
      </c>
      <c r="R540" s="180">
        <f>Q540*H540</f>
        <v>0</v>
      </c>
      <c r="S540" s="180">
        <v>2.4</v>
      </c>
      <c r="T540" s="181">
        <f>S540*H540</f>
        <v>3</v>
      </c>
      <c r="AR540" s="17" t="s">
        <v>143</v>
      </c>
      <c r="AT540" s="17" t="s">
        <v>129</v>
      </c>
      <c r="AU540" s="17" t="s">
        <v>139</v>
      </c>
      <c r="AY540" s="17" t="s">
        <v>128</v>
      </c>
      <c r="BE540" s="182">
        <f>IF(N540="základní",J540,0)</f>
        <v>0</v>
      </c>
      <c r="BF540" s="182">
        <f>IF(N540="snížená",J540,0)</f>
        <v>0</v>
      </c>
      <c r="BG540" s="182">
        <f>IF(N540="zákl. přenesená",J540,0)</f>
        <v>0</v>
      </c>
      <c r="BH540" s="182">
        <f>IF(N540="sníž. přenesená",J540,0)</f>
        <v>0</v>
      </c>
      <c r="BI540" s="182">
        <f>IF(N540="nulová",J540,0)</f>
        <v>0</v>
      </c>
      <c r="BJ540" s="17" t="s">
        <v>77</v>
      </c>
      <c r="BK540" s="182">
        <f>ROUND(I540*H540,1)</f>
        <v>0</v>
      </c>
      <c r="BL540" s="17" t="s">
        <v>143</v>
      </c>
      <c r="BM540" s="17" t="s">
        <v>707</v>
      </c>
    </row>
    <row r="541" spans="2:51" s="11" customFormat="1" ht="13.5">
      <c r="B541" s="203"/>
      <c r="C541" s="204"/>
      <c r="D541" s="201" t="s">
        <v>222</v>
      </c>
      <c r="E541" s="205" t="s">
        <v>19</v>
      </c>
      <c r="F541" s="206" t="s">
        <v>249</v>
      </c>
      <c r="G541" s="204"/>
      <c r="H541" s="207" t="s">
        <v>19</v>
      </c>
      <c r="I541" s="208"/>
      <c r="J541" s="204"/>
      <c r="K541" s="204"/>
      <c r="L541" s="209"/>
      <c r="M541" s="210"/>
      <c r="N541" s="211"/>
      <c r="O541" s="211"/>
      <c r="P541" s="211"/>
      <c r="Q541" s="211"/>
      <c r="R541" s="211"/>
      <c r="S541" s="211"/>
      <c r="T541" s="212"/>
      <c r="AT541" s="213" t="s">
        <v>222</v>
      </c>
      <c r="AU541" s="213" t="s">
        <v>139</v>
      </c>
      <c r="AV541" s="11" t="s">
        <v>77</v>
      </c>
      <c r="AW541" s="11" t="s">
        <v>33</v>
      </c>
      <c r="AX541" s="11" t="s">
        <v>70</v>
      </c>
      <c r="AY541" s="213" t="s">
        <v>128</v>
      </c>
    </row>
    <row r="542" spans="2:51" s="12" customFormat="1" ht="13.5">
      <c r="B542" s="214"/>
      <c r="C542" s="215"/>
      <c r="D542" s="216" t="s">
        <v>222</v>
      </c>
      <c r="E542" s="217" t="s">
        <v>19</v>
      </c>
      <c r="F542" s="218" t="s">
        <v>708</v>
      </c>
      <c r="G542" s="215"/>
      <c r="H542" s="219">
        <v>1.25</v>
      </c>
      <c r="I542" s="220"/>
      <c r="J542" s="215"/>
      <c r="K542" s="215"/>
      <c r="L542" s="221"/>
      <c r="M542" s="222"/>
      <c r="N542" s="223"/>
      <c r="O542" s="223"/>
      <c r="P542" s="223"/>
      <c r="Q542" s="223"/>
      <c r="R542" s="223"/>
      <c r="S542" s="223"/>
      <c r="T542" s="224"/>
      <c r="AT542" s="225" t="s">
        <v>222</v>
      </c>
      <c r="AU542" s="225" t="s">
        <v>139</v>
      </c>
      <c r="AV542" s="12" t="s">
        <v>79</v>
      </c>
      <c r="AW542" s="12" t="s">
        <v>33</v>
      </c>
      <c r="AX542" s="12" t="s">
        <v>77</v>
      </c>
      <c r="AY542" s="225" t="s">
        <v>128</v>
      </c>
    </row>
    <row r="543" spans="2:65" s="1" customFormat="1" ht="22.5" customHeight="1">
      <c r="B543" s="34"/>
      <c r="C543" s="172" t="s">
        <v>709</v>
      </c>
      <c r="D543" s="172" t="s">
        <v>129</v>
      </c>
      <c r="E543" s="173" t="s">
        <v>710</v>
      </c>
      <c r="F543" s="174" t="s">
        <v>711</v>
      </c>
      <c r="G543" s="175" t="s">
        <v>227</v>
      </c>
      <c r="H543" s="176">
        <v>252.57</v>
      </c>
      <c r="I543" s="177"/>
      <c r="J543" s="176">
        <f>ROUND(I543*H543,1)</f>
        <v>0</v>
      </c>
      <c r="K543" s="174" t="s">
        <v>218</v>
      </c>
      <c r="L543" s="54"/>
      <c r="M543" s="178" t="s">
        <v>19</v>
      </c>
      <c r="N543" s="179" t="s">
        <v>41</v>
      </c>
      <c r="O543" s="35"/>
      <c r="P543" s="180">
        <f>O543*H543</f>
        <v>0</v>
      </c>
      <c r="Q543" s="180">
        <v>0</v>
      </c>
      <c r="R543" s="180">
        <f>Q543*H543</f>
        <v>0</v>
      </c>
      <c r="S543" s="180">
        <v>0.261</v>
      </c>
      <c r="T543" s="181">
        <f>S543*H543</f>
        <v>65.92077</v>
      </c>
      <c r="AR543" s="17" t="s">
        <v>143</v>
      </c>
      <c r="AT543" s="17" t="s">
        <v>129</v>
      </c>
      <c r="AU543" s="17" t="s">
        <v>139</v>
      </c>
      <c r="AY543" s="17" t="s">
        <v>128</v>
      </c>
      <c r="BE543" s="182">
        <f>IF(N543="základní",J543,0)</f>
        <v>0</v>
      </c>
      <c r="BF543" s="182">
        <f>IF(N543="snížená",J543,0)</f>
        <v>0</v>
      </c>
      <c r="BG543" s="182">
        <f>IF(N543="zákl. přenesená",J543,0)</f>
        <v>0</v>
      </c>
      <c r="BH543" s="182">
        <f>IF(N543="sníž. přenesená",J543,0)</f>
        <v>0</v>
      </c>
      <c r="BI543" s="182">
        <f>IF(N543="nulová",J543,0)</f>
        <v>0</v>
      </c>
      <c r="BJ543" s="17" t="s">
        <v>77</v>
      </c>
      <c r="BK543" s="182">
        <f>ROUND(I543*H543,1)</f>
        <v>0</v>
      </c>
      <c r="BL543" s="17" t="s">
        <v>143</v>
      </c>
      <c r="BM543" s="17" t="s">
        <v>712</v>
      </c>
    </row>
    <row r="544" spans="2:51" s="11" customFormat="1" ht="13.5">
      <c r="B544" s="203"/>
      <c r="C544" s="204"/>
      <c r="D544" s="201" t="s">
        <v>222</v>
      </c>
      <c r="E544" s="205" t="s">
        <v>19</v>
      </c>
      <c r="F544" s="206" t="s">
        <v>440</v>
      </c>
      <c r="G544" s="204"/>
      <c r="H544" s="207" t="s">
        <v>19</v>
      </c>
      <c r="I544" s="208"/>
      <c r="J544" s="204"/>
      <c r="K544" s="204"/>
      <c r="L544" s="209"/>
      <c r="M544" s="210"/>
      <c r="N544" s="211"/>
      <c r="O544" s="211"/>
      <c r="P544" s="211"/>
      <c r="Q544" s="211"/>
      <c r="R544" s="211"/>
      <c r="S544" s="211"/>
      <c r="T544" s="212"/>
      <c r="AT544" s="213" t="s">
        <v>222</v>
      </c>
      <c r="AU544" s="213" t="s">
        <v>139</v>
      </c>
      <c r="AV544" s="11" t="s">
        <v>77</v>
      </c>
      <c r="AW544" s="11" t="s">
        <v>33</v>
      </c>
      <c r="AX544" s="11" t="s">
        <v>70</v>
      </c>
      <c r="AY544" s="213" t="s">
        <v>128</v>
      </c>
    </row>
    <row r="545" spans="2:51" s="12" customFormat="1" ht="13.5">
      <c r="B545" s="214"/>
      <c r="C545" s="215"/>
      <c r="D545" s="201" t="s">
        <v>222</v>
      </c>
      <c r="E545" s="227" t="s">
        <v>19</v>
      </c>
      <c r="F545" s="228" t="s">
        <v>713</v>
      </c>
      <c r="G545" s="215"/>
      <c r="H545" s="229">
        <v>20.33</v>
      </c>
      <c r="I545" s="220"/>
      <c r="J545" s="215"/>
      <c r="K545" s="215"/>
      <c r="L545" s="221"/>
      <c r="M545" s="222"/>
      <c r="N545" s="223"/>
      <c r="O545" s="223"/>
      <c r="P545" s="223"/>
      <c r="Q545" s="223"/>
      <c r="R545" s="223"/>
      <c r="S545" s="223"/>
      <c r="T545" s="224"/>
      <c r="AT545" s="225" t="s">
        <v>222</v>
      </c>
      <c r="AU545" s="225" t="s">
        <v>139</v>
      </c>
      <c r="AV545" s="12" t="s">
        <v>79</v>
      </c>
      <c r="AW545" s="12" t="s">
        <v>33</v>
      </c>
      <c r="AX545" s="12" t="s">
        <v>70</v>
      </c>
      <c r="AY545" s="225" t="s">
        <v>128</v>
      </c>
    </row>
    <row r="546" spans="2:51" s="12" customFormat="1" ht="13.5">
      <c r="B546" s="214"/>
      <c r="C546" s="215"/>
      <c r="D546" s="201" t="s">
        <v>222</v>
      </c>
      <c r="E546" s="227" t="s">
        <v>19</v>
      </c>
      <c r="F546" s="228" t="s">
        <v>714</v>
      </c>
      <c r="G546" s="215"/>
      <c r="H546" s="229">
        <v>-1.6</v>
      </c>
      <c r="I546" s="220"/>
      <c r="J546" s="215"/>
      <c r="K546" s="215"/>
      <c r="L546" s="221"/>
      <c r="M546" s="222"/>
      <c r="N546" s="223"/>
      <c r="O546" s="223"/>
      <c r="P546" s="223"/>
      <c r="Q546" s="223"/>
      <c r="R546" s="223"/>
      <c r="S546" s="223"/>
      <c r="T546" s="224"/>
      <c r="AT546" s="225" t="s">
        <v>222</v>
      </c>
      <c r="AU546" s="225" t="s">
        <v>139</v>
      </c>
      <c r="AV546" s="12" t="s">
        <v>79</v>
      </c>
      <c r="AW546" s="12" t="s">
        <v>33</v>
      </c>
      <c r="AX546" s="12" t="s">
        <v>70</v>
      </c>
      <c r="AY546" s="225" t="s">
        <v>128</v>
      </c>
    </row>
    <row r="547" spans="2:51" s="11" customFormat="1" ht="13.5">
      <c r="B547" s="203"/>
      <c r="C547" s="204"/>
      <c r="D547" s="201" t="s">
        <v>222</v>
      </c>
      <c r="E547" s="205" t="s">
        <v>19</v>
      </c>
      <c r="F547" s="206" t="s">
        <v>522</v>
      </c>
      <c r="G547" s="204"/>
      <c r="H547" s="207" t="s">
        <v>19</v>
      </c>
      <c r="I547" s="208"/>
      <c r="J547" s="204"/>
      <c r="K547" s="204"/>
      <c r="L547" s="209"/>
      <c r="M547" s="210"/>
      <c r="N547" s="211"/>
      <c r="O547" s="211"/>
      <c r="P547" s="211"/>
      <c r="Q547" s="211"/>
      <c r="R547" s="211"/>
      <c r="S547" s="211"/>
      <c r="T547" s="212"/>
      <c r="AT547" s="213" t="s">
        <v>222</v>
      </c>
      <c r="AU547" s="213" t="s">
        <v>139</v>
      </c>
      <c r="AV547" s="11" t="s">
        <v>77</v>
      </c>
      <c r="AW547" s="11" t="s">
        <v>33</v>
      </c>
      <c r="AX547" s="11" t="s">
        <v>70</v>
      </c>
      <c r="AY547" s="213" t="s">
        <v>128</v>
      </c>
    </row>
    <row r="548" spans="2:51" s="12" customFormat="1" ht="13.5">
      <c r="B548" s="214"/>
      <c r="C548" s="215"/>
      <c r="D548" s="201" t="s">
        <v>222</v>
      </c>
      <c r="E548" s="227" t="s">
        <v>19</v>
      </c>
      <c r="F548" s="228" t="s">
        <v>715</v>
      </c>
      <c r="G548" s="215"/>
      <c r="H548" s="229">
        <v>85.28</v>
      </c>
      <c r="I548" s="220"/>
      <c r="J548" s="215"/>
      <c r="K548" s="215"/>
      <c r="L548" s="221"/>
      <c r="M548" s="222"/>
      <c r="N548" s="223"/>
      <c r="O548" s="223"/>
      <c r="P548" s="223"/>
      <c r="Q548" s="223"/>
      <c r="R548" s="223"/>
      <c r="S548" s="223"/>
      <c r="T548" s="224"/>
      <c r="AT548" s="225" t="s">
        <v>222</v>
      </c>
      <c r="AU548" s="225" t="s">
        <v>139</v>
      </c>
      <c r="AV548" s="12" t="s">
        <v>79</v>
      </c>
      <c r="AW548" s="12" t="s">
        <v>33</v>
      </c>
      <c r="AX548" s="12" t="s">
        <v>70</v>
      </c>
      <c r="AY548" s="225" t="s">
        <v>128</v>
      </c>
    </row>
    <row r="549" spans="2:51" s="12" customFormat="1" ht="13.5">
      <c r="B549" s="214"/>
      <c r="C549" s="215"/>
      <c r="D549" s="201" t="s">
        <v>222</v>
      </c>
      <c r="E549" s="227" t="s">
        <v>19</v>
      </c>
      <c r="F549" s="228" t="s">
        <v>716</v>
      </c>
      <c r="G549" s="215"/>
      <c r="H549" s="229">
        <v>-9.6</v>
      </c>
      <c r="I549" s="220"/>
      <c r="J549" s="215"/>
      <c r="K549" s="215"/>
      <c r="L549" s="221"/>
      <c r="M549" s="222"/>
      <c r="N549" s="223"/>
      <c r="O549" s="223"/>
      <c r="P549" s="223"/>
      <c r="Q549" s="223"/>
      <c r="R549" s="223"/>
      <c r="S549" s="223"/>
      <c r="T549" s="224"/>
      <c r="AT549" s="225" t="s">
        <v>222</v>
      </c>
      <c r="AU549" s="225" t="s">
        <v>139</v>
      </c>
      <c r="AV549" s="12" t="s">
        <v>79</v>
      </c>
      <c r="AW549" s="12" t="s">
        <v>33</v>
      </c>
      <c r="AX549" s="12" t="s">
        <v>70</v>
      </c>
      <c r="AY549" s="225" t="s">
        <v>128</v>
      </c>
    </row>
    <row r="550" spans="2:51" s="11" customFormat="1" ht="13.5">
      <c r="B550" s="203"/>
      <c r="C550" s="204"/>
      <c r="D550" s="201" t="s">
        <v>222</v>
      </c>
      <c r="E550" s="205" t="s">
        <v>19</v>
      </c>
      <c r="F550" s="206" t="s">
        <v>524</v>
      </c>
      <c r="G550" s="204"/>
      <c r="H550" s="207" t="s">
        <v>19</v>
      </c>
      <c r="I550" s="208"/>
      <c r="J550" s="204"/>
      <c r="K550" s="204"/>
      <c r="L550" s="209"/>
      <c r="M550" s="210"/>
      <c r="N550" s="211"/>
      <c r="O550" s="211"/>
      <c r="P550" s="211"/>
      <c r="Q550" s="211"/>
      <c r="R550" s="211"/>
      <c r="S550" s="211"/>
      <c r="T550" s="212"/>
      <c r="AT550" s="213" t="s">
        <v>222</v>
      </c>
      <c r="AU550" s="213" t="s">
        <v>139</v>
      </c>
      <c r="AV550" s="11" t="s">
        <v>77</v>
      </c>
      <c r="AW550" s="11" t="s">
        <v>33</v>
      </c>
      <c r="AX550" s="11" t="s">
        <v>70</v>
      </c>
      <c r="AY550" s="213" t="s">
        <v>128</v>
      </c>
    </row>
    <row r="551" spans="2:51" s="12" customFormat="1" ht="13.5">
      <c r="B551" s="214"/>
      <c r="C551" s="215"/>
      <c r="D551" s="201" t="s">
        <v>222</v>
      </c>
      <c r="E551" s="227" t="s">
        <v>19</v>
      </c>
      <c r="F551" s="228" t="s">
        <v>715</v>
      </c>
      <c r="G551" s="215"/>
      <c r="H551" s="229">
        <v>85.28</v>
      </c>
      <c r="I551" s="220"/>
      <c r="J551" s="215"/>
      <c r="K551" s="215"/>
      <c r="L551" s="221"/>
      <c r="M551" s="222"/>
      <c r="N551" s="223"/>
      <c r="O551" s="223"/>
      <c r="P551" s="223"/>
      <c r="Q551" s="223"/>
      <c r="R551" s="223"/>
      <c r="S551" s="223"/>
      <c r="T551" s="224"/>
      <c r="AT551" s="225" t="s">
        <v>222</v>
      </c>
      <c r="AU551" s="225" t="s">
        <v>139</v>
      </c>
      <c r="AV551" s="12" t="s">
        <v>79</v>
      </c>
      <c r="AW551" s="12" t="s">
        <v>33</v>
      </c>
      <c r="AX551" s="12" t="s">
        <v>70</v>
      </c>
      <c r="AY551" s="225" t="s">
        <v>128</v>
      </c>
    </row>
    <row r="552" spans="2:51" s="12" customFormat="1" ht="13.5">
      <c r="B552" s="214"/>
      <c r="C552" s="215"/>
      <c r="D552" s="201" t="s">
        <v>222</v>
      </c>
      <c r="E552" s="227" t="s">
        <v>19</v>
      </c>
      <c r="F552" s="228" t="s">
        <v>716</v>
      </c>
      <c r="G552" s="215"/>
      <c r="H552" s="229">
        <v>-9.6</v>
      </c>
      <c r="I552" s="220"/>
      <c r="J552" s="215"/>
      <c r="K552" s="215"/>
      <c r="L552" s="221"/>
      <c r="M552" s="222"/>
      <c r="N552" s="223"/>
      <c r="O552" s="223"/>
      <c r="P552" s="223"/>
      <c r="Q552" s="223"/>
      <c r="R552" s="223"/>
      <c r="S552" s="223"/>
      <c r="T552" s="224"/>
      <c r="AT552" s="225" t="s">
        <v>222</v>
      </c>
      <c r="AU552" s="225" t="s">
        <v>139</v>
      </c>
      <c r="AV552" s="12" t="s">
        <v>79</v>
      </c>
      <c r="AW552" s="12" t="s">
        <v>33</v>
      </c>
      <c r="AX552" s="12" t="s">
        <v>70</v>
      </c>
      <c r="AY552" s="225" t="s">
        <v>128</v>
      </c>
    </row>
    <row r="553" spans="2:51" s="11" customFormat="1" ht="13.5">
      <c r="B553" s="203"/>
      <c r="C553" s="204"/>
      <c r="D553" s="201" t="s">
        <v>222</v>
      </c>
      <c r="E553" s="205" t="s">
        <v>19</v>
      </c>
      <c r="F553" s="206" t="s">
        <v>525</v>
      </c>
      <c r="G553" s="204"/>
      <c r="H553" s="207" t="s">
        <v>19</v>
      </c>
      <c r="I553" s="208"/>
      <c r="J553" s="204"/>
      <c r="K553" s="204"/>
      <c r="L553" s="209"/>
      <c r="M553" s="210"/>
      <c r="N553" s="211"/>
      <c r="O553" s="211"/>
      <c r="P553" s="211"/>
      <c r="Q553" s="211"/>
      <c r="R553" s="211"/>
      <c r="S553" s="211"/>
      <c r="T553" s="212"/>
      <c r="AT553" s="213" t="s">
        <v>222</v>
      </c>
      <c r="AU553" s="213" t="s">
        <v>139</v>
      </c>
      <c r="AV553" s="11" t="s">
        <v>77</v>
      </c>
      <c r="AW553" s="11" t="s">
        <v>33</v>
      </c>
      <c r="AX553" s="11" t="s">
        <v>70</v>
      </c>
      <c r="AY553" s="213" t="s">
        <v>128</v>
      </c>
    </row>
    <row r="554" spans="2:51" s="12" customFormat="1" ht="13.5">
      <c r="B554" s="214"/>
      <c r="C554" s="215"/>
      <c r="D554" s="201" t="s">
        <v>222</v>
      </c>
      <c r="E554" s="227" t="s">
        <v>19</v>
      </c>
      <c r="F554" s="228" t="s">
        <v>715</v>
      </c>
      <c r="G554" s="215"/>
      <c r="H554" s="229">
        <v>85.28</v>
      </c>
      <c r="I554" s="220"/>
      <c r="J554" s="215"/>
      <c r="K554" s="215"/>
      <c r="L554" s="221"/>
      <c r="M554" s="222"/>
      <c r="N554" s="223"/>
      <c r="O554" s="223"/>
      <c r="P554" s="223"/>
      <c r="Q554" s="223"/>
      <c r="R554" s="223"/>
      <c r="S554" s="223"/>
      <c r="T554" s="224"/>
      <c r="AT554" s="225" t="s">
        <v>222</v>
      </c>
      <c r="AU554" s="225" t="s">
        <v>139</v>
      </c>
      <c r="AV554" s="12" t="s">
        <v>79</v>
      </c>
      <c r="AW554" s="12" t="s">
        <v>33</v>
      </c>
      <c r="AX554" s="12" t="s">
        <v>70</v>
      </c>
      <c r="AY554" s="225" t="s">
        <v>128</v>
      </c>
    </row>
    <row r="555" spans="2:51" s="12" customFormat="1" ht="13.5">
      <c r="B555" s="214"/>
      <c r="C555" s="215"/>
      <c r="D555" s="201" t="s">
        <v>222</v>
      </c>
      <c r="E555" s="227" t="s">
        <v>19</v>
      </c>
      <c r="F555" s="228" t="s">
        <v>716</v>
      </c>
      <c r="G555" s="215"/>
      <c r="H555" s="229">
        <v>-9.6</v>
      </c>
      <c r="I555" s="220"/>
      <c r="J555" s="215"/>
      <c r="K555" s="215"/>
      <c r="L555" s="221"/>
      <c r="M555" s="222"/>
      <c r="N555" s="223"/>
      <c r="O555" s="223"/>
      <c r="P555" s="223"/>
      <c r="Q555" s="223"/>
      <c r="R555" s="223"/>
      <c r="S555" s="223"/>
      <c r="T555" s="224"/>
      <c r="AT555" s="225" t="s">
        <v>222</v>
      </c>
      <c r="AU555" s="225" t="s">
        <v>139</v>
      </c>
      <c r="AV555" s="12" t="s">
        <v>79</v>
      </c>
      <c r="AW555" s="12" t="s">
        <v>33</v>
      </c>
      <c r="AX555" s="12" t="s">
        <v>70</v>
      </c>
      <c r="AY555" s="225" t="s">
        <v>128</v>
      </c>
    </row>
    <row r="556" spans="2:51" s="11" customFormat="1" ht="13.5">
      <c r="B556" s="203"/>
      <c r="C556" s="204"/>
      <c r="D556" s="201" t="s">
        <v>222</v>
      </c>
      <c r="E556" s="205" t="s">
        <v>19</v>
      </c>
      <c r="F556" s="206" t="s">
        <v>526</v>
      </c>
      <c r="G556" s="204"/>
      <c r="H556" s="207" t="s">
        <v>19</v>
      </c>
      <c r="I556" s="208"/>
      <c r="J556" s="204"/>
      <c r="K556" s="204"/>
      <c r="L556" s="209"/>
      <c r="M556" s="210"/>
      <c r="N556" s="211"/>
      <c r="O556" s="211"/>
      <c r="P556" s="211"/>
      <c r="Q556" s="211"/>
      <c r="R556" s="211"/>
      <c r="S556" s="211"/>
      <c r="T556" s="212"/>
      <c r="AT556" s="213" t="s">
        <v>222</v>
      </c>
      <c r="AU556" s="213" t="s">
        <v>139</v>
      </c>
      <c r="AV556" s="11" t="s">
        <v>77</v>
      </c>
      <c r="AW556" s="11" t="s">
        <v>33</v>
      </c>
      <c r="AX556" s="11" t="s">
        <v>70</v>
      </c>
      <c r="AY556" s="213" t="s">
        <v>128</v>
      </c>
    </row>
    <row r="557" spans="2:51" s="12" customFormat="1" ht="13.5">
      <c r="B557" s="214"/>
      <c r="C557" s="215"/>
      <c r="D557" s="201" t="s">
        <v>222</v>
      </c>
      <c r="E557" s="227" t="s">
        <v>19</v>
      </c>
      <c r="F557" s="228" t="s">
        <v>717</v>
      </c>
      <c r="G557" s="215"/>
      <c r="H557" s="229">
        <v>8.2</v>
      </c>
      <c r="I557" s="220"/>
      <c r="J557" s="215"/>
      <c r="K557" s="215"/>
      <c r="L557" s="221"/>
      <c r="M557" s="222"/>
      <c r="N557" s="223"/>
      <c r="O557" s="223"/>
      <c r="P557" s="223"/>
      <c r="Q557" s="223"/>
      <c r="R557" s="223"/>
      <c r="S557" s="223"/>
      <c r="T557" s="224"/>
      <c r="AT557" s="225" t="s">
        <v>222</v>
      </c>
      <c r="AU557" s="225" t="s">
        <v>139</v>
      </c>
      <c r="AV557" s="12" t="s">
        <v>79</v>
      </c>
      <c r="AW557" s="12" t="s">
        <v>33</v>
      </c>
      <c r="AX557" s="12" t="s">
        <v>70</v>
      </c>
      <c r="AY557" s="225" t="s">
        <v>128</v>
      </c>
    </row>
    <row r="558" spans="2:51" s="12" customFormat="1" ht="13.5">
      <c r="B558" s="214"/>
      <c r="C558" s="215"/>
      <c r="D558" s="201" t="s">
        <v>222</v>
      </c>
      <c r="E558" s="227" t="s">
        <v>19</v>
      </c>
      <c r="F558" s="228" t="s">
        <v>718</v>
      </c>
      <c r="G558" s="215"/>
      <c r="H558" s="229">
        <v>-1.4</v>
      </c>
      <c r="I558" s="220"/>
      <c r="J558" s="215"/>
      <c r="K558" s="215"/>
      <c r="L558" s="221"/>
      <c r="M558" s="222"/>
      <c r="N558" s="223"/>
      <c r="O558" s="223"/>
      <c r="P558" s="223"/>
      <c r="Q558" s="223"/>
      <c r="R558" s="223"/>
      <c r="S558" s="223"/>
      <c r="T558" s="224"/>
      <c r="AT558" s="225" t="s">
        <v>222</v>
      </c>
      <c r="AU558" s="225" t="s">
        <v>139</v>
      </c>
      <c r="AV558" s="12" t="s">
        <v>79</v>
      </c>
      <c r="AW558" s="12" t="s">
        <v>33</v>
      </c>
      <c r="AX558" s="12" t="s">
        <v>70</v>
      </c>
      <c r="AY558" s="225" t="s">
        <v>128</v>
      </c>
    </row>
    <row r="559" spans="2:51" s="13" customFormat="1" ht="13.5">
      <c r="B559" s="230"/>
      <c r="C559" s="231"/>
      <c r="D559" s="216" t="s">
        <v>222</v>
      </c>
      <c r="E559" s="232" t="s">
        <v>19</v>
      </c>
      <c r="F559" s="233" t="s">
        <v>251</v>
      </c>
      <c r="G559" s="231"/>
      <c r="H559" s="234">
        <v>252.57</v>
      </c>
      <c r="I559" s="235"/>
      <c r="J559" s="231"/>
      <c r="K559" s="231"/>
      <c r="L559" s="236"/>
      <c r="M559" s="237"/>
      <c r="N559" s="238"/>
      <c r="O559" s="238"/>
      <c r="P559" s="238"/>
      <c r="Q559" s="238"/>
      <c r="R559" s="238"/>
      <c r="S559" s="238"/>
      <c r="T559" s="239"/>
      <c r="AT559" s="240" t="s">
        <v>222</v>
      </c>
      <c r="AU559" s="240" t="s">
        <v>139</v>
      </c>
      <c r="AV559" s="13" t="s">
        <v>143</v>
      </c>
      <c r="AW559" s="13" t="s">
        <v>4</v>
      </c>
      <c r="AX559" s="13" t="s">
        <v>77</v>
      </c>
      <c r="AY559" s="240" t="s">
        <v>128</v>
      </c>
    </row>
    <row r="560" spans="2:65" s="1" customFormat="1" ht="22.5" customHeight="1">
      <c r="B560" s="34"/>
      <c r="C560" s="172" t="s">
        <v>719</v>
      </c>
      <c r="D560" s="172" t="s">
        <v>129</v>
      </c>
      <c r="E560" s="173" t="s">
        <v>720</v>
      </c>
      <c r="F560" s="174" t="s">
        <v>721</v>
      </c>
      <c r="G560" s="175" t="s">
        <v>236</v>
      </c>
      <c r="H560" s="176">
        <v>12.95</v>
      </c>
      <c r="I560" s="177"/>
      <c r="J560" s="176">
        <f>ROUND(I560*H560,1)</f>
        <v>0</v>
      </c>
      <c r="K560" s="174" t="s">
        <v>218</v>
      </c>
      <c r="L560" s="54"/>
      <c r="M560" s="178" t="s">
        <v>19</v>
      </c>
      <c r="N560" s="179" t="s">
        <v>41</v>
      </c>
      <c r="O560" s="35"/>
      <c r="P560" s="180">
        <f>O560*H560</f>
        <v>0</v>
      </c>
      <c r="Q560" s="180">
        <v>0</v>
      </c>
      <c r="R560" s="180">
        <f>Q560*H560</f>
        <v>0</v>
      </c>
      <c r="S560" s="180">
        <v>1.8</v>
      </c>
      <c r="T560" s="181">
        <f>S560*H560</f>
        <v>23.31</v>
      </c>
      <c r="AR560" s="17" t="s">
        <v>143</v>
      </c>
      <c r="AT560" s="17" t="s">
        <v>129</v>
      </c>
      <c r="AU560" s="17" t="s">
        <v>139</v>
      </c>
      <c r="AY560" s="17" t="s">
        <v>128</v>
      </c>
      <c r="BE560" s="182">
        <f>IF(N560="základní",J560,0)</f>
        <v>0</v>
      </c>
      <c r="BF560" s="182">
        <f>IF(N560="snížená",J560,0)</f>
        <v>0</v>
      </c>
      <c r="BG560" s="182">
        <f>IF(N560="zákl. přenesená",J560,0)</f>
        <v>0</v>
      </c>
      <c r="BH560" s="182">
        <f>IF(N560="sníž. přenesená",J560,0)</f>
        <v>0</v>
      </c>
      <c r="BI560" s="182">
        <f>IF(N560="nulová",J560,0)</f>
        <v>0</v>
      </c>
      <c r="BJ560" s="17" t="s">
        <v>77</v>
      </c>
      <c r="BK560" s="182">
        <f>ROUND(I560*H560,1)</f>
        <v>0</v>
      </c>
      <c r="BL560" s="17" t="s">
        <v>143</v>
      </c>
      <c r="BM560" s="17" t="s">
        <v>722</v>
      </c>
    </row>
    <row r="561" spans="2:47" s="1" customFormat="1" ht="40.5">
      <c r="B561" s="34"/>
      <c r="C561" s="56"/>
      <c r="D561" s="201" t="s">
        <v>220</v>
      </c>
      <c r="E561" s="56"/>
      <c r="F561" s="202" t="s">
        <v>723</v>
      </c>
      <c r="G561" s="56"/>
      <c r="H561" s="56"/>
      <c r="I561" s="145"/>
      <c r="J561" s="56"/>
      <c r="K561" s="56"/>
      <c r="L561" s="54"/>
      <c r="M561" s="71"/>
      <c r="N561" s="35"/>
      <c r="O561" s="35"/>
      <c r="P561" s="35"/>
      <c r="Q561" s="35"/>
      <c r="R561" s="35"/>
      <c r="S561" s="35"/>
      <c r="T561" s="72"/>
      <c r="AT561" s="17" t="s">
        <v>220</v>
      </c>
      <c r="AU561" s="17" t="s">
        <v>139</v>
      </c>
    </row>
    <row r="562" spans="2:51" s="11" customFormat="1" ht="13.5">
      <c r="B562" s="203"/>
      <c r="C562" s="204"/>
      <c r="D562" s="201" t="s">
        <v>222</v>
      </c>
      <c r="E562" s="205" t="s">
        <v>19</v>
      </c>
      <c r="F562" s="206" t="s">
        <v>440</v>
      </c>
      <c r="G562" s="204"/>
      <c r="H562" s="207" t="s">
        <v>19</v>
      </c>
      <c r="I562" s="208"/>
      <c r="J562" s="204"/>
      <c r="K562" s="204"/>
      <c r="L562" s="209"/>
      <c r="M562" s="210"/>
      <c r="N562" s="211"/>
      <c r="O562" s="211"/>
      <c r="P562" s="211"/>
      <c r="Q562" s="211"/>
      <c r="R562" s="211"/>
      <c r="S562" s="211"/>
      <c r="T562" s="212"/>
      <c r="AT562" s="213" t="s">
        <v>222</v>
      </c>
      <c r="AU562" s="213" t="s">
        <v>139</v>
      </c>
      <c r="AV562" s="11" t="s">
        <v>77</v>
      </c>
      <c r="AW562" s="11" t="s">
        <v>33</v>
      </c>
      <c r="AX562" s="11" t="s">
        <v>70</v>
      </c>
      <c r="AY562" s="213" t="s">
        <v>128</v>
      </c>
    </row>
    <row r="563" spans="2:51" s="12" customFormat="1" ht="13.5">
      <c r="B563" s="214"/>
      <c r="C563" s="215"/>
      <c r="D563" s="201" t="s">
        <v>222</v>
      </c>
      <c r="E563" s="227" t="s">
        <v>19</v>
      </c>
      <c r="F563" s="228" t="s">
        <v>724</v>
      </c>
      <c r="G563" s="215"/>
      <c r="H563" s="229">
        <v>6.1</v>
      </c>
      <c r="I563" s="220"/>
      <c r="J563" s="215"/>
      <c r="K563" s="215"/>
      <c r="L563" s="221"/>
      <c r="M563" s="222"/>
      <c r="N563" s="223"/>
      <c r="O563" s="223"/>
      <c r="P563" s="223"/>
      <c r="Q563" s="223"/>
      <c r="R563" s="223"/>
      <c r="S563" s="223"/>
      <c r="T563" s="224"/>
      <c r="AT563" s="225" t="s">
        <v>222</v>
      </c>
      <c r="AU563" s="225" t="s">
        <v>139</v>
      </c>
      <c r="AV563" s="12" t="s">
        <v>79</v>
      </c>
      <c r="AW563" s="12" t="s">
        <v>33</v>
      </c>
      <c r="AX563" s="12" t="s">
        <v>70</v>
      </c>
      <c r="AY563" s="225" t="s">
        <v>128</v>
      </c>
    </row>
    <row r="564" spans="2:51" s="12" customFormat="1" ht="13.5">
      <c r="B564" s="214"/>
      <c r="C564" s="215"/>
      <c r="D564" s="201" t="s">
        <v>222</v>
      </c>
      <c r="E564" s="227" t="s">
        <v>19</v>
      </c>
      <c r="F564" s="228" t="s">
        <v>725</v>
      </c>
      <c r="G564" s="215"/>
      <c r="H564" s="229">
        <v>13.03</v>
      </c>
      <c r="I564" s="220"/>
      <c r="J564" s="215"/>
      <c r="K564" s="215"/>
      <c r="L564" s="221"/>
      <c r="M564" s="222"/>
      <c r="N564" s="223"/>
      <c r="O564" s="223"/>
      <c r="P564" s="223"/>
      <c r="Q564" s="223"/>
      <c r="R564" s="223"/>
      <c r="S564" s="223"/>
      <c r="T564" s="224"/>
      <c r="AT564" s="225" t="s">
        <v>222</v>
      </c>
      <c r="AU564" s="225" t="s">
        <v>139</v>
      </c>
      <c r="AV564" s="12" t="s">
        <v>79</v>
      </c>
      <c r="AW564" s="12" t="s">
        <v>33</v>
      </c>
      <c r="AX564" s="12" t="s">
        <v>70</v>
      </c>
      <c r="AY564" s="225" t="s">
        <v>128</v>
      </c>
    </row>
    <row r="565" spans="2:51" s="12" customFormat="1" ht="13.5">
      <c r="B565" s="214"/>
      <c r="C565" s="215"/>
      <c r="D565" s="201" t="s">
        <v>222</v>
      </c>
      <c r="E565" s="227" t="s">
        <v>19</v>
      </c>
      <c r="F565" s="228" t="s">
        <v>726</v>
      </c>
      <c r="G565" s="215"/>
      <c r="H565" s="229">
        <v>-0.48</v>
      </c>
      <c r="I565" s="220"/>
      <c r="J565" s="215"/>
      <c r="K565" s="215"/>
      <c r="L565" s="221"/>
      <c r="M565" s="222"/>
      <c r="N565" s="223"/>
      <c r="O565" s="223"/>
      <c r="P565" s="223"/>
      <c r="Q565" s="223"/>
      <c r="R565" s="223"/>
      <c r="S565" s="223"/>
      <c r="T565" s="224"/>
      <c r="AT565" s="225" t="s">
        <v>222</v>
      </c>
      <c r="AU565" s="225" t="s">
        <v>139</v>
      </c>
      <c r="AV565" s="12" t="s">
        <v>79</v>
      </c>
      <c r="AW565" s="12" t="s">
        <v>33</v>
      </c>
      <c r="AX565" s="12" t="s">
        <v>70</v>
      </c>
      <c r="AY565" s="225" t="s">
        <v>128</v>
      </c>
    </row>
    <row r="566" spans="2:51" s="12" customFormat="1" ht="13.5">
      <c r="B566" s="214"/>
      <c r="C566" s="215"/>
      <c r="D566" s="201" t="s">
        <v>222</v>
      </c>
      <c r="E566" s="227" t="s">
        <v>19</v>
      </c>
      <c r="F566" s="228" t="s">
        <v>727</v>
      </c>
      <c r="G566" s="215"/>
      <c r="H566" s="229">
        <v>-5.7</v>
      </c>
      <c r="I566" s="220"/>
      <c r="J566" s="215"/>
      <c r="K566" s="215"/>
      <c r="L566" s="221"/>
      <c r="M566" s="222"/>
      <c r="N566" s="223"/>
      <c r="O566" s="223"/>
      <c r="P566" s="223"/>
      <c r="Q566" s="223"/>
      <c r="R566" s="223"/>
      <c r="S566" s="223"/>
      <c r="T566" s="224"/>
      <c r="AT566" s="225" t="s">
        <v>222</v>
      </c>
      <c r="AU566" s="225" t="s">
        <v>139</v>
      </c>
      <c r="AV566" s="12" t="s">
        <v>79</v>
      </c>
      <c r="AW566" s="12" t="s">
        <v>33</v>
      </c>
      <c r="AX566" s="12" t="s">
        <v>70</v>
      </c>
      <c r="AY566" s="225" t="s">
        <v>128</v>
      </c>
    </row>
    <row r="567" spans="2:51" s="13" customFormat="1" ht="13.5">
      <c r="B567" s="230"/>
      <c r="C567" s="231"/>
      <c r="D567" s="216" t="s">
        <v>222</v>
      </c>
      <c r="E567" s="232" t="s">
        <v>19</v>
      </c>
      <c r="F567" s="233" t="s">
        <v>251</v>
      </c>
      <c r="G567" s="231"/>
      <c r="H567" s="234">
        <v>12.95</v>
      </c>
      <c r="I567" s="235"/>
      <c r="J567" s="231"/>
      <c r="K567" s="231"/>
      <c r="L567" s="236"/>
      <c r="M567" s="237"/>
      <c r="N567" s="238"/>
      <c r="O567" s="238"/>
      <c r="P567" s="238"/>
      <c r="Q567" s="238"/>
      <c r="R567" s="238"/>
      <c r="S567" s="238"/>
      <c r="T567" s="239"/>
      <c r="AT567" s="240" t="s">
        <v>222</v>
      </c>
      <c r="AU567" s="240" t="s">
        <v>139</v>
      </c>
      <c r="AV567" s="13" t="s">
        <v>143</v>
      </c>
      <c r="AW567" s="13" t="s">
        <v>33</v>
      </c>
      <c r="AX567" s="13" t="s">
        <v>77</v>
      </c>
      <c r="AY567" s="240" t="s">
        <v>128</v>
      </c>
    </row>
    <row r="568" spans="2:65" s="1" customFormat="1" ht="22.5" customHeight="1">
      <c r="B568" s="34"/>
      <c r="C568" s="172" t="s">
        <v>728</v>
      </c>
      <c r="D568" s="172" t="s">
        <v>129</v>
      </c>
      <c r="E568" s="173" t="s">
        <v>729</v>
      </c>
      <c r="F568" s="174" t="s">
        <v>730</v>
      </c>
      <c r="G568" s="175" t="s">
        <v>236</v>
      </c>
      <c r="H568" s="176">
        <v>7.87</v>
      </c>
      <c r="I568" s="177"/>
      <c r="J568" s="176">
        <f>ROUND(I568*H568,1)</f>
        <v>0</v>
      </c>
      <c r="K568" s="174" t="s">
        <v>218</v>
      </c>
      <c r="L568" s="54"/>
      <c r="M568" s="178" t="s">
        <v>19</v>
      </c>
      <c r="N568" s="179" t="s">
        <v>41</v>
      </c>
      <c r="O568" s="35"/>
      <c r="P568" s="180">
        <f>O568*H568</f>
        <v>0</v>
      </c>
      <c r="Q568" s="180">
        <v>0</v>
      </c>
      <c r="R568" s="180">
        <f>Q568*H568</f>
        <v>0</v>
      </c>
      <c r="S568" s="180">
        <v>1.594</v>
      </c>
      <c r="T568" s="181">
        <f>S568*H568</f>
        <v>12.544780000000001</v>
      </c>
      <c r="AR568" s="17" t="s">
        <v>143</v>
      </c>
      <c r="AT568" s="17" t="s">
        <v>129</v>
      </c>
      <c r="AU568" s="17" t="s">
        <v>139</v>
      </c>
      <c r="AY568" s="17" t="s">
        <v>128</v>
      </c>
      <c r="BE568" s="182">
        <f>IF(N568="základní",J568,0)</f>
        <v>0</v>
      </c>
      <c r="BF568" s="182">
        <f>IF(N568="snížená",J568,0)</f>
        <v>0</v>
      </c>
      <c r="BG568" s="182">
        <f>IF(N568="zákl. přenesená",J568,0)</f>
        <v>0</v>
      </c>
      <c r="BH568" s="182">
        <f>IF(N568="sníž. přenesená",J568,0)</f>
        <v>0</v>
      </c>
      <c r="BI568" s="182">
        <f>IF(N568="nulová",J568,0)</f>
        <v>0</v>
      </c>
      <c r="BJ568" s="17" t="s">
        <v>77</v>
      </c>
      <c r="BK568" s="182">
        <f>ROUND(I568*H568,1)</f>
        <v>0</v>
      </c>
      <c r="BL568" s="17" t="s">
        <v>143</v>
      </c>
      <c r="BM568" s="17" t="s">
        <v>731</v>
      </c>
    </row>
    <row r="569" spans="2:47" s="1" customFormat="1" ht="40.5">
      <c r="B569" s="34"/>
      <c r="C569" s="56"/>
      <c r="D569" s="201" t="s">
        <v>220</v>
      </c>
      <c r="E569" s="56"/>
      <c r="F569" s="202" t="s">
        <v>723</v>
      </c>
      <c r="G569" s="56"/>
      <c r="H569" s="56"/>
      <c r="I569" s="145"/>
      <c r="J569" s="56"/>
      <c r="K569" s="56"/>
      <c r="L569" s="54"/>
      <c r="M569" s="71"/>
      <c r="N569" s="35"/>
      <c r="O569" s="35"/>
      <c r="P569" s="35"/>
      <c r="Q569" s="35"/>
      <c r="R569" s="35"/>
      <c r="S569" s="35"/>
      <c r="T569" s="72"/>
      <c r="AT569" s="17" t="s">
        <v>220</v>
      </c>
      <c r="AU569" s="17" t="s">
        <v>139</v>
      </c>
    </row>
    <row r="570" spans="2:51" s="11" customFormat="1" ht="13.5">
      <c r="B570" s="203"/>
      <c r="C570" s="204"/>
      <c r="D570" s="201" t="s">
        <v>222</v>
      </c>
      <c r="E570" s="205" t="s">
        <v>19</v>
      </c>
      <c r="F570" s="206" t="s">
        <v>522</v>
      </c>
      <c r="G570" s="204"/>
      <c r="H570" s="207" t="s">
        <v>19</v>
      </c>
      <c r="I570" s="208"/>
      <c r="J570" s="204"/>
      <c r="K570" s="204"/>
      <c r="L570" s="209"/>
      <c r="M570" s="210"/>
      <c r="N570" s="211"/>
      <c r="O570" s="211"/>
      <c r="P570" s="211"/>
      <c r="Q570" s="211"/>
      <c r="R570" s="211"/>
      <c r="S570" s="211"/>
      <c r="T570" s="212"/>
      <c r="AT570" s="213" t="s">
        <v>222</v>
      </c>
      <c r="AU570" s="213" t="s">
        <v>139</v>
      </c>
      <c r="AV570" s="11" t="s">
        <v>77</v>
      </c>
      <c r="AW570" s="11" t="s">
        <v>33</v>
      </c>
      <c r="AX570" s="11" t="s">
        <v>70</v>
      </c>
      <c r="AY570" s="213" t="s">
        <v>128</v>
      </c>
    </row>
    <row r="571" spans="2:51" s="12" customFormat="1" ht="13.5">
      <c r="B571" s="214"/>
      <c r="C571" s="215"/>
      <c r="D571" s="201" t="s">
        <v>222</v>
      </c>
      <c r="E571" s="227" t="s">
        <v>19</v>
      </c>
      <c r="F571" s="228" t="s">
        <v>732</v>
      </c>
      <c r="G571" s="215"/>
      <c r="H571" s="229">
        <v>2.46</v>
      </c>
      <c r="I571" s="220"/>
      <c r="J571" s="215"/>
      <c r="K571" s="215"/>
      <c r="L571" s="221"/>
      <c r="M571" s="222"/>
      <c r="N571" s="223"/>
      <c r="O571" s="223"/>
      <c r="P571" s="223"/>
      <c r="Q571" s="223"/>
      <c r="R571" s="223"/>
      <c r="S571" s="223"/>
      <c r="T571" s="224"/>
      <c r="AT571" s="225" t="s">
        <v>222</v>
      </c>
      <c r="AU571" s="225" t="s">
        <v>139</v>
      </c>
      <c r="AV571" s="12" t="s">
        <v>79</v>
      </c>
      <c r="AW571" s="12" t="s">
        <v>33</v>
      </c>
      <c r="AX571" s="12" t="s">
        <v>70</v>
      </c>
      <c r="AY571" s="225" t="s">
        <v>128</v>
      </c>
    </row>
    <row r="572" spans="2:51" s="11" customFormat="1" ht="13.5">
      <c r="B572" s="203"/>
      <c r="C572" s="204"/>
      <c r="D572" s="201" t="s">
        <v>222</v>
      </c>
      <c r="E572" s="205" t="s">
        <v>19</v>
      </c>
      <c r="F572" s="206" t="s">
        <v>524</v>
      </c>
      <c r="G572" s="204"/>
      <c r="H572" s="207" t="s">
        <v>19</v>
      </c>
      <c r="I572" s="208"/>
      <c r="J572" s="204"/>
      <c r="K572" s="204"/>
      <c r="L572" s="209"/>
      <c r="M572" s="210"/>
      <c r="N572" s="211"/>
      <c r="O572" s="211"/>
      <c r="P572" s="211"/>
      <c r="Q572" s="211"/>
      <c r="R572" s="211"/>
      <c r="S572" s="211"/>
      <c r="T572" s="212"/>
      <c r="AT572" s="213" t="s">
        <v>222</v>
      </c>
      <c r="AU572" s="213" t="s">
        <v>139</v>
      </c>
      <c r="AV572" s="11" t="s">
        <v>77</v>
      </c>
      <c r="AW572" s="11" t="s">
        <v>33</v>
      </c>
      <c r="AX572" s="11" t="s">
        <v>70</v>
      </c>
      <c r="AY572" s="213" t="s">
        <v>128</v>
      </c>
    </row>
    <row r="573" spans="2:51" s="12" customFormat="1" ht="13.5">
      <c r="B573" s="214"/>
      <c r="C573" s="215"/>
      <c r="D573" s="201" t="s">
        <v>222</v>
      </c>
      <c r="E573" s="227" t="s">
        <v>19</v>
      </c>
      <c r="F573" s="228" t="s">
        <v>732</v>
      </c>
      <c r="G573" s="215"/>
      <c r="H573" s="229">
        <v>2.46</v>
      </c>
      <c r="I573" s="220"/>
      <c r="J573" s="215"/>
      <c r="K573" s="215"/>
      <c r="L573" s="221"/>
      <c r="M573" s="222"/>
      <c r="N573" s="223"/>
      <c r="O573" s="223"/>
      <c r="P573" s="223"/>
      <c r="Q573" s="223"/>
      <c r="R573" s="223"/>
      <c r="S573" s="223"/>
      <c r="T573" s="224"/>
      <c r="AT573" s="225" t="s">
        <v>222</v>
      </c>
      <c r="AU573" s="225" t="s">
        <v>139</v>
      </c>
      <c r="AV573" s="12" t="s">
        <v>79</v>
      </c>
      <c r="AW573" s="12" t="s">
        <v>33</v>
      </c>
      <c r="AX573" s="12" t="s">
        <v>70</v>
      </c>
      <c r="AY573" s="225" t="s">
        <v>128</v>
      </c>
    </row>
    <row r="574" spans="2:51" s="11" customFormat="1" ht="13.5">
      <c r="B574" s="203"/>
      <c r="C574" s="204"/>
      <c r="D574" s="201" t="s">
        <v>222</v>
      </c>
      <c r="E574" s="205" t="s">
        <v>19</v>
      </c>
      <c r="F574" s="206" t="s">
        <v>525</v>
      </c>
      <c r="G574" s="204"/>
      <c r="H574" s="207" t="s">
        <v>19</v>
      </c>
      <c r="I574" s="208"/>
      <c r="J574" s="204"/>
      <c r="K574" s="204"/>
      <c r="L574" s="209"/>
      <c r="M574" s="210"/>
      <c r="N574" s="211"/>
      <c r="O574" s="211"/>
      <c r="P574" s="211"/>
      <c r="Q574" s="211"/>
      <c r="R574" s="211"/>
      <c r="S574" s="211"/>
      <c r="T574" s="212"/>
      <c r="AT574" s="213" t="s">
        <v>222</v>
      </c>
      <c r="AU574" s="213" t="s">
        <v>139</v>
      </c>
      <c r="AV574" s="11" t="s">
        <v>77</v>
      </c>
      <c r="AW574" s="11" t="s">
        <v>33</v>
      </c>
      <c r="AX574" s="11" t="s">
        <v>70</v>
      </c>
      <c r="AY574" s="213" t="s">
        <v>128</v>
      </c>
    </row>
    <row r="575" spans="2:51" s="12" customFormat="1" ht="13.5">
      <c r="B575" s="214"/>
      <c r="C575" s="215"/>
      <c r="D575" s="201" t="s">
        <v>222</v>
      </c>
      <c r="E575" s="227" t="s">
        <v>19</v>
      </c>
      <c r="F575" s="228" t="s">
        <v>733</v>
      </c>
      <c r="G575" s="215"/>
      <c r="H575" s="229">
        <v>2.95</v>
      </c>
      <c r="I575" s="220"/>
      <c r="J575" s="215"/>
      <c r="K575" s="215"/>
      <c r="L575" s="221"/>
      <c r="M575" s="222"/>
      <c r="N575" s="223"/>
      <c r="O575" s="223"/>
      <c r="P575" s="223"/>
      <c r="Q575" s="223"/>
      <c r="R575" s="223"/>
      <c r="S575" s="223"/>
      <c r="T575" s="224"/>
      <c r="AT575" s="225" t="s">
        <v>222</v>
      </c>
      <c r="AU575" s="225" t="s">
        <v>139</v>
      </c>
      <c r="AV575" s="12" t="s">
        <v>79</v>
      </c>
      <c r="AW575" s="12" t="s">
        <v>33</v>
      </c>
      <c r="AX575" s="12" t="s">
        <v>70</v>
      </c>
      <c r="AY575" s="225" t="s">
        <v>128</v>
      </c>
    </row>
    <row r="576" spans="2:51" s="13" customFormat="1" ht="13.5">
      <c r="B576" s="230"/>
      <c r="C576" s="231"/>
      <c r="D576" s="216" t="s">
        <v>222</v>
      </c>
      <c r="E576" s="232" t="s">
        <v>19</v>
      </c>
      <c r="F576" s="233" t="s">
        <v>251</v>
      </c>
      <c r="G576" s="231"/>
      <c r="H576" s="234">
        <v>7.87</v>
      </c>
      <c r="I576" s="235"/>
      <c r="J576" s="231"/>
      <c r="K576" s="231"/>
      <c r="L576" s="236"/>
      <c r="M576" s="237"/>
      <c r="N576" s="238"/>
      <c r="O576" s="238"/>
      <c r="P576" s="238"/>
      <c r="Q576" s="238"/>
      <c r="R576" s="238"/>
      <c r="S576" s="238"/>
      <c r="T576" s="239"/>
      <c r="AT576" s="240" t="s">
        <v>222</v>
      </c>
      <c r="AU576" s="240" t="s">
        <v>139</v>
      </c>
      <c r="AV576" s="13" t="s">
        <v>143</v>
      </c>
      <c r="AW576" s="13" t="s">
        <v>33</v>
      </c>
      <c r="AX576" s="13" t="s">
        <v>77</v>
      </c>
      <c r="AY576" s="240" t="s">
        <v>128</v>
      </c>
    </row>
    <row r="577" spans="2:65" s="1" customFormat="1" ht="22.5" customHeight="1">
      <c r="B577" s="34"/>
      <c r="C577" s="172" t="s">
        <v>734</v>
      </c>
      <c r="D577" s="172" t="s">
        <v>129</v>
      </c>
      <c r="E577" s="173" t="s">
        <v>735</v>
      </c>
      <c r="F577" s="174" t="s">
        <v>736</v>
      </c>
      <c r="G577" s="175" t="s">
        <v>227</v>
      </c>
      <c r="H577" s="176">
        <v>15.12</v>
      </c>
      <c r="I577" s="177"/>
      <c r="J577" s="176">
        <f>ROUND(I577*H577,1)</f>
        <v>0</v>
      </c>
      <c r="K577" s="174" t="s">
        <v>218</v>
      </c>
      <c r="L577" s="54"/>
      <c r="M577" s="178" t="s">
        <v>19</v>
      </c>
      <c r="N577" s="179" t="s">
        <v>41</v>
      </c>
      <c r="O577" s="35"/>
      <c r="P577" s="180">
        <f>O577*H577</f>
        <v>0</v>
      </c>
      <c r="Q577" s="180">
        <v>0</v>
      </c>
      <c r="R577" s="180">
        <f>Q577*H577</f>
        <v>0</v>
      </c>
      <c r="S577" s="180">
        <v>0.082</v>
      </c>
      <c r="T577" s="181">
        <f>S577*H577</f>
        <v>1.23984</v>
      </c>
      <c r="AR577" s="17" t="s">
        <v>143</v>
      </c>
      <c r="AT577" s="17" t="s">
        <v>129</v>
      </c>
      <c r="AU577" s="17" t="s">
        <v>139</v>
      </c>
      <c r="AY577" s="17" t="s">
        <v>128</v>
      </c>
      <c r="BE577" s="182">
        <f>IF(N577="základní",J577,0)</f>
        <v>0</v>
      </c>
      <c r="BF577" s="182">
        <f>IF(N577="snížená",J577,0)</f>
        <v>0</v>
      </c>
      <c r="BG577" s="182">
        <f>IF(N577="zákl. přenesená",J577,0)</f>
        <v>0</v>
      </c>
      <c r="BH577" s="182">
        <f>IF(N577="sníž. přenesená",J577,0)</f>
        <v>0</v>
      </c>
      <c r="BI577" s="182">
        <f>IF(N577="nulová",J577,0)</f>
        <v>0</v>
      </c>
      <c r="BJ577" s="17" t="s">
        <v>77</v>
      </c>
      <c r="BK577" s="182">
        <f>ROUND(I577*H577,1)</f>
        <v>0</v>
      </c>
      <c r="BL577" s="17" t="s">
        <v>143</v>
      </c>
      <c r="BM577" s="17" t="s">
        <v>737</v>
      </c>
    </row>
    <row r="578" spans="2:51" s="11" customFormat="1" ht="13.5">
      <c r="B578" s="203"/>
      <c r="C578" s="204"/>
      <c r="D578" s="201" t="s">
        <v>222</v>
      </c>
      <c r="E578" s="205" t="s">
        <v>19</v>
      </c>
      <c r="F578" s="206" t="s">
        <v>440</v>
      </c>
      <c r="G578" s="204"/>
      <c r="H578" s="207" t="s">
        <v>19</v>
      </c>
      <c r="I578" s="208"/>
      <c r="J578" s="204"/>
      <c r="K578" s="204"/>
      <c r="L578" s="209"/>
      <c r="M578" s="210"/>
      <c r="N578" s="211"/>
      <c r="O578" s="211"/>
      <c r="P578" s="211"/>
      <c r="Q578" s="211"/>
      <c r="R578" s="211"/>
      <c r="S578" s="211"/>
      <c r="T578" s="212"/>
      <c r="AT578" s="213" t="s">
        <v>222</v>
      </c>
      <c r="AU578" s="213" t="s">
        <v>139</v>
      </c>
      <c r="AV578" s="11" t="s">
        <v>77</v>
      </c>
      <c r="AW578" s="11" t="s">
        <v>33</v>
      </c>
      <c r="AX578" s="11" t="s">
        <v>70</v>
      </c>
      <c r="AY578" s="213" t="s">
        <v>128</v>
      </c>
    </row>
    <row r="579" spans="2:51" s="12" customFormat="1" ht="13.5">
      <c r="B579" s="214"/>
      <c r="C579" s="215"/>
      <c r="D579" s="216" t="s">
        <v>222</v>
      </c>
      <c r="E579" s="217" t="s">
        <v>19</v>
      </c>
      <c r="F579" s="218" t="s">
        <v>738</v>
      </c>
      <c r="G579" s="215"/>
      <c r="H579" s="219">
        <v>15.12</v>
      </c>
      <c r="I579" s="220"/>
      <c r="J579" s="215"/>
      <c r="K579" s="215"/>
      <c r="L579" s="221"/>
      <c r="M579" s="222"/>
      <c r="N579" s="223"/>
      <c r="O579" s="223"/>
      <c r="P579" s="223"/>
      <c r="Q579" s="223"/>
      <c r="R579" s="223"/>
      <c r="S579" s="223"/>
      <c r="T579" s="224"/>
      <c r="AT579" s="225" t="s">
        <v>222</v>
      </c>
      <c r="AU579" s="225" t="s">
        <v>139</v>
      </c>
      <c r="AV579" s="12" t="s">
        <v>79</v>
      </c>
      <c r="AW579" s="12" t="s">
        <v>33</v>
      </c>
      <c r="AX579" s="12" t="s">
        <v>77</v>
      </c>
      <c r="AY579" s="225" t="s">
        <v>128</v>
      </c>
    </row>
    <row r="580" spans="2:65" s="1" customFormat="1" ht="22.5" customHeight="1">
      <c r="B580" s="34"/>
      <c r="C580" s="172" t="s">
        <v>739</v>
      </c>
      <c r="D580" s="172" t="s">
        <v>129</v>
      </c>
      <c r="E580" s="173" t="s">
        <v>740</v>
      </c>
      <c r="F580" s="174" t="s">
        <v>741</v>
      </c>
      <c r="G580" s="175" t="s">
        <v>236</v>
      </c>
      <c r="H580" s="176">
        <v>12.41</v>
      </c>
      <c r="I580" s="177"/>
      <c r="J580" s="176">
        <f>ROUND(I580*H580,1)</f>
        <v>0</v>
      </c>
      <c r="K580" s="174" t="s">
        <v>218</v>
      </c>
      <c r="L580" s="54"/>
      <c r="M580" s="178" t="s">
        <v>19</v>
      </c>
      <c r="N580" s="179" t="s">
        <v>41</v>
      </c>
      <c r="O580" s="35"/>
      <c r="P580" s="180">
        <f>O580*H580</f>
        <v>0</v>
      </c>
      <c r="Q580" s="180">
        <v>0</v>
      </c>
      <c r="R580" s="180">
        <f>Q580*H580</f>
        <v>0</v>
      </c>
      <c r="S580" s="180">
        <v>2.4</v>
      </c>
      <c r="T580" s="181">
        <f>S580*H580</f>
        <v>29.784</v>
      </c>
      <c r="AR580" s="17" t="s">
        <v>143</v>
      </c>
      <c r="AT580" s="17" t="s">
        <v>129</v>
      </c>
      <c r="AU580" s="17" t="s">
        <v>139</v>
      </c>
      <c r="AY580" s="17" t="s">
        <v>128</v>
      </c>
      <c r="BE580" s="182">
        <f>IF(N580="základní",J580,0)</f>
        <v>0</v>
      </c>
      <c r="BF580" s="182">
        <f>IF(N580="snížená",J580,0)</f>
        <v>0</v>
      </c>
      <c r="BG580" s="182">
        <f>IF(N580="zákl. přenesená",J580,0)</f>
        <v>0</v>
      </c>
      <c r="BH580" s="182">
        <f>IF(N580="sníž. přenesená",J580,0)</f>
        <v>0</v>
      </c>
      <c r="BI580" s="182">
        <f>IF(N580="nulová",J580,0)</f>
        <v>0</v>
      </c>
      <c r="BJ580" s="17" t="s">
        <v>77</v>
      </c>
      <c r="BK580" s="182">
        <f>ROUND(I580*H580,1)</f>
        <v>0</v>
      </c>
      <c r="BL580" s="17" t="s">
        <v>143</v>
      </c>
      <c r="BM580" s="17" t="s">
        <v>742</v>
      </c>
    </row>
    <row r="581" spans="2:47" s="1" customFormat="1" ht="40.5">
      <c r="B581" s="34"/>
      <c r="C581" s="56"/>
      <c r="D581" s="201" t="s">
        <v>220</v>
      </c>
      <c r="E581" s="56"/>
      <c r="F581" s="202" t="s">
        <v>743</v>
      </c>
      <c r="G581" s="56"/>
      <c r="H581" s="56"/>
      <c r="I581" s="145"/>
      <c r="J581" s="56"/>
      <c r="K581" s="56"/>
      <c r="L581" s="54"/>
      <c r="M581" s="71"/>
      <c r="N581" s="35"/>
      <c r="O581" s="35"/>
      <c r="P581" s="35"/>
      <c r="Q581" s="35"/>
      <c r="R581" s="35"/>
      <c r="S581" s="35"/>
      <c r="T581" s="72"/>
      <c r="AT581" s="17" t="s">
        <v>220</v>
      </c>
      <c r="AU581" s="17" t="s">
        <v>139</v>
      </c>
    </row>
    <row r="582" spans="2:51" s="11" customFormat="1" ht="13.5">
      <c r="B582" s="203"/>
      <c r="C582" s="204"/>
      <c r="D582" s="201" t="s">
        <v>222</v>
      </c>
      <c r="E582" s="205" t="s">
        <v>19</v>
      </c>
      <c r="F582" s="206" t="s">
        <v>643</v>
      </c>
      <c r="G582" s="204"/>
      <c r="H582" s="207" t="s">
        <v>19</v>
      </c>
      <c r="I582" s="208"/>
      <c r="J582" s="204"/>
      <c r="K582" s="204"/>
      <c r="L582" s="209"/>
      <c r="M582" s="210"/>
      <c r="N582" s="211"/>
      <c r="O582" s="211"/>
      <c r="P582" s="211"/>
      <c r="Q582" s="211"/>
      <c r="R582" s="211"/>
      <c r="S582" s="211"/>
      <c r="T582" s="212"/>
      <c r="AT582" s="213" t="s">
        <v>222</v>
      </c>
      <c r="AU582" s="213" t="s">
        <v>139</v>
      </c>
      <c r="AV582" s="11" t="s">
        <v>77</v>
      </c>
      <c r="AW582" s="11" t="s">
        <v>33</v>
      </c>
      <c r="AX582" s="11" t="s">
        <v>70</v>
      </c>
      <c r="AY582" s="213" t="s">
        <v>128</v>
      </c>
    </row>
    <row r="583" spans="2:51" s="12" customFormat="1" ht="13.5">
      <c r="B583" s="214"/>
      <c r="C583" s="215"/>
      <c r="D583" s="216" t="s">
        <v>222</v>
      </c>
      <c r="E583" s="217" t="s">
        <v>19</v>
      </c>
      <c r="F583" s="218" t="s">
        <v>744</v>
      </c>
      <c r="G583" s="215"/>
      <c r="H583" s="219">
        <v>12.41</v>
      </c>
      <c r="I583" s="220"/>
      <c r="J583" s="215"/>
      <c r="K583" s="215"/>
      <c r="L583" s="221"/>
      <c r="M583" s="222"/>
      <c r="N583" s="223"/>
      <c r="O583" s="223"/>
      <c r="P583" s="223"/>
      <c r="Q583" s="223"/>
      <c r="R583" s="223"/>
      <c r="S583" s="223"/>
      <c r="T583" s="224"/>
      <c r="AT583" s="225" t="s">
        <v>222</v>
      </c>
      <c r="AU583" s="225" t="s">
        <v>139</v>
      </c>
      <c r="AV583" s="12" t="s">
        <v>79</v>
      </c>
      <c r="AW583" s="12" t="s">
        <v>33</v>
      </c>
      <c r="AX583" s="12" t="s">
        <v>77</v>
      </c>
      <c r="AY583" s="225" t="s">
        <v>128</v>
      </c>
    </row>
    <row r="584" spans="2:65" s="1" customFormat="1" ht="31.5" customHeight="1">
      <c r="B584" s="34"/>
      <c r="C584" s="172" t="s">
        <v>745</v>
      </c>
      <c r="D584" s="172" t="s">
        <v>129</v>
      </c>
      <c r="E584" s="173" t="s">
        <v>746</v>
      </c>
      <c r="F584" s="174" t="s">
        <v>747</v>
      </c>
      <c r="G584" s="175" t="s">
        <v>236</v>
      </c>
      <c r="H584" s="176">
        <v>15.81</v>
      </c>
      <c r="I584" s="177"/>
      <c r="J584" s="176">
        <f>ROUND(I584*H584,1)</f>
        <v>0</v>
      </c>
      <c r="K584" s="174" t="s">
        <v>218</v>
      </c>
      <c r="L584" s="54"/>
      <c r="M584" s="178" t="s">
        <v>19</v>
      </c>
      <c r="N584" s="179" t="s">
        <v>41</v>
      </c>
      <c r="O584" s="35"/>
      <c r="P584" s="180">
        <f>O584*H584</f>
        <v>0</v>
      </c>
      <c r="Q584" s="180">
        <v>0</v>
      </c>
      <c r="R584" s="180">
        <f>Q584*H584</f>
        <v>0</v>
      </c>
      <c r="S584" s="180">
        <v>2.2</v>
      </c>
      <c r="T584" s="181">
        <f>S584*H584</f>
        <v>34.782000000000004</v>
      </c>
      <c r="AR584" s="17" t="s">
        <v>143</v>
      </c>
      <c r="AT584" s="17" t="s">
        <v>129</v>
      </c>
      <c r="AU584" s="17" t="s">
        <v>139</v>
      </c>
      <c r="AY584" s="17" t="s">
        <v>128</v>
      </c>
      <c r="BE584" s="182">
        <f>IF(N584="základní",J584,0)</f>
        <v>0</v>
      </c>
      <c r="BF584" s="182">
        <f>IF(N584="snížená",J584,0)</f>
        <v>0</v>
      </c>
      <c r="BG584" s="182">
        <f>IF(N584="zákl. přenesená",J584,0)</f>
        <v>0</v>
      </c>
      <c r="BH584" s="182">
        <f>IF(N584="sníž. přenesená",J584,0)</f>
        <v>0</v>
      </c>
      <c r="BI584" s="182">
        <f>IF(N584="nulová",J584,0)</f>
        <v>0</v>
      </c>
      <c r="BJ584" s="17" t="s">
        <v>77</v>
      </c>
      <c r="BK584" s="182">
        <f>ROUND(I584*H584,1)</f>
        <v>0</v>
      </c>
      <c r="BL584" s="17" t="s">
        <v>143</v>
      </c>
      <c r="BM584" s="17" t="s">
        <v>748</v>
      </c>
    </row>
    <row r="585" spans="2:51" s="11" customFormat="1" ht="13.5">
      <c r="B585" s="203"/>
      <c r="C585" s="204"/>
      <c r="D585" s="201" t="s">
        <v>222</v>
      </c>
      <c r="E585" s="205" t="s">
        <v>19</v>
      </c>
      <c r="F585" s="206" t="s">
        <v>440</v>
      </c>
      <c r="G585" s="204"/>
      <c r="H585" s="207" t="s">
        <v>19</v>
      </c>
      <c r="I585" s="208"/>
      <c r="J585" s="204"/>
      <c r="K585" s="204"/>
      <c r="L585" s="209"/>
      <c r="M585" s="210"/>
      <c r="N585" s="211"/>
      <c r="O585" s="211"/>
      <c r="P585" s="211"/>
      <c r="Q585" s="211"/>
      <c r="R585" s="211"/>
      <c r="S585" s="211"/>
      <c r="T585" s="212"/>
      <c r="AT585" s="213" t="s">
        <v>222</v>
      </c>
      <c r="AU585" s="213" t="s">
        <v>139</v>
      </c>
      <c r="AV585" s="11" t="s">
        <v>77</v>
      </c>
      <c r="AW585" s="11" t="s">
        <v>33</v>
      </c>
      <c r="AX585" s="11" t="s">
        <v>70</v>
      </c>
      <c r="AY585" s="213" t="s">
        <v>128</v>
      </c>
    </row>
    <row r="586" spans="2:51" s="12" customFormat="1" ht="13.5">
      <c r="B586" s="214"/>
      <c r="C586" s="215"/>
      <c r="D586" s="201" t="s">
        <v>222</v>
      </c>
      <c r="E586" s="227" t="s">
        <v>19</v>
      </c>
      <c r="F586" s="228" t="s">
        <v>749</v>
      </c>
      <c r="G586" s="215"/>
      <c r="H586" s="229">
        <v>4.98</v>
      </c>
      <c r="I586" s="220"/>
      <c r="J586" s="215"/>
      <c r="K586" s="215"/>
      <c r="L586" s="221"/>
      <c r="M586" s="222"/>
      <c r="N586" s="223"/>
      <c r="O586" s="223"/>
      <c r="P586" s="223"/>
      <c r="Q586" s="223"/>
      <c r="R586" s="223"/>
      <c r="S586" s="223"/>
      <c r="T586" s="224"/>
      <c r="AT586" s="225" t="s">
        <v>222</v>
      </c>
      <c r="AU586" s="225" t="s">
        <v>139</v>
      </c>
      <c r="AV586" s="12" t="s">
        <v>79</v>
      </c>
      <c r="AW586" s="12" t="s">
        <v>33</v>
      </c>
      <c r="AX586" s="12" t="s">
        <v>70</v>
      </c>
      <c r="AY586" s="225" t="s">
        <v>128</v>
      </c>
    </row>
    <row r="587" spans="2:51" s="11" customFormat="1" ht="13.5">
      <c r="B587" s="203"/>
      <c r="C587" s="204"/>
      <c r="D587" s="201" t="s">
        <v>222</v>
      </c>
      <c r="E587" s="205" t="s">
        <v>19</v>
      </c>
      <c r="F587" s="206" t="s">
        <v>643</v>
      </c>
      <c r="G587" s="204"/>
      <c r="H587" s="207" t="s">
        <v>19</v>
      </c>
      <c r="I587" s="208"/>
      <c r="J587" s="204"/>
      <c r="K587" s="204"/>
      <c r="L587" s="209"/>
      <c r="M587" s="210"/>
      <c r="N587" s="211"/>
      <c r="O587" s="211"/>
      <c r="P587" s="211"/>
      <c r="Q587" s="211"/>
      <c r="R587" s="211"/>
      <c r="S587" s="211"/>
      <c r="T587" s="212"/>
      <c r="AT587" s="213" t="s">
        <v>222</v>
      </c>
      <c r="AU587" s="213" t="s">
        <v>139</v>
      </c>
      <c r="AV587" s="11" t="s">
        <v>77</v>
      </c>
      <c r="AW587" s="11" t="s">
        <v>33</v>
      </c>
      <c r="AX587" s="11" t="s">
        <v>70</v>
      </c>
      <c r="AY587" s="213" t="s">
        <v>128</v>
      </c>
    </row>
    <row r="588" spans="2:51" s="12" customFormat="1" ht="13.5">
      <c r="B588" s="214"/>
      <c r="C588" s="215"/>
      <c r="D588" s="201" t="s">
        <v>222</v>
      </c>
      <c r="E588" s="227" t="s">
        <v>19</v>
      </c>
      <c r="F588" s="228" t="s">
        <v>750</v>
      </c>
      <c r="G588" s="215"/>
      <c r="H588" s="229">
        <v>6.2</v>
      </c>
      <c r="I588" s="220"/>
      <c r="J588" s="215"/>
      <c r="K588" s="215"/>
      <c r="L588" s="221"/>
      <c r="M588" s="222"/>
      <c r="N588" s="223"/>
      <c r="O588" s="223"/>
      <c r="P588" s="223"/>
      <c r="Q588" s="223"/>
      <c r="R588" s="223"/>
      <c r="S588" s="223"/>
      <c r="T588" s="224"/>
      <c r="AT588" s="225" t="s">
        <v>222</v>
      </c>
      <c r="AU588" s="225" t="s">
        <v>139</v>
      </c>
      <c r="AV588" s="12" t="s">
        <v>79</v>
      </c>
      <c r="AW588" s="12" t="s">
        <v>33</v>
      </c>
      <c r="AX588" s="12" t="s">
        <v>70</v>
      </c>
      <c r="AY588" s="225" t="s">
        <v>128</v>
      </c>
    </row>
    <row r="589" spans="2:51" s="11" customFormat="1" ht="13.5">
      <c r="B589" s="203"/>
      <c r="C589" s="204"/>
      <c r="D589" s="201" t="s">
        <v>222</v>
      </c>
      <c r="E589" s="205" t="s">
        <v>19</v>
      </c>
      <c r="F589" s="206" t="s">
        <v>522</v>
      </c>
      <c r="G589" s="204"/>
      <c r="H589" s="207" t="s">
        <v>19</v>
      </c>
      <c r="I589" s="208"/>
      <c r="J589" s="204"/>
      <c r="K589" s="204"/>
      <c r="L589" s="209"/>
      <c r="M589" s="210"/>
      <c r="N589" s="211"/>
      <c r="O589" s="211"/>
      <c r="P589" s="211"/>
      <c r="Q589" s="211"/>
      <c r="R589" s="211"/>
      <c r="S589" s="211"/>
      <c r="T589" s="212"/>
      <c r="AT589" s="213" t="s">
        <v>222</v>
      </c>
      <c r="AU589" s="213" t="s">
        <v>139</v>
      </c>
      <c r="AV589" s="11" t="s">
        <v>77</v>
      </c>
      <c r="AW589" s="11" t="s">
        <v>33</v>
      </c>
      <c r="AX589" s="11" t="s">
        <v>70</v>
      </c>
      <c r="AY589" s="213" t="s">
        <v>128</v>
      </c>
    </row>
    <row r="590" spans="2:51" s="12" customFormat="1" ht="13.5">
      <c r="B590" s="214"/>
      <c r="C590" s="215"/>
      <c r="D590" s="201" t="s">
        <v>222</v>
      </c>
      <c r="E590" s="227" t="s">
        <v>19</v>
      </c>
      <c r="F590" s="228" t="s">
        <v>751</v>
      </c>
      <c r="G590" s="215"/>
      <c r="H590" s="229">
        <v>1.52</v>
      </c>
      <c r="I590" s="220"/>
      <c r="J590" s="215"/>
      <c r="K590" s="215"/>
      <c r="L590" s="221"/>
      <c r="M590" s="222"/>
      <c r="N590" s="223"/>
      <c r="O590" s="223"/>
      <c r="P590" s="223"/>
      <c r="Q590" s="223"/>
      <c r="R590" s="223"/>
      <c r="S590" s="223"/>
      <c r="T590" s="224"/>
      <c r="AT590" s="225" t="s">
        <v>222</v>
      </c>
      <c r="AU590" s="225" t="s">
        <v>139</v>
      </c>
      <c r="AV590" s="12" t="s">
        <v>79</v>
      </c>
      <c r="AW590" s="12" t="s">
        <v>33</v>
      </c>
      <c r="AX590" s="12" t="s">
        <v>70</v>
      </c>
      <c r="AY590" s="225" t="s">
        <v>128</v>
      </c>
    </row>
    <row r="591" spans="2:51" s="11" customFormat="1" ht="13.5">
      <c r="B591" s="203"/>
      <c r="C591" s="204"/>
      <c r="D591" s="201" t="s">
        <v>222</v>
      </c>
      <c r="E591" s="205" t="s">
        <v>19</v>
      </c>
      <c r="F591" s="206" t="s">
        <v>524</v>
      </c>
      <c r="G591" s="204"/>
      <c r="H591" s="207" t="s">
        <v>19</v>
      </c>
      <c r="I591" s="208"/>
      <c r="J591" s="204"/>
      <c r="K591" s="204"/>
      <c r="L591" s="209"/>
      <c r="M591" s="210"/>
      <c r="N591" s="211"/>
      <c r="O591" s="211"/>
      <c r="P591" s="211"/>
      <c r="Q591" s="211"/>
      <c r="R591" s="211"/>
      <c r="S591" s="211"/>
      <c r="T591" s="212"/>
      <c r="AT591" s="213" t="s">
        <v>222</v>
      </c>
      <c r="AU591" s="213" t="s">
        <v>139</v>
      </c>
      <c r="AV591" s="11" t="s">
        <v>77</v>
      </c>
      <c r="AW591" s="11" t="s">
        <v>33</v>
      </c>
      <c r="AX591" s="11" t="s">
        <v>70</v>
      </c>
      <c r="AY591" s="213" t="s">
        <v>128</v>
      </c>
    </row>
    <row r="592" spans="2:51" s="12" customFormat="1" ht="13.5">
      <c r="B592" s="214"/>
      <c r="C592" s="215"/>
      <c r="D592" s="201" t="s">
        <v>222</v>
      </c>
      <c r="E592" s="227" t="s">
        <v>19</v>
      </c>
      <c r="F592" s="228" t="s">
        <v>751</v>
      </c>
      <c r="G592" s="215"/>
      <c r="H592" s="229">
        <v>1.52</v>
      </c>
      <c r="I592" s="220"/>
      <c r="J592" s="215"/>
      <c r="K592" s="215"/>
      <c r="L592" s="221"/>
      <c r="M592" s="222"/>
      <c r="N592" s="223"/>
      <c r="O592" s="223"/>
      <c r="P592" s="223"/>
      <c r="Q592" s="223"/>
      <c r="R592" s="223"/>
      <c r="S592" s="223"/>
      <c r="T592" s="224"/>
      <c r="AT592" s="225" t="s">
        <v>222</v>
      </c>
      <c r="AU592" s="225" t="s">
        <v>139</v>
      </c>
      <c r="AV592" s="12" t="s">
        <v>79</v>
      </c>
      <c r="AW592" s="12" t="s">
        <v>33</v>
      </c>
      <c r="AX592" s="12" t="s">
        <v>70</v>
      </c>
      <c r="AY592" s="225" t="s">
        <v>128</v>
      </c>
    </row>
    <row r="593" spans="2:51" s="11" customFormat="1" ht="13.5">
      <c r="B593" s="203"/>
      <c r="C593" s="204"/>
      <c r="D593" s="201" t="s">
        <v>222</v>
      </c>
      <c r="E593" s="205" t="s">
        <v>19</v>
      </c>
      <c r="F593" s="206" t="s">
        <v>525</v>
      </c>
      <c r="G593" s="204"/>
      <c r="H593" s="207" t="s">
        <v>19</v>
      </c>
      <c r="I593" s="208"/>
      <c r="J593" s="204"/>
      <c r="K593" s="204"/>
      <c r="L593" s="209"/>
      <c r="M593" s="210"/>
      <c r="N593" s="211"/>
      <c r="O593" s="211"/>
      <c r="P593" s="211"/>
      <c r="Q593" s="211"/>
      <c r="R593" s="211"/>
      <c r="S593" s="211"/>
      <c r="T593" s="212"/>
      <c r="AT593" s="213" t="s">
        <v>222</v>
      </c>
      <c r="AU593" s="213" t="s">
        <v>139</v>
      </c>
      <c r="AV593" s="11" t="s">
        <v>77</v>
      </c>
      <c r="AW593" s="11" t="s">
        <v>33</v>
      </c>
      <c r="AX593" s="11" t="s">
        <v>70</v>
      </c>
      <c r="AY593" s="213" t="s">
        <v>128</v>
      </c>
    </row>
    <row r="594" spans="2:51" s="12" customFormat="1" ht="13.5">
      <c r="B594" s="214"/>
      <c r="C594" s="215"/>
      <c r="D594" s="201" t="s">
        <v>222</v>
      </c>
      <c r="E594" s="227" t="s">
        <v>19</v>
      </c>
      <c r="F594" s="228" t="s">
        <v>751</v>
      </c>
      <c r="G594" s="215"/>
      <c r="H594" s="229">
        <v>1.52</v>
      </c>
      <c r="I594" s="220"/>
      <c r="J594" s="215"/>
      <c r="K594" s="215"/>
      <c r="L594" s="221"/>
      <c r="M594" s="222"/>
      <c r="N594" s="223"/>
      <c r="O594" s="223"/>
      <c r="P594" s="223"/>
      <c r="Q594" s="223"/>
      <c r="R594" s="223"/>
      <c r="S594" s="223"/>
      <c r="T594" s="224"/>
      <c r="AT594" s="225" t="s">
        <v>222</v>
      </c>
      <c r="AU594" s="225" t="s">
        <v>139</v>
      </c>
      <c r="AV594" s="12" t="s">
        <v>79</v>
      </c>
      <c r="AW594" s="12" t="s">
        <v>33</v>
      </c>
      <c r="AX594" s="12" t="s">
        <v>70</v>
      </c>
      <c r="AY594" s="225" t="s">
        <v>128</v>
      </c>
    </row>
    <row r="595" spans="2:51" s="11" customFormat="1" ht="13.5">
      <c r="B595" s="203"/>
      <c r="C595" s="204"/>
      <c r="D595" s="201" t="s">
        <v>222</v>
      </c>
      <c r="E595" s="205" t="s">
        <v>19</v>
      </c>
      <c r="F595" s="206" t="s">
        <v>526</v>
      </c>
      <c r="G595" s="204"/>
      <c r="H595" s="207" t="s">
        <v>19</v>
      </c>
      <c r="I595" s="208"/>
      <c r="J595" s="204"/>
      <c r="K595" s="204"/>
      <c r="L595" s="209"/>
      <c r="M595" s="210"/>
      <c r="N595" s="211"/>
      <c r="O595" s="211"/>
      <c r="P595" s="211"/>
      <c r="Q595" s="211"/>
      <c r="R595" s="211"/>
      <c r="S595" s="211"/>
      <c r="T595" s="212"/>
      <c r="AT595" s="213" t="s">
        <v>222</v>
      </c>
      <c r="AU595" s="213" t="s">
        <v>139</v>
      </c>
      <c r="AV595" s="11" t="s">
        <v>77</v>
      </c>
      <c r="AW595" s="11" t="s">
        <v>33</v>
      </c>
      <c r="AX595" s="11" t="s">
        <v>70</v>
      </c>
      <c r="AY595" s="213" t="s">
        <v>128</v>
      </c>
    </row>
    <row r="596" spans="2:51" s="12" customFormat="1" ht="13.5">
      <c r="B596" s="214"/>
      <c r="C596" s="215"/>
      <c r="D596" s="201" t="s">
        <v>222</v>
      </c>
      <c r="E596" s="227" t="s">
        <v>19</v>
      </c>
      <c r="F596" s="228" t="s">
        <v>752</v>
      </c>
      <c r="G596" s="215"/>
      <c r="H596" s="229">
        <v>0.07</v>
      </c>
      <c r="I596" s="220"/>
      <c r="J596" s="215"/>
      <c r="K596" s="215"/>
      <c r="L596" s="221"/>
      <c r="M596" s="222"/>
      <c r="N596" s="223"/>
      <c r="O596" s="223"/>
      <c r="P596" s="223"/>
      <c r="Q596" s="223"/>
      <c r="R596" s="223"/>
      <c r="S596" s="223"/>
      <c r="T596" s="224"/>
      <c r="AT596" s="225" t="s">
        <v>222</v>
      </c>
      <c r="AU596" s="225" t="s">
        <v>139</v>
      </c>
      <c r="AV596" s="12" t="s">
        <v>79</v>
      </c>
      <c r="AW596" s="12" t="s">
        <v>33</v>
      </c>
      <c r="AX596" s="12" t="s">
        <v>70</v>
      </c>
      <c r="AY596" s="225" t="s">
        <v>128</v>
      </c>
    </row>
    <row r="597" spans="2:51" s="13" customFormat="1" ht="13.5">
      <c r="B597" s="230"/>
      <c r="C597" s="231"/>
      <c r="D597" s="216" t="s">
        <v>222</v>
      </c>
      <c r="E597" s="232" t="s">
        <v>19</v>
      </c>
      <c r="F597" s="233" t="s">
        <v>251</v>
      </c>
      <c r="G597" s="231"/>
      <c r="H597" s="234">
        <v>15.81</v>
      </c>
      <c r="I597" s="235"/>
      <c r="J597" s="231"/>
      <c r="K597" s="231"/>
      <c r="L597" s="236"/>
      <c r="M597" s="237"/>
      <c r="N597" s="238"/>
      <c r="O597" s="238"/>
      <c r="P597" s="238"/>
      <c r="Q597" s="238"/>
      <c r="R597" s="238"/>
      <c r="S597" s="238"/>
      <c r="T597" s="239"/>
      <c r="AT597" s="240" t="s">
        <v>222</v>
      </c>
      <c r="AU597" s="240" t="s">
        <v>139</v>
      </c>
      <c r="AV597" s="13" t="s">
        <v>143</v>
      </c>
      <c r="AW597" s="13" t="s">
        <v>33</v>
      </c>
      <c r="AX597" s="13" t="s">
        <v>77</v>
      </c>
      <c r="AY597" s="240" t="s">
        <v>128</v>
      </c>
    </row>
    <row r="598" spans="2:65" s="1" customFormat="1" ht="31.5" customHeight="1">
      <c r="B598" s="34"/>
      <c r="C598" s="172" t="s">
        <v>753</v>
      </c>
      <c r="D598" s="172" t="s">
        <v>129</v>
      </c>
      <c r="E598" s="173" t="s">
        <v>754</v>
      </c>
      <c r="F598" s="174" t="s">
        <v>755</v>
      </c>
      <c r="G598" s="175" t="s">
        <v>236</v>
      </c>
      <c r="H598" s="176">
        <v>6.2</v>
      </c>
      <c r="I598" s="177"/>
      <c r="J598" s="176">
        <f>ROUND(I598*H598,1)</f>
        <v>0</v>
      </c>
      <c r="K598" s="174" t="s">
        <v>218</v>
      </c>
      <c r="L598" s="54"/>
      <c r="M598" s="178" t="s">
        <v>19</v>
      </c>
      <c r="N598" s="179" t="s">
        <v>41</v>
      </c>
      <c r="O598" s="35"/>
      <c r="P598" s="180">
        <f>O598*H598</f>
        <v>0</v>
      </c>
      <c r="Q598" s="180">
        <v>0</v>
      </c>
      <c r="R598" s="180">
        <f>Q598*H598</f>
        <v>0</v>
      </c>
      <c r="S598" s="180">
        <v>0.044</v>
      </c>
      <c r="T598" s="181">
        <f>S598*H598</f>
        <v>0.2728</v>
      </c>
      <c r="AR598" s="17" t="s">
        <v>143</v>
      </c>
      <c r="AT598" s="17" t="s">
        <v>129</v>
      </c>
      <c r="AU598" s="17" t="s">
        <v>139</v>
      </c>
      <c r="AY598" s="17" t="s">
        <v>128</v>
      </c>
      <c r="BE598" s="182">
        <f>IF(N598="základní",J598,0)</f>
        <v>0</v>
      </c>
      <c r="BF598" s="182">
        <f>IF(N598="snížená",J598,0)</f>
        <v>0</v>
      </c>
      <c r="BG598" s="182">
        <f>IF(N598="zákl. přenesená",J598,0)</f>
        <v>0</v>
      </c>
      <c r="BH598" s="182">
        <f>IF(N598="sníž. přenesená",J598,0)</f>
        <v>0</v>
      </c>
      <c r="BI598" s="182">
        <f>IF(N598="nulová",J598,0)</f>
        <v>0</v>
      </c>
      <c r="BJ598" s="17" t="s">
        <v>77</v>
      </c>
      <c r="BK598" s="182">
        <f>ROUND(I598*H598,1)</f>
        <v>0</v>
      </c>
      <c r="BL598" s="17" t="s">
        <v>143</v>
      </c>
      <c r="BM598" s="17" t="s">
        <v>756</v>
      </c>
    </row>
    <row r="599" spans="2:51" s="11" customFormat="1" ht="13.5">
      <c r="B599" s="203"/>
      <c r="C599" s="204"/>
      <c r="D599" s="201" t="s">
        <v>222</v>
      </c>
      <c r="E599" s="205" t="s">
        <v>19</v>
      </c>
      <c r="F599" s="206" t="s">
        <v>643</v>
      </c>
      <c r="G599" s="204"/>
      <c r="H599" s="207" t="s">
        <v>19</v>
      </c>
      <c r="I599" s="208"/>
      <c r="J599" s="204"/>
      <c r="K599" s="204"/>
      <c r="L599" s="209"/>
      <c r="M599" s="210"/>
      <c r="N599" s="211"/>
      <c r="O599" s="211"/>
      <c r="P599" s="211"/>
      <c r="Q599" s="211"/>
      <c r="R599" s="211"/>
      <c r="S599" s="211"/>
      <c r="T599" s="212"/>
      <c r="AT599" s="213" t="s">
        <v>222</v>
      </c>
      <c r="AU599" s="213" t="s">
        <v>139</v>
      </c>
      <c r="AV599" s="11" t="s">
        <v>77</v>
      </c>
      <c r="AW599" s="11" t="s">
        <v>33</v>
      </c>
      <c r="AX599" s="11" t="s">
        <v>70</v>
      </c>
      <c r="AY599" s="213" t="s">
        <v>128</v>
      </c>
    </row>
    <row r="600" spans="2:51" s="12" customFormat="1" ht="13.5">
      <c r="B600" s="214"/>
      <c r="C600" s="215"/>
      <c r="D600" s="216" t="s">
        <v>222</v>
      </c>
      <c r="E600" s="217" t="s">
        <v>19</v>
      </c>
      <c r="F600" s="218" t="s">
        <v>750</v>
      </c>
      <c r="G600" s="215"/>
      <c r="H600" s="219">
        <v>6.2</v>
      </c>
      <c r="I600" s="220"/>
      <c r="J600" s="215"/>
      <c r="K600" s="215"/>
      <c r="L600" s="221"/>
      <c r="M600" s="222"/>
      <c r="N600" s="223"/>
      <c r="O600" s="223"/>
      <c r="P600" s="223"/>
      <c r="Q600" s="223"/>
      <c r="R600" s="223"/>
      <c r="S600" s="223"/>
      <c r="T600" s="224"/>
      <c r="AT600" s="225" t="s">
        <v>222</v>
      </c>
      <c r="AU600" s="225" t="s">
        <v>139</v>
      </c>
      <c r="AV600" s="12" t="s">
        <v>79</v>
      </c>
      <c r="AW600" s="12" t="s">
        <v>33</v>
      </c>
      <c r="AX600" s="12" t="s">
        <v>77</v>
      </c>
      <c r="AY600" s="225" t="s">
        <v>128</v>
      </c>
    </row>
    <row r="601" spans="2:65" s="1" customFormat="1" ht="22.5" customHeight="1">
      <c r="B601" s="34"/>
      <c r="C601" s="172" t="s">
        <v>757</v>
      </c>
      <c r="D601" s="172" t="s">
        <v>129</v>
      </c>
      <c r="E601" s="173" t="s">
        <v>758</v>
      </c>
      <c r="F601" s="174" t="s">
        <v>759</v>
      </c>
      <c r="G601" s="175" t="s">
        <v>227</v>
      </c>
      <c r="H601" s="176">
        <v>170.79</v>
      </c>
      <c r="I601" s="177"/>
      <c r="J601" s="176">
        <f>ROUND(I601*H601,1)</f>
        <v>0</v>
      </c>
      <c r="K601" s="174" t="s">
        <v>218</v>
      </c>
      <c r="L601" s="54"/>
      <c r="M601" s="178" t="s">
        <v>19</v>
      </c>
      <c r="N601" s="179" t="s">
        <v>41</v>
      </c>
      <c r="O601" s="35"/>
      <c r="P601" s="180">
        <f>O601*H601</f>
        <v>0</v>
      </c>
      <c r="Q601" s="180">
        <v>0</v>
      </c>
      <c r="R601" s="180">
        <f>Q601*H601</f>
        <v>0</v>
      </c>
      <c r="S601" s="180">
        <v>0.057</v>
      </c>
      <c r="T601" s="181">
        <f>S601*H601</f>
        <v>9.73503</v>
      </c>
      <c r="AR601" s="17" t="s">
        <v>143</v>
      </c>
      <c r="AT601" s="17" t="s">
        <v>129</v>
      </c>
      <c r="AU601" s="17" t="s">
        <v>139</v>
      </c>
      <c r="AY601" s="17" t="s">
        <v>128</v>
      </c>
      <c r="BE601" s="182">
        <f>IF(N601="základní",J601,0)</f>
        <v>0</v>
      </c>
      <c r="BF601" s="182">
        <f>IF(N601="snížená",J601,0)</f>
        <v>0</v>
      </c>
      <c r="BG601" s="182">
        <f>IF(N601="zákl. přenesená",J601,0)</f>
        <v>0</v>
      </c>
      <c r="BH601" s="182">
        <f>IF(N601="sníž. přenesená",J601,0)</f>
        <v>0</v>
      </c>
      <c r="BI601" s="182">
        <f>IF(N601="nulová",J601,0)</f>
        <v>0</v>
      </c>
      <c r="BJ601" s="17" t="s">
        <v>77</v>
      </c>
      <c r="BK601" s="182">
        <f>ROUND(I601*H601,1)</f>
        <v>0</v>
      </c>
      <c r="BL601" s="17" t="s">
        <v>143</v>
      </c>
      <c r="BM601" s="17" t="s">
        <v>760</v>
      </c>
    </row>
    <row r="602" spans="2:47" s="1" customFormat="1" ht="27">
      <c r="B602" s="34"/>
      <c r="C602" s="56"/>
      <c r="D602" s="201" t="s">
        <v>220</v>
      </c>
      <c r="E602" s="56"/>
      <c r="F602" s="202" t="s">
        <v>761</v>
      </c>
      <c r="G602" s="56"/>
      <c r="H602" s="56"/>
      <c r="I602" s="145"/>
      <c r="J602" s="56"/>
      <c r="K602" s="56"/>
      <c r="L602" s="54"/>
      <c r="M602" s="71"/>
      <c r="N602" s="35"/>
      <c r="O602" s="35"/>
      <c r="P602" s="35"/>
      <c r="Q602" s="35"/>
      <c r="R602" s="35"/>
      <c r="S602" s="35"/>
      <c r="T602" s="72"/>
      <c r="AT602" s="17" t="s">
        <v>220</v>
      </c>
      <c r="AU602" s="17" t="s">
        <v>139</v>
      </c>
    </row>
    <row r="603" spans="2:51" s="11" customFormat="1" ht="13.5">
      <c r="B603" s="203"/>
      <c r="C603" s="204"/>
      <c r="D603" s="201" t="s">
        <v>222</v>
      </c>
      <c r="E603" s="205" t="s">
        <v>19</v>
      </c>
      <c r="F603" s="206" t="s">
        <v>440</v>
      </c>
      <c r="G603" s="204"/>
      <c r="H603" s="207" t="s">
        <v>19</v>
      </c>
      <c r="I603" s="208"/>
      <c r="J603" s="204"/>
      <c r="K603" s="204"/>
      <c r="L603" s="209"/>
      <c r="M603" s="210"/>
      <c r="N603" s="211"/>
      <c r="O603" s="211"/>
      <c r="P603" s="211"/>
      <c r="Q603" s="211"/>
      <c r="R603" s="211"/>
      <c r="S603" s="211"/>
      <c r="T603" s="212"/>
      <c r="AT603" s="213" t="s">
        <v>222</v>
      </c>
      <c r="AU603" s="213" t="s">
        <v>139</v>
      </c>
      <c r="AV603" s="11" t="s">
        <v>77</v>
      </c>
      <c r="AW603" s="11" t="s">
        <v>33</v>
      </c>
      <c r="AX603" s="11" t="s">
        <v>70</v>
      </c>
      <c r="AY603" s="213" t="s">
        <v>128</v>
      </c>
    </row>
    <row r="604" spans="2:51" s="12" customFormat="1" ht="13.5">
      <c r="B604" s="214"/>
      <c r="C604" s="215"/>
      <c r="D604" s="201" t="s">
        <v>222</v>
      </c>
      <c r="E604" s="227" t="s">
        <v>19</v>
      </c>
      <c r="F604" s="228" t="s">
        <v>762</v>
      </c>
      <c r="G604" s="215"/>
      <c r="H604" s="229">
        <v>16.61</v>
      </c>
      <c r="I604" s="220"/>
      <c r="J604" s="215"/>
      <c r="K604" s="215"/>
      <c r="L604" s="221"/>
      <c r="M604" s="222"/>
      <c r="N604" s="223"/>
      <c r="O604" s="223"/>
      <c r="P604" s="223"/>
      <c r="Q604" s="223"/>
      <c r="R604" s="223"/>
      <c r="S604" s="223"/>
      <c r="T604" s="224"/>
      <c r="AT604" s="225" t="s">
        <v>222</v>
      </c>
      <c r="AU604" s="225" t="s">
        <v>139</v>
      </c>
      <c r="AV604" s="12" t="s">
        <v>79</v>
      </c>
      <c r="AW604" s="12" t="s">
        <v>33</v>
      </c>
      <c r="AX604" s="12" t="s">
        <v>70</v>
      </c>
      <c r="AY604" s="225" t="s">
        <v>128</v>
      </c>
    </row>
    <row r="605" spans="2:51" s="11" customFormat="1" ht="13.5">
      <c r="B605" s="203"/>
      <c r="C605" s="204"/>
      <c r="D605" s="201" t="s">
        <v>222</v>
      </c>
      <c r="E605" s="205" t="s">
        <v>19</v>
      </c>
      <c r="F605" s="206" t="s">
        <v>522</v>
      </c>
      <c r="G605" s="204"/>
      <c r="H605" s="207" t="s">
        <v>19</v>
      </c>
      <c r="I605" s="208"/>
      <c r="J605" s="204"/>
      <c r="K605" s="204"/>
      <c r="L605" s="209"/>
      <c r="M605" s="210"/>
      <c r="N605" s="211"/>
      <c r="O605" s="211"/>
      <c r="P605" s="211"/>
      <c r="Q605" s="211"/>
      <c r="R605" s="211"/>
      <c r="S605" s="211"/>
      <c r="T605" s="212"/>
      <c r="AT605" s="213" t="s">
        <v>222</v>
      </c>
      <c r="AU605" s="213" t="s">
        <v>139</v>
      </c>
      <c r="AV605" s="11" t="s">
        <v>77</v>
      </c>
      <c r="AW605" s="11" t="s">
        <v>33</v>
      </c>
      <c r="AX605" s="11" t="s">
        <v>70</v>
      </c>
      <c r="AY605" s="213" t="s">
        <v>128</v>
      </c>
    </row>
    <row r="606" spans="2:51" s="12" customFormat="1" ht="13.5">
      <c r="B606" s="214"/>
      <c r="C606" s="215"/>
      <c r="D606" s="201" t="s">
        <v>222</v>
      </c>
      <c r="E606" s="227" t="s">
        <v>19</v>
      </c>
      <c r="F606" s="228" t="s">
        <v>763</v>
      </c>
      <c r="G606" s="215"/>
      <c r="H606" s="229">
        <v>50.66</v>
      </c>
      <c r="I606" s="220"/>
      <c r="J606" s="215"/>
      <c r="K606" s="215"/>
      <c r="L606" s="221"/>
      <c r="M606" s="222"/>
      <c r="N606" s="223"/>
      <c r="O606" s="223"/>
      <c r="P606" s="223"/>
      <c r="Q606" s="223"/>
      <c r="R606" s="223"/>
      <c r="S606" s="223"/>
      <c r="T606" s="224"/>
      <c r="AT606" s="225" t="s">
        <v>222</v>
      </c>
      <c r="AU606" s="225" t="s">
        <v>139</v>
      </c>
      <c r="AV606" s="12" t="s">
        <v>79</v>
      </c>
      <c r="AW606" s="12" t="s">
        <v>33</v>
      </c>
      <c r="AX606" s="12" t="s">
        <v>70</v>
      </c>
      <c r="AY606" s="225" t="s">
        <v>128</v>
      </c>
    </row>
    <row r="607" spans="2:51" s="11" customFormat="1" ht="13.5">
      <c r="B607" s="203"/>
      <c r="C607" s="204"/>
      <c r="D607" s="201" t="s">
        <v>222</v>
      </c>
      <c r="E607" s="205" t="s">
        <v>19</v>
      </c>
      <c r="F607" s="206" t="s">
        <v>524</v>
      </c>
      <c r="G607" s="204"/>
      <c r="H607" s="207" t="s">
        <v>19</v>
      </c>
      <c r="I607" s="208"/>
      <c r="J607" s="204"/>
      <c r="K607" s="204"/>
      <c r="L607" s="209"/>
      <c r="M607" s="210"/>
      <c r="N607" s="211"/>
      <c r="O607" s="211"/>
      <c r="P607" s="211"/>
      <c r="Q607" s="211"/>
      <c r="R607" s="211"/>
      <c r="S607" s="211"/>
      <c r="T607" s="212"/>
      <c r="AT607" s="213" t="s">
        <v>222</v>
      </c>
      <c r="AU607" s="213" t="s">
        <v>139</v>
      </c>
      <c r="AV607" s="11" t="s">
        <v>77</v>
      </c>
      <c r="AW607" s="11" t="s">
        <v>33</v>
      </c>
      <c r="AX607" s="11" t="s">
        <v>70</v>
      </c>
      <c r="AY607" s="213" t="s">
        <v>128</v>
      </c>
    </row>
    <row r="608" spans="2:51" s="12" customFormat="1" ht="13.5">
      <c r="B608" s="214"/>
      <c r="C608" s="215"/>
      <c r="D608" s="201" t="s">
        <v>222</v>
      </c>
      <c r="E608" s="227" t="s">
        <v>19</v>
      </c>
      <c r="F608" s="228" t="s">
        <v>763</v>
      </c>
      <c r="G608" s="215"/>
      <c r="H608" s="229">
        <v>50.66</v>
      </c>
      <c r="I608" s="220"/>
      <c r="J608" s="215"/>
      <c r="K608" s="215"/>
      <c r="L608" s="221"/>
      <c r="M608" s="222"/>
      <c r="N608" s="223"/>
      <c r="O608" s="223"/>
      <c r="P608" s="223"/>
      <c r="Q608" s="223"/>
      <c r="R608" s="223"/>
      <c r="S608" s="223"/>
      <c r="T608" s="224"/>
      <c r="AT608" s="225" t="s">
        <v>222</v>
      </c>
      <c r="AU608" s="225" t="s">
        <v>139</v>
      </c>
      <c r="AV608" s="12" t="s">
        <v>79</v>
      </c>
      <c r="AW608" s="12" t="s">
        <v>33</v>
      </c>
      <c r="AX608" s="12" t="s">
        <v>70</v>
      </c>
      <c r="AY608" s="225" t="s">
        <v>128</v>
      </c>
    </row>
    <row r="609" spans="2:51" s="11" customFormat="1" ht="13.5">
      <c r="B609" s="203"/>
      <c r="C609" s="204"/>
      <c r="D609" s="201" t="s">
        <v>222</v>
      </c>
      <c r="E609" s="205" t="s">
        <v>19</v>
      </c>
      <c r="F609" s="206" t="s">
        <v>525</v>
      </c>
      <c r="G609" s="204"/>
      <c r="H609" s="207" t="s">
        <v>19</v>
      </c>
      <c r="I609" s="208"/>
      <c r="J609" s="204"/>
      <c r="K609" s="204"/>
      <c r="L609" s="209"/>
      <c r="M609" s="210"/>
      <c r="N609" s="211"/>
      <c r="O609" s="211"/>
      <c r="P609" s="211"/>
      <c r="Q609" s="211"/>
      <c r="R609" s="211"/>
      <c r="S609" s="211"/>
      <c r="T609" s="212"/>
      <c r="AT609" s="213" t="s">
        <v>222</v>
      </c>
      <c r="AU609" s="213" t="s">
        <v>139</v>
      </c>
      <c r="AV609" s="11" t="s">
        <v>77</v>
      </c>
      <c r="AW609" s="11" t="s">
        <v>33</v>
      </c>
      <c r="AX609" s="11" t="s">
        <v>70</v>
      </c>
      <c r="AY609" s="213" t="s">
        <v>128</v>
      </c>
    </row>
    <row r="610" spans="2:51" s="12" customFormat="1" ht="13.5">
      <c r="B610" s="214"/>
      <c r="C610" s="215"/>
      <c r="D610" s="201" t="s">
        <v>222</v>
      </c>
      <c r="E610" s="227" t="s">
        <v>19</v>
      </c>
      <c r="F610" s="228" t="s">
        <v>763</v>
      </c>
      <c r="G610" s="215"/>
      <c r="H610" s="229">
        <v>50.66</v>
      </c>
      <c r="I610" s="220"/>
      <c r="J610" s="215"/>
      <c r="K610" s="215"/>
      <c r="L610" s="221"/>
      <c r="M610" s="222"/>
      <c r="N610" s="223"/>
      <c r="O610" s="223"/>
      <c r="P610" s="223"/>
      <c r="Q610" s="223"/>
      <c r="R610" s="223"/>
      <c r="S610" s="223"/>
      <c r="T610" s="224"/>
      <c r="AT610" s="225" t="s">
        <v>222</v>
      </c>
      <c r="AU610" s="225" t="s">
        <v>139</v>
      </c>
      <c r="AV610" s="12" t="s">
        <v>79</v>
      </c>
      <c r="AW610" s="12" t="s">
        <v>33</v>
      </c>
      <c r="AX610" s="12" t="s">
        <v>70</v>
      </c>
      <c r="AY610" s="225" t="s">
        <v>128</v>
      </c>
    </row>
    <row r="611" spans="2:51" s="11" customFormat="1" ht="13.5">
      <c r="B611" s="203"/>
      <c r="C611" s="204"/>
      <c r="D611" s="201" t="s">
        <v>222</v>
      </c>
      <c r="E611" s="205" t="s">
        <v>19</v>
      </c>
      <c r="F611" s="206" t="s">
        <v>526</v>
      </c>
      <c r="G611" s="204"/>
      <c r="H611" s="207" t="s">
        <v>19</v>
      </c>
      <c r="I611" s="208"/>
      <c r="J611" s="204"/>
      <c r="K611" s="204"/>
      <c r="L611" s="209"/>
      <c r="M611" s="210"/>
      <c r="N611" s="211"/>
      <c r="O611" s="211"/>
      <c r="P611" s="211"/>
      <c r="Q611" s="211"/>
      <c r="R611" s="211"/>
      <c r="S611" s="211"/>
      <c r="T611" s="212"/>
      <c r="AT611" s="213" t="s">
        <v>222</v>
      </c>
      <c r="AU611" s="213" t="s">
        <v>139</v>
      </c>
      <c r="AV611" s="11" t="s">
        <v>77</v>
      </c>
      <c r="AW611" s="11" t="s">
        <v>33</v>
      </c>
      <c r="AX611" s="11" t="s">
        <v>70</v>
      </c>
      <c r="AY611" s="213" t="s">
        <v>128</v>
      </c>
    </row>
    <row r="612" spans="2:51" s="12" customFormat="1" ht="13.5">
      <c r="B612" s="214"/>
      <c r="C612" s="215"/>
      <c r="D612" s="201" t="s">
        <v>222</v>
      </c>
      <c r="E612" s="227" t="s">
        <v>19</v>
      </c>
      <c r="F612" s="228" t="s">
        <v>764</v>
      </c>
      <c r="G612" s="215"/>
      <c r="H612" s="229">
        <v>2.2</v>
      </c>
      <c r="I612" s="220"/>
      <c r="J612" s="215"/>
      <c r="K612" s="215"/>
      <c r="L612" s="221"/>
      <c r="M612" s="222"/>
      <c r="N612" s="223"/>
      <c r="O612" s="223"/>
      <c r="P612" s="223"/>
      <c r="Q612" s="223"/>
      <c r="R612" s="223"/>
      <c r="S612" s="223"/>
      <c r="T612" s="224"/>
      <c r="AT612" s="225" t="s">
        <v>222</v>
      </c>
      <c r="AU612" s="225" t="s">
        <v>139</v>
      </c>
      <c r="AV612" s="12" t="s">
        <v>79</v>
      </c>
      <c r="AW612" s="12" t="s">
        <v>33</v>
      </c>
      <c r="AX612" s="12" t="s">
        <v>70</v>
      </c>
      <c r="AY612" s="225" t="s">
        <v>128</v>
      </c>
    </row>
    <row r="613" spans="2:51" s="13" customFormat="1" ht="13.5">
      <c r="B613" s="230"/>
      <c r="C613" s="231"/>
      <c r="D613" s="216" t="s">
        <v>222</v>
      </c>
      <c r="E613" s="232" t="s">
        <v>19</v>
      </c>
      <c r="F613" s="233" t="s">
        <v>251</v>
      </c>
      <c r="G613" s="231"/>
      <c r="H613" s="234">
        <v>170.79</v>
      </c>
      <c r="I613" s="235"/>
      <c r="J613" s="231"/>
      <c r="K613" s="231"/>
      <c r="L613" s="236"/>
      <c r="M613" s="237"/>
      <c r="N613" s="238"/>
      <c r="O613" s="238"/>
      <c r="P613" s="238"/>
      <c r="Q613" s="238"/>
      <c r="R613" s="238"/>
      <c r="S613" s="238"/>
      <c r="T613" s="239"/>
      <c r="AT613" s="240" t="s">
        <v>222</v>
      </c>
      <c r="AU613" s="240" t="s">
        <v>139</v>
      </c>
      <c r="AV613" s="13" t="s">
        <v>143</v>
      </c>
      <c r="AW613" s="13" t="s">
        <v>33</v>
      </c>
      <c r="AX613" s="13" t="s">
        <v>77</v>
      </c>
      <c r="AY613" s="240" t="s">
        <v>128</v>
      </c>
    </row>
    <row r="614" spans="2:65" s="1" customFormat="1" ht="22.5" customHeight="1">
      <c r="B614" s="34"/>
      <c r="C614" s="172" t="s">
        <v>765</v>
      </c>
      <c r="D614" s="172" t="s">
        <v>129</v>
      </c>
      <c r="E614" s="173" t="s">
        <v>766</v>
      </c>
      <c r="F614" s="174" t="s">
        <v>767</v>
      </c>
      <c r="G614" s="175" t="s">
        <v>227</v>
      </c>
      <c r="H614" s="176">
        <v>74.81</v>
      </c>
      <c r="I614" s="177"/>
      <c r="J614" s="176">
        <f>ROUND(I614*H614,1)</f>
        <v>0</v>
      </c>
      <c r="K614" s="174" t="s">
        <v>218</v>
      </c>
      <c r="L614" s="54"/>
      <c r="M614" s="178" t="s">
        <v>19</v>
      </c>
      <c r="N614" s="179" t="s">
        <v>41</v>
      </c>
      <c r="O614" s="35"/>
      <c r="P614" s="180">
        <f>O614*H614</f>
        <v>0</v>
      </c>
      <c r="Q614" s="180">
        <v>0</v>
      </c>
      <c r="R614" s="180">
        <f>Q614*H614</f>
        <v>0</v>
      </c>
      <c r="S614" s="180">
        <v>0.055</v>
      </c>
      <c r="T614" s="181">
        <f>S614*H614</f>
        <v>4.11455</v>
      </c>
      <c r="AR614" s="17" t="s">
        <v>143</v>
      </c>
      <c r="AT614" s="17" t="s">
        <v>129</v>
      </c>
      <c r="AU614" s="17" t="s">
        <v>139</v>
      </c>
      <c r="AY614" s="17" t="s">
        <v>128</v>
      </c>
      <c r="BE614" s="182">
        <f>IF(N614="základní",J614,0)</f>
        <v>0</v>
      </c>
      <c r="BF614" s="182">
        <f>IF(N614="snížená",J614,0)</f>
        <v>0</v>
      </c>
      <c r="BG614" s="182">
        <f>IF(N614="zákl. přenesená",J614,0)</f>
        <v>0</v>
      </c>
      <c r="BH614" s="182">
        <f>IF(N614="sníž. přenesená",J614,0)</f>
        <v>0</v>
      </c>
      <c r="BI614" s="182">
        <f>IF(N614="nulová",J614,0)</f>
        <v>0</v>
      </c>
      <c r="BJ614" s="17" t="s">
        <v>77</v>
      </c>
      <c r="BK614" s="182">
        <f>ROUND(I614*H614,1)</f>
        <v>0</v>
      </c>
      <c r="BL614" s="17" t="s">
        <v>143</v>
      </c>
      <c r="BM614" s="17" t="s">
        <v>768</v>
      </c>
    </row>
    <row r="615" spans="2:51" s="11" customFormat="1" ht="13.5">
      <c r="B615" s="203"/>
      <c r="C615" s="204"/>
      <c r="D615" s="201" t="s">
        <v>222</v>
      </c>
      <c r="E615" s="205" t="s">
        <v>19</v>
      </c>
      <c r="F615" s="206" t="s">
        <v>440</v>
      </c>
      <c r="G615" s="204"/>
      <c r="H615" s="207" t="s">
        <v>19</v>
      </c>
      <c r="I615" s="208"/>
      <c r="J615" s="204"/>
      <c r="K615" s="204"/>
      <c r="L615" s="209"/>
      <c r="M615" s="210"/>
      <c r="N615" s="211"/>
      <c r="O615" s="211"/>
      <c r="P615" s="211"/>
      <c r="Q615" s="211"/>
      <c r="R615" s="211"/>
      <c r="S615" s="211"/>
      <c r="T615" s="212"/>
      <c r="AT615" s="213" t="s">
        <v>222</v>
      </c>
      <c r="AU615" s="213" t="s">
        <v>139</v>
      </c>
      <c r="AV615" s="11" t="s">
        <v>77</v>
      </c>
      <c r="AW615" s="11" t="s">
        <v>33</v>
      </c>
      <c r="AX615" s="11" t="s">
        <v>70</v>
      </c>
      <c r="AY615" s="213" t="s">
        <v>128</v>
      </c>
    </row>
    <row r="616" spans="2:51" s="12" customFormat="1" ht="13.5">
      <c r="B616" s="214"/>
      <c r="C616" s="215"/>
      <c r="D616" s="201" t="s">
        <v>222</v>
      </c>
      <c r="E616" s="227" t="s">
        <v>19</v>
      </c>
      <c r="F616" s="228" t="s">
        <v>520</v>
      </c>
      <c r="G616" s="215"/>
      <c r="H616" s="229">
        <v>16.02</v>
      </c>
      <c r="I616" s="220"/>
      <c r="J616" s="215"/>
      <c r="K616" s="215"/>
      <c r="L616" s="221"/>
      <c r="M616" s="222"/>
      <c r="N616" s="223"/>
      <c r="O616" s="223"/>
      <c r="P616" s="223"/>
      <c r="Q616" s="223"/>
      <c r="R616" s="223"/>
      <c r="S616" s="223"/>
      <c r="T616" s="224"/>
      <c r="AT616" s="225" t="s">
        <v>222</v>
      </c>
      <c r="AU616" s="225" t="s">
        <v>139</v>
      </c>
      <c r="AV616" s="12" t="s">
        <v>79</v>
      </c>
      <c r="AW616" s="12" t="s">
        <v>33</v>
      </c>
      <c r="AX616" s="12" t="s">
        <v>70</v>
      </c>
      <c r="AY616" s="225" t="s">
        <v>128</v>
      </c>
    </row>
    <row r="617" spans="2:51" s="12" customFormat="1" ht="13.5">
      <c r="B617" s="214"/>
      <c r="C617" s="215"/>
      <c r="D617" s="201" t="s">
        <v>222</v>
      </c>
      <c r="E617" s="227" t="s">
        <v>19</v>
      </c>
      <c r="F617" s="228" t="s">
        <v>521</v>
      </c>
      <c r="G617" s="215"/>
      <c r="H617" s="229">
        <v>2.39</v>
      </c>
      <c r="I617" s="220"/>
      <c r="J617" s="215"/>
      <c r="K617" s="215"/>
      <c r="L617" s="221"/>
      <c r="M617" s="222"/>
      <c r="N617" s="223"/>
      <c r="O617" s="223"/>
      <c r="P617" s="223"/>
      <c r="Q617" s="223"/>
      <c r="R617" s="223"/>
      <c r="S617" s="223"/>
      <c r="T617" s="224"/>
      <c r="AT617" s="225" t="s">
        <v>222</v>
      </c>
      <c r="AU617" s="225" t="s">
        <v>139</v>
      </c>
      <c r="AV617" s="12" t="s">
        <v>79</v>
      </c>
      <c r="AW617" s="12" t="s">
        <v>33</v>
      </c>
      <c r="AX617" s="12" t="s">
        <v>70</v>
      </c>
      <c r="AY617" s="225" t="s">
        <v>128</v>
      </c>
    </row>
    <row r="618" spans="2:51" s="11" customFormat="1" ht="13.5">
      <c r="B618" s="203"/>
      <c r="C618" s="204"/>
      <c r="D618" s="201" t="s">
        <v>222</v>
      </c>
      <c r="E618" s="205" t="s">
        <v>19</v>
      </c>
      <c r="F618" s="206" t="s">
        <v>522</v>
      </c>
      <c r="G618" s="204"/>
      <c r="H618" s="207" t="s">
        <v>19</v>
      </c>
      <c r="I618" s="208"/>
      <c r="J618" s="204"/>
      <c r="K618" s="204"/>
      <c r="L618" s="209"/>
      <c r="M618" s="210"/>
      <c r="N618" s="211"/>
      <c r="O618" s="211"/>
      <c r="P618" s="211"/>
      <c r="Q618" s="211"/>
      <c r="R618" s="211"/>
      <c r="S618" s="211"/>
      <c r="T618" s="212"/>
      <c r="AT618" s="213" t="s">
        <v>222</v>
      </c>
      <c r="AU618" s="213" t="s">
        <v>139</v>
      </c>
      <c r="AV618" s="11" t="s">
        <v>77</v>
      </c>
      <c r="AW618" s="11" t="s">
        <v>33</v>
      </c>
      <c r="AX618" s="11" t="s">
        <v>70</v>
      </c>
      <c r="AY618" s="213" t="s">
        <v>128</v>
      </c>
    </row>
    <row r="619" spans="2:51" s="12" customFormat="1" ht="13.5">
      <c r="B619" s="214"/>
      <c r="C619" s="215"/>
      <c r="D619" s="201" t="s">
        <v>222</v>
      </c>
      <c r="E619" s="227" t="s">
        <v>19</v>
      </c>
      <c r="F619" s="228" t="s">
        <v>523</v>
      </c>
      <c r="G619" s="215"/>
      <c r="H619" s="229">
        <v>16.92</v>
      </c>
      <c r="I619" s="220"/>
      <c r="J619" s="215"/>
      <c r="K619" s="215"/>
      <c r="L619" s="221"/>
      <c r="M619" s="222"/>
      <c r="N619" s="223"/>
      <c r="O619" s="223"/>
      <c r="P619" s="223"/>
      <c r="Q619" s="223"/>
      <c r="R619" s="223"/>
      <c r="S619" s="223"/>
      <c r="T619" s="224"/>
      <c r="AT619" s="225" t="s">
        <v>222</v>
      </c>
      <c r="AU619" s="225" t="s">
        <v>139</v>
      </c>
      <c r="AV619" s="12" t="s">
        <v>79</v>
      </c>
      <c r="AW619" s="12" t="s">
        <v>33</v>
      </c>
      <c r="AX619" s="12" t="s">
        <v>70</v>
      </c>
      <c r="AY619" s="225" t="s">
        <v>128</v>
      </c>
    </row>
    <row r="620" spans="2:51" s="11" customFormat="1" ht="13.5">
      <c r="B620" s="203"/>
      <c r="C620" s="204"/>
      <c r="D620" s="201" t="s">
        <v>222</v>
      </c>
      <c r="E620" s="205" t="s">
        <v>19</v>
      </c>
      <c r="F620" s="206" t="s">
        <v>524</v>
      </c>
      <c r="G620" s="204"/>
      <c r="H620" s="207" t="s">
        <v>19</v>
      </c>
      <c r="I620" s="208"/>
      <c r="J620" s="204"/>
      <c r="K620" s="204"/>
      <c r="L620" s="209"/>
      <c r="M620" s="210"/>
      <c r="N620" s="211"/>
      <c r="O620" s="211"/>
      <c r="P620" s="211"/>
      <c r="Q620" s="211"/>
      <c r="R620" s="211"/>
      <c r="S620" s="211"/>
      <c r="T620" s="212"/>
      <c r="AT620" s="213" t="s">
        <v>222</v>
      </c>
      <c r="AU620" s="213" t="s">
        <v>139</v>
      </c>
      <c r="AV620" s="11" t="s">
        <v>77</v>
      </c>
      <c r="AW620" s="11" t="s">
        <v>33</v>
      </c>
      <c r="AX620" s="11" t="s">
        <v>70</v>
      </c>
      <c r="AY620" s="213" t="s">
        <v>128</v>
      </c>
    </row>
    <row r="621" spans="2:51" s="12" customFormat="1" ht="13.5">
      <c r="B621" s="214"/>
      <c r="C621" s="215"/>
      <c r="D621" s="201" t="s">
        <v>222</v>
      </c>
      <c r="E621" s="227" t="s">
        <v>19</v>
      </c>
      <c r="F621" s="228" t="s">
        <v>523</v>
      </c>
      <c r="G621" s="215"/>
      <c r="H621" s="229">
        <v>16.92</v>
      </c>
      <c r="I621" s="220"/>
      <c r="J621" s="215"/>
      <c r="K621" s="215"/>
      <c r="L621" s="221"/>
      <c r="M621" s="222"/>
      <c r="N621" s="223"/>
      <c r="O621" s="223"/>
      <c r="P621" s="223"/>
      <c r="Q621" s="223"/>
      <c r="R621" s="223"/>
      <c r="S621" s="223"/>
      <c r="T621" s="224"/>
      <c r="AT621" s="225" t="s">
        <v>222</v>
      </c>
      <c r="AU621" s="225" t="s">
        <v>139</v>
      </c>
      <c r="AV621" s="12" t="s">
        <v>79</v>
      </c>
      <c r="AW621" s="12" t="s">
        <v>33</v>
      </c>
      <c r="AX621" s="12" t="s">
        <v>70</v>
      </c>
      <c r="AY621" s="225" t="s">
        <v>128</v>
      </c>
    </row>
    <row r="622" spans="2:51" s="11" customFormat="1" ht="13.5">
      <c r="B622" s="203"/>
      <c r="C622" s="204"/>
      <c r="D622" s="201" t="s">
        <v>222</v>
      </c>
      <c r="E622" s="205" t="s">
        <v>19</v>
      </c>
      <c r="F622" s="206" t="s">
        <v>525</v>
      </c>
      <c r="G622" s="204"/>
      <c r="H622" s="207" t="s">
        <v>19</v>
      </c>
      <c r="I622" s="208"/>
      <c r="J622" s="204"/>
      <c r="K622" s="204"/>
      <c r="L622" s="209"/>
      <c r="M622" s="210"/>
      <c r="N622" s="211"/>
      <c r="O622" s="211"/>
      <c r="P622" s="211"/>
      <c r="Q622" s="211"/>
      <c r="R622" s="211"/>
      <c r="S622" s="211"/>
      <c r="T622" s="212"/>
      <c r="AT622" s="213" t="s">
        <v>222</v>
      </c>
      <c r="AU622" s="213" t="s">
        <v>139</v>
      </c>
      <c r="AV622" s="11" t="s">
        <v>77</v>
      </c>
      <c r="AW622" s="11" t="s">
        <v>33</v>
      </c>
      <c r="AX622" s="11" t="s">
        <v>70</v>
      </c>
      <c r="AY622" s="213" t="s">
        <v>128</v>
      </c>
    </row>
    <row r="623" spans="2:51" s="12" customFormat="1" ht="13.5">
      <c r="B623" s="214"/>
      <c r="C623" s="215"/>
      <c r="D623" s="201" t="s">
        <v>222</v>
      </c>
      <c r="E623" s="227" t="s">
        <v>19</v>
      </c>
      <c r="F623" s="228" t="s">
        <v>523</v>
      </c>
      <c r="G623" s="215"/>
      <c r="H623" s="229">
        <v>16.92</v>
      </c>
      <c r="I623" s="220"/>
      <c r="J623" s="215"/>
      <c r="K623" s="215"/>
      <c r="L623" s="221"/>
      <c r="M623" s="222"/>
      <c r="N623" s="223"/>
      <c r="O623" s="223"/>
      <c r="P623" s="223"/>
      <c r="Q623" s="223"/>
      <c r="R623" s="223"/>
      <c r="S623" s="223"/>
      <c r="T623" s="224"/>
      <c r="AT623" s="225" t="s">
        <v>222</v>
      </c>
      <c r="AU623" s="225" t="s">
        <v>139</v>
      </c>
      <c r="AV623" s="12" t="s">
        <v>79</v>
      </c>
      <c r="AW623" s="12" t="s">
        <v>33</v>
      </c>
      <c r="AX623" s="12" t="s">
        <v>70</v>
      </c>
      <c r="AY623" s="225" t="s">
        <v>128</v>
      </c>
    </row>
    <row r="624" spans="2:51" s="11" customFormat="1" ht="13.5">
      <c r="B624" s="203"/>
      <c r="C624" s="204"/>
      <c r="D624" s="201" t="s">
        <v>222</v>
      </c>
      <c r="E624" s="205" t="s">
        <v>19</v>
      </c>
      <c r="F624" s="206" t="s">
        <v>526</v>
      </c>
      <c r="G624" s="204"/>
      <c r="H624" s="207" t="s">
        <v>19</v>
      </c>
      <c r="I624" s="208"/>
      <c r="J624" s="204"/>
      <c r="K624" s="204"/>
      <c r="L624" s="209"/>
      <c r="M624" s="210"/>
      <c r="N624" s="211"/>
      <c r="O624" s="211"/>
      <c r="P624" s="211"/>
      <c r="Q624" s="211"/>
      <c r="R624" s="211"/>
      <c r="S624" s="211"/>
      <c r="T624" s="212"/>
      <c r="AT624" s="213" t="s">
        <v>222</v>
      </c>
      <c r="AU624" s="213" t="s">
        <v>139</v>
      </c>
      <c r="AV624" s="11" t="s">
        <v>77</v>
      </c>
      <c r="AW624" s="11" t="s">
        <v>33</v>
      </c>
      <c r="AX624" s="11" t="s">
        <v>70</v>
      </c>
      <c r="AY624" s="213" t="s">
        <v>128</v>
      </c>
    </row>
    <row r="625" spans="2:51" s="12" customFormat="1" ht="13.5">
      <c r="B625" s="214"/>
      <c r="C625" s="215"/>
      <c r="D625" s="201" t="s">
        <v>222</v>
      </c>
      <c r="E625" s="227" t="s">
        <v>19</v>
      </c>
      <c r="F625" s="228" t="s">
        <v>527</v>
      </c>
      <c r="G625" s="215"/>
      <c r="H625" s="229">
        <v>5.64</v>
      </c>
      <c r="I625" s="220"/>
      <c r="J625" s="215"/>
      <c r="K625" s="215"/>
      <c r="L625" s="221"/>
      <c r="M625" s="222"/>
      <c r="N625" s="223"/>
      <c r="O625" s="223"/>
      <c r="P625" s="223"/>
      <c r="Q625" s="223"/>
      <c r="R625" s="223"/>
      <c r="S625" s="223"/>
      <c r="T625" s="224"/>
      <c r="AT625" s="225" t="s">
        <v>222</v>
      </c>
      <c r="AU625" s="225" t="s">
        <v>139</v>
      </c>
      <c r="AV625" s="12" t="s">
        <v>79</v>
      </c>
      <c r="AW625" s="12" t="s">
        <v>33</v>
      </c>
      <c r="AX625" s="12" t="s">
        <v>70</v>
      </c>
      <c r="AY625" s="225" t="s">
        <v>128</v>
      </c>
    </row>
    <row r="626" spans="2:51" s="13" customFormat="1" ht="13.5">
      <c r="B626" s="230"/>
      <c r="C626" s="231"/>
      <c r="D626" s="216" t="s">
        <v>222</v>
      </c>
      <c r="E626" s="232" t="s">
        <v>19</v>
      </c>
      <c r="F626" s="233" t="s">
        <v>251</v>
      </c>
      <c r="G626" s="231"/>
      <c r="H626" s="234">
        <v>74.81</v>
      </c>
      <c r="I626" s="235"/>
      <c r="J626" s="231"/>
      <c r="K626" s="231"/>
      <c r="L626" s="236"/>
      <c r="M626" s="237"/>
      <c r="N626" s="238"/>
      <c r="O626" s="238"/>
      <c r="P626" s="238"/>
      <c r="Q626" s="238"/>
      <c r="R626" s="238"/>
      <c r="S626" s="238"/>
      <c r="T626" s="239"/>
      <c r="AT626" s="240" t="s">
        <v>222</v>
      </c>
      <c r="AU626" s="240" t="s">
        <v>139</v>
      </c>
      <c r="AV626" s="13" t="s">
        <v>143</v>
      </c>
      <c r="AW626" s="13" t="s">
        <v>33</v>
      </c>
      <c r="AX626" s="13" t="s">
        <v>77</v>
      </c>
      <c r="AY626" s="240" t="s">
        <v>128</v>
      </c>
    </row>
    <row r="627" spans="2:65" s="1" customFormat="1" ht="22.5" customHeight="1">
      <c r="B627" s="34"/>
      <c r="C627" s="172" t="s">
        <v>769</v>
      </c>
      <c r="D627" s="172" t="s">
        <v>129</v>
      </c>
      <c r="E627" s="173" t="s">
        <v>770</v>
      </c>
      <c r="F627" s="174" t="s">
        <v>771</v>
      </c>
      <c r="G627" s="175" t="s">
        <v>227</v>
      </c>
      <c r="H627" s="176">
        <v>2.66</v>
      </c>
      <c r="I627" s="177"/>
      <c r="J627" s="176">
        <f>ROUND(I627*H627,1)</f>
        <v>0</v>
      </c>
      <c r="K627" s="174" t="s">
        <v>218</v>
      </c>
      <c r="L627" s="54"/>
      <c r="M627" s="178" t="s">
        <v>19</v>
      </c>
      <c r="N627" s="179" t="s">
        <v>41</v>
      </c>
      <c r="O627" s="35"/>
      <c r="P627" s="180">
        <f>O627*H627</f>
        <v>0</v>
      </c>
      <c r="Q627" s="180">
        <v>0</v>
      </c>
      <c r="R627" s="180">
        <f>Q627*H627</f>
        <v>0</v>
      </c>
      <c r="S627" s="180">
        <v>0.061</v>
      </c>
      <c r="T627" s="181">
        <f>S627*H627</f>
        <v>0.16226000000000002</v>
      </c>
      <c r="AR627" s="17" t="s">
        <v>143</v>
      </c>
      <c r="AT627" s="17" t="s">
        <v>129</v>
      </c>
      <c r="AU627" s="17" t="s">
        <v>139</v>
      </c>
      <c r="AY627" s="17" t="s">
        <v>128</v>
      </c>
      <c r="BE627" s="182">
        <f>IF(N627="základní",J627,0)</f>
        <v>0</v>
      </c>
      <c r="BF627" s="182">
        <f>IF(N627="snížená",J627,0)</f>
        <v>0</v>
      </c>
      <c r="BG627" s="182">
        <f>IF(N627="zákl. přenesená",J627,0)</f>
        <v>0</v>
      </c>
      <c r="BH627" s="182">
        <f>IF(N627="sníž. přenesená",J627,0)</f>
        <v>0</v>
      </c>
      <c r="BI627" s="182">
        <f>IF(N627="nulová",J627,0)</f>
        <v>0</v>
      </c>
      <c r="BJ627" s="17" t="s">
        <v>77</v>
      </c>
      <c r="BK627" s="182">
        <f>ROUND(I627*H627,1)</f>
        <v>0</v>
      </c>
      <c r="BL627" s="17" t="s">
        <v>143</v>
      </c>
      <c r="BM627" s="17" t="s">
        <v>772</v>
      </c>
    </row>
    <row r="628" spans="2:47" s="1" customFormat="1" ht="40.5">
      <c r="B628" s="34"/>
      <c r="C628" s="56"/>
      <c r="D628" s="201" t="s">
        <v>220</v>
      </c>
      <c r="E628" s="56"/>
      <c r="F628" s="202" t="s">
        <v>773</v>
      </c>
      <c r="G628" s="56"/>
      <c r="H628" s="56"/>
      <c r="I628" s="145"/>
      <c r="J628" s="56"/>
      <c r="K628" s="56"/>
      <c r="L628" s="54"/>
      <c r="M628" s="71"/>
      <c r="N628" s="35"/>
      <c r="O628" s="35"/>
      <c r="P628" s="35"/>
      <c r="Q628" s="35"/>
      <c r="R628" s="35"/>
      <c r="S628" s="35"/>
      <c r="T628" s="72"/>
      <c r="AT628" s="17" t="s">
        <v>220</v>
      </c>
      <c r="AU628" s="17" t="s">
        <v>139</v>
      </c>
    </row>
    <row r="629" spans="2:51" s="11" customFormat="1" ht="13.5">
      <c r="B629" s="203"/>
      <c r="C629" s="204"/>
      <c r="D629" s="201" t="s">
        <v>222</v>
      </c>
      <c r="E629" s="205" t="s">
        <v>19</v>
      </c>
      <c r="F629" s="206" t="s">
        <v>440</v>
      </c>
      <c r="G629" s="204"/>
      <c r="H629" s="207" t="s">
        <v>19</v>
      </c>
      <c r="I629" s="208"/>
      <c r="J629" s="204"/>
      <c r="K629" s="204"/>
      <c r="L629" s="209"/>
      <c r="M629" s="210"/>
      <c r="N629" s="211"/>
      <c r="O629" s="211"/>
      <c r="P629" s="211"/>
      <c r="Q629" s="211"/>
      <c r="R629" s="211"/>
      <c r="S629" s="211"/>
      <c r="T629" s="212"/>
      <c r="AT629" s="213" t="s">
        <v>222</v>
      </c>
      <c r="AU629" s="213" t="s">
        <v>139</v>
      </c>
      <c r="AV629" s="11" t="s">
        <v>77</v>
      </c>
      <c r="AW629" s="11" t="s">
        <v>33</v>
      </c>
      <c r="AX629" s="11" t="s">
        <v>70</v>
      </c>
      <c r="AY629" s="213" t="s">
        <v>128</v>
      </c>
    </row>
    <row r="630" spans="2:51" s="12" customFormat="1" ht="13.5">
      <c r="B630" s="214"/>
      <c r="C630" s="215"/>
      <c r="D630" s="216" t="s">
        <v>222</v>
      </c>
      <c r="E630" s="217" t="s">
        <v>19</v>
      </c>
      <c r="F630" s="218" t="s">
        <v>774</v>
      </c>
      <c r="G630" s="215"/>
      <c r="H630" s="219">
        <v>2.66</v>
      </c>
      <c r="I630" s="220"/>
      <c r="J630" s="215"/>
      <c r="K630" s="215"/>
      <c r="L630" s="221"/>
      <c r="M630" s="222"/>
      <c r="N630" s="223"/>
      <c r="O630" s="223"/>
      <c r="P630" s="223"/>
      <c r="Q630" s="223"/>
      <c r="R630" s="223"/>
      <c r="S630" s="223"/>
      <c r="T630" s="224"/>
      <c r="AT630" s="225" t="s">
        <v>222</v>
      </c>
      <c r="AU630" s="225" t="s">
        <v>139</v>
      </c>
      <c r="AV630" s="12" t="s">
        <v>79</v>
      </c>
      <c r="AW630" s="12" t="s">
        <v>33</v>
      </c>
      <c r="AX630" s="12" t="s">
        <v>77</v>
      </c>
      <c r="AY630" s="225" t="s">
        <v>128</v>
      </c>
    </row>
    <row r="631" spans="2:65" s="1" customFormat="1" ht="22.5" customHeight="1">
      <c r="B631" s="34"/>
      <c r="C631" s="172" t="s">
        <v>775</v>
      </c>
      <c r="D631" s="172" t="s">
        <v>129</v>
      </c>
      <c r="E631" s="173" t="s">
        <v>776</v>
      </c>
      <c r="F631" s="174" t="s">
        <v>777</v>
      </c>
      <c r="G631" s="175" t="s">
        <v>227</v>
      </c>
      <c r="H631" s="176">
        <v>45.6</v>
      </c>
      <c r="I631" s="177"/>
      <c r="J631" s="176">
        <f>ROUND(I631*H631,1)</f>
        <v>0</v>
      </c>
      <c r="K631" s="174" t="s">
        <v>218</v>
      </c>
      <c r="L631" s="54"/>
      <c r="M631" s="178" t="s">
        <v>19</v>
      </c>
      <c r="N631" s="179" t="s">
        <v>41</v>
      </c>
      <c r="O631" s="35"/>
      <c r="P631" s="180">
        <f>O631*H631</f>
        <v>0</v>
      </c>
      <c r="Q631" s="180">
        <v>0</v>
      </c>
      <c r="R631" s="180">
        <f>Q631*H631</f>
        <v>0</v>
      </c>
      <c r="S631" s="180">
        <v>0.053</v>
      </c>
      <c r="T631" s="181">
        <f>S631*H631</f>
        <v>2.4168</v>
      </c>
      <c r="AR631" s="17" t="s">
        <v>143</v>
      </c>
      <c r="AT631" s="17" t="s">
        <v>129</v>
      </c>
      <c r="AU631" s="17" t="s">
        <v>139</v>
      </c>
      <c r="AY631" s="17" t="s">
        <v>128</v>
      </c>
      <c r="BE631" s="182">
        <f>IF(N631="základní",J631,0)</f>
        <v>0</v>
      </c>
      <c r="BF631" s="182">
        <f>IF(N631="snížená",J631,0)</f>
        <v>0</v>
      </c>
      <c r="BG631" s="182">
        <f>IF(N631="zákl. přenesená",J631,0)</f>
        <v>0</v>
      </c>
      <c r="BH631" s="182">
        <f>IF(N631="sníž. přenesená",J631,0)</f>
        <v>0</v>
      </c>
      <c r="BI631" s="182">
        <f>IF(N631="nulová",J631,0)</f>
        <v>0</v>
      </c>
      <c r="BJ631" s="17" t="s">
        <v>77</v>
      </c>
      <c r="BK631" s="182">
        <f>ROUND(I631*H631,1)</f>
        <v>0</v>
      </c>
      <c r="BL631" s="17" t="s">
        <v>143</v>
      </c>
      <c r="BM631" s="17" t="s">
        <v>778</v>
      </c>
    </row>
    <row r="632" spans="2:47" s="1" customFormat="1" ht="40.5">
      <c r="B632" s="34"/>
      <c r="C632" s="56"/>
      <c r="D632" s="201" t="s">
        <v>220</v>
      </c>
      <c r="E632" s="56"/>
      <c r="F632" s="202" t="s">
        <v>773</v>
      </c>
      <c r="G632" s="56"/>
      <c r="H632" s="56"/>
      <c r="I632" s="145"/>
      <c r="J632" s="56"/>
      <c r="K632" s="56"/>
      <c r="L632" s="54"/>
      <c r="M632" s="71"/>
      <c r="N632" s="35"/>
      <c r="O632" s="35"/>
      <c r="P632" s="35"/>
      <c r="Q632" s="35"/>
      <c r="R632" s="35"/>
      <c r="S632" s="35"/>
      <c r="T632" s="72"/>
      <c r="AT632" s="17" t="s">
        <v>220</v>
      </c>
      <c r="AU632" s="17" t="s">
        <v>139</v>
      </c>
    </row>
    <row r="633" spans="2:51" s="11" customFormat="1" ht="13.5">
      <c r="B633" s="203"/>
      <c r="C633" s="204"/>
      <c r="D633" s="201" t="s">
        <v>222</v>
      </c>
      <c r="E633" s="205" t="s">
        <v>19</v>
      </c>
      <c r="F633" s="206" t="s">
        <v>522</v>
      </c>
      <c r="G633" s="204"/>
      <c r="H633" s="207" t="s">
        <v>19</v>
      </c>
      <c r="I633" s="208"/>
      <c r="J633" s="204"/>
      <c r="K633" s="204"/>
      <c r="L633" s="209"/>
      <c r="M633" s="210"/>
      <c r="N633" s="211"/>
      <c r="O633" s="211"/>
      <c r="P633" s="211"/>
      <c r="Q633" s="211"/>
      <c r="R633" s="211"/>
      <c r="S633" s="211"/>
      <c r="T633" s="212"/>
      <c r="AT633" s="213" t="s">
        <v>222</v>
      </c>
      <c r="AU633" s="213" t="s">
        <v>139</v>
      </c>
      <c r="AV633" s="11" t="s">
        <v>77</v>
      </c>
      <c r="AW633" s="11" t="s">
        <v>33</v>
      </c>
      <c r="AX633" s="11" t="s">
        <v>70</v>
      </c>
      <c r="AY633" s="213" t="s">
        <v>128</v>
      </c>
    </row>
    <row r="634" spans="2:51" s="12" customFormat="1" ht="13.5">
      <c r="B634" s="214"/>
      <c r="C634" s="215"/>
      <c r="D634" s="201" t="s">
        <v>222</v>
      </c>
      <c r="E634" s="227" t="s">
        <v>19</v>
      </c>
      <c r="F634" s="228" t="s">
        <v>779</v>
      </c>
      <c r="G634" s="215"/>
      <c r="H634" s="229">
        <v>13.68</v>
      </c>
      <c r="I634" s="220"/>
      <c r="J634" s="215"/>
      <c r="K634" s="215"/>
      <c r="L634" s="221"/>
      <c r="M634" s="222"/>
      <c r="N634" s="223"/>
      <c r="O634" s="223"/>
      <c r="P634" s="223"/>
      <c r="Q634" s="223"/>
      <c r="R634" s="223"/>
      <c r="S634" s="223"/>
      <c r="T634" s="224"/>
      <c r="AT634" s="225" t="s">
        <v>222</v>
      </c>
      <c r="AU634" s="225" t="s">
        <v>139</v>
      </c>
      <c r="AV634" s="12" t="s">
        <v>79</v>
      </c>
      <c r="AW634" s="12" t="s">
        <v>33</v>
      </c>
      <c r="AX634" s="12" t="s">
        <v>70</v>
      </c>
      <c r="AY634" s="225" t="s">
        <v>128</v>
      </c>
    </row>
    <row r="635" spans="2:51" s="11" customFormat="1" ht="13.5">
      <c r="B635" s="203"/>
      <c r="C635" s="204"/>
      <c r="D635" s="201" t="s">
        <v>222</v>
      </c>
      <c r="E635" s="205" t="s">
        <v>19</v>
      </c>
      <c r="F635" s="206" t="s">
        <v>524</v>
      </c>
      <c r="G635" s="204"/>
      <c r="H635" s="207" t="s">
        <v>19</v>
      </c>
      <c r="I635" s="208"/>
      <c r="J635" s="204"/>
      <c r="K635" s="204"/>
      <c r="L635" s="209"/>
      <c r="M635" s="210"/>
      <c r="N635" s="211"/>
      <c r="O635" s="211"/>
      <c r="P635" s="211"/>
      <c r="Q635" s="211"/>
      <c r="R635" s="211"/>
      <c r="S635" s="211"/>
      <c r="T635" s="212"/>
      <c r="AT635" s="213" t="s">
        <v>222</v>
      </c>
      <c r="AU635" s="213" t="s">
        <v>139</v>
      </c>
      <c r="AV635" s="11" t="s">
        <v>77</v>
      </c>
      <c r="AW635" s="11" t="s">
        <v>33</v>
      </c>
      <c r="AX635" s="11" t="s">
        <v>70</v>
      </c>
      <c r="AY635" s="213" t="s">
        <v>128</v>
      </c>
    </row>
    <row r="636" spans="2:51" s="12" customFormat="1" ht="13.5">
      <c r="B636" s="214"/>
      <c r="C636" s="215"/>
      <c r="D636" s="201" t="s">
        <v>222</v>
      </c>
      <c r="E636" s="227" t="s">
        <v>19</v>
      </c>
      <c r="F636" s="228" t="s">
        <v>779</v>
      </c>
      <c r="G636" s="215"/>
      <c r="H636" s="229">
        <v>13.68</v>
      </c>
      <c r="I636" s="220"/>
      <c r="J636" s="215"/>
      <c r="K636" s="215"/>
      <c r="L636" s="221"/>
      <c r="M636" s="222"/>
      <c r="N636" s="223"/>
      <c r="O636" s="223"/>
      <c r="P636" s="223"/>
      <c r="Q636" s="223"/>
      <c r="R636" s="223"/>
      <c r="S636" s="223"/>
      <c r="T636" s="224"/>
      <c r="AT636" s="225" t="s">
        <v>222</v>
      </c>
      <c r="AU636" s="225" t="s">
        <v>139</v>
      </c>
      <c r="AV636" s="12" t="s">
        <v>79</v>
      </c>
      <c r="AW636" s="12" t="s">
        <v>33</v>
      </c>
      <c r="AX636" s="12" t="s">
        <v>70</v>
      </c>
      <c r="AY636" s="225" t="s">
        <v>128</v>
      </c>
    </row>
    <row r="637" spans="2:51" s="11" customFormat="1" ht="13.5">
      <c r="B637" s="203"/>
      <c r="C637" s="204"/>
      <c r="D637" s="201" t="s">
        <v>222</v>
      </c>
      <c r="E637" s="205" t="s">
        <v>19</v>
      </c>
      <c r="F637" s="206" t="s">
        <v>525</v>
      </c>
      <c r="G637" s="204"/>
      <c r="H637" s="207" t="s">
        <v>19</v>
      </c>
      <c r="I637" s="208"/>
      <c r="J637" s="204"/>
      <c r="K637" s="204"/>
      <c r="L637" s="209"/>
      <c r="M637" s="210"/>
      <c r="N637" s="211"/>
      <c r="O637" s="211"/>
      <c r="P637" s="211"/>
      <c r="Q637" s="211"/>
      <c r="R637" s="211"/>
      <c r="S637" s="211"/>
      <c r="T637" s="212"/>
      <c r="AT637" s="213" t="s">
        <v>222</v>
      </c>
      <c r="AU637" s="213" t="s">
        <v>139</v>
      </c>
      <c r="AV637" s="11" t="s">
        <v>77</v>
      </c>
      <c r="AW637" s="11" t="s">
        <v>33</v>
      </c>
      <c r="AX637" s="11" t="s">
        <v>70</v>
      </c>
      <c r="AY637" s="213" t="s">
        <v>128</v>
      </c>
    </row>
    <row r="638" spans="2:51" s="12" customFormat="1" ht="13.5">
      <c r="B638" s="214"/>
      <c r="C638" s="215"/>
      <c r="D638" s="201" t="s">
        <v>222</v>
      </c>
      <c r="E638" s="227" t="s">
        <v>19</v>
      </c>
      <c r="F638" s="228" t="s">
        <v>779</v>
      </c>
      <c r="G638" s="215"/>
      <c r="H638" s="229">
        <v>13.68</v>
      </c>
      <c r="I638" s="220"/>
      <c r="J638" s="215"/>
      <c r="K638" s="215"/>
      <c r="L638" s="221"/>
      <c r="M638" s="222"/>
      <c r="N638" s="223"/>
      <c r="O638" s="223"/>
      <c r="P638" s="223"/>
      <c r="Q638" s="223"/>
      <c r="R638" s="223"/>
      <c r="S638" s="223"/>
      <c r="T638" s="224"/>
      <c r="AT638" s="225" t="s">
        <v>222</v>
      </c>
      <c r="AU638" s="225" t="s">
        <v>139</v>
      </c>
      <c r="AV638" s="12" t="s">
        <v>79</v>
      </c>
      <c r="AW638" s="12" t="s">
        <v>33</v>
      </c>
      <c r="AX638" s="12" t="s">
        <v>70</v>
      </c>
      <c r="AY638" s="225" t="s">
        <v>128</v>
      </c>
    </row>
    <row r="639" spans="2:51" s="11" customFormat="1" ht="13.5">
      <c r="B639" s="203"/>
      <c r="C639" s="204"/>
      <c r="D639" s="201" t="s">
        <v>222</v>
      </c>
      <c r="E639" s="205" t="s">
        <v>19</v>
      </c>
      <c r="F639" s="206" t="s">
        <v>526</v>
      </c>
      <c r="G639" s="204"/>
      <c r="H639" s="207" t="s">
        <v>19</v>
      </c>
      <c r="I639" s="208"/>
      <c r="J639" s="204"/>
      <c r="K639" s="204"/>
      <c r="L639" s="209"/>
      <c r="M639" s="210"/>
      <c r="N639" s="211"/>
      <c r="O639" s="211"/>
      <c r="P639" s="211"/>
      <c r="Q639" s="211"/>
      <c r="R639" s="211"/>
      <c r="S639" s="211"/>
      <c r="T639" s="212"/>
      <c r="AT639" s="213" t="s">
        <v>222</v>
      </c>
      <c r="AU639" s="213" t="s">
        <v>139</v>
      </c>
      <c r="AV639" s="11" t="s">
        <v>77</v>
      </c>
      <c r="AW639" s="11" t="s">
        <v>33</v>
      </c>
      <c r="AX639" s="11" t="s">
        <v>70</v>
      </c>
      <c r="AY639" s="213" t="s">
        <v>128</v>
      </c>
    </row>
    <row r="640" spans="2:51" s="12" customFormat="1" ht="13.5">
      <c r="B640" s="214"/>
      <c r="C640" s="215"/>
      <c r="D640" s="201" t="s">
        <v>222</v>
      </c>
      <c r="E640" s="227" t="s">
        <v>19</v>
      </c>
      <c r="F640" s="228" t="s">
        <v>780</v>
      </c>
      <c r="G640" s="215"/>
      <c r="H640" s="229">
        <v>4.56</v>
      </c>
      <c r="I640" s="220"/>
      <c r="J640" s="215"/>
      <c r="K640" s="215"/>
      <c r="L640" s="221"/>
      <c r="M640" s="222"/>
      <c r="N640" s="223"/>
      <c r="O640" s="223"/>
      <c r="P640" s="223"/>
      <c r="Q640" s="223"/>
      <c r="R640" s="223"/>
      <c r="S640" s="223"/>
      <c r="T640" s="224"/>
      <c r="AT640" s="225" t="s">
        <v>222</v>
      </c>
      <c r="AU640" s="225" t="s">
        <v>139</v>
      </c>
      <c r="AV640" s="12" t="s">
        <v>79</v>
      </c>
      <c r="AW640" s="12" t="s">
        <v>33</v>
      </c>
      <c r="AX640" s="12" t="s">
        <v>70</v>
      </c>
      <c r="AY640" s="225" t="s">
        <v>128</v>
      </c>
    </row>
    <row r="641" spans="2:51" s="13" customFormat="1" ht="13.5">
      <c r="B641" s="230"/>
      <c r="C641" s="231"/>
      <c r="D641" s="216" t="s">
        <v>222</v>
      </c>
      <c r="E641" s="232" t="s">
        <v>19</v>
      </c>
      <c r="F641" s="233" t="s">
        <v>251</v>
      </c>
      <c r="G641" s="231"/>
      <c r="H641" s="234">
        <v>45.6</v>
      </c>
      <c r="I641" s="235"/>
      <c r="J641" s="231"/>
      <c r="K641" s="231"/>
      <c r="L641" s="236"/>
      <c r="M641" s="237"/>
      <c r="N641" s="238"/>
      <c r="O641" s="238"/>
      <c r="P641" s="238"/>
      <c r="Q641" s="238"/>
      <c r="R641" s="238"/>
      <c r="S641" s="238"/>
      <c r="T641" s="239"/>
      <c r="AT641" s="240" t="s">
        <v>222</v>
      </c>
      <c r="AU641" s="240" t="s">
        <v>139</v>
      </c>
      <c r="AV641" s="13" t="s">
        <v>143</v>
      </c>
      <c r="AW641" s="13" t="s">
        <v>33</v>
      </c>
      <c r="AX641" s="13" t="s">
        <v>77</v>
      </c>
      <c r="AY641" s="240" t="s">
        <v>128</v>
      </c>
    </row>
    <row r="642" spans="2:65" s="1" customFormat="1" ht="22.5" customHeight="1">
      <c r="B642" s="34"/>
      <c r="C642" s="172" t="s">
        <v>781</v>
      </c>
      <c r="D642" s="172" t="s">
        <v>129</v>
      </c>
      <c r="E642" s="173" t="s">
        <v>782</v>
      </c>
      <c r="F642" s="174" t="s">
        <v>783</v>
      </c>
      <c r="G642" s="175" t="s">
        <v>227</v>
      </c>
      <c r="H642" s="176">
        <v>35</v>
      </c>
      <c r="I642" s="177"/>
      <c r="J642" s="176">
        <f>ROUND(I642*H642,1)</f>
        <v>0</v>
      </c>
      <c r="K642" s="174" t="s">
        <v>218</v>
      </c>
      <c r="L642" s="54"/>
      <c r="M642" s="178" t="s">
        <v>19</v>
      </c>
      <c r="N642" s="179" t="s">
        <v>41</v>
      </c>
      <c r="O642" s="35"/>
      <c r="P642" s="180">
        <f>O642*H642</f>
        <v>0</v>
      </c>
      <c r="Q642" s="180">
        <v>0</v>
      </c>
      <c r="R642" s="180">
        <f>Q642*H642</f>
        <v>0</v>
      </c>
      <c r="S642" s="180">
        <v>0.076</v>
      </c>
      <c r="T642" s="181">
        <f>S642*H642</f>
        <v>2.66</v>
      </c>
      <c r="AR642" s="17" t="s">
        <v>143</v>
      </c>
      <c r="AT642" s="17" t="s">
        <v>129</v>
      </c>
      <c r="AU642" s="17" t="s">
        <v>139</v>
      </c>
      <c r="AY642" s="17" t="s">
        <v>128</v>
      </c>
      <c r="BE642" s="182">
        <f>IF(N642="základní",J642,0)</f>
        <v>0</v>
      </c>
      <c r="BF642" s="182">
        <f>IF(N642="snížená",J642,0)</f>
        <v>0</v>
      </c>
      <c r="BG642" s="182">
        <f>IF(N642="zákl. přenesená",J642,0)</f>
        <v>0</v>
      </c>
      <c r="BH642" s="182">
        <f>IF(N642="sníž. přenesená",J642,0)</f>
        <v>0</v>
      </c>
      <c r="BI642" s="182">
        <f>IF(N642="nulová",J642,0)</f>
        <v>0</v>
      </c>
      <c r="BJ642" s="17" t="s">
        <v>77</v>
      </c>
      <c r="BK642" s="182">
        <f>ROUND(I642*H642,1)</f>
        <v>0</v>
      </c>
      <c r="BL642" s="17" t="s">
        <v>143</v>
      </c>
      <c r="BM642" s="17" t="s">
        <v>784</v>
      </c>
    </row>
    <row r="643" spans="2:47" s="1" customFormat="1" ht="40.5">
      <c r="B643" s="34"/>
      <c r="C643" s="56"/>
      <c r="D643" s="201" t="s">
        <v>220</v>
      </c>
      <c r="E643" s="56"/>
      <c r="F643" s="202" t="s">
        <v>773</v>
      </c>
      <c r="G643" s="56"/>
      <c r="H643" s="56"/>
      <c r="I643" s="145"/>
      <c r="J643" s="56"/>
      <c r="K643" s="56"/>
      <c r="L643" s="54"/>
      <c r="M643" s="71"/>
      <c r="N643" s="35"/>
      <c r="O643" s="35"/>
      <c r="P643" s="35"/>
      <c r="Q643" s="35"/>
      <c r="R643" s="35"/>
      <c r="S643" s="35"/>
      <c r="T643" s="72"/>
      <c r="AT643" s="17" t="s">
        <v>220</v>
      </c>
      <c r="AU643" s="17" t="s">
        <v>139</v>
      </c>
    </row>
    <row r="644" spans="2:51" s="11" customFormat="1" ht="13.5">
      <c r="B644" s="203"/>
      <c r="C644" s="204"/>
      <c r="D644" s="201" t="s">
        <v>222</v>
      </c>
      <c r="E644" s="205" t="s">
        <v>19</v>
      </c>
      <c r="F644" s="206" t="s">
        <v>440</v>
      </c>
      <c r="G644" s="204"/>
      <c r="H644" s="207" t="s">
        <v>19</v>
      </c>
      <c r="I644" s="208"/>
      <c r="J644" s="204"/>
      <c r="K644" s="204"/>
      <c r="L644" s="209"/>
      <c r="M644" s="210"/>
      <c r="N644" s="211"/>
      <c r="O644" s="211"/>
      <c r="P644" s="211"/>
      <c r="Q644" s="211"/>
      <c r="R644" s="211"/>
      <c r="S644" s="211"/>
      <c r="T644" s="212"/>
      <c r="AT644" s="213" t="s">
        <v>222</v>
      </c>
      <c r="AU644" s="213" t="s">
        <v>139</v>
      </c>
      <c r="AV644" s="11" t="s">
        <v>77</v>
      </c>
      <c r="AW644" s="11" t="s">
        <v>33</v>
      </c>
      <c r="AX644" s="11" t="s">
        <v>70</v>
      </c>
      <c r="AY644" s="213" t="s">
        <v>128</v>
      </c>
    </row>
    <row r="645" spans="2:51" s="12" customFormat="1" ht="13.5">
      <c r="B645" s="214"/>
      <c r="C645" s="215"/>
      <c r="D645" s="201" t="s">
        <v>222</v>
      </c>
      <c r="E645" s="227" t="s">
        <v>19</v>
      </c>
      <c r="F645" s="228" t="s">
        <v>785</v>
      </c>
      <c r="G645" s="215"/>
      <c r="H645" s="229">
        <v>4.8</v>
      </c>
      <c r="I645" s="220"/>
      <c r="J645" s="215"/>
      <c r="K645" s="215"/>
      <c r="L645" s="221"/>
      <c r="M645" s="222"/>
      <c r="N645" s="223"/>
      <c r="O645" s="223"/>
      <c r="P645" s="223"/>
      <c r="Q645" s="223"/>
      <c r="R645" s="223"/>
      <c r="S645" s="223"/>
      <c r="T645" s="224"/>
      <c r="AT645" s="225" t="s">
        <v>222</v>
      </c>
      <c r="AU645" s="225" t="s">
        <v>139</v>
      </c>
      <c r="AV645" s="12" t="s">
        <v>79</v>
      </c>
      <c r="AW645" s="12" t="s">
        <v>33</v>
      </c>
      <c r="AX645" s="12" t="s">
        <v>70</v>
      </c>
      <c r="AY645" s="225" t="s">
        <v>128</v>
      </c>
    </row>
    <row r="646" spans="2:51" s="11" customFormat="1" ht="13.5">
      <c r="B646" s="203"/>
      <c r="C646" s="204"/>
      <c r="D646" s="201" t="s">
        <v>222</v>
      </c>
      <c r="E646" s="205" t="s">
        <v>19</v>
      </c>
      <c r="F646" s="206" t="s">
        <v>522</v>
      </c>
      <c r="G646" s="204"/>
      <c r="H646" s="207" t="s">
        <v>19</v>
      </c>
      <c r="I646" s="208"/>
      <c r="J646" s="204"/>
      <c r="K646" s="204"/>
      <c r="L646" s="209"/>
      <c r="M646" s="210"/>
      <c r="N646" s="211"/>
      <c r="O646" s="211"/>
      <c r="P646" s="211"/>
      <c r="Q646" s="211"/>
      <c r="R646" s="211"/>
      <c r="S646" s="211"/>
      <c r="T646" s="212"/>
      <c r="AT646" s="213" t="s">
        <v>222</v>
      </c>
      <c r="AU646" s="213" t="s">
        <v>139</v>
      </c>
      <c r="AV646" s="11" t="s">
        <v>77</v>
      </c>
      <c r="AW646" s="11" t="s">
        <v>33</v>
      </c>
      <c r="AX646" s="11" t="s">
        <v>70</v>
      </c>
      <c r="AY646" s="213" t="s">
        <v>128</v>
      </c>
    </row>
    <row r="647" spans="2:51" s="12" customFormat="1" ht="13.5">
      <c r="B647" s="214"/>
      <c r="C647" s="215"/>
      <c r="D647" s="201" t="s">
        <v>222</v>
      </c>
      <c r="E647" s="227" t="s">
        <v>19</v>
      </c>
      <c r="F647" s="228" t="s">
        <v>786</v>
      </c>
      <c r="G647" s="215"/>
      <c r="H647" s="229">
        <v>9.6</v>
      </c>
      <c r="I647" s="220"/>
      <c r="J647" s="215"/>
      <c r="K647" s="215"/>
      <c r="L647" s="221"/>
      <c r="M647" s="222"/>
      <c r="N647" s="223"/>
      <c r="O647" s="223"/>
      <c r="P647" s="223"/>
      <c r="Q647" s="223"/>
      <c r="R647" s="223"/>
      <c r="S647" s="223"/>
      <c r="T647" s="224"/>
      <c r="AT647" s="225" t="s">
        <v>222</v>
      </c>
      <c r="AU647" s="225" t="s">
        <v>139</v>
      </c>
      <c r="AV647" s="12" t="s">
        <v>79</v>
      </c>
      <c r="AW647" s="12" t="s">
        <v>33</v>
      </c>
      <c r="AX647" s="12" t="s">
        <v>70</v>
      </c>
      <c r="AY647" s="225" t="s">
        <v>128</v>
      </c>
    </row>
    <row r="648" spans="2:51" s="11" customFormat="1" ht="13.5">
      <c r="B648" s="203"/>
      <c r="C648" s="204"/>
      <c r="D648" s="201" t="s">
        <v>222</v>
      </c>
      <c r="E648" s="205" t="s">
        <v>19</v>
      </c>
      <c r="F648" s="206" t="s">
        <v>524</v>
      </c>
      <c r="G648" s="204"/>
      <c r="H648" s="207" t="s">
        <v>19</v>
      </c>
      <c r="I648" s="208"/>
      <c r="J648" s="204"/>
      <c r="K648" s="204"/>
      <c r="L648" s="209"/>
      <c r="M648" s="210"/>
      <c r="N648" s="211"/>
      <c r="O648" s="211"/>
      <c r="P648" s="211"/>
      <c r="Q648" s="211"/>
      <c r="R648" s="211"/>
      <c r="S648" s="211"/>
      <c r="T648" s="212"/>
      <c r="AT648" s="213" t="s">
        <v>222</v>
      </c>
      <c r="AU648" s="213" t="s">
        <v>139</v>
      </c>
      <c r="AV648" s="11" t="s">
        <v>77</v>
      </c>
      <c r="AW648" s="11" t="s">
        <v>33</v>
      </c>
      <c r="AX648" s="11" t="s">
        <v>70</v>
      </c>
      <c r="AY648" s="213" t="s">
        <v>128</v>
      </c>
    </row>
    <row r="649" spans="2:51" s="12" customFormat="1" ht="13.5">
      <c r="B649" s="214"/>
      <c r="C649" s="215"/>
      <c r="D649" s="201" t="s">
        <v>222</v>
      </c>
      <c r="E649" s="227" t="s">
        <v>19</v>
      </c>
      <c r="F649" s="228" t="s">
        <v>786</v>
      </c>
      <c r="G649" s="215"/>
      <c r="H649" s="229">
        <v>9.6</v>
      </c>
      <c r="I649" s="220"/>
      <c r="J649" s="215"/>
      <c r="K649" s="215"/>
      <c r="L649" s="221"/>
      <c r="M649" s="222"/>
      <c r="N649" s="223"/>
      <c r="O649" s="223"/>
      <c r="P649" s="223"/>
      <c r="Q649" s="223"/>
      <c r="R649" s="223"/>
      <c r="S649" s="223"/>
      <c r="T649" s="224"/>
      <c r="AT649" s="225" t="s">
        <v>222</v>
      </c>
      <c r="AU649" s="225" t="s">
        <v>139</v>
      </c>
      <c r="AV649" s="12" t="s">
        <v>79</v>
      </c>
      <c r="AW649" s="12" t="s">
        <v>33</v>
      </c>
      <c r="AX649" s="12" t="s">
        <v>70</v>
      </c>
      <c r="AY649" s="225" t="s">
        <v>128</v>
      </c>
    </row>
    <row r="650" spans="2:51" s="11" customFormat="1" ht="13.5">
      <c r="B650" s="203"/>
      <c r="C650" s="204"/>
      <c r="D650" s="201" t="s">
        <v>222</v>
      </c>
      <c r="E650" s="205" t="s">
        <v>19</v>
      </c>
      <c r="F650" s="206" t="s">
        <v>525</v>
      </c>
      <c r="G650" s="204"/>
      <c r="H650" s="207" t="s">
        <v>19</v>
      </c>
      <c r="I650" s="208"/>
      <c r="J650" s="204"/>
      <c r="K650" s="204"/>
      <c r="L650" s="209"/>
      <c r="M650" s="210"/>
      <c r="N650" s="211"/>
      <c r="O650" s="211"/>
      <c r="P650" s="211"/>
      <c r="Q650" s="211"/>
      <c r="R650" s="211"/>
      <c r="S650" s="211"/>
      <c r="T650" s="212"/>
      <c r="AT650" s="213" t="s">
        <v>222</v>
      </c>
      <c r="AU650" s="213" t="s">
        <v>139</v>
      </c>
      <c r="AV650" s="11" t="s">
        <v>77</v>
      </c>
      <c r="AW650" s="11" t="s">
        <v>33</v>
      </c>
      <c r="AX650" s="11" t="s">
        <v>70</v>
      </c>
      <c r="AY650" s="213" t="s">
        <v>128</v>
      </c>
    </row>
    <row r="651" spans="2:51" s="12" customFormat="1" ht="13.5">
      <c r="B651" s="214"/>
      <c r="C651" s="215"/>
      <c r="D651" s="201" t="s">
        <v>222</v>
      </c>
      <c r="E651" s="227" t="s">
        <v>19</v>
      </c>
      <c r="F651" s="228" t="s">
        <v>786</v>
      </c>
      <c r="G651" s="215"/>
      <c r="H651" s="229">
        <v>9.6</v>
      </c>
      <c r="I651" s="220"/>
      <c r="J651" s="215"/>
      <c r="K651" s="215"/>
      <c r="L651" s="221"/>
      <c r="M651" s="222"/>
      <c r="N651" s="223"/>
      <c r="O651" s="223"/>
      <c r="P651" s="223"/>
      <c r="Q651" s="223"/>
      <c r="R651" s="223"/>
      <c r="S651" s="223"/>
      <c r="T651" s="224"/>
      <c r="AT651" s="225" t="s">
        <v>222</v>
      </c>
      <c r="AU651" s="225" t="s">
        <v>139</v>
      </c>
      <c r="AV651" s="12" t="s">
        <v>79</v>
      </c>
      <c r="AW651" s="12" t="s">
        <v>33</v>
      </c>
      <c r="AX651" s="12" t="s">
        <v>70</v>
      </c>
      <c r="AY651" s="225" t="s">
        <v>128</v>
      </c>
    </row>
    <row r="652" spans="2:51" s="11" customFormat="1" ht="13.5">
      <c r="B652" s="203"/>
      <c r="C652" s="204"/>
      <c r="D652" s="201" t="s">
        <v>222</v>
      </c>
      <c r="E652" s="205" t="s">
        <v>19</v>
      </c>
      <c r="F652" s="206" t="s">
        <v>526</v>
      </c>
      <c r="G652" s="204"/>
      <c r="H652" s="207" t="s">
        <v>19</v>
      </c>
      <c r="I652" s="208"/>
      <c r="J652" s="204"/>
      <c r="K652" s="204"/>
      <c r="L652" s="209"/>
      <c r="M652" s="210"/>
      <c r="N652" s="211"/>
      <c r="O652" s="211"/>
      <c r="P652" s="211"/>
      <c r="Q652" s="211"/>
      <c r="R652" s="211"/>
      <c r="S652" s="211"/>
      <c r="T652" s="212"/>
      <c r="AT652" s="213" t="s">
        <v>222</v>
      </c>
      <c r="AU652" s="213" t="s">
        <v>139</v>
      </c>
      <c r="AV652" s="11" t="s">
        <v>77</v>
      </c>
      <c r="AW652" s="11" t="s">
        <v>33</v>
      </c>
      <c r="AX652" s="11" t="s">
        <v>70</v>
      </c>
      <c r="AY652" s="213" t="s">
        <v>128</v>
      </c>
    </row>
    <row r="653" spans="2:51" s="12" customFormat="1" ht="13.5">
      <c r="B653" s="214"/>
      <c r="C653" s="215"/>
      <c r="D653" s="201" t="s">
        <v>222</v>
      </c>
      <c r="E653" s="227" t="s">
        <v>19</v>
      </c>
      <c r="F653" s="228" t="s">
        <v>787</v>
      </c>
      <c r="G653" s="215"/>
      <c r="H653" s="229">
        <v>1.4</v>
      </c>
      <c r="I653" s="220"/>
      <c r="J653" s="215"/>
      <c r="K653" s="215"/>
      <c r="L653" s="221"/>
      <c r="M653" s="222"/>
      <c r="N653" s="223"/>
      <c r="O653" s="223"/>
      <c r="P653" s="223"/>
      <c r="Q653" s="223"/>
      <c r="R653" s="223"/>
      <c r="S653" s="223"/>
      <c r="T653" s="224"/>
      <c r="AT653" s="225" t="s">
        <v>222</v>
      </c>
      <c r="AU653" s="225" t="s">
        <v>139</v>
      </c>
      <c r="AV653" s="12" t="s">
        <v>79</v>
      </c>
      <c r="AW653" s="12" t="s">
        <v>33</v>
      </c>
      <c r="AX653" s="12" t="s">
        <v>70</v>
      </c>
      <c r="AY653" s="225" t="s">
        <v>128</v>
      </c>
    </row>
    <row r="654" spans="2:51" s="13" customFormat="1" ht="13.5">
      <c r="B654" s="230"/>
      <c r="C654" s="231"/>
      <c r="D654" s="216" t="s">
        <v>222</v>
      </c>
      <c r="E654" s="232" t="s">
        <v>19</v>
      </c>
      <c r="F654" s="233" t="s">
        <v>251</v>
      </c>
      <c r="G654" s="231"/>
      <c r="H654" s="234">
        <v>35</v>
      </c>
      <c r="I654" s="235"/>
      <c r="J654" s="231"/>
      <c r="K654" s="231"/>
      <c r="L654" s="236"/>
      <c r="M654" s="237"/>
      <c r="N654" s="238"/>
      <c r="O654" s="238"/>
      <c r="P654" s="238"/>
      <c r="Q654" s="238"/>
      <c r="R654" s="238"/>
      <c r="S654" s="238"/>
      <c r="T654" s="239"/>
      <c r="AT654" s="240" t="s">
        <v>222</v>
      </c>
      <c r="AU654" s="240" t="s">
        <v>139</v>
      </c>
      <c r="AV654" s="13" t="s">
        <v>143</v>
      </c>
      <c r="AW654" s="13" t="s">
        <v>33</v>
      </c>
      <c r="AX654" s="13" t="s">
        <v>77</v>
      </c>
      <c r="AY654" s="240" t="s">
        <v>128</v>
      </c>
    </row>
    <row r="655" spans="2:65" s="1" customFormat="1" ht="22.5" customHeight="1">
      <c r="B655" s="34"/>
      <c r="C655" s="172" t="s">
        <v>788</v>
      </c>
      <c r="D655" s="172" t="s">
        <v>129</v>
      </c>
      <c r="E655" s="173" t="s">
        <v>789</v>
      </c>
      <c r="F655" s="174" t="s">
        <v>790</v>
      </c>
      <c r="G655" s="175" t="s">
        <v>227</v>
      </c>
      <c r="H655" s="176">
        <v>4.51</v>
      </c>
      <c r="I655" s="177"/>
      <c r="J655" s="176">
        <f>ROUND(I655*H655,1)</f>
        <v>0</v>
      </c>
      <c r="K655" s="174" t="s">
        <v>218</v>
      </c>
      <c r="L655" s="54"/>
      <c r="M655" s="178" t="s">
        <v>19</v>
      </c>
      <c r="N655" s="179" t="s">
        <v>41</v>
      </c>
      <c r="O655" s="35"/>
      <c r="P655" s="180">
        <f>O655*H655</f>
        <v>0</v>
      </c>
      <c r="Q655" s="180">
        <v>0</v>
      </c>
      <c r="R655" s="180">
        <f>Q655*H655</f>
        <v>0</v>
      </c>
      <c r="S655" s="180">
        <v>0.06</v>
      </c>
      <c r="T655" s="181">
        <f>S655*H655</f>
        <v>0.27059999999999995</v>
      </c>
      <c r="AR655" s="17" t="s">
        <v>143</v>
      </c>
      <c r="AT655" s="17" t="s">
        <v>129</v>
      </c>
      <c r="AU655" s="17" t="s">
        <v>139</v>
      </c>
      <c r="AY655" s="17" t="s">
        <v>128</v>
      </c>
      <c r="BE655" s="182">
        <f>IF(N655="základní",J655,0)</f>
        <v>0</v>
      </c>
      <c r="BF655" s="182">
        <f>IF(N655="snížená",J655,0)</f>
        <v>0</v>
      </c>
      <c r="BG655" s="182">
        <f>IF(N655="zákl. přenesená",J655,0)</f>
        <v>0</v>
      </c>
      <c r="BH655" s="182">
        <f>IF(N655="sníž. přenesená",J655,0)</f>
        <v>0</v>
      </c>
      <c r="BI655" s="182">
        <f>IF(N655="nulová",J655,0)</f>
        <v>0</v>
      </c>
      <c r="BJ655" s="17" t="s">
        <v>77</v>
      </c>
      <c r="BK655" s="182">
        <f>ROUND(I655*H655,1)</f>
        <v>0</v>
      </c>
      <c r="BL655" s="17" t="s">
        <v>143</v>
      </c>
      <c r="BM655" s="17" t="s">
        <v>791</v>
      </c>
    </row>
    <row r="656" spans="2:47" s="1" customFormat="1" ht="40.5">
      <c r="B656" s="34"/>
      <c r="C656" s="56"/>
      <c r="D656" s="201" t="s">
        <v>220</v>
      </c>
      <c r="E656" s="56"/>
      <c r="F656" s="202" t="s">
        <v>773</v>
      </c>
      <c r="G656" s="56"/>
      <c r="H656" s="56"/>
      <c r="I656" s="145"/>
      <c r="J656" s="56"/>
      <c r="K656" s="56"/>
      <c r="L656" s="54"/>
      <c r="M656" s="71"/>
      <c r="N656" s="35"/>
      <c r="O656" s="35"/>
      <c r="P656" s="35"/>
      <c r="Q656" s="35"/>
      <c r="R656" s="35"/>
      <c r="S656" s="35"/>
      <c r="T656" s="72"/>
      <c r="AT656" s="17" t="s">
        <v>220</v>
      </c>
      <c r="AU656" s="17" t="s">
        <v>139</v>
      </c>
    </row>
    <row r="657" spans="2:51" s="11" customFormat="1" ht="13.5">
      <c r="B657" s="203"/>
      <c r="C657" s="204"/>
      <c r="D657" s="201" t="s">
        <v>222</v>
      </c>
      <c r="E657" s="205" t="s">
        <v>19</v>
      </c>
      <c r="F657" s="206" t="s">
        <v>440</v>
      </c>
      <c r="G657" s="204"/>
      <c r="H657" s="207" t="s">
        <v>19</v>
      </c>
      <c r="I657" s="208"/>
      <c r="J657" s="204"/>
      <c r="K657" s="204"/>
      <c r="L657" s="209"/>
      <c r="M657" s="210"/>
      <c r="N657" s="211"/>
      <c r="O657" s="211"/>
      <c r="P657" s="211"/>
      <c r="Q657" s="211"/>
      <c r="R657" s="211"/>
      <c r="S657" s="211"/>
      <c r="T657" s="212"/>
      <c r="AT657" s="213" t="s">
        <v>222</v>
      </c>
      <c r="AU657" s="213" t="s">
        <v>139</v>
      </c>
      <c r="AV657" s="11" t="s">
        <v>77</v>
      </c>
      <c r="AW657" s="11" t="s">
        <v>33</v>
      </c>
      <c r="AX657" s="11" t="s">
        <v>70</v>
      </c>
      <c r="AY657" s="213" t="s">
        <v>128</v>
      </c>
    </row>
    <row r="658" spans="2:51" s="12" customFormat="1" ht="13.5">
      <c r="B658" s="214"/>
      <c r="C658" s="215"/>
      <c r="D658" s="216" t="s">
        <v>222</v>
      </c>
      <c r="E658" s="217" t="s">
        <v>19</v>
      </c>
      <c r="F658" s="218" t="s">
        <v>792</v>
      </c>
      <c r="G658" s="215"/>
      <c r="H658" s="219">
        <v>4.51</v>
      </c>
      <c r="I658" s="220"/>
      <c r="J658" s="215"/>
      <c r="K658" s="215"/>
      <c r="L658" s="221"/>
      <c r="M658" s="222"/>
      <c r="N658" s="223"/>
      <c r="O658" s="223"/>
      <c r="P658" s="223"/>
      <c r="Q658" s="223"/>
      <c r="R658" s="223"/>
      <c r="S658" s="223"/>
      <c r="T658" s="224"/>
      <c r="AT658" s="225" t="s">
        <v>222</v>
      </c>
      <c r="AU658" s="225" t="s">
        <v>139</v>
      </c>
      <c r="AV658" s="12" t="s">
        <v>79</v>
      </c>
      <c r="AW658" s="12" t="s">
        <v>33</v>
      </c>
      <c r="AX658" s="12" t="s">
        <v>77</v>
      </c>
      <c r="AY658" s="225" t="s">
        <v>128</v>
      </c>
    </row>
    <row r="659" spans="2:65" s="1" customFormat="1" ht="22.5" customHeight="1">
      <c r="B659" s="34"/>
      <c r="C659" s="172" t="s">
        <v>793</v>
      </c>
      <c r="D659" s="172" t="s">
        <v>129</v>
      </c>
      <c r="E659" s="173" t="s">
        <v>794</v>
      </c>
      <c r="F659" s="174" t="s">
        <v>795</v>
      </c>
      <c r="G659" s="175" t="s">
        <v>236</v>
      </c>
      <c r="H659" s="176">
        <v>1.78</v>
      </c>
      <c r="I659" s="177"/>
      <c r="J659" s="176">
        <f>ROUND(I659*H659,1)</f>
        <v>0</v>
      </c>
      <c r="K659" s="174" t="s">
        <v>218</v>
      </c>
      <c r="L659" s="54"/>
      <c r="M659" s="178" t="s">
        <v>19</v>
      </c>
      <c r="N659" s="179" t="s">
        <v>41</v>
      </c>
      <c r="O659" s="35"/>
      <c r="P659" s="180">
        <f>O659*H659</f>
        <v>0</v>
      </c>
      <c r="Q659" s="180">
        <v>0</v>
      </c>
      <c r="R659" s="180">
        <f>Q659*H659</f>
        <v>0</v>
      </c>
      <c r="S659" s="180">
        <v>1.8</v>
      </c>
      <c r="T659" s="181">
        <f>S659*H659</f>
        <v>3.204</v>
      </c>
      <c r="AR659" s="17" t="s">
        <v>143</v>
      </c>
      <c r="AT659" s="17" t="s">
        <v>129</v>
      </c>
      <c r="AU659" s="17" t="s">
        <v>139</v>
      </c>
      <c r="AY659" s="17" t="s">
        <v>128</v>
      </c>
      <c r="BE659" s="182">
        <f>IF(N659="základní",J659,0)</f>
        <v>0</v>
      </c>
      <c r="BF659" s="182">
        <f>IF(N659="snížená",J659,0)</f>
        <v>0</v>
      </c>
      <c r="BG659" s="182">
        <f>IF(N659="zákl. přenesená",J659,0)</f>
        <v>0</v>
      </c>
      <c r="BH659" s="182">
        <f>IF(N659="sníž. přenesená",J659,0)</f>
        <v>0</v>
      </c>
      <c r="BI659" s="182">
        <f>IF(N659="nulová",J659,0)</f>
        <v>0</v>
      </c>
      <c r="BJ659" s="17" t="s">
        <v>77</v>
      </c>
      <c r="BK659" s="182">
        <f>ROUND(I659*H659,1)</f>
        <v>0</v>
      </c>
      <c r="BL659" s="17" t="s">
        <v>143</v>
      </c>
      <c r="BM659" s="17" t="s">
        <v>796</v>
      </c>
    </row>
    <row r="660" spans="2:51" s="11" customFormat="1" ht="13.5">
      <c r="B660" s="203"/>
      <c r="C660" s="204"/>
      <c r="D660" s="201" t="s">
        <v>222</v>
      </c>
      <c r="E660" s="205" t="s">
        <v>19</v>
      </c>
      <c r="F660" s="206" t="s">
        <v>440</v>
      </c>
      <c r="G660" s="204"/>
      <c r="H660" s="207" t="s">
        <v>19</v>
      </c>
      <c r="I660" s="208"/>
      <c r="J660" s="204"/>
      <c r="K660" s="204"/>
      <c r="L660" s="209"/>
      <c r="M660" s="210"/>
      <c r="N660" s="211"/>
      <c r="O660" s="211"/>
      <c r="P660" s="211"/>
      <c r="Q660" s="211"/>
      <c r="R660" s="211"/>
      <c r="S660" s="211"/>
      <c r="T660" s="212"/>
      <c r="AT660" s="213" t="s">
        <v>222</v>
      </c>
      <c r="AU660" s="213" t="s">
        <v>139</v>
      </c>
      <c r="AV660" s="11" t="s">
        <v>77</v>
      </c>
      <c r="AW660" s="11" t="s">
        <v>33</v>
      </c>
      <c r="AX660" s="11" t="s">
        <v>70</v>
      </c>
      <c r="AY660" s="213" t="s">
        <v>128</v>
      </c>
    </row>
    <row r="661" spans="2:51" s="12" customFormat="1" ht="13.5">
      <c r="B661" s="214"/>
      <c r="C661" s="215"/>
      <c r="D661" s="216" t="s">
        <v>222</v>
      </c>
      <c r="E661" s="217" t="s">
        <v>19</v>
      </c>
      <c r="F661" s="218" t="s">
        <v>797</v>
      </c>
      <c r="G661" s="215"/>
      <c r="H661" s="219">
        <v>1.78</v>
      </c>
      <c r="I661" s="220"/>
      <c r="J661" s="215"/>
      <c r="K661" s="215"/>
      <c r="L661" s="221"/>
      <c r="M661" s="222"/>
      <c r="N661" s="223"/>
      <c r="O661" s="223"/>
      <c r="P661" s="223"/>
      <c r="Q661" s="223"/>
      <c r="R661" s="223"/>
      <c r="S661" s="223"/>
      <c r="T661" s="224"/>
      <c r="AT661" s="225" t="s">
        <v>222</v>
      </c>
      <c r="AU661" s="225" t="s">
        <v>139</v>
      </c>
      <c r="AV661" s="12" t="s">
        <v>79</v>
      </c>
      <c r="AW661" s="12" t="s">
        <v>33</v>
      </c>
      <c r="AX661" s="12" t="s">
        <v>77</v>
      </c>
      <c r="AY661" s="225" t="s">
        <v>128</v>
      </c>
    </row>
    <row r="662" spans="2:65" s="1" customFormat="1" ht="22.5" customHeight="1">
      <c r="B662" s="34"/>
      <c r="C662" s="172" t="s">
        <v>798</v>
      </c>
      <c r="D662" s="172" t="s">
        <v>129</v>
      </c>
      <c r="E662" s="173" t="s">
        <v>799</v>
      </c>
      <c r="F662" s="174" t="s">
        <v>800</v>
      </c>
      <c r="G662" s="175" t="s">
        <v>227</v>
      </c>
      <c r="H662" s="176">
        <v>7.42</v>
      </c>
      <c r="I662" s="177"/>
      <c r="J662" s="176">
        <f>ROUND(I662*H662,1)</f>
        <v>0</v>
      </c>
      <c r="K662" s="174" t="s">
        <v>218</v>
      </c>
      <c r="L662" s="54"/>
      <c r="M662" s="178" t="s">
        <v>19</v>
      </c>
      <c r="N662" s="179" t="s">
        <v>41</v>
      </c>
      <c r="O662" s="35"/>
      <c r="P662" s="180">
        <f>O662*H662</f>
        <v>0</v>
      </c>
      <c r="Q662" s="180">
        <v>0</v>
      </c>
      <c r="R662" s="180">
        <f>Q662*H662</f>
        <v>0</v>
      </c>
      <c r="S662" s="180">
        <v>0.27</v>
      </c>
      <c r="T662" s="181">
        <f>S662*H662</f>
        <v>2.0034</v>
      </c>
      <c r="AR662" s="17" t="s">
        <v>143</v>
      </c>
      <c r="AT662" s="17" t="s">
        <v>129</v>
      </c>
      <c r="AU662" s="17" t="s">
        <v>139</v>
      </c>
      <c r="AY662" s="17" t="s">
        <v>128</v>
      </c>
      <c r="BE662" s="182">
        <f>IF(N662="základní",J662,0)</f>
        <v>0</v>
      </c>
      <c r="BF662" s="182">
        <f>IF(N662="snížená",J662,0)</f>
        <v>0</v>
      </c>
      <c r="BG662" s="182">
        <f>IF(N662="zákl. přenesená",J662,0)</f>
        <v>0</v>
      </c>
      <c r="BH662" s="182">
        <f>IF(N662="sníž. přenesená",J662,0)</f>
        <v>0</v>
      </c>
      <c r="BI662" s="182">
        <f>IF(N662="nulová",J662,0)</f>
        <v>0</v>
      </c>
      <c r="BJ662" s="17" t="s">
        <v>77</v>
      </c>
      <c r="BK662" s="182">
        <f>ROUND(I662*H662,1)</f>
        <v>0</v>
      </c>
      <c r="BL662" s="17" t="s">
        <v>143</v>
      </c>
      <c r="BM662" s="17" t="s">
        <v>801</v>
      </c>
    </row>
    <row r="663" spans="2:51" s="11" customFormat="1" ht="13.5">
      <c r="B663" s="203"/>
      <c r="C663" s="204"/>
      <c r="D663" s="201" t="s">
        <v>222</v>
      </c>
      <c r="E663" s="205" t="s">
        <v>19</v>
      </c>
      <c r="F663" s="206" t="s">
        <v>440</v>
      </c>
      <c r="G663" s="204"/>
      <c r="H663" s="207" t="s">
        <v>19</v>
      </c>
      <c r="I663" s="208"/>
      <c r="J663" s="204"/>
      <c r="K663" s="204"/>
      <c r="L663" s="209"/>
      <c r="M663" s="210"/>
      <c r="N663" s="211"/>
      <c r="O663" s="211"/>
      <c r="P663" s="211"/>
      <c r="Q663" s="211"/>
      <c r="R663" s="211"/>
      <c r="S663" s="211"/>
      <c r="T663" s="212"/>
      <c r="AT663" s="213" t="s">
        <v>222</v>
      </c>
      <c r="AU663" s="213" t="s">
        <v>139</v>
      </c>
      <c r="AV663" s="11" t="s">
        <v>77</v>
      </c>
      <c r="AW663" s="11" t="s">
        <v>33</v>
      </c>
      <c r="AX663" s="11" t="s">
        <v>70</v>
      </c>
      <c r="AY663" s="213" t="s">
        <v>128</v>
      </c>
    </row>
    <row r="664" spans="2:51" s="12" customFormat="1" ht="13.5">
      <c r="B664" s="214"/>
      <c r="C664" s="215"/>
      <c r="D664" s="201" t="s">
        <v>222</v>
      </c>
      <c r="E664" s="227" t="s">
        <v>19</v>
      </c>
      <c r="F664" s="228" t="s">
        <v>802</v>
      </c>
      <c r="G664" s="215"/>
      <c r="H664" s="229">
        <v>12.96</v>
      </c>
      <c r="I664" s="220"/>
      <c r="J664" s="215"/>
      <c r="K664" s="215"/>
      <c r="L664" s="221"/>
      <c r="M664" s="222"/>
      <c r="N664" s="223"/>
      <c r="O664" s="223"/>
      <c r="P664" s="223"/>
      <c r="Q664" s="223"/>
      <c r="R664" s="223"/>
      <c r="S664" s="223"/>
      <c r="T664" s="224"/>
      <c r="AT664" s="225" t="s">
        <v>222</v>
      </c>
      <c r="AU664" s="225" t="s">
        <v>139</v>
      </c>
      <c r="AV664" s="12" t="s">
        <v>79</v>
      </c>
      <c r="AW664" s="12" t="s">
        <v>33</v>
      </c>
      <c r="AX664" s="12" t="s">
        <v>70</v>
      </c>
      <c r="AY664" s="225" t="s">
        <v>128</v>
      </c>
    </row>
    <row r="665" spans="2:51" s="12" customFormat="1" ht="13.5">
      <c r="B665" s="214"/>
      <c r="C665" s="215"/>
      <c r="D665" s="201" t="s">
        <v>222</v>
      </c>
      <c r="E665" s="227" t="s">
        <v>19</v>
      </c>
      <c r="F665" s="228" t="s">
        <v>803</v>
      </c>
      <c r="G665" s="215"/>
      <c r="H665" s="229">
        <v>-5.54</v>
      </c>
      <c r="I665" s="220"/>
      <c r="J665" s="215"/>
      <c r="K665" s="215"/>
      <c r="L665" s="221"/>
      <c r="M665" s="222"/>
      <c r="N665" s="223"/>
      <c r="O665" s="223"/>
      <c r="P665" s="223"/>
      <c r="Q665" s="223"/>
      <c r="R665" s="223"/>
      <c r="S665" s="223"/>
      <c r="T665" s="224"/>
      <c r="AT665" s="225" t="s">
        <v>222</v>
      </c>
      <c r="AU665" s="225" t="s">
        <v>139</v>
      </c>
      <c r="AV665" s="12" t="s">
        <v>79</v>
      </c>
      <c r="AW665" s="12" t="s">
        <v>33</v>
      </c>
      <c r="AX665" s="12" t="s">
        <v>70</v>
      </c>
      <c r="AY665" s="225" t="s">
        <v>128</v>
      </c>
    </row>
    <row r="666" spans="2:51" s="13" customFormat="1" ht="13.5">
      <c r="B666" s="230"/>
      <c r="C666" s="231"/>
      <c r="D666" s="216" t="s">
        <v>222</v>
      </c>
      <c r="E666" s="232" t="s">
        <v>19</v>
      </c>
      <c r="F666" s="233" t="s">
        <v>251</v>
      </c>
      <c r="G666" s="231"/>
      <c r="H666" s="234">
        <v>7.42</v>
      </c>
      <c r="I666" s="235"/>
      <c r="J666" s="231"/>
      <c r="K666" s="231"/>
      <c r="L666" s="236"/>
      <c r="M666" s="237"/>
      <c r="N666" s="238"/>
      <c r="O666" s="238"/>
      <c r="P666" s="238"/>
      <c r="Q666" s="238"/>
      <c r="R666" s="238"/>
      <c r="S666" s="238"/>
      <c r="T666" s="239"/>
      <c r="AT666" s="240" t="s">
        <v>222</v>
      </c>
      <c r="AU666" s="240" t="s">
        <v>139</v>
      </c>
      <c r="AV666" s="13" t="s">
        <v>143</v>
      </c>
      <c r="AW666" s="13" t="s">
        <v>33</v>
      </c>
      <c r="AX666" s="13" t="s">
        <v>77</v>
      </c>
      <c r="AY666" s="240" t="s">
        <v>128</v>
      </c>
    </row>
    <row r="667" spans="2:65" s="1" customFormat="1" ht="22.5" customHeight="1">
      <c r="B667" s="34"/>
      <c r="C667" s="172" t="s">
        <v>804</v>
      </c>
      <c r="D667" s="172" t="s">
        <v>129</v>
      </c>
      <c r="E667" s="173" t="s">
        <v>805</v>
      </c>
      <c r="F667" s="174" t="s">
        <v>806</v>
      </c>
      <c r="G667" s="175" t="s">
        <v>236</v>
      </c>
      <c r="H667" s="176">
        <v>13.41</v>
      </c>
      <c r="I667" s="177"/>
      <c r="J667" s="176">
        <f>ROUND(I667*H667,1)</f>
        <v>0</v>
      </c>
      <c r="K667" s="174" t="s">
        <v>218</v>
      </c>
      <c r="L667" s="54"/>
      <c r="M667" s="178" t="s">
        <v>19</v>
      </c>
      <c r="N667" s="179" t="s">
        <v>41</v>
      </c>
      <c r="O667" s="35"/>
      <c r="P667" s="180">
        <f>O667*H667</f>
        <v>0</v>
      </c>
      <c r="Q667" s="180">
        <v>0</v>
      </c>
      <c r="R667" s="180">
        <f>Q667*H667</f>
        <v>0</v>
      </c>
      <c r="S667" s="180">
        <v>1.8</v>
      </c>
      <c r="T667" s="181">
        <f>S667*H667</f>
        <v>24.138</v>
      </c>
      <c r="AR667" s="17" t="s">
        <v>143</v>
      </c>
      <c r="AT667" s="17" t="s">
        <v>129</v>
      </c>
      <c r="AU667" s="17" t="s">
        <v>139</v>
      </c>
      <c r="AY667" s="17" t="s">
        <v>128</v>
      </c>
      <c r="BE667" s="182">
        <f>IF(N667="základní",J667,0)</f>
        <v>0</v>
      </c>
      <c r="BF667" s="182">
        <f>IF(N667="snížená",J667,0)</f>
        <v>0</v>
      </c>
      <c r="BG667" s="182">
        <f>IF(N667="zákl. přenesená",J667,0)</f>
        <v>0</v>
      </c>
      <c r="BH667" s="182">
        <f>IF(N667="sníž. přenesená",J667,0)</f>
        <v>0</v>
      </c>
      <c r="BI667" s="182">
        <f>IF(N667="nulová",J667,0)</f>
        <v>0</v>
      </c>
      <c r="BJ667" s="17" t="s">
        <v>77</v>
      </c>
      <c r="BK667" s="182">
        <f>ROUND(I667*H667,1)</f>
        <v>0</v>
      </c>
      <c r="BL667" s="17" t="s">
        <v>143</v>
      </c>
      <c r="BM667" s="17" t="s">
        <v>807</v>
      </c>
    </row>
    <row r="668" spans="2:51" s="11" customFormat="1" ht="13.5">
      <c r="B668" s="203"/>
      <c r="C668" s="204"/>
      <c r="D668" s="201" t="s">
        <v>222</v>
      </c>
      <c r="E668" s="205" t="s">
        <v>19</v>
      </c>
      <c r="F668" s="206" t="s">
        <v>440</v>
      </c>
      <c r="G668" s="204"/>
      <c r="H668" s="207" t="s">
        <v>19</v>
      </c>
      <c r="I668" s="208"/>
      <c r="J668" s="204"/>
      <c r="K668" s="204"/>
      <c r="L668" s="209"/>
      <c r="M668" s="210"/>
      <c r="N668" s="211"/>
      <c r="O668" s="211"/>
      <c r="P668" s="211"/>
      <c r="Q668" s="211"/>
      <c r="R668" s="211"/>
      <c r="S668" s="211"/>
      <c r="T668" s="212"/>
      <c r="AT668" s="213" t="s">
        <v>222</v>
      </c>
      <c r="AU668" s="213" t="s">
        <v>139</v>
      </c>
      <c r="AV668" s="11" t="s">
        <v>77</v>
      </c>
      <c r="AW668" s="11" t="s">
        <v>33</v>
      </c>
      <c r="AX668" s="11" t="s">
        <v>70</v>
      </c>
      <c r="AY668" s="213" t="s">
        <v>128</v>
      </c>
    </row>
    <row r="669" spans="2:51" s="12" customFormat="1" ht="13.5">
      <c r="B669" s="214"/>
      <c r="C669" s="215"/>
      <c r="D669" s="201" t="s">
        <v>222</v>
      </c>
      <c r="E669" s="227" t="s">
        <v>19</v>
      </c>
      <c r="F669" s="228" t="s">
        <v>808</v>
      </c>
      <c r="G669" s="215"/>
      <c r="H669" s="229">
        <v>1.01</v>
      </c>
      <c r="I669" s="220"/>
      <c r="J669" s="215"/>
      <c r="K669" s="215"/>
      <c r="L669" s="221"/>
      <c r="M669" s="222"/>
      <c r="N669" s="223"/>
      <c r="O669" s="223"/>
      <c r="P669" s="223"/>
      <c r="Q669" s="223"/>
      <c r="R669" s="223"/>
      <c r="S669" s="223"/>
      <c r="T669" s="224"/>
      <c r="AT669" s="225" t="s">
        <v>222</v>
      </c>
      <c r="AU669" s="225" t="s">
        <v>139</v>
      </c>
      <c r="AV669" s="12" t="s">
        <v>79</v>
      </c>
      <c r="AW669" s="12" t="s">
        <v>33</v>
      </c>
      <c r="AX669" s="12" t="s">
        <v>70</v>
      </c>
      <c r="AY669" s="225" t="s">
        <v>128</v>
      </c>
    </row>
    <row r="670" spans="2:51" s="11" customFormat="1" ht="13.5">
      <c r="B670" s="203"/>
      <c r="C670" s="204"/>
      <c r="D670" s="201" t="s">
        <v>222</v>
      </c>
      <c r="E670" s="205" t="s">
        <v>19</v>
      </c>
      <c r="F670" s="206" t="s">
        <v>522</v>
      </c>
      <c r="G670" s="204"/>
      <c r="H670" s="207" t="s">
        <v>19</v>
      </c>
      <c r="I670" s="208"/>
      <c r="J670" s="204"/>
      <c r="K670" s="204"/>
      <c r="L670" s="209"/>
      <c r="M670" s="210"/>
      <c r="N670" s="211"/>
      <c r="O670" s="211"/>
      <c r="P670" s="211"/>
      <c r="Q670" s="211"/>
      <c r="R670" s="211"/>
      <c r="S670" s="211"/>
      <c r="T670" s="212"/>
      <c r="AT670" s="213" t="s">
        <v>222</v>
      </c>
      <c r="AU670" s="213" t="s">
        <v>139</v>
      </c>
      <c r="AV670" s="11" t="s">
        <v>77</v>
      </c>
      <c r="AW670" s="11" t="s">
        <v>33</v>
      </c>
      <c r="AX670" s="11" t="s">
        <v>70</v>
      </c>
      <c r="AY670" s="213" t="s">
        <v>128</v>
      </c>
    </row>
    <row r="671" spans="2:51" s="12" customFormat="1" ht="13.5">
      <c r="B671" s="214"/>
      <c r="C671" s="215"/>
      <c r="D671" s="201" t="s">
        <v>222</v>
      </c>
      <c r="E671" s="227" t="s">
        <v>19</v>
      </c>
      <c r="F671" s="228" t="s">
        <v>809</v>
      </c>
      <c r="G671" s="215"/>
      <c r="H671" s="229">
        <v>3.72</v>
      </c>
      <c r="I671" s="220"/>
      <c r="J671" s="215"/>
      <c r="K671" s="215"/>
      <c r="L671" s="221"/>
      <c r="M671" s="222"/>
      <c r="N671" s="223"/>
      <c r="O671" s="223"/>
      <c r="P671" s="223"/>
      <c r="Q671" s="223"/>
      <c r="R671" s="223"/>
      <c r="S671" s="223"/>
      <c r="T671" s="224"/>
      <c r="AT671" s="225" t="s">
        <v>222</v>
      </c>
      <c r="AU671" s="225" t="s">
        <v>139</v>
      </c>
      <c r="AV671" s="12" t="s">
        <v>79</v>
      </c>
      <c r="AW671" s="12" t="s">
        <v>33</v>
      </c>
      <c r="AX671" s="12" t="s">
        <v>70</v>
      </c>
      <c r="AY671" s="225" t="s">
        <v>128</v>
      </c>
    </row>
    <row r="672" spans="2:51" s="11" customFormat="1" ht="13.5">
      <c r="B672" s="203"/>
      <c r="C672" s="204"/>
      <c r="D672" s="201" t="s">
        <v>222</v>
      </c>
      <c r="E672" s="205" t="s">
        <v>19</v>
      </c>
      <c r="F672" s="206" t="s">
        <v>524</v>
      </c>
      <c r="G672" s="204"/>
      <c r="H672" s="207" t="s">
        <v>19</v>
      </c>
      <c r="I672" s="208"/>
      <c r="J672" s="204"/>
      <c r="K672" s="204"/>
      <c r="L672" s="209"/>
      <c r="M672" s="210"/>
      <c r="N672" s="211"/>
      <c r="O672" s="211"/>
      <c r="P672" s="211"/>
      <c r="Q672" s="211"/>
      <c r="R672" s="211"/>
      <c r="S672" s="211"/>
      <c r="T672" s="212"/>
      <c r="AT672" s="213" t="s">
        <v>222</v>
      </c>
      <c r="AU672" s="213" t="s">
        <v>139</v>
      </c>
      <c r="AV672" s="11" t="s">
        <v>77</v>
      </c>
      <c r="AW672" s="11" t="s">
        <v>33</v>
      </c>
      <c r="AX672" s="11" t="s">
        <v>70</v>
      </c>
      <c r="AY672" s="213" t="s">
        <v>128</v>
      </c>
    </row>
    <row r="673" spans="2:51" s="12" customFormat="1" ht="13.5">
      <c r="B673" s="214"/>
      <c r="C673" s="215"/>
      <c r="D673" s="201" t="s">
        <v>222</v>
      </c>
      <c r="E673" s="227" t="s">
        <v>19</v>
      </c>
      <c r="F673" s="228" t="s">
        <v>809</v>
      </c>
      <c r="G673" s="215"/>
      <c r="H673" s="229">
        <v>3.72</v>
      </c>
      <c r="I673" s="220"/>
      <c r="J673" s="215"/>
      <c r="K673" s="215"/>
      <c r="L673" s="221"/>
      <c r="M673" s="222"/>
      <c r="N673" s="223"/>
      <c r="O673" s="223"/>
      <c r="P673" s="223"/>
      <c r="Q673" s="223"/>
      <c r="R673" s="223"/>
      <c r="S673" s="223"/>
      <c r="T673" s="224"/>
      <c r="AT673" s="225" t="s">
        <v>222</v>
      </c>
      <c r="AU673" s="225" t="s">
        <v>139</v>
      </c>
      <c r="AV673" s="12" t="s">
        <v>79</v>
      </c>
      <c r="AW673" s="12" t="s">
        <v>33</v>
      </c>
      <c r="AX673" s="12" t="s">
        <v>70</v>
      </c>
      <c r="AY673" s="225" t="s">
        <v>128</v>
      </c>
    </row>
    <row r="674" spans="2:51" s="11" customFormat="1" ht="13.5">
      <c r="B674" s="203"/>
      <c r="C674" s="204"/>
      <c r="D674" s="201" t="s">
        <v>222</v>
      </c>
      <c r="E674" s="205" t="s">
        <v>19</v>
      </c>
      <c r="F674" s="206" t="s">
        <v>525</v>
      </c>
      <c r="G674" s="204"/>
      <c r="H674" s="207" t="s">
        <v>19</v>
      </c>
      <c r="I674" s="208"/>
      <c r="J674" s="204"/>
      <c r="K674" s="204"/>
      <c r="L674" s="209"/>
      <c r="M674" s="210"/>
      <c r="N674" s="211"/>
      <c r="O674" s="211"/>
      <c r="P674" s="211"/>
      <c r="Q674" s="211"/>
      <c r="R674" s="211"/>
      <c r="S674" s="211"/>
      <c r="T674" s="212"/>
      <c r="AT674" s="213" t="s">
        <v>222</v>
      </c>
      <c r="AU674" s="213" t="s">
        <v>139</v>
      </c>
      <c r="AV674" s="11" t="s">
        <v>77</v>
      </c>
      <c r="AW674" s="11" t="s">
        <v>33</v>
      </c>
      <c r="AX674" s="11" t="s">
        <v>70</v>
      </c>
      <c r="AY674" s="213" t="s">
        <v>128</v>
      </c>
    </row>
    <row r="675" spans="2:51" s="12" customFormat="1" ht="13.5">
      <c r="B675" s="214"/>
      <c r="C675" s="215"/>
      <c r="D675" s="201" t="s">
        <v>222</v>
      </c>
      <c r="E675" s="227" t="s">
        <v>19</v>
      </c>
      <c r="F675" s="228" t="s">
        <v>809</v>
      </c>
      <c r="G675" s="215"/>
      <c r="H675" s="229">
        <v>3.72</v>
      </c>
      <c r="I675" s="220"/>
      <c r="J675" s="215"/>
      <c r="K675" s="215"/>
      <c r="L675" s="221"/>
      <c r="M675" s="222"/>
      <c r="N675" s="223"/>
      <c r="O675" s="223"/>
      <c r="P675" s="223"/>
      <c r="Q675" s="223"/>
      <c r="R675" s="223"/>
      <c r="S675" s="223"/>
      <c r="T675" s="224"/>
      <c r="AT675" s="225" t="s">
        <v>222</v>
      </c>
      <c r="AU675" s="225" t="s">
        <v>139</v>
      </c>
      <c r="AV675" s="12" t="s">
        <v>79</v>
      </c>
      <c r="AW675" s="12" t="s">
        <v>33</v>
      </c>
      <c r="AX675" s="12" t="s">
        <v>70</v>
      </c>
      <c r="AY675" s="225" t="s">
        <v>128</v>
      </c>
    </row>
    <row r="676" spans="2:51" s="11" customFormat="1" ht="13.5">
      <c r="B676" s="203"/>
      <c r="C676" s="204"/>
      <c r="D676" s="201" t="s">
        <v>222</v>
      </c>
      <c r="E676" s="205" t="s">
        <v>19</v>
      </c>
      <c r="F676" s="206" t="s">
        <v>526</v>
      </c>
      <c r="G676" s="204"/>
      <c r="H676" s="207" t="s">
        <v>19</v>
      </c>
      <c r="I676" s="208"/>
      <c r="J676" s="204"/>
      <c r="K676" s="204"/>
      <c r="L676" s="209"/>
      <c r="M676" s="210"/>
      <c r="N676" s="211"/>
      <c r="O676" s="211"/>
      <c r="P676" s="211"/>
      <c r="Q676" s="211"/>
      <c r="R676" s="211"/>
      <c r="S676" s="211"/>
      <c r="T676" s="212"/>
      <c r="AT676" s="213" t="s">
        <v>222</v>
      </c>
      <c r="AU676" s="213" t="s">
        <v>139</v>
      </c>
      <c r="AV676" s="11" t="s">
        <v>77</v>
      </c>
      <c r="AW676" s="11" t="s">
        <v>33</v>
      </c>
      <c r="AX676" s="11" t="s">
        <v>70</v>
      </c>
      <c r="AY676" s="213" t="s">
        <v>128</v>
      </c>
    </row>
    <row r="677" spans="2:51" s="12" customFormat="1" ht="13.5">
      <c r="B677" s="214"/>
      <c r="C677" s="215"/>
      <c r="D677" s="201" t="s">
        <v>222</v>
      </c>
      <c r="E677" s="227" t="s">
        <v>19</v>
      </c>
      <c r="F677" s="228" t="s">
        <v>810</v>
      </c>
      <c r="G677" s="215"/>
      <c r="H677" s="229">
        <v>1.24</v>
      </c>
      <c r="I677" s="220"/>
      <c r="J677" s="215"/>
      <c r="K677" s="215"/>
      <c r="L677" s="221"/>
      <c r="M677" s="222"/>
      <c r="N677" s="223"/>
      <c r="O677" s="223"/>
      <c r="P677" s="223"/>
      <c r="Q677" s="223"/>
      <c r="R677" s="223"/>
      <c r="S677" s="223"/>
      <c r="T677" s="224"/>
      <c r="AT677" s="225" t="s">
        <v>222</v>
      </c>
      <c r="AU677" s="225" t="s">
        <v>139</v>
      </c>
      <c r="AV677" s="12" t="s">
        <v>79</v>
      </c>
      <c r="AW677" s="12" t="s">
        <v>33</v>
      </c>
      <c r="AX677" s="12" t="s">
        <v>70</v>
      </c>
      <c r="AY677" s="225" t="s">
        <v>128</v>
      </c>
    </row>
    <row r="678" spans="2:51" s="13" customFormat="1" ht="13.5">
      <c r="B678" s="230"/>
      <c r="C678" s="231"/>
      <c r="D678" s="216" t="s">
        <v>222</v>
      </c>
      <c r="E678" s="232" t="s">
        <v>19</v>
      </c>
      <c r="F678" s="233" t="s">
        <v>251</v>
      </c>
      <c r="G678" s="231"/>
      <c r="H678" s="234">
        <v>13.41</v>
      </c>
      <c r="I678" s="235"/>
      <c r="J678" s="231"/>
      <c r="K678" s="231"/>
      <c r="L678" s="236"/>
      <c r="M678" s="237"/>
      <c r="N678" s="238"/>
      <c r="O678" s="238"/>
      <c r="P678" s="238"/>
      <c r="Q678" s="238"/>
      <c r="R678" s="238"/>
      <c r="S678" s="238"/>
      <c r="T678" s="239"/>
      <c r="AT678" s="240" t="s">
        <v>222</v>
      </c>
      <c r="AU678" s="240" t="s">
        <v>139</v>
      </c>
      <c r="AV678" s="13" t="s">
        <v>143</v>
      </c>
      <c r="AW678" s="13" t="s">
        <v>33</v>
      </c>
      <c r="AX678" s="13" t="s">
        <v>77</v>
      </c>
      <c r="AY678" s="240" t="s">
        <v>128</v>
      </c>
    </row>
    <row r="679" spans="2:65" s="1" customFormat="1" ht="22.5" customHeight="1">
      <c r="B679" s="34"/>
      <c r="C679" s="172" t="s">
        <v>811</v>
      </c>
      <c r="D679" s="172" t="s">
        <v>129</v>
      </c>
      <c r="E679" s="173" t="s">
        <v>812</v>
      </c>
      <c r="F679" s="174" t="s">
        <v>813</v>
      </c>
      <c r="G679" s="175" t="s">
        <v>137</v>
      </c>
      <c r="H679" s="176">
        <v>8</v>
      </c>
      <c r="I679" s="177"/>
      <c r="J679" s="176">
        <f>ROUND(I679*H679,1)</f>
        <v>0</v>
      </c>
      <c r="K679" s="174" t="s">
        <v>218</v>
      </c>
      <c r="L679" s="54"/>
      <c r="M679" s="178" t="s">
        <v>19</v>
      </c>
      <c r="N679" s="179" t="s">
        <v>41</v>
      </c>
      <c r="O679" s="35"/>
      <c r="P679" s="180">
        <f>O679*H679</f>
        <v>0</v>
      </c>
      <c r="Q679" s="180">
        <v>0</v>
      </c>
      <c r="R679" s="180">
        <f>Q679*H679</f>
        <v>0</v>
      </c>
      <c r="S679" s="180">
        <v>0.039</v>
      </c>
      <c r="T679" s="181">
        <f>S679*H679</f>
        <v>0.312</v>
      </c>
      <c r="AR679" s="17" t="s">
        <v>143</v>
      </c>
      <c r="AT679" s="17" t="s">
        <v>129</v>
      </c>
      <c r="AU679" s="17" t="s">
        <v>139</v>
      </c>
      <c r="AY679" s="17" t="s">
        <v>128</v>
      </c>
      <c r="BE679" s="182">
        <f>IF(N679="základní",J679,0)</f>
        <v>0</v>
      </c>
      <c r="BF679" s="182">
        <f>IF(N679="snížená",J679,0)</f>
        <v>0</v>
      </c>
      <c r="BG679" s="182">
        <f>IF(N679="zákl. přenesená",J679,0)</f>
        <v>0</v>
      </c>
      <c r="BH679" s="182">
        <f>IF(N679="sníž. přenesená",J679,0)</f>
        <v>0</v>
      </c>
      <c r="BI679" s="182">
        <f>IF(N679="nulová",J679,0)</f>
        <v>0</v>
      </c>
      <c r="BJ679" s="17" t="s">
        <v>77</v>
      </c>
      <c r="BK679" s="182">
        <f>ROUND(I679*H679,1)</f>
        <v>0</v>
      </c>
      <c r="BL679" s="17" t="s">
        <v>143</v>
      </c>
      <c r="BM679" s="17" t="s">
        <v>814</v>
      </c>
    </row>
    <row r="680" spans="2:47" s="1" customFormat="1" ht="27">
      <c r="B680" s="34"/>
      <c r="C680" s="56"/>
      <c r="D680" s="201" t="s">
        <v>220</v>
      </c>
      <c r="E680" s="56"/>
      <c r="F680" s="202" t="s">
        <v>815</v>
      </c>
      <c r="G680" s="56"/>
      <c r="H680" s="56"/>
      <c r="I680" s="145"/>
      <c r="J680" s="56"/>
      <c r="K680" s="56"/>
      <c r="L680" s="54"/>
      <c r="M680" s="71"/>
      <c r="N680" s="35"/>
      <c r="O680" s="35"/>
      <c r="P680" s="35"/>
      <c r="Q680" s="35"/>
      <c r="R680" s="35"/>
      <c r="S680" s="35"/>
      <c r="T680" s="72"/>
      <c r="AT680" s="17" t="s">
        <v>220</v>
      </c>
      <c r="AU680" s="17" t="s">
        <v>139</v>
      </c>
    </row>
    <row r="681" spans="2:51" s="11" customFormat="1" ht="13.5">
      <c r="B681" s="203"/>
      <c r="C681" s="204"/>
      <c r="D681" s="201" t="s">
        <v>222</v>
      </c>
      <c r="E681" s="205" t="s">
        <v>19</v>
      </c>
      <c r="F681" s="206" t="s">
        <v>575</v>
      </c>
      <c r="G681" s="204"/>
      <c r="H681" s="207" t="s">
        <v>19</v>
      </c>
      <c r="I681" s="208"/>
      <c r="J681" s="204"/>
      <c r="K681" s="204"/>
      <c r="L681" s="209"/>
      <c r="M681" s="210"/>
      <c r="N681" s="211"/>
      <c r="O681" s="211"/>
      <c r="P681" s="211"/>
      <c r="Q681" s="211"/>
      <c r="R681" s="211"/>
      <c r="S681" s="211"/>
      <c r="T681" s="212"/>
      <c r="AT681" s="213" t="s">
        <v>222</v>
      </c>
      <c r="AU681" s="213" t="s">
        <v>139</v>
      </c>
      <c r="AV681" s="11" t="s">
        <v>77</v>
      </c>
      <c r="AW681" s="11" t="s">
        <v>33</v>
      </c>
      <c r="AX681" s="11" t="s">
        <v>70</v>
      </c>
      <c r="AY681" s="213" t="s">
        <v>128</v>
      </c>
    </row>
    <row r="682" spans="2:51" s="12" customFormat="1" ht="13.5">
      <c r="B682" s="214"/>
      <c r="C682" s="215"/>
      <c r="D682" s="216" t="s">
        <v>222</v>
      </c>
      <c r="E682" s="217" t="s">
        <v>19</v>
      </c>
      <c r="F682" s="218" t="s">
        <v>308</v>
      </c>
      <c r="G682" s="215"/>
      <c r="H682" s="219">
        <v>8</v>
      </c>
      <c r="I682" s="220"/>
      <c r="J682" s="215"/>
      <c r="K682" s="215"/>
      <c r="L682" s="221"/>
      <c r="M682" s="222"/>
      <c r="N682" s="223"/>
      <c r="O682" s="223"/>
      <c r="P682" s="223"/>
      <c r="Q682" s="223"/>
      <c r="R682" s="223"/>
      <c r="S682" s="223"/>
      <c r="T682" s="224"/>
      <c r="AT682" s="225" t="s">
        <v>222</v>
      </c>
      <c r="AU682" s="225" t="s">
        <v>139</v>
      </c>
      <c r="AV682" s="12" t="s">
        <v>79</v>
      </c>
      <c r="AW682" s="12" t="s">
        <v>33</v>
      </c>
      <c r="AX682" s="12" t="s">
        <v>77</v>
      </c>
      <c r="AY682" s="225" t="s">
        <v>128</v>
      </c>
    </row>
    <row r="683" spans="2:65" s="1" customFormat="1" ht="22.5" customHeight="1">
      <c r="B683" s="34"/>
      <c r="C683" s="172" t="s">
        <v>816</v>
      </c>
      <c r="D683" s="172" t="s">
        <v>129</v>
      </c>
      <c r="E683" s="173" t="s">
        <v>817</v>
      </c>
      <c r="F683" s="174" t="s">
        <v>818</v>
      </c>
      <c r="G683" s="175" t="s">
        <v>217</v>
      </c>
      <c r="H683" s="176">
        <v>22.6</v>
      </c>
      <c r="I683" s="177"/>
      <c r="J683" s="176">
        <f>ROUND(I683*H683,1)</f>
        <v>0</v>
      </c>
      <c r="K683" s="174" t="s">
        <v>218</v>
      </c>
      <c r="L683" s="54"/>
      <c r="M683" s="178" t="s">
        <v>19</v>
      </c>
      <c r="N683" s="179" t="s">
        <v>41</v>
      </c>
      <c r="O683" s="35"/>
      <c r="P683" s="180">
        <f>O683*H683</f>
        <v>0</v>
      </c>
      <c r="Q683" s="180">
        <v>3E-05</v>
      </c>
      <c r="R683" s="180">
        <f>Q683*H683</f>
        <v>0.0006780000000000001</v>
      </c>
      <c r="S683" s="180">
        <v>0</v>
      </c>
      <c r="T683" s="181">
        <f>S683*H683</f>
        <v>0</v>
      </c>
      <c r="AR683" s="17" t="s">
        <v>143</v>
      </c>
      <c r="AT683" s="17" t="s">
        <v>129</v>
      </c>
      <c r="AU683" s="17" t="s">
        <v>139</v>
      </c>
      <c r="AY683" s="17" t="s">
        <v>128</v>
      </c>
      <c r="BE683" s="182">
        <f>IF(N683="základní",J683,0)</f>
        <v>0</v>
      </c>
      <c r="BF683" s="182">
        <f>IF(N683="snížená",J683,0)</f>
        <v>0</v>
      </c>
      <c r="BG683" s="182">
        <f>IF(N683="zákl. přenesená",J683,0)</f>
        <v>0</v>
      </c>
      <c r="BH683" s="182">
        <f>IF(N683="sníž. přenesená",J683,0)</f>
        <v>0</v>
      </c>
      <c r="BI683" s="182">
        <f>IF(N683="nulová",J683,0)</f>
        <v>0</v>
      </c>
      <c r="BJ683" s="17" t="s">
        <v>77</v>
      </c>
      <c r="BK683" s="182">
        <f>ROUND(I683*H683,1)</f>
        <v>0</v>
      </c>
      <c r="BL683" s="17" t="s">
        <v>143</v>
      </c>
      <c r="BM683" s="17" t="s">
        <v>819</v>
      </c>
    </row>
    <row r="684" spans="2:47" s="1" customFormat="1" ht="54">
      <c r="B684" s="34"/>
      <c r="C684" s="56"/>
      <c r="D684" s="201" t="s">
        <v>220</v>
      </c>
      <c r="E684" s="56"/>
      <c r="F684" s="202" t="s">
        <v>820</v>
      </c>
      <c r="G684" s="56"/>
      <c r="H684" s="56"/>
      <c r="I684" s="145"/>
      <c r="J684" s="56"/>
      <c r="K684" s="56"/>
      <c r="L684" s="54"/>
      <c r="M684" s="71"/>
      <c r="N684" s="35"/>
      <c r="O684" s="35"/>
      <c r="P684" s="35"/>
      <c r="Q684" s="35"/>
      <c r="R684" s="35"/>
      <c r="S684" s="35"/>
      <c r="T684" s="72"/>
      <c r="AT684" s="17" t="s">
        <v>220</v>
      </c>
      <c r="AU684" s="17" t="s">
        <v>139</v>
      </c>
    </row>
    <row r="685" spans="2:51" s="11" customFormat="1" ht="13.5">
      <c r="B685" s="203"/>
      <c r="C685" s="204"/>
      <c r="D685" s="201" t="s">
        <v>222</v>
      </c>
      <c r="E685" s="205" t="s">
        <v>19</v>
      </c>
      <c r="F685" s="206" t="s">
        <v>643</v>
      </c>
      <c r="G685" s="204"/>
      <c r="H685" s="207" t="s">
        <v>19</v>
      </c>
      <c r="I685" s="208"/>
      <c r="J685" s="204"/>
      <c r="K685" s="204"/>
      <c r="L685" s="209"/>
      <c r="M685" s="210"/>
      <c r="N685" s="211"/>
      <c r="O685" s="211"/>
      <c r="P685" s="211"/>
      <c r="Q685" s="211"/>
      <c r="R685" s="211"/>
      <c r="S685" s="211"/>
      <c r="T685" s="212"/>
      <c r="AT685" s="213" t="s">
        <v>222</v>
      </c>
      <c r="AU685" s="213" t="s">
        <v>139</v>
      </c>
      <c r="AV685" s="11" t="s">
        <v>77</v>
      </c>
      <c r="AW685" s="11" t="s">
        <v>33</v>
      </c>
      <c r="AX685" s="11" t="s">
        <v>70</v>
      </c>
      <c r="AY685" s="213" t="s">
        <v>128</v>
      </c>
    </row>
    <row r="686" spans="2:51" s="12" customFormat="1" ht="13.5">
      <c r="B686" s="214"/>
      <c r="C686" s="215"/>
      <c r="D686" s="216" t="s">
        <v>222</v>
      </c>
      <c r="E686" s="217" t="s">
        <v>19</v>
      </c>
      <c r="F686" s="218" t="s">
        <v>821</v>
      </c>
      <c r="G686" s="215"/>
      <c r="H686" s="219">
        <v>22.6</v>
      </c>
      <c r="I686" s="220"/>
      <c r="J686" s="215"/>
      <c r="K686" s="215"/>
      <c r="L686" s="221"/>
      <c r="M686" s="222"/>
      <c r="N686" s="223"/>
      <c r="O686" s="223"/>
      <c r="P686" s="223"/>
      <c r="Q686" s="223"/>
      <c r="R686" s="223"/>
      <c r="S686" s="223"/>
      <c r="T686" s="224"/>
      <c r="AT686" s="225" t="s">
        <v>222</v>
      </c>
      <c r="AU686" s="225" t="s">
        <v>139</v>
      </c>
      <c r="AV686" s="12" t="s">
        <v>79</v>
      </c>
      <c r="AW686" s="12" t="s">
        <v>33</v>
      </c>
      <c r="AX686" s="12" t="s">
        <v>77</v>
      </c>
      <c r="AY686" s="225" t="s">
        <v>128</v>
      </c>
    </row>
    <row r="687" spans="2:65" s="1" customFormat="1" ht="22.5" customHeight="1">
      <c r="B687" s="34"/>
      <c r="C687" s="172" t="s">
        <v>822</v>
      </c>
      <c r="D687" s="172" t="s">
        <v>129</v>
      </c>
      <c r="E687" s="173" t="s">
        <v>823</v>
      </c>
      <c r="F687" s="174" t="s">
        <v>824</v>
      </c>
      <c r="G687" s="175" t="s">
        <v>217</v>
      </c>
      <c r="H687" s="176">
        <v>4.8</v>
      </c>
      <c r="I687" s="177"/>
      <c r="J687" s="176">
        <f>ROUND(I687*H687,1)</f>
        <v>0</v>
      </c>
      <c r="K687" s="174" t="s">
        <v>218</v>
      </c>
      <c r="L687" s="54"/>
      <c r="M687" s="178" t="s">
        <v>19</v>
      </c>
      <c r="N687" s="179" t="s">
        <v>41</v>
      </c>
      <c r="O687" s="35"/>
      <c r="P687" s="180">
        <f>O687*H687</f>
        <v>0</v>
      </c>
      <c r="Q687" s="180">
        <v>0</v>
      </c>
      <c r="R687" s="180">
        <f>Q687*H687</f>
        <v>0</v>
      </c>
      <c r="S687" s="180">
        <v>0.065</v>
      </c>
      <c r="T687" s="181">
        <f>S687*H687</f>
        <v>0.312</v>
      </c>
      <c r="AR687" s="17" t="s">
        <v>143</v>
      </c>
      <c r="AT687" s="17" t="s">
        <v>129</v>
      </c>
      <c r="AU687" s="17" t="s">
        <v>139</v>
      </c>
      <c r="AY687" s="17" t="s">
        <v>128</v>
      </c>
      <c r="BE687" s="182">
        <f>IF(N687="základní",J687,0)</f>
        <v>0</v>
      </c>
      <c r="BF687" s="182">
        <f>IF(N687="snížená",J687,0)</f>
        <v>0</v>
      </c>
      <c r="BG687" s="182">
        <f>IF(N687="zákl. přenesená",J687,0)</f>
        <v>0</v>
      </c>
      <c r="BH687" s="182">
        <f>IF(N687="sníž. přenesená",J687,0)</f>
        <v>0</v>
      </c>
      <c r="BI687" s="182">
        <f>IF(N687="nulová",J687,0)</f>
        <v>0</v>
      </c>
      <c r="BJ687" s="17" t="s">
        <v>77</v>
      </c>
      <c r="BK687" s="182">
        <f>ROUND(I687*H687,1)</f>
        <v>0</v>
      </c>
      <c r="BL687" s="17" t="s">
        <v>143</v>
      </c>
      <c r="BM687" s="17" t="s">
        <v>825</v>
      </c>
    </row>
    <row r="688" spans="2:51" s="11" customFormat="1" ht="13.5">
      <c r="B688" s="203"/>
      <c r="C688" s="204"/>
      <c r="D688" s="201" t="s">
        <v>222</v>
      </c>
      <c r="E688" s="205" t="s">
        <v>19</v>
      </c>
      <c r="F688" s="206" t="s">
        <v>440</v>
      </c>
      <c r="G688" s="204"/>
      <c r="H688" s="207" t="s">
        <v>19</v>
      </c>
      <c r="I688" s="208"/>
      <c r="J688" s="204"/>
      <c r="K688" s="204"/>
      <c r="L688" s="209"/>
      <c r="M688" s="210"/>
      <c r="N688" s="211"/>
      <c r="O688" s="211"/>
      <c r="P688" s="211"/>
      <c r="Q688" s="211"/>
      <c r="R688" s="211"/>
      <c r="S688" s="211"/>
      <c r="T688" s="212"/>
      <c r="AT688" s="213" t="s">
        <v>222</v>
      </c>
      <c r="AU688" s="213" t="s">
        <v>139</v>
      </c>
      <c r="AV688" s="11" t="s">
        <v>77</v>
      </c>
      <c r="AW688" s="11" t="s">
        <v>33</v>
      </c>
      <c r="AX688" s="11" t="s">
        <v>70</v>
      </c>
      <c r="AY688" s="213" t="s">
        <v>128</v>
      </c>
    </row>
    <row r="689" spans="2:51" s="12" customFormat="1" ht="13.5">
      <c r="B689" s="214"/>
      <c r="C689" s="215"/>
      <c r="D689" s="216" t="s">
        <v>222</v>
      </c>
      <c r="E689" s="217" t="s">
        <v>19</v>
      </c>
      <c r="F689" s="218" t="s">
        <v>826</v>
      </c>
      <c r="G689" s="215"/>
      <c r="H689" s="219">
        <v>4.8</v>
      </c>
      <c r="I689" s="220"/>
      <c r="J689" s="215"/>
      <c r="K689" s="215"/>
      <c r="L689" s="221"/>
      <c r="M689" s="222"/>
      <c r="N689" s="223"/>
      <c r="O689" s="223"/>
      <c r="P689" s="223"/>
      <c r="Q689" s="223"/>
      <c r="R689" s="223"/>
      <c r="S689" s="223"/>
      <c r="T689" s="224"/>
      <c r="AT689" s="225" t="s">
        <v>222</v>
      </c>
      <c r="AU689" s="225" t="s">
        <v>139</v>
      </c>
      <c r="AV689" s="12" t="s">
        <v>79</v>
      </c>
      <c r="AW689" s="12" t="s">
        <v>33</v>
      </c>
      <c r="AX689" s="12" t="s">
        <v>77</v>
      </c>
      <c r="AY689" s="225" t="s">
        <v>128</v>
      </c>
    </row>
    <row r="690" spans="2:65" s="1" customFormat="1" ht="22.5" customHeight="1">
      <c r="B690" s="34"/>
      <c r="C690" s="172" t="s">
        <v>827</v>
      </c>
      <c r="D690" s="172" t="s">
        <v>129</v>
      </c>
      <c r="E690" s="173" t="s">
        <v>828</v>
      </c>
      <c r="F690" s="174" t="s">
        <v>829</v>
      </c>
      <c r="G690" s="175" t="s">
        <v>227</v>
      </c>
      <c r="H690" s="176">
        <v>166.47</v>
      </c>
      <c r="I690" s="177"/>
      <c r="J690" s="176">
        <f>ROUND(I690*H690,1)</f>
        <v>0</v>
      </c>
      <c r="K690" s="174" t="s">
        <v>218</v>
      </c>
      <c r="L690" s="54"/>
      <c r="M690" s="178" t="s">
        <v>19</v>
      </c>
      <c r="N690" s="179" t="s">
        <v>41</v>
      </c>
      <c r="O690" s="35"/>
      <c r="P690" s="180">
        <f>O690*H690</f>
        <v>0</v>
      </c>
      <c r="Q690" s="180">
        <v>0</v>
      </c>
      <c r="R690" s="180">
        <f>Q690*H690</f>
        <v>0</v>
      </c>
      <c r="S690" s="180">
        <v>0.004</v>
      </c>
      <c r="T690" s="181">
        <f>S690*H690</f>
        <v>0.66588</v>
      </c>
      <c r="AR690" s="17" t="s">
        <v>143</v>
      </c>
      <c r="AT690" s="17" t="s">
        <v>129</v>
      </c>
      <c r="AU690" s="17" t="s">
        <v>139</v>
      </c>
      <c r="AY690" s="17" t="s">
        <v>128</v>
      </c>
      <c r="BE690" s="182">
        <f>IF(N690="základní",J690,0)</f>
        <v>0</v>
      </c>
      <c r="BF690" s="182">
        <f>IF(N690="snížená",J690,0)</f>
        <v>0</v>
      </c>
      <c r="BG690" s="182">
        <f>IF(N690="zákl. přenesená",J690,0)</f>
        <v>0</v>
      </c>
      <c r="BH690" s="182">
        <f>IF(N690="sníž. přenesená",J690,0)</f>
        <v>0</v>
      </c>
      <c r="BI690" s="182">
        <f>IF(N690="nulová",J690,0)</f>
        <v>0</v>
      </c>
      <c r="BJ690" s="17" t="s">
        <v>77</v>
      </c>
      <c r="BK690" s="182">
        <f>ROUND(I690*H690,1)</f>
        <v>0</v>
      </c>
      <c r="BL690" s="17" t="s">
        <v>143</v>
      </c>
      <c r="BM690" s="17" t="s">
        <v>830</v>
      </c>
    </row>
    <row r="691" spans="2:47" s="1" customFormat="1" ht="27">
      <c r="B691" s="34"/>
      <c r="C691" s="56"/>
      <c r="D691" s="201" t="s">
        <v>220</v>
      </c>
      <c r="E691" s="56"/>
      <c r="F691" s="202" t="s">
        <v>831</v>
      </c>
      <c r="G691" s="56"/>
      <c r="H691" s="56"/>
      <c r="I691" s="145"/>
      <c r="J691" s="56"/>
      <c r="K691" s="56"/>
      <c r="L691" s="54"/>
      <c r="M691" s="71"/>
      <c r="N691" s="35"/>
      <c r="O691" s="35"/>
      <c r="P691" s="35"/>
      <c r="Q691" s="35"/>
      <c r="R691" s="35"/>
      <c r="S691" s="35"/>
      <c r="T691" s="72"/>
      <c r="AT691" s="17" t="s">
        <v>220</v>
      </c>
      <c r="AU691" s="17" t="s">
        <v>139</v>
      </c>
    </row>
    <row r="692" spans="2:51" s="11" customFormat="1" ht="13.5">
      <c r="B692" s="203"/>
      <c r="C692" s="204"/>
      <c r="D692" s="201" t="s">
        <v>222</v>
      </c>
      <c r="E692" s="205" t="s">
        <v>19</v>
      </c>
      <c r="F692" s="206" t="s">
        <v>440</v>
      </c>
      <c r="G692" s="204"/>
      <c r="H692" s="207" t="s">
        <v>19</v>
      </c>
      <c r="I692" s="208"/>
      <c r="J692" s="204"/>
      <c r="K692" s="204"/>
      <c r="L692" s="209"/>
      <c r="M692" s="210"/>
      <c r="N692" s="211"/>
      <c r="O692" s="211"/>
      <c r="P692" s="211"/>
      <c r="Q692" s="211"/>
      <c r="R692" s="211"/>
      <c r="S692" s="211"/>
      <c r="T692" s="212"/>
      <c r="AT692" s="213" t="s">
        <v>222</v>
      </c>
      <c r="AU692" s="213" t="s">
        <v>139</v>
      </c>
      <c r="AV692" s="11" t="s">
        <v>77</v>
      </c>
      <c r="AW692" s="11" t="s">
        <v>33</v>
      </c>
      <c r="AX692" s="11" t="s">
        <v>70</v>
      </c>
      <c r="AY692" s="213" t="s">
        <v>128</v>
      </c>
    </row>
    <row r="693" spans="2:51" s="12" customFormat="1" ht="13.5">
      <c r="B693" s="214"/>
      <c r="C693" s="215"/>
      <c r="D693" s="201" t="s">
        <v>222</v>
      </c>
      <c r="E693" s="227" t="s">
        <v>19</v>
      </c>
      <c r="F693" s="228" t="s">
        <v>832</v>
      </c>
      <c r="G693" s="215"/>
      <c r="H693" s="229">
        <v>12.3</v>
      </c>
      <c r="I693" s="220"/>
      <c r="J693" s="215"/>
      <c r="K693" s="215"/>
      <c r="L693" s="221"/>
      <c r="M693" s="222"/>
      <c r="N693" s="223"/>
      <c r="O693" s="223"/>
      <c r="P693" s="223"/>
      <c r="Q693" s="223"/>
      <c r="R693" s="223"/>
      <c r="S693" s="223"/>
      <c r="T693" s="224"/>
      <c r="AT693" s="225" t="s">
        <v>222</v>
      </c>
      <c r="AU693" s="225" t="s">
        <v>139</v>
      </c>
      <c r="AV693" s="12" t="s">
        <v>79</v>
      </c>
      <c r="AW693" s="12" t="s">
        <v>33</v>
      </c>
      <c r="AX693" s="12" t="s">
        <v>70</v>
      </c>
      <c r="AY693" s="225" t="s">
        <v>128</v>
      </c>
    </row>
    <row r="694" spans="2:51" s="11" customFormat="1" ht="13.5">
      <c r="B694" s="203"/>
      <c r="C694" s="204"/>
      <c r="D694" s="201" t="s">
        <v>222</v>
      </c>
      <c r="E694" s="205" t="s">
        <v>19</v>
      </c>
      <c r="F694" s="206" t="s">
        <v>833</v>
      </c>
      <c r="G694" s="204"/>
      <c r="H694" s="207" t="s">
        <v>19</v>
      </c>
      <c r="I694" s="208"/>
      <c r="J694" s="204"/>
      <c r="K694" s="204"/>
      <c r="L694" s="209"/>
      <c r="M694" s="210"/>
      <c r="N694" s="211"/>
      <c r="O694" s="211"/>
      <c r="P694" s="211"/>
      <c r="Q694" s="211"/>
      <c r="R694" s="211"/>
      <c r="S694" s="211"/>
      <c r="T694" s="212"/>
      <c r="AT694" s="213" t="s">
        <v>222</v>
      </c>
      <c r="AU694" s="213" t="s">
        <v>139</v>
      </c>
      <c r="AV694" s="11" t="s">
        <v>77</v>
      </c>
      <c r="AW694" s="11" t="s">
        <v>33</v>
      </c>
      <c r="AX694" s="11" t="s">
        <v>70</v>
      </c>
      <c r="AY694" s="213" t="s">
        <v>128</v>
      </c>
    </row>
    <row r="695" spans="2:51" s="12" customFormat="1" ht="13.5">
      <c r="B695" s="214"/>
      <c r="C695" s="215"/>
      <c r="D695" s="201" t="s">
        <v>222</v>
      </c>
      <c r="E695" s="227" t="s">
        <v>19</v>
      </c>
      <c r="F695" s="228" t="s">
        <v>834</v>
      </c>
      <c r="G695" s="215"/>
      <c r="H695" s="229">
        <v>151.97</v>
      </c>
      <c r="I695" s="220"/>
      <c r="J695" s="215"/>
      <c r="K695" s="215"/>
      <c r="L695" s="221"/>
      <c r="M695" s="222"/>
      <c r="N695" s="223"/>
      <c r="O695" s="223"/>
      <c r="P695" s="223"/>
      <c r="Q695" s="223"/>
      <c r="R695" s="223"/>
      <c r="S695" s="223"/>
      <c r="T695" s="224"/>
      <c r="AT695" s="225" t="s">
        <v>222</v>
      </c>
      <c r="AU695" s="225" t="s">
        <v>139</v>
      </c>
      <c r="AV695" s="12" t="s">
        <v>79</v>
      </c>
      <c r="AW695" s="12" t="s">
        <v>33</v>
      </c>
      <c r="AX695" s="12" t="s">
        <v>70</v>
      </c>
      <c r="AY695" s="225" t="s">
        <v>128</v>
      </c>
    </row>
    <row r="696" spans="2:51" s="11" customFormat="1" ht="13.5">
      <c r="B696" s="203"/>
      <c r="C696" s="204"/>
      <c r="D696" s="201" t="s">
        <v>222</v>
      </c>
      <c r="E696" s="205" t="s">
        <v>19</v>
      </c>
      <c r="F696" s="206" t="s">
        <v>526</v>
      </c>
      <c r="G696" s="204"/>
      <c r="H696" s="207" t="s">
        <v>19</v>
      </c>
      <c r="I696" s="208"/>
      <c r="J696" s="204"/>
      <c r="K696" s="204"/>
      <c r="L696" s="209"/>
      <c r="M696" s="210"/>
      <c r="N696" s="211"/>
      <c r="O696" s="211"/>
      <c r="P696" s="211"/>
      <c r="Q696" s="211"/>
      <c r="R696" s="211"/>
      <c r="S696" s="211"/>
      <c r="T696" s="212"/>
      <c r="AT696" s="213" t="s">
        <v>222</v>
      </c>
      <c r="AU696" s="213" t="s">
        <v>139</v>
      </c>
      <c r="AV696" s="11" t="s">
        <v>77</v>
      </c>
      <c r="AW696" s="11" t="s">
        <v>33</v>
      </c>
      <c r="AX696" s="11" t="s">
        <v>70</v>
      </c>
      <c r="AY696" s="213" t="s">
        <v>128</v>
      </c>
    </row>
    <row r="697" spans="2:51" s="12" customFormat="1" ht="13.5">
      <c r="B697" s="214"/>
      <c r="C697" s="215"/>
      <c r="D697" s="201" t="s">
        <v>222</v>
      </c>
      <c r="E697" s="227" t="s">
        <v>19</v>
      </c>
      <c r="F697" s="228" t="s">
        <v>764</v>
      </c>
      <c r="G697" s="215"/>
      <c r="H697" s="229">
        <v>2.2</v>
      </c>
      <c r="I697" s="220"/>
      <c r="J697" s="215"/>
      <c r="K697" s="215"/>
      <c r="L697" s="221"/>
      <c r="M697" s="222"/>
      <c r="N697" s="223"/>
      <c r="O697" s="223"/>
      <c r="P697" s="223"/>
      <c r="Q697" s="223"/>
      <c r="R697" s="223"/>
      <c r="S697" s="223"/>
      <c r="T697" s="224"/>
      <c r="AT697" s="225" t="s">
        <v>222</v>
      </c>
      <c r="AU697" s="225" t="s">
        <v>139</v>
      </c>
      <c r="AV697" s="12" t="s">
        <v>79</v>
      </c>
      <c r="AW697" s="12" t="s">
        <v>33</v>
      </c>
      <c r="AX697" s="12" t="s">
        <v>70</v>
      </c>
      <c r="AY697" s="225" t="s">
        <v>128</v>
      </c>
    </row>
    <row r="698" spans="2:51" s="13" customFormat="1" ht="13.5">
      <c r="B698" s="230"/>
      <c r="C698" s="231"/>
      <c r="D698" s="216" t="s">
        <v>222</v>
      </c>
      <c r="E698" s="232" t="s">
        <v>19</v>
      </c>
      <c r="F698" s="233" t="s">
        <v>251</v>
      </c>
      <c r="G698" s="231"/>
      <c r="H698" s="234">
        <v>166.47</v>
      </c>
      <c r="I698" s="235"/>
      <c r="J698" s="231"/>
      <c r="K698" s="231"/>
      <c r="L698" s="236"/>
      <c r="M698" s="237"/>
      <c r="N698" s="238"/>
      <c r="O698" s="238"/>
      <c r="P698" s="238"/>
      <c r="Q698" s="238"/>
      <c r="R698" s="238"/>
      <c r="S698" s="238"/>
      <c r="T698" s="239"/>
      <c r="AT698" s="240" t="s">
        <v>222</v>
      </c>
      <c r="AU698" s="240" t="s">
        <v>139</v>
      </c>
      <c r="AV698" s="13" t="s">
        <v>143</v>
      </c>
      <c r="AW698" s="13" t="s">
        <v>33</v>
      </c>
      <c r="AX698" s="13" t="s">
        <v>77</v>
      </c>
      <c r="AY698" s="240" t="s">
        <v>128</v>
      </c>
    </row>
    <row r="699" spans="2:65" s="1" customFormat="1" ht="22.5" customHeight="1">
      <c r="B699" s="34"/>
      <c r="C699" s="172" t="s">
        <v>633</v>
      </c>
      <c r="D699" s="172" t="s">
        <v>129</v>
      </c>
      <c r="E699" s="173" t="s">
        <v>835</v>
      </c>
      <c r="F699" s="174" t="s">
        <v>836</v>
      </c>
      <c r="G699" s="175" t="s">
        <v>227</v>
      </c>
      <c r="H699" s="176">
        <v>218.19</v>
      </c>
      <c r="I699" s="177"/>
      <c r="J699" s="176">
        <f>ROUND(I699*H699,1)</f>
        <v>0</v>
      </c>
      <c r="K699" s="174" t="s">
        <v>218</v>
      </c>
      <c r="L699" s="54"/>
      <c r="M699" s="178" t="s">
        <v>19</v>
      </c>
      <c r="N699" s="179" t="s">
        <v>41</v>
      </c>
      <c r="O699" s="35"/>
      <c r="P699" s="180">
        <f>O699*H699</f>
        <v>0</v>
      </c>
      <c r="Q699" s="180">
        <v>0</v>
      </c>
      <c r="R699" s="180">
        <f>Q699*H699</f>
        <v>0</v>
      </c>
      <c r="S699" s="180">
        <v>0.01</v>
      </c>
      <c r="T699" s="181">
        <f>S699*H699</f>
        <v>2.1819</v>
      </c>
      <c r="AR699" s="17" t="s">
        <v>143</v>
      </c>
      <c r="AT699" s="17" t="s">
        <v>129</v>
      </c>
      <c r="AU699" s="17" t="s">
        <v>139</v>
      </c>
      <c r="AY699" s="17" t="s">
        <v>128</v>
      </c>
      <c r="BE699" s="182">
        <f>IF(N699="základní",J699,0)</f>
        <v>0</v>
      </c>
      <c r="BF699" s="182">
        <f>IF(N699="snížená",J699,0)</f>
        <v>0</v>
      </c>
      <c r="BG699" s="182">
        <f>IF(N699="zákl. přenesená",J699,0)</f>
        <v>0</v>
      </c>
      <c r="BH699" s="182">
        <f>IF(N699="sníž. přenesená",J699,0)</f>
        <v>0</v>
      </c>
      <c r="BI699" s="182">
        <f>IF(N699="nulová",J699,0)</f>
        <v>0</v>
      </c>
      <c r="BJ699" s="17" t="s">
        <v>77</v>
      </c>
      <c r="BK699" s="182">
        <f>ROUND(I699*H699,1)</f>
        <v>0</v>
      </c>
      <c r="BL699" s="17" t="s">
        <v>143</v>
      </c>
      <c r="BM699" s="17" t="s">
        <v>837</v>
      </c>
    </row>
    <row r="700" spans="2:47" s="1" customFormat="1" ht="27">
      <c r="B700" s="34"/>
      <c r="C700" s="56"/>
      <c r="D700" s="201" t="s">
        <v>220</v>
      </c>
      <c r="E700" s="56"/>
      <c r="F700" s="202" t="s">
        <v>831</v>
      </c>
      <c r="G700" s="56"/>
      <c r="H700" s="56"/>
      <c r="I700" s="145"/>
      <c r="J700" s="56"/>
      <c r="K700" s="56"/>
      <c r="L700" s="54"/>
      <c r="M700" s="71"/>
      <c r="N700" s="35"/>
      <c r="O700" s="35"/>
      <c r="P700" s="35"/>
      <c r="Q700" s="35"/>
      <c r="R700" s="35"/>
      <c r="S700" s="35"/>
      <c r="T700" s="72"/>
      <c r="AT700" s="17" t="s">
        <v>220</v>
      </c>
      <c r="AU700" s="17" t="s">
        <v>139</v>
      </c>
    </row>
    <row r="701" spans="2:51" s="11" customFormat="1" ht="13.5">
      <c r="B701" s="203"/>
      <c r="C701" s="204"/>
      <c r="D701" s="201" t="s">
        <v>222</v>
      </c>
      <c r="E701" s="205" t="s">
        <v>19</v>
      </c>
      <c r="F701" s="206" t="s">
        <v>522</v>
      </c>
      <c r="G701" s="204"/>
      <c r="H701" s="207" t="s">
        <v>19</v>
      </c>
      <c r="I701" s="208"/>
      <c r="J701" s="204"/>
      <c r="K701" s="204"/>
      <c r="L701" s="209"/>
      <c r="M701" s="210"/>
      <c r="N701" s="211"/>
      <c r="O701" s="211"/>
      <c r="P701" s="211"/>
      <c r="Q701" s="211"/>
      <c r="R701" s="211"/>
      <c r="S701" s="211"/>
      <c r="T701" s="212"/>
      <c r="AT701" s="213" t="s">
        <v>222</v>
      </c>
      <c r="AU701" s="213" t="s">
        <v>139</v>
      </c>
      <c r="AV701" s="11" t="s">
        <v>77</v>
      </c>
      <c r="AW701" s="11" t="s">
        <v>33</v>
      </c>
      <c r="AX701" s="11" t="s">
        <v>70</v>
      </c>
      <c r="AY701" s="213" t="s">
        <v>128</v>
      </c>
    </row>
    <row r="702" spans="2:51" s="12" customFormat="1" ht="13.5">
      <c r="B702" s="214"/>
      <c r="C702" s="215"/>
      <c r="D702" s="201" t="s">
        <v>222</v>
      </c>
      <c r="E702" s="227" t="s">
        <v>19</v>
      </c>
      <c r="F702" s="228" t="s">
        <v>838</v>
      </c>
      <c r="G702" s="215"/>
      <c r="H702" s="229">
        <v>69.65</v>
      </c>
      <c r="I702" s="220"/>
      <c r="J702" s="215"/>
      <c r="K702" s="215"/>
      <c r="L702" s="221"/>
      <c r="M702" s="222"/>
      <c r="N702" s="223"/>
      <c r="O702" s="223"/>
      <c r="P702" s="223"/>
      <c r="Q702" s="223"/>
      <c r="R702" s="223"/>
      <c r="S702" s="223"/>
      <c r="T702" s="224"/>
      <c r="AT702" s="225" t="s">
        <v>222</v>
      </c>
      <c r="AU702" s="225" t="s">
        <v>139</v>
      </c>
      <c r="AV702" s="12" t="s">
        <v>79</v>
      </c>
      <c r="AW702" s="12" t="s">
        <v>33</v>
      </c>
      <c r="AX702" s="12" t="s">
        <v>70</v>
      </c>
      <c r="AY702" s="225" t="s">
        <v>128</v>
      </c>
    </row>
    <row r="703" spans="2:51" s="11" customFormat="1" ht="13.5">
      <c r="B703" s="203"/>
      <c r="C703" s="204"/>
      <c r="D703" s="201" t="s">
        <v>222</v>
      </c>
      <c r="E703" s="205" t="s">
        <v>19</v>
      </c>
      <c r="F703" s="206" t="s">
        <v>524</v>
      </c>
      <c r="G703" s="204"/>
      <c r="H703" s="207" t="s">
        <v>19</v>
      </c>
      <c r="I703" s="208"/>
      <c r="J703" s="204"/>
      <c r="K703" s="204"/>
      <c r="L703" s="209"/>
      <c r="M703" s="210"/>
      <c r="N703" s="211"/>
      <c r="O703" s="211"/>
      <c r="P703" s="211"/>
      <c r="Q703" s="211"/>
      <c r="R703" s="211"/>
      <c r="S703" s="211"/>
      <c r="T703" s="212"/>
      <c r="AT703" s="213" t="s">
        <v>222</v>
      </c>
      <c r="AU703" s="213" t="s">
        <v>139</v>
      </c>
      <c r="AV703" s="11" t="s">
        <v>77</v>
      </c>
      <c r="AW703" s="11" t="s">
        <v>33</v>
      </c>
      <c r="AX703" s="11" t="s">
        <v>70</v>
      </c>
      <c r="AY703" s="213" t="s">
        <v>128</v>
      </c>
    </row>
    <row r="704" spans="2:51" s="12" customFormat="1" ht="13.5">
      <c r="B704" s="214"/>
      <c r="C704" s="215"/>
      <c r="D704" s="201" t="s">
        <v>222</v>
      </c>
      <c r="E704" s="227" t="s">
        <v>19</v>
      </c>
      <c r="F704" s="228" t="s">
        <v>838</v>
      </c>
      <c r="G704" s="215"/>
      <c r="H704" s="229">
        <v>69.65</v>
      </c>
      <c r="I704" s="220"/>
      <c r="J704" s="215"/>
      <c r="K704" s="215"/>
      <c r="L704" s="221"/>
      <c r="M704" s="222"/>
      <c r="N704" s="223"/>
      <c r="O704" s="223"/>
      <c r="P704" s="223"/>
      <c r="Q704" s="223"/>
      <c r="R704" s="223"/>
      <c r="S704" s="223"/>
      <c r="T704" s="224"/>
      <c r="AT704" s="225" t="s">
        <v>222</v>
      </c>
      <c r="AU704" s="225" t="s">
        <v>139</v>
      </c>
      <c r="AV704" s="12" t="s">
        <v>79</v>
      </c>
      <c r="AW704" s="12" t="s">
        <v>33</v>
      </c>
      <c r="AX704" s="12" t="s">
        <v>70</v>
      </c>
      <c r="AY704" s="225" t="s">
        <v>128</v>
      </c>
    </row>
    <row r="705" spans="2:51" s="11" customFormat="1" ht="13.5">
      <c r="B705" s="203"/>
      <c r="C705" s="204"/>
      <c r="D705" s="201" t="s">
        <v>222</v>
      </c>
      <c r="E705" s="205" t="s">
        <v>19</v>
      </c>
      <c r="F705" s="206" t="s">
        <v>525</v>
      </c>
      <c r="G705" s="204"/>
      <c r="H705" s="207" t="s">
        <v>19</v>
      </c>
      <c r="I705" s="208"/>
      <c r="J705" s="204"/>
      <c r="K705" s="204"/>
      <c r="L705" s="209"/>
      <c r="M705" s="210"/>
      <c r="N705" s="211"/>
      <c r="O705" s="211"/>
      <c r="P705" s="211"/>
      <c r="Q705" s="211"/>
      <c r="R705" s="211"/>
      <c r="S705" s="211"/>
      <c r="T705" s="212"/>
      <c r="AT705" s="213" t="s">
        <v>222</v>
      </c>
      <c r="AU705" s="213" t="s">
        <v>139</v>
      </c>
      <c r="AV705" s="11" t="s">
        <v>77</v>
      </c>
      <c r="AW705" s="11" t="s">
        <v>33</v>
      </c>
      <c r="AX705" s="11" t="s">
        <v>70</v>
      </c>
      <c r="AY705" s="213" t="s">
        <v>128</v>
      </c>
    </row>
    <row r="706" spans="2:51" s="12" customFormat="1" ht="13.5">
      <c r="B706" s="214"/>
      <c r="C706" s="215"/>
      <c r="D706" s="201" t="s">
        <v>222</v>
      </c>
      <c r="E706" s="227" t="s">
        <v>19</v>
      </c>
      <c r="F706" s="228" t="s">
        <v>838</v>
      </c>
      <c r="G706" s="215"/>
      <c r="H706" s="229">
        <v>69.65</v>
      </c>
      <c r="I706" s="220"/>
      <c r="J706" s="215"/>
      <c r="K706" s="215"/>
      <c r="L706" s="221"/>
      <c r="M706" s="222"/>
      <c r="N706" s="223"/>
      <c r="O706" s="223"/>
      <c r="P706" s="223"/>
      <c r="Q706" s="223"/>
      <c r="R706" s="223"/>
      <c r="S706" s="223"/>
      <c r="T706" s="224"/>
      <c r="AT706" s="225" t="s">
        <v>222</v>
      </c>
      <c r="AU706" s="225" t="s">
        <v>139</v>
      </c>
      <c r="AV706" s="12" t="s">
        <v>79</v>
      </c>
      <c r="AW706" s="12" t="s">
        <v>33</v>
      </c>
      <c r="AX706" s="12" t="s">
        <v>70</v>
      </c>
      <c r="AY706" s="225" t="s">
        <v>128</v>
      </c>
    </row>
    <row r="707" spans="2:51" s="11" customFormat="1" ht="13.5">
      <c r="B707" s="203"/>
      <c r="C707" s="204"/>
      <c r="D707" s="201" t="s">
        <v>222</v>
      </c>
      <c r="E707" s="205" t="s">
        <v>19</v>
      </c>
      <c r="F707" s="206" t="s">
        <v>526</v>
      </c>
      <c r="G707" s="204"/>
      <c r="H707" s="207" t="s">
        <v>19</v>
      </c>
      <c r="I707" s="208"/>
      <c r="J707" s="204"/>
      <c r="K707" s="204"/>
      <c r="L707" s="209"/>
      <c r="M707" s="210"/>
      <c r="N707" s="211"/>
      <c r="O707" s="211"/>
      <c r="P707" s="211"/>
      <c r="Q707" s="211"/>
      <c r="R707" s="211"/>
      <c r="S707" s="211"/>
      <c r="T707" s="212"/>
      <c r="AT707" s="213" t="s">
        <v>222</v>
      </c>
      <c r="AU707" s="213" t="s">
        <v>139</v>
      </c>
      <c r="AV707" s="11" t="s">
        <v>77</v>
      </c>
      <c r="AW707" s="11" t="s">
        <v>33</v>
      </c>
      <c r="AX707" s="11" t="s">
        <v>70</v>
      </c>
      <c r="AY707" s="213" t="s">
        <v>128</v>
      </c>
    </row>
    <row r="708" spans="2:51" s="12" customFormat="1" ht="13.5">
      <c r="B708" s="214"/>
      <c r="C708" s="215"/>
      <c r="D708" s="201" t="s">
        <v>222</v>
      </c>
      <c r="E708" s="227" t="s">
        <v>19</v>
      </c>
      <c r="F708" s="228" t="s">
        <v>839</v>
      </c>
      <c r="G708" s="215"/>
      <c r="H708" s="229">
        <v>9.24</v>
      </c>
      <c r="I708" s="220"/>
      <c r="J708" s="215"/>
      <c r="K708" s="215"/>
      <c r="L708" s="221"/>
      <c r="M708" s="222"/>
      <c r="N708" s="223"/>
      <c r="O708" s="223"/>
      <c r="P708" s="223"/>
      <c r="Q708" s="223"/>
      <c r="R708" s="223"/>
      <c r="S708" s="223"/>
      <c r="T708" s="224"/>
      <c r="AT708" s="225" t="s">
        <v>222</v>
      </c>
      <c r="AU708" s="225" t="s">
        <v>139</v>
      </c>
      <c r="AV708" s="12" t="s">
        <v>79</v>
      </c>
      <c r="AW708" s="12" t="s">
        <v>33</v>
      </c>
      <c r="AX708" s="12" t="s">
        <v>70</v>
      </c>
      <c r="AY708" s="225" t="s">
        <v>128</v>
      </c>
    </row>
    <row r="709" spans="2:51" s="13" customFormat="1" ht="13.5">
      <c r="B709" s="230"/>
      <c r="C709" s="231"/>
      <c r="D709" s="216" t="s">
        <v>222</v>
      </c>
      <c r="E709" s="232" t="s">
        <v>19</v>
      </c>
      <c r="F709" s="233" t="s">
        <v>251</v>
      </c>
      <c r="G709" s="231"/>
      <c r="H709" s="234">
        <v>218.19</v>
      </c>
      <c r="I709" s="235"/>
      <c r="J709" s="231"/>
      <c r="K709" s="231"/>
      <c r="L709" s="236"/>
      <c r="M709" s="237"/>
      <c r="N709" s="238"/>
      <c r="O709" s="238"/>
      <c r="P709" s="238"/>
      <c r="Q709" s="238"/>
      <c r="R709" s="238"/>
      <c r="S709" s="238"/>
      <c r="T709" s="239"/>
      <c r="AT709" s="240" t="s">
        <v>222</v>
      </c>
      <c r="AU709" s="240" t="s">
        <v>139</v>
      </c>
      <c r="AV709" s="13" t="s">
        <v>143</v>
      </c>
      <c r="AW709" s="13" t="s">
        <v>33</v>
      </c>
      <c r="AX709" s="13" t="s">
        <v>77</v>
      </c>
      <c r="AY709" s="240" t="s">
        <v>128</v>
      </c>
    </row>
    <row r="710" spans="2:65" s="1" customFormat="1" ht="22.5" customHeight="1">
      <c r="B710" s="34"/>
      <c r="C710" s="172" t="s">
        <v>840</v>
      </c>
      <c r="D710" s="172" t="s">
        <v>129</v>
      </c>
      <c r="E710" s="173" t="s">
        <v>841</v>
      </c>
      <c r="F710" s="174" t="s">
        <v>842</v>
      </c>
      <c r="G710" s="175" t="s">
        <v>227</v>
      </c>
      <c r="H710" s="176">
        <v>30.54</v>
      </c>
      <c r="I710" s="177"/>
      <c r="J710" s="176">
        <f>ROUND(I710*H710,1)</f>
        <v>0</v>
      </c>
      <c r="K710" s="174" t="s">
        <v>218</v>
      </c>
      <c r="L710" s="54"/>
      <c r="M710" s="178" t="s">
        <v>19</v>
      </c>
      <c r="N710" s="179" t="s">
        <v>41</v>
      </c>
      <c r="O710" s="35"/>
      <c r="P710" s="180">
        <f>O710*H710</f>
        <v>0</v>
      </c>
      <c r="Q710" s="180">
        <v>0</v>
      </c>
      <c r="R710" s="180">
        <f>Q710*H710</f>
        <v>0</v>
      </c>
      <c r="S710" s="180">
        <v>0.046</v>
      </c>
      <c r="T710" s="181">
        <f>S710*H710</f>
        <v>1.4048399999999999</v>
      </c>
      <c r="AR710" s="17" t="s">
        <v>143</v>
      </c>
      <c r="AT710" s="17" t="s">
        <v>129</v>
      </c>
      <c r="AU710" s="17" t="s">
        <v>139</v>
      </c>
      <c r="AY710" s="17" t="s">
        <v>128</v>
      </c>
      <c r="BE710" s="182">
        <f>IF(N710="základní",J710,0)</f>
        <v>0</v>
      </c>
      <c r="BF710" s="182">
        <f>IF(N710="snížená",J710,0)</f>
        <v>0</v>
      </c>
      <c r="BG710" s="182">
        <f>IF(N710="zákl. přenesená",J710,0)</f>
        <v>0</v>
      </c>
      <c r="BH710" s="182">
        <f>IF(N710="sníž. přenesená",J710,0)</f>
        <v>0</v>
      </c>
      <c r="BI710" s="182">
        <f>IF(N710="nulová",J710,0)</f>
        <v>0</v>
      </c>
      <c r="BJ710" s="17" t="s">
        <v>77</v>
      </c>
      <c r="BK710" s="182">
        <f>ROUND(I710*H710,1)</f>
        <v>0</v>
      </c>
      <c r="BL710" s="17" t="s">
        <v>143</v>
      </c>
      <c r="BM710" s="17" t="s">
        <v>843</v>
      </c>
    </row>
    <row r="711" spans="2:47" s="1" customFormat="1" ht="27">
      <c r="B711" s="34"/>
      <c r="C711" s="56"/>
      <c r="D711" s="201" t="s">
        <v>220</v>
      </c>
      <c r="E711" s="56"/>
      <c r="F711" s="202" t="s">
        <v>831</v>
      </c>
      <c r="G711" s="56"/>
      <c r="H711" s="56"/>
      <c r="I711" s="145"/>
      <c r="J711" s="56"/>
      <c r="K711" s="56"/>
      <c r="L711" s="54"/>
      <c r="M711" s="71"/>
      <c r="N711" s="35"/>
      <c r="O711" s="35"/>
      <c r="P711" s="35"/>
      <c r="Q711" s="35"/>
      <c r="R711" s="35"/>
      <c r="S711" s="35"/>
      <c r="T711" s="72"/>
      <c r="AT711" s="17" t="s">
        <v>220</v>
      </c>
      <c r="AU711" s="17" t="s">
        <v>139</v>
      </c>
    </row>
    <row r="712" spans="2:51" s="11" customFormat="1" ht="13.5">
      <c r="B712" s="203"/>
      <c r="C712" s="204"/>
      <c r="D712" s="201" t="s">
        <v>222</v>
      </c>
      <c r="E712" s="205" t="s">
        <v>19</v>
      </c>
      <c r="F712" s="206" t="s">
        <v>440</v>
      </c>
      <c r="G712" s="204"/>
      <c r="H712" s="207" t="s">
        <v>19</v>
      </c>
      <c r="I712" s="208"/>
      <c r="J712" s="204"/>
      <c r="K712" s="204"/>
      <c r="L712" s="209"/>
      <c r="M712" s="210"/>
      <c r="N712" s="211"/>
      <c r="O712" s="211"/>
      <c r="P712" s="211"/>
      <c r="Q712" s="211"/>
      <c r="R712" s="211"/>
      <c r="S712" s="211"/>
      <c r="T712" s="212"/>
      <c r="AT712" s="213" t="s">
        <v>222</v>
      </c>
      <c r="AU712" s="213" t="s">
        <v>139</v>
      </c>
      <c r="AV712" s="11" t="s">
        <v>77</v>
      </c>
      <c r="AW712" s="11" t="s">
        <v>33</v>
      </c>
      <c r="AX712" s="11" t="s">
        <v>70</v>
      </c>
      <c r="AY712" s="213" t="s">
        <v>128</v>
      </c>
    </row>
    <row r="713" spans="2:51" s="12" customFormat="1" ht="13.5">
      <c r="B713" s="214"/>
      <c r="C713" s="215"/>
      <c r="D713" s="201" t="s">
        <v>222</v>
      </c>
      <c r="E713" s="227" t="s">
        <v>19</v>
      </c>
      <c r="F713" s="228" t="s">
        <v>844</v>
      </c>
      <c r="G713" s="215"/>
      <c r="H713" s="229">
        <v>46.79</v>
      </c>
      <c r="I713" s="220"/>
      <c r="J713" s="215"/>
      <c r="K713" s="215"/>
      <c r="L713" s="221"/>
      <c r="M713" s="222"/>
      <c r="N713" s="223"/>
      <c r="O713" s="223"/>
      <c r="P713" s="223"/>
      <c r="Q713" s="223"/>
      <c r="R713" s="223"/>
      <c r="S713" s="223"/>
      <c r="T713" s="224"/>
      <c r="AT713" s="225" t="s">
        <v>222</v>
      </c>
      <c r="AU713" s="225" t="s">
        <v>139</v>
      </c>
      <c r="AV713" s="12" t="s">
        <v>79</v>
      </c>
      <c r="AW713" s="12" t="s">
        <v>33</v>
      </c>
      <c r="AX713" s="12" t="s">
        <v>70</v>
      </c>
      <c r="AY713" s="225" t="s">
        <v>128</v>
      </c>
    </row>
    <row r="714" spans="2:51" s="12" customFormat="1" ht="13.5">
      <c r="B714" s="214"/>
      <c r="C714" s="215"/>
      <c r="D714" s="201" t="s">
        <v>222</v>
      </c>
      <c r="E714" s="227" t="s">
        <v>19</v>
      </c>
      <c r="F714" s="228" t="s">
        <v>845</v>
      </c>
      <c r="G714" s="215"/>
      <c r="H714" s="229">
        <v>-16.25</v>
      </c>
      <c r="I714" s="220"/>
      <c r="J714" s="215"/>
      <c r="K714" s="215"/>
      <c r="L714" s="221"/>
      <c r="M714" s="222"/>
      <c r="N714" s="223"/>
      <c r="O714" s="223"/>
      <c r="P714" s="223"/>
      <c r="Q714" s="223"/>
      <c r="R714" s="223"/>
      <c r="S714" s="223"/>
      <c r="T714" s="224"/>
      <c r="AT714" s="225" t="s">
        <v>222</v>
      </c>
      <c r="AU714" s="225" t="s">
        <v>139</v>
      </c>
      <c r="AV714" s="12" t="s">
        <v>79</v>
      </c>
      <c r="AW714" s="12" t="s">
        <v>33</v>
      </c>
      <c r="AX714" s="12" t="s">
        <v>70</v>
      </c>
      <c r="AY714" s="225" t="s">
        <v>128</v>
      </c>
    </row>
    <row r="715" spans="2:51" s="13" customFormat="1" ht="13.5">
      <c r="B715" s="230"/>
      <c r="C715" s="231"/>
      <c r="D715" s="216" t="s">
        <v>222</v>
      </c>
      <c r="E715" s="232" t="s">
        <v>19</v>
      </c>
      <c r="F715" s="233" t="s">
        <v>251</v>
      </c>
      <c r="G715" s="231"/>
      <c r="H715" s="234">
        <v>30.54</v>
      </c>
      <c r="I715" s="235"/>
      <c r="J715" s="231"/>
      <c r="K715" s="231"/>
      <c r="L715" s="236"/>
      <c r="M715" s="237"/>
      <c r="N715" s="238"/>
      <c r="O715" s="238"/>
      <c r="P715" s="238"/>
      <c r="Q715" s="238"/>
      <c r="R715" s="238"/>
      <c r="S715" s="238"/>
      <c r="T715" s="239"/>
      <c r="AT715" s="240" t="s">
        <v>222</v>
      </c>
      <c r="AU715" s="240" t="s">
        <v>139</v>
      </c>
      <c r="AV715" s="13" t="s">
        <v>143</v>
      </c>
      <c r="AW715" s="13" t="s">
        <v>33</v>
      </c>
      <c r="AX715" s="13" t="s">
        <v>77</v>
      </c>
      <c r="AY715" s="240" t="s">
        <v>128</v>
      </c>
    </row>
    <row r="716" spans="2:65" s="1" customFormat="1" ht="31.5" customHeight="1">
      <c r="B716" s="34"/>
      <c r="C716" s="172" t="s">
        <v>846</v>
      </c>
      <c r="D716" s="172" t="s">
        <v>129</v>
      </c>
      <c r="E716" s="173" t="s">
        <v>847</v>
      </c>
      <c r="F716" s="174" t="s">
        <v>848</v>
      </c>
      <c r="G716" s="175" t="s">
        <v>227</v>
      </c>
      <c r="H716" s="176">
        <v>54.63</v>
      </c>
      <c r="I716" s="177"/>
      <c r="J716" s="176">
        <f>ROUND(I716*H716,1)</f>
        <v>0</v>
      </c>
      <c r="K716" s="174" t="s">
        <v>218</v>
      </c>
      <c r="L716" s="54"/>
      <c r="M716" s="178" t="s">
        <v>19</v>
      </c>
      <c r="N716" s="179" t="s">
        <v>41</v>
      </c>
      <c r="O716" s="35"/>
      <c r="P716" s="180">
        <f>O716*H716</f>
        <v>0</v>
      </c>
      <c r="Q716" s="180">
        <v>0</v>
      </c>
      <c r="R716" s="180">
        <f>Q716*H716</f>
        <v>0</v>
      </c>
      <c r="S716" s="180">
        <v>0.059</v>
      </c>
      <c r="T716" s="181">
        <f>S716*H716</f>
        <v>3.22317</v>
      </c>
      <c r="AR716" s="17" t="s">
        <v>143</v>
      </c>
      <c r="AT716" s="17" t="s">
        <v>129</v>
      </c>
      <c r="AU716" s="17" t="s">
        <v>139</v>
      </c>
      <c r="AY716" s="17" t="s">
        <v>128</v>
      </c>
      <c r="BE716" s="182">
        <f>IF(N716="základní",J716,0)</f>
        <v>0</v>
      </c>
      <c r="BF716" s="182">
        <f>IF(N716="snížená",J716,0)</f>
        <v>0</v>
      </c>
      <c r="BG716" s="182">
        <f>IF(N716="zákl. přenesená",J716,0)</f>
        <v>0</v>
      </c>
      <c r="BH716" s="182">
        <f>IF(N716="sníž. přenesená",J716,0)</f>
        <v>0</v>
      </c>
      <c r="BI716" s="182">
        <f>IF(N716="nulová",J716,0)</f>
        <v>0</v>
      </c>
      <c r="BJ716" s="17" t="s">
        <v>77</v>
      </c>
      <c r="BK716" s="182">
        <f>ROUND(I716*H716,1)</f>
        <v>0</v>
      </c>
      <c r="BL716" s="17" t="s">
        <v>143</v>
      </c>
      <c r="BM716" s="17" t="s">
        <v>849</v>
      </c>
    </row>
    <row r="717" spans="2:51" s="11" customFormat="1" ht="13.5">
      <c r="B717" s="203"/>
      <c r="C717" s="204"/>
      <c r="D717" s="201" t="s">
        <v>222</v>
      </c>
      <c r="E717" s="205" t="s">
        <v>19</v>
      </c>
      <c r="F717" s="206" t="s">
        <v>495</v>
      </c>
      <c r="G717" s="204"/>
      <c r="H717" s="207" t="s">
        <v>19</v>
      </c>
      <c r="I717" s="208"/>
      <c r="J717" s="204"/>
      <c r="K717" s="204"/>
      <c r="L717" s="209"/>
      <c r="M717" s="210"/>
      <c r="N717" s="211"/>
      <c r="O717" s="211"/>
      <c r="P717" s="211"/>
      <c r="Q717" s="211"/>
      <c r="R717" s="211"/>
      <c r="S717" s="211"/>
      <c r="T717" s="212"/>
      <c r="AT717" s="213" t="s">
        <v>222</v>
      </c>
      <c r="AU717" s="213" t="s">
        <v>139</v>
      </c>
      <c r="AV717" s="11" t="s">
        <v>77</v>
      </c>
      <c r="AW717" s="11" t="s">
        <v>33</v>
      </c>
      <c r="AX717" s="11" t="s">
        <v>70</v>
      </c>
      <c r="AY717" s="213" t="s">
        <v>128</v>
      </c>
    </row>
    <row r="718" spans="2:51" s="12" customFormat="1" ht="13.5">
      <c r="B718" s="214"/>
      <c r="C718" s="215"/>
      <c r="D718" s="201" t="s">
        <v>222</v>
      </c>
      <c r="E718" s="227" t="s">
        <v>19</v>
      </c>
      <c r="F718" s="228" t="s">
        <v>850</v>
      </c>
      <c r="G718" s="215"/>
      <c r="H718" s="229">
        <v>106.55</v>
      </c>
      <c r="I718" s="220"/>
      <c r="J718" s="215"/>
      <c r="K718" s="215"/>
      <c r="L718" s="221"/>
      <c r="M718" s="222"/>
      <c r="N718" s="223"/>
      <c r="O718" s="223"/>
      <c r="P718" s="223"/>
      <c r="Q718" s="223"/>
      <c r="R718" s="223"/>
      <c r="S718" s="223"/>
      <c r="T718" s="224"/>
      <c r="AT718" s="225" t="s">
        <v>222</v>
      </c>
      <c r="AU718" s="225" t="s">
        <v>139</v>
      </c>
      <c r="AV718" s="12" t="s">
        <v>79</v>
      </c>
      <c r="AW718" s="12" t="s">
        <v>33</v>
      </c>
      <c r="AX718" s="12" t="s">
        <v>70</v>
      </c>
      <c r="AY718" s="225" t="s">
        <v>128</v>
      </c>
    </row>
    <row r="719" spans="2:51" s="12" customFormat="1" ht="13.5">
      <c r="B719" s="214"/>
      <c r="C719" s="215"/>
      <c r="D719" s="201" t="s">
        <v>222</v>
      </c>
      <c r="E719" s="227" t="s">
        <v>19</v>
      </c>
      <c r="F719" s="228" t="s">
        <v>851</v>
      </c>
      <c r="G719" s="215"/>
      <c r="H719" s="229">
        <v>-56.59</v>
      </c>
      <c r="I719" s="220"/>
      <c r="J719" s="215"/>
      <c r="K719" s="215"/>
      <c r="L719" s="221"/>
      <c r="M719" s="222"/>
      <c r="N719" s="223"/>
      <c r="O719" s="223"/>
      <c r="P719" s="223"/>
      <c r="Q719" s="223"/>
      <c r="R719" s="223"/>
      <c r="S719" s="223"/>
      <c r="T719" s="224"/>
      <c r="AT719" s="225" t="s">
        <v>222</v>
      </c>
      <c r="AU719" s="225" t="s">
        <v>139</v>
      </c>
      <c r="AV719" s="12" t="s">
        <v>79</v>
      </c>
      <c r="AW719" s="12" t="s">
        <v>33</v>
      </c>
      <c r="AX719" s="12" t="s">
        <v>70</v>
      </c>
      <c r="AY719" s="225" t="s">
        <v>128</v>
      </c>
    </row>
    <row r="720" spans="2:51" s="11" customFormat="1" ht="13.5">
      <c r="B720" s="203"/>
      <c r="C720" s="204"/>
      <c r="D720" s="201" t="s">
        <v>222</v>
      </c>
      <c r="E720" s="205" t="s">
        <v>19</v>
      </c>
      <c r="F720" s="206" t="s">
        <v>526</v>
      </c>
      <c r="G720" s="204"/>
      <c r="H720" s="207" t="s">
        <v>19</v>
      </c>
      <c r="I720" s="208"/>
      <c r="J720" s="204"/>
      <c r="K720" s="204"/>
      <c r="L720" s="209"/>
      <c r="M720" s="210"/>
      <c r="N720" s="211"/>
      <c r="O720" s="211"/>
      <c r="P720" s="211"/>
      <c r="Q720" s="211"/>
      <c r="R720" s="211"/>
      <c r="S720" s="211"/>
      <c r="T720" s="212"/>
      <c r="AT720" s="213" t="s">
        <v>222</v>
      </c>
      <c r="AU720" s="213" t="s">
        <v>139</v>
      </c>
      <c r="AV720" s="11" t="s">
        <v>77</v>
      </c>
      <c r="AW720" s="11" t="s">
        <v>33</v>
      </c>
      <c r="AX720" s="11" t="s">
        <v>70</v>
      </c>
      <c r="AY720" s="213" t="s">
        <v>128</v>
      </c>
    </row>
    <row r="721" spans="2:51" s="12" customFormat="1" ht="13.5">
      <c r="B721" s="214"/>
      <c r="C721" s="215"/>
      <c r="D721" s="201" t="s">
        <v>222</v>
      </c>
      <c r="E721" s="227" t="s">
        <v>19</v>
      </c>
      <c r="F721" s="228" t="s">
        <v>852</v>
      </c>
      <c r="G721" s="215"/>
      <c r="H721" s="229">
        <v>11.61</v>
      </c>
      <c r="I721" s="220"/>
      <c r="J721" s="215"/>
      <c r="K721" s="215"/>
      <c r="L721" s="221"/>
      <c r="M721" s="222"/>
      <c r="N721" s="223"/>
      <c r="O721" s="223"/>
      <c r="P721" s="223"/>
      <c r="Q721" s="223"/>
      <c r="R721" s="223"/>
      <c r="S721" s="223"/>
      <c r="T721" s="224"/>
      <c r="AT721" s="225" t="s">
        <v>222</v>
      </c>
      <c r="AU721" s="225" t="s">
        <v>139</v>
      </c>
      <c r="AV721" s="12" t="s">
        <v>79</v>
      </c>
      <c r="AW721" s="12" t="s">
        <v>33</v>
      </c>
      <c r="AX721" s="12" t="s">
        <v>70</v>
      </c>
      <c r="AY721" s="225" t="s">
        <v>128</v>
      </c>
    </row>
    <row r="722" spans="2:51" s="12" customFormat="1" ht="13.5">
      <c r="B722" s="214"/>
      <c r="C722" s="215"/>
      <c r="D722" s="201" t="s">
        <v>222</v>
      </c>
      <c r="E722" s="227" t="s">
        <v>19</v>
      </c>
      <c r="F722" s="228" t="s">
        <v>853</v>
      </c>
      <c r="G722" s="215"/>
      <c r="H722" s="229">
        <v>-6.94</v>
      </c>
      <c r="I722" s="220"/>
      <c r="J722" s="215"/>
      <c r="K722" s="215"/>
      <c r="L722" s="221"/>
      <c r="M722" s="222"/>
      <c r="N722" s="223"/>
      <c r="O722" s="223"/>
      <c r="P722" s="223"/>
      <c r="Q722" s="223"/>
      <c r="R722" s="223"/>
      <c r="S722" s="223"/>
      <c r="T722" s="224"/>
      <c r="AT722" s="225" t="s">
        <v>222</v>
      </c>
      <c r="AU722" s="225" t="s">
        <v>139</v>
      </c>
      <c r="AV722" s="12" t="s">
        <v>79</v>
      </c>
      <c r="AW722" s="12" t="s">
        <v>33</v>
      </c>
      <c r="AX722" s="12" t="s">
        <v>70</v>
      </c>
      <c r="AY722" s="225" t="s">
        <v>128</v>
      </c>
    </row>
    <row r="723" spans="2:51" s="13" customFormat="1" ht="13.5">
      <c r="B723" s="230"/>
      <c r="C723" s="231"/>
      <c r="D723" s="216" t="s">
        <v>222</v>
      </c>
      <c r="E723" s="232" t="s">
        <v>19</v>
      </c>
      <c r="F723" s="233" t="s">
        <v>251</v>
      </c>
      <c r="G723" s="231"/>
      <c r="H723" s="234">
        <v>54.63</v>
      </c>
      <c r="I723" s="235"/>
      <c r="J723" s="231"/>
      <c r="K723" s="231"/>
      <c r="L723" s="236"/>
      <c r="M723" s="237"/>
      <c r="N723" s="238"/>
      <c r="O723" s="238"/>
      <c r="P723" s="238"/>
      <c r="Q723" s="238"/>
      <c r="R723" s="238"/>
      <c r="S723" s="238"/>
      <c r="T723" s="239"/>
      <c r="AT723" s="240" t="s">
        <v>222</v>
      </c>
      <c r="AU723" s="240" t="s">
        <v>139</v>
      </c>
      <c r="AV723" s="13" t="s">
        <v>143</v>
      </c>
      <c r="AW723" s="13" t="s">
        <v>33</v>
      </c>
      <c r="AX723" s="13" t="s">
        <v>77</v>
      </c>
      <c r="AY723" s="240" t="s">
        <v>128</v>
      </c>
    </row>
    <row r="724" spans="2:65" s="1" customFormat="1" ht="22.5" customHeight="1">
      <c r="B724" s="34"/>
      <c r="C724" s="172" t="s">
        <v>854</v>
      </c>
      <c r="D724" s="172" t="s">
        <v>129</v>
      </c>
      <c r="E724" s="173" t="s">
        <v>855</v>
      </c>
      <c r="F724" s="174" t="s">
        <v>856</v>
      </c>
      <c r="G724" s="175" t="s">
        <v>227</v>
      </c>
      <c r="H724" s="176">
        <v>92.87</v>
      </c>
      <c r="I724" s="177"/>
      <c r="J724" s="176">
        <f>ROUND(I724*H724,1)</f>
        <v>0</v>
      </c>
      <c r="K724" s="174" t="s">
        <v>218</v>
      </c>
      <c r="L724" s="54"/>
      <c r="M724" s="178" t="s">
        <v>19</v>
      </c>
      <c r="N724" s="179" t="s">
        <v>41</v>
      </c>
      <c r="O724" s="35"/>
      <c r="P724" s="180">
        <f>O724*H724</f>
        <v>0</v>
      </c>
      <c r="Q724" s="180">
        <v>0</v>
      </c>
      <c r="R724" s="180">
        <f>Q724*H724</f>
        <v>0</v>
      </c>
      <c r="S724" s="180">
        <v>0.061</v>
      </c>
      <c r="T724" s="181">
        <f>S724*H724</f>
        <v>5.66507</v>
      </c>
      <c r="AR724" s="17" t="s">
        <v>143</v>
      </c>
      <c r="AT724" s="17" t="s">
        <v>129</v>
      </c>
      <c r="AU724" s="17" t="s">
        <v>139</v>
      </c>
      <c r="AY724" s="17" t="s">
        <v>128</v>
      </c>
      <c r="BE724" s="182">
        <f>IF(N724="základní",J724,0)</f>
        <v>0</v>
      </c>
      <c r="BF724" s="182">
        <f>IF(N724="snížená",J724,0)</f>
        <v>0</v>
      </c>
      <c r="BG724" s="182">
        <f>IF(N724="zákl. přenesená",J724,0)</f>
        <v>0</v>
      </c>
      <c r="BH724" s="182">
        <f>IF(N724="sníž. přenesená",J724,0)</f>
        <v>0</v>
      </c>
      <c r="BI724" s="182">
        <f>IF(N724="nulová",J724,0)</f>
        <v>0</v>
      </c>
      <c r="BJ724" s="17" t="s">
        <v>77</v>
      </c>
      <c r="BK724" s="182">
        <f>ROUND(I724*H724,1)</f>
        <v>0</v>
      </c>
      <c r="BL724" s="17" t="s">
        <v>143</v>
      </c>
      <c r="BM724" s="17" t="s">
        <v>857</v>
      </c>
    </row>
    <row r="725" spans="2:51" s="11" customFormat="1" ht="13.5">
      <c r="B725" s="203"/>
      <c r="C725" s="204"/>
      <c r="D725" s="201" t="s">
        <v>222</v>
      </c>
      <c r="E725" s="205" t="s">
        <v>19</v>
      </c>
      <c r="F725" s="206" t="s">
        <v>269</v>
      </c>
      <c r="G725" s="204"/>
      <c r="H725" s="207" t="s">
        <v>19</v>
      </c>
      <c r="I725" s="208"/>
      <c r="J725" s="204"/>
      <c r="K725" s="204"/>
      <c r="L725" s="209"/>
      <c r="M725" s="210"/>
      <c r="N725" s="211"/>
      <c r="O725" s="211"/>
      <c r="P725" s="211"/>
      <c r="Q725" s="211"/>
      <c r="R725" s="211"/>
      <c r="S725" s="211"/>
      <c r="T725" s="212"/>
      <c r="AT725" s="213" t="s">
        <v>222</v>
      </c>
      <c r="AU725" s="213" t="s">
        <v>139</v>
      </c>
      <c r="AV725" s="11" t="s">
        <v>77</v>
      </c>
      <c r="AW725" s="11" t="s">
        <v>33</v>
      </c>
      <c r="AX725" s="11" t="s">
        <v>70</v>
      </c>
      <c r="AY725" s="213" t="s">
        <v>128</v>
      </c>
    </row>
    <row r="726" spans="2:51" s="12" customFormat="1" ht="13.5">
      <c r="B726" s="214"/>
      <c r="C726" s="215"/>
      <c r="D726" s="216" t="s">
        <v>222</v>
      </c>
      <c r="E726" s="217" t="s">
        <v>19</v>
      </c>
      <c r="F726" s="218" t="s">
        <v>858</v>
      </c>
      <c r="G726" s="215"/>
      <c r="H726" s="219">
        <v>92.87</v>
      </c>
      <c r="I726" s="220"/>
      <c r="J726" s="215"/>
      <c r="K726" s="215"/>
      <c r="L726" s="221"/>
      <c r="M726" s="222"/>
      <c r="N726" s="223"/>
      <c r="O726" s="223"/>
      <c r="P726" s="223"/>
      <c r="Q726" s="223"/>
      <c r="R726" s="223"/>
      <c r="S726" s="223"/>
      <c r="T726" s="224"/>
      <c r="AT726" s="225" t="s">
        <v>222</v>
      </c>
      <c r="AU726" s="225" t="s">
        <v>139</v>
      </c>
      <c r="AV726" s="12" t="s">
        <v>79</v>
      </c>
      <c r="AW726" s="12" t="s">
        <v>33</v>
      </c>
      <c r="AX726" s="12" t="s">
        <v>77</v>
      </c>
      <c r="AY726" s="225" t="s">
        <v>128</v>
      </c>
    </row>
    <row r="727" spans="2:65" s="1" customFormat="1" ht="22.5" customHeight="1">
      <c r="B727" s="34"/>
      <c r="C727" s="172" t="s">
        <v>859</v>
      </c>
      <c r="D727" s="172" t="s">
        <v>129</v>
      </c>
      <c r="E727" s="173" t="s">
        <v>860</v>
      </c>
      <c r="F727" s="174" t="s">
        <v>861</v>
      </c>
      <c r="G727" s="175" t="s">
        <v>227</v>
      </c>
      <c r="H727" s="176">
        <v>173.88</v>
      </c>
      <c r="I727" s="177"/>
      <c r="J727" s="176">
        <f>ROUND(I727*H727,1)</f>
        <v>0</v>
      </c>
      <c r="K727" s="174" t="s">
        <v>218</v>
      </c>
      <c r="L727" s="54"/>
      <c r="M727" s="178" t="s">
        <v>19</v>
      </c>
      <c r="N727" s="179" t="s">
        <v>41</v>
      </c>
      <c r="O727" s="35"/>
      <c r="P727" s="180">
        <f>O727*H727</f>
        <v>0</v>
      </c>
      <c r="Q727" s="180">
        <v>0</v>
      </c>
      <c r="R727" s="180">
        <f>Q727*H727</f>
        <v>0</v>
      </c>
      <c r="S727" s="180">
        <v>0.068</v>
      </c>
      <c r="T727" s="181">
        <f>S727*H727</f>
        <v>11.82384</v>
      </c>
      <c r="AR727" s="17" t="s">
        <v>143</v>
      </c>
      <c r="AT727" s="17" t="s">
        <v>129</v>
      </c>
      <c r="AU727" s="17" t="s">
        <v>139</v>
      </c>
      <c r="AY727" s="17" t="s">
        <v>128</v>
      </c>
      <c r="BE727" s="182">
        <f>IF(N727="základní",J727,0)</f>
        <v>0</v>
      </c>
      <c r="BF727" s="182">
        <f>IF(N727="snížená",J727,0)</f>
        <v>0</v>
      </c>
      <c r="BG727" s="182">
        <f>IF(N727="zákl. přenesená",J727,0)</f>
        <v>0</v>
      </c>
      <c r="BH727" s="182">
        <f>IF(N727="sníž. přenesená",J727,0)</f>
        <v>0</v>
      </c>
      <c r="BI727" s="182">
        <f>IF(N727="nulová",J727,0)</f>
        <v>0</v>
      </c>
      <c r="BJ727" s="17" t="s">
        <v>77</v>
      </c>
      <c r="BK727" s="182">
        <f>ROUND(I727*H727,1)</f>
        <v>0</v>
      </c>
      <c r="BL727" s="17" t="s">
        <v>143</v>
      </c>
      <c r="BM727" s="17" t="s">
        <v>862</v>
      </c>
    </row>
    <row r="728" spans="2:47" s="1" customFormat="1" ht="27">
      <c r="B728" s="34"/>
      <c r="C728" s="56"/>
      <c r="D728" s="201" t="s">
        <v>220</v>
      </c>
      <c r="E728" s="56"/>
      <c r="F728" s="202" t="s">
        <v>761</v>
      </c>
      <c r="G728" s="56"/>
      <c r="H728" s="56"/>
      <c r="I728" s="145"/>
      <c r="J728" s="56"/>
      <c r="K728" s="56"/>
      <c r="L728" s="54"/>
      <c r="M728" s="71"/>
      <c r="N728" s="35"/>
      <c r="O728" s="35"/>
      <c r="P728" s="35"/>
      <c r="Q728" s="35"/>
      <c r="R728" s="35"/>
      <c r="S728" s="35"/>
      <c r="T728" s="72"/>
      <c r="AT728" s="17" t="s">
        <v>220</v>
      </c>
      <c r="AU728" s="17" t="s">
        <v>139</v>
      </c>
    </row>
    <row r="729" spans="2:51" s="11" customFormat="1" ht="13.5">
      <c r="B729" s="203"/>
      <c r="C729" s="204"/>
      <c r="D729" s="201" t="s">
        <v>222</v>
      </c>
      <c r="E729" s="205" t="s">
        <v>19</v>
      </c>
      <c r="F729" s="206" t="s">
        <v>522</v>
      </c>
      <c r="G729" s="204"/>
      <c r="H729" s="207" t="s">
        <v>19</v>
      </c>
      <c r="I729" s="208"/>
      <c r="J729" s="204"/>
      <c r="K729" s="204"/>
      <c r="L729" s="209"/>
      <c r="M729" s="210"/>
      <c r="N729" s="211"/>
      <c r="O729" s="211"/>
      <c r="P729" s="211"/>
      <c r="Q729" s="211"/>
      <c r="R729" s="211"/>
      <c r="S729" s="211"/>
      <c r="T729" s="212"/>
      <c r="AT729" s="213" t="s">
        <v>222</v>
      </c>
      <c r="AU729" s="213" t="s">
        <v>139</v>
      </c>
      <c r="AV729" s="11" t="s">
        <v>77</v>
      </c>
      <c r="AW729" s="11" t="s">
        <v>33</v>
      </c>
      <c r="AX729" s="11" t="s">
        <v>70</v>
      </c>
      <c r="AY729" s="213" t="s">
        <v>128</v>
      </c>
    </row>
    <row r="730" spans="2:51" s="12" customFormat="1" ht="13.5">
      <c r="B730" s="214"/>
      <c r="C730" s="215"/>
      <c r="D730" s="201" t="s">
        <v>222</v>
      </c>
      <c r="E730" s="227" t="s">
        <v>19</v>
      </c>
      <c r="F730" s="228" t="s">
        <v>863</v>
      </c>
      <c r="G730" s="215"/>
      <c r="H730" s="229">
        <v>55.44</v>
      </c>
      <c r="I730" s="220"/>
      <c r="J730" s="215"/>
      <c r="K730" s="215"/>
      <c r="L730" s="221"/>
      <c r="M730" s="222"/>
      <c r="N730" s="223"/>
      <c r="O730" s="223"/>
      <c r="P730" s="223"/>
      <c r="Q730" s="223"/>
      <c r="R730" s="223"/>
      <c r="S730" s="223"/>
      <c r="T730" s="224"/>
      <c r="AT730" s="225" t="s">
        <v>222</v>
      </c>
      <c r="AU730" s="225" t="s">
        <v>139</v>
      </c>
      <c r="AV730" s="12" t="s">
        <v>79</v>
      </c>
      <c r="AW730" s="12" t="s">
        <v>33</v>
      </c>
      <c r="AX730" s="12" t="s">
        <v>70</v>
      </c>
      <c r="AY730" s="225" t="s">
        <v>128</v>
      </c>
    </row>
    <row r="731" spans="2:51" s="11" customFormat="1" ht="13.5">
      <c r="B731" s="203"/>
      <c r="C731" s="204"/>
      <c r="D731" s="201" t="s">
        <v>222</v>
      </c>
      <c r="E731" s="205" t="s">
        <v>19</v>
      </c>
      <c r="F731" s="206" t="s">
        <v>524</v>
      </c>
      <c r="G731" s="204"/>
      <c r="H731" s="207" t="s">
        <v>19</v>
      </c>
      <c r="I731" s="208"/>
      <c r="J731" s="204"/>
      <c r="K731" s="204"/>
      <c r="L731" s="209"/>
      <c r="M731" s="210"/>
      <c r="N731" s="211"/>
      <c r="O731" s="211"/>
      <c r="P731" s="211"/>
      <c r="Q731" s="211"/>
      <c r="R731" s="211"/>
      <c r="S731" s="211"/>
      <c r="T731" s="212"/>
      <c r="AT731" s="213" t="s">
        <v>222</v>
      </c>
      <c r="AU731" s="213" t="s">
        <v>139</v>
      </c>
      <c r="AV731" s="11" t="s">
        <v>77</v>
      </c>
      <c r="AW731" s="11" t="s">
        <v>33</v>
      </c>
      <c r="AX731" s="11" t="s">
        <v>70</v>
      </c>
      <c r="AY731" s="213" t="s">
        <v>128</v>
      </c>
    </row>
    <row r="732" spans="2:51" s="12" customFormat="1" ht="13.5">
      <c r="B732" s="214"/>
      <c r="C732" s="215"/>
      <c r="D732" s="201" t="s">
        <v>222</v>
      </c>
      <c r="E732" s="227" t="s">
        <v>19</v>
      </c>
      <c r="F732" s="228" t="s">
        <v>863</v>
      </c>
      <c r="G732" s="215"/>
      <c r="H732" s="229">
        <v>55.44</v>
      </c>
      <c r="I732" s="220"/>
      <c r="J732" s="215"/>
      <c r="K732" s="215"/>
      <c r="L732" s="221"/>
      <c r="M732" s="222"/>
      <c r="N732" s="223"/>
      <c r="O732" s="223"/>
      <c r="P732" s="223"/>
      <c r="Q732" s="223"/>
      <c r="R732" s="223"/>
      <c r="S732" s="223"/>
      <c r="T732" s="224"/>
      <c r="AT732" s="225" t="s">
        <v>222</v>
      </c>
      <c r="AU732" s="225" t="s">
        <v>139</v>
      </c>
      <c r="AV732" s="12" t="s">
        <v>79</v>
      </c>
      <c r="AW732" s="12" t="s">
        <v>33</v>
      </c>
      <c r="AX732" s="12" t="s">
        <v>70</v>
      </c>
      <c r="AY732" s="225" t="s">
        <v>128</v>
      </c>
    </row>
    <row r="733" spans="2:51" s="11" customFormat="1" ht="13.5">
      <c r="B733" s="203"/>
      <c r="C733" s="204"/>
      <c r="D733" s="201" t="s">
        <v>222</v>
      </c>
      <c r="E733" s="205" t="s">
        <v>19</v>
      </c>
      <c r="F733" s="206" t="s">
        <v>525</v>
      </c>
      <c r="G733" s="204"/>
      <c r="H733" s="207" t="s">
        <v>19</v>
      </c>
      <c r="I733" s="208"/>
      <c r="J733" s="204"/>
      <c r="K733" s="204"/>
      <c r="L733" s="209"/>
      <c r="M733" s="210"/>
      <c r="N733" s="211"/>
      <c r="O733" s="211"/>
      <c r="P733" s="211"/>
      <c r="Q733" s="211"/>
      <c r="R733" s="211"/>
      <c r="S733" s="211"/>
      <c r="T733" s="212"/>
      <c r="AT733" s="213" t="s">
        <v>222</v>
      </c>
      <c r="AU733" s="213" t="s">
        <v>139</v>
      </c>
      <c r="AV733" s="11" t="s">
        <v>77</v>
      </c>
      <c r="AW733" s="11" t="s">
        <v>33</v>
      </c>
      <c r="AX733" s="11" t="s">
        <v>70</v>
      </c>
      <c r="AY733" s="213" t="s">
        <v>128</v>
      </c>
    </row>
    <row r="734" spans="2:51" s="12" customFormat="1" ht="13.5">
      <c r="B734" s="214"/>
      <c r="C734" s="215"/>
      <c r="D734" s="201" t="s">
        <v>222</v>
      </c>
      <c r="E734" s="227" t="s">
        <v>19</v>
      </c>
      <c r="F734" s="228" t="s">
        <v>863</v>
      </c>
      <c r="G734" s="215"/>
      <c r="H734" s="229">
        <v>55.44</v>
      </c>
      <c r="I734" s="220"/>
      <c r="J734" s="215"/>
      <c r="K734" s="215"/>
      <c r="L734" s="221"/>
      <c r="M734" s="222"/>
      <c r="N734" s="223"/>
      <c r="O734" s="223"/>
      <c r="P734" s="223"/>
      <c r="Q734" s="223"/>
      <c r="R734" s="223"/>
      <c r="S734" s="223"/>
      <c r="T734" s="224"/>
      <c r="AT734" s="225" t="s">
        <v>222</v>
      </c>
      <c r="AU734" s="225" t="s">
        <v>139</v>
      </c>
      <c r="AV734" s="12" t="s">
        <v>79</v>
      </c>
      <c r="AW734" s="12" t="s">
        <v>33</v>
      </c>
      <c r="AX734" s="12" t="s">
        <v>70</v>
      </c>
      <c r="AY734" s="225" t="s">
        <v>128</v>
      </c>
    </row>
    <row r="735" spans="2:51" s="11" customFormat="1" ht="13.5">
      <c r="B735" s="203"/>
      <c r="C735" s="204"/>
      <c r="D735" s="201" t="s">
        <v>222</v>
      </c>
      <c r="E735" s="205" t="s">
        <v>19</v>
      </c>
      <c r="F735" s="206" t="s">
        <v>526</v>
      </c>
      <c r="G735" s="204"/>
      <c r="H735" s="207" t="s">
        <v>19</v>
      </c>
      <c r="I735" s="208"/>
      <c r="J735" s="204"/>
      <c r="K735" s="204"/>
      <c r="L735" s="209"/>
      <c r="M735" s="210"/>
      <c r="N735" s="211"/>
      <c r="O735" s="211"/>
      <c r="P735" s="211"/>
      <c r="Q735" s="211"/>
      <c r="R735" s="211"/>
      <c r="S735" s="211"/>
      <c r="T735" s="212"/>
      <c r="AT735" s="213" t="s">
        <v>222</v>
      </c>
      <c r="AU735" s="213" t="s">
        <v>139</v>
      </c>
      <c r="AV735" s="11" t="s">
        <v>77</v>
      </c>
      <c r="AW735" s="11" t="s">
        <v>33</v>
      </c>
      <c r="AX735" s="11" t="s">
        <v>70</v>
      </c>
      <c r="AY735" s="213" t="s">
        <v>128</v>
      </c>
    </row>
    <row r="736" spans="2:51" s="12" customFormat="1" ht="13.5">
      <c r="B736" s="214"/>
      <c r="C736" s="215"/>
      <c r="D736" s="201" t="s">
        <v>222</v>
      </c>
      <c r="E736" s="227" t="s">
        <v>19</v>
      </c>
      <c r="F736" s="228" t="s">
        <v>864</v>
      </c>
      <c r="G736" s="215"/>
      <c r="H736" s="229">
        <v>7.56</v>
      </c>
      <c r="I736" s="220"/>
      <c r="J736" s="215"/>
      <c r="K736" s="215"/>
      <c r="L736" s="221"/>
      <c r="M736" s="222"/>
      <c r="N736" s="223"/>
      <c r="O736" s="223"/>
      <c r="P736" s="223"/>
      <c r="Q736" s="223"/>
      <c r="R736" s="223"/>
      <c r="S736" s="223"/>
      <c r="T736" s="224"/>
      <c r="AT736" s="225" t="s">
        <v>222</v>
      </c>
      <c r="AU736" s="225" t="s">
        <v>139</v>
      </c>
      <c r="AV736" s="12" t="s">
        <v>79</v>
      </c>
      <c r="AW736" s="12" t="s">
        <v>33</v>
      </c>
      <c r="AX736" s="12" t="s">
        <v>70</v>
      </c>
      <c r="AY736" s="225" t="s">
        <v>128</v>
      </c>
    </row>
    <row r="737" spans="2:51" s="13" customFormat="1" ht="13.5">
      <c r="B737" s="230"/>
      <c r="C737" s="231"/>
      <c r="D737" s="216" t="s">
        <v>222</v>
      </c>
      <c r="E737" s="232" t="s">
        <v>19</v>
      </c>
      <c r="F737" s="233" t="s">
        <v>251</v>
      </c>
      <c r="G737" s="231"/>
      <c r="H737" s="234">
        <v>173.88</v>
      </c>
      <c r="I737" s="235"/>
      <c r="J737" s="231"/>
      <c r="K737" s="231"/>
      <c r="L737" s="236"/>
      <c r="M737" s="237"/>
      <c r="N737" s="238"/>
      <c r="O737" s="238"/>
      <c r="P737" s="238"/>
      <c r="Q737" s="238"/>
      <c r="R737" s="238"/>
      <c r="S737" s="238"/>
      <c r="T737" s="239"/>
      <c r="AT737" s="240" t="s">
        <v>222</v>
      </c>
      <c r="AU737" s="240" t="s">
        <v>139</v>
      </c>
      <c r="AV737" s="13" t="s">
        <v>143</v>
      </c>
      <c r="AW737" s="13" t="s">
        <v>33</v>
      </c>
      <c r="AX737" s="13" t="s">
        <v>77</v>
      </c>
      <c r="AY737" s="240" t="s">
        <v>128</v>
      </c>
    </row>
    <row r="738" spans="2:65" s="1" customFormat="1" ht="22.5" customHeight="1">
      <c r="B738" s="34"/>
      <c r="C738" s="172" t="s">
        <v>865</v>
      </c>
      <c r="D738" s="172" t="s">
        <v>129</v>
      </c>
      <c r="E738" s="173" t="s">
        <v>866</v>
      </c>
      <c r="F738" s="174" t="s">
        <v>867</v>
      </c>
      <c r="G738" s="175" t="s">
        <v>217</v>
      </c>
      <c r="H738" s="176">
        <v>66</v>
      </c>
      <c r="I738" s="177"/>
      <c r="J738" s="176">
        <f>ROUND(I738*H738,1)</f>
        <v>0</v>
      </c>
      <c r="K738" s="174" t="s">
        <v>218</v>
      </c>
      <c r="L738" s="54"/>
      <c r="M738" s="178" t="s">
        <v>19</v>
      </c>
      <c r="N738" s="179" t="s">
        <v>41</v>
      </c>
      <c r="O738" s="35"/>
      <c r="P738" s="180">
        <f>O738*H738</f>
        <v>0</v>
      </c>
      <c r="Q738" s="180">
        <v>0.01805</v>
      </c>
      <c r="R738" s="180">
        <f>Q738*H738</f>
        <v>1.1913</v>
      </c>
      <c r="S738" s="180">
        <v>0</v>
      </c>
      <c r="T738" s="181">
        <f>S738*H738</f>
        <v>0</v>
      </c>
      <c r="AR738" s="17" t="s">
        <v>143</v>
      </c>
      <c r="AT738" s="17" t="s">
        <v>129</v>
      </c>
      <c r="AU738" s="17" t="s">
        <v>139</v>
      </c>
      <c r="AY738" s="17" t="s">
        <v>128</v>
      </c>
      <c r="BE738" s="182">
        <f>IF(N738="základní",J738,0)</f>
        <v>0</v>
      </c>
      <c r="BF738" s="182">
        <f>IF(N738="snížená",J738,0)</f>
        <v>0</v>
      </c>
      <c r="BG738" s="182">
        <f>IF(N738="zákl. přenesená",J738,0)</f>
        <v>0</v>
      </c>
      <c r="BH738" s="182">
        <f>IF(N738="sníž. přenesená",J738,0)</f>
        <v>0</v>
      </c>
      <c r="BI738" s="182">
        <f>IF(N738="nulová",J738,0)</f>
        <v>0</v>
      </c>
      <c r="BJ738" s="17" t="s">
        <v>77</v>
      </c>
      <c r="BK738" s="182">
        <f>ROUND(I738*H738,1)</f>
        <v>0</v>
      </c>
      <c r="BL738" s="17" t="s">
        <v>143</v>
      </c>
      <c r="BM738" s="17" t="s">
        <v>868</v>
      </c>
    </row>
    <row r="739" spans="2:47" s="1" customFormat="1" ht="27">
      <c r="B739" s="34"/>
      <c r="C739" s="56"/>
      <c r="D739" s="201" t="s">
        <v>220</v>
      </c>
      <c r="E739" s="56"/>
      <c r="F739" s="202" t="s">
        <v>869</v>
      </c>
      <c r="G739" s="56"/>
      <c r="H739" s="56"/>
      <c r="I739" s="145"/>
      <c r="J739" s="56"/>
      <c r="K739" s="56"/>
      <c r="L739" s="54"/>
      <c r="M739" s="71"/>
      <c r="N739" s="35"/>
      <c r="O739" s="35"/>
      <c r="P739" s="35"/>
      <c r="Q739" s="35"/>
      <c r="R739" s="35"/>
      <c r="S739" s="35"/>
      <c r="T739" s="72"/>
      <c r="AT739" s="17" t="s">
        <v>220</v>
      </c>
      <c r="AU739" s="17" t="s">
        <v>139</v>
      </c>
    </row>
    <row r="740" spans="2:51" s="11" customFormat="1" ht="13.5">
      <c r="B740" s="203"/>
      <c r="C740" s="204"/>
      <c r="D740" s="201" t="s">
        <v>222</v>
      </c>
      <c r="E740" s="205" t="s">
        <v>19</v>
      </c>
      <c r="F740" s="206" t="s">
        <v>643</v>
      </c>
      <c r="G740" s="204"/>
      <c r="H740" s="207" t="s">
        <v>19</v>
      </c>
      <c r="I740" s="208"/>
      <c r="J740" s="204"/>
      <c r="K740" s="204"/>
      <c r="L740" s="209"/>
      <c r="M740" s="210"/>
      <c r="N740" s="211"/>
      <c r="O740" s="211"/>
      <c r="P740" s="211"/>
      <c r="Q740" s="211"/>
      <c r="R740" s="211"/>
      <c r="S740" s="211"/>
      <c r="T740" s="212"/>
      <c r="AT740" s="213" t="s">
        <v>222</v>
      </c>
      <c r="AU740" s="213" t="s">
        <v>139</v>
      </c>
      <c r="AV740" s="11" t="s">
        <v>77</v>
      </c>
      <c r="AW740" s="11" t="s">
        <v>33</v>
      </c>
      <c r="AX740" s="11" t="s">
        <v>70</v>
      </c>
      <c r="AY740" s="213" t="s">
        <v>128</v>
      </c>
    </row>
    <row r="741" spans="2:51" s="12" customFormat="1" ht="13.5">
      <c r="B741" s="214"/>
      <c r="C741" s="215"/>
      <c r="D741" s="201" t="s">
        <v>222</v>
      </c>
      <c r="E741" s="227" t="s">
        <v>19</v>
      </c>
      <c r="F741" s="228" t="s">
        <v>870</v>
      </c>
      <c r="G741" s="215"/>
      <c r="H741" s="229">
        <v>66</v>
      </c>
      <c r="I741" s="220"/>
      <c r="J741" s="215"/>
      <c r="K741" s="215"/>
      <c r="L741" s="221"/>
      <c r="M741" s="222"/>
      <c r="N741" s="223"/>
      <c r="O741" s="223"/>
      <c r="P741" s="223"/>
      <c r="Q741" s="223"/>
      <c r="R741" s="223"/>
      <c r="S741" s="223"/>
      <c r="T741" s="224"/>
      <c r="AT741" s="225" t="s">
        <v>222</v>
      </c>
      <c r="AU741" s="225" t="s">
        <v>139</v>
      </c>
      <c r="AV741" s="12" t="s">
        <v>79</v>
      </c>
      <c r="AW741" s="12" t="s">
        <v>33</v>
      </c>
      <c r="AX741" s="12" t="s">
        <v>77</v>
      </c>
      <c r="AY741" s="225" t="s">
        <v>128</v>
      </c>
    </row>
    <row r="742" spans="2:63" s="9" customFormat="1" ht="22.35" customHeight="1">
      <c r="B742" s="158"/>
      <c r="C742" s="159"/>
      <c r="D742" s="160" t="s">
        <v>69</v>
      </c>
      <c r="E742" s="199" t="s">
        <v>854</v>
      </c>
      <c r="F742" s="199" t="s">
        <v>871</v>
      </c>
      <c r="G742" s="159"/>
      <c r="H742" s="159"/>
      <c r="I742" s="162"/>
      <c r="J742" s="200">
        <f>BK742</f>
        <v>0</v>
      </c>
      <c r="K742" s="159"/>
      <c r="L742" s="164"/>
      <c r="M742" s="165"/>
      <c r="N742" s="166"/>
      <c r="O742" s="166"/>
      <c r="P742" s="167">
        <f>SUM(P743:P744)</f>
        <v>0</v>
      </c>
      <c r="Q742" s="166"/>
      <c r="R742" s="167">
        <f>SUM(R743:R744)</f>
        <v>0</v>
      </c>
      <c r="S742" s="166"/>
      <c r="T742" s="168">
        <f>SUM(T743:T744)</f>
        <v>0</v>
      </c>
      <c r="AR742" s="169" t="s">
        <v>77</v>
      </c>
      <c r="AT742" s="170" t="s">
        <v>69</v>
      </c>
      <c r="AU742" s="170" t="s">
        <v>79</v>
      </c>
      <c r="AY742" s="169" t="s">
        <v>128</v>
      </c>
      <c r="BK742" s="171">
        <f>SUM(BK743:BK744)</f>
        <v>0</v>
      </c>
    </row>
    <row r="743" spans="2:65" s="1" customFormat="1" ht="22.5" customHeight="1">
      <c r="B743" s="34"/>
      <c r="C743" s="172" t="s">
        <v>872</v>
      </c>
      <c r="D743" s="172" t="s">
        <v>129</v>
      </c>
      <c r="E743" s="173" t="s">
        <v>873</v>
      </c>
      <c r="F743" s="174" t="s">
        <v>874</v>
      </c>
      <c r="G743" s="175" t="s">
        <v>262</v>
      </c>
      <c r="H743" s="176">
        <v>1416.78</v>
      </c>
      <c r="I743" s="177"/>
      <c r="J743" s="176">
        <f>ROUND(I743*H743,1)</f>
        <v>0</v>
      </c>
      <c r="K743" s="174" t="s">
        <v>218</v>
      </c>
      <c r="L743" s="54"/>
      <c r="M743" s="178" t="s">
        <v>19</v>
      </c>
      <c r="N743" s="179" t="s">
        <v>41</v>
      </c>
      <c r="O743" s="35"/>
      <c r="P743" s="180">
        <f>O743*H743</f>
        <v>0</v>
      </c>
      <c r="Q743" s="180">
        <v>0</v>
      </c>
      <c r="R743" s="180">
        <f>Q743*H743</f>
        <v>0</v>
      </c>
      <c r="S743" s="180">
        <v>0</v>
      </c>
      <c r="T743" s="181">
        <f>S743*H743</f>
        <v>0</v>
      </c>
      <c r="AR743" s="17" t="s">
        <v>143</v>
      </c>
      <c r="AT743" s="17" t="s">
        <v>129</v>
      </c>
      <c r="AU743" s="17" t="s">
        <v>139</v>
      </c>
      <c r="AY743" s="17" t="s">
        <v>128</v>
      </c>
      <c r="BE743" s="182">
        <f>IF(N743="základní",J743,0)</f>
        <v>0</v>
      </c>
      <c r="BF743" s="182">
        <f>IF(N743="snížená",J743,0)</f>
        <v>0</v>
      </c>
      <c r="BG743" s="182">
        <f>IF(N743="zákl. přenesená",J743,0)</f>
        <v>0</v>
      </c>
      <c r="BH743" s="182">
        <f>IF(N743="sníž. přenesená",J743,0)</f>
        <v>0</v>
      </c>
      <c r="BI743" s="182">
        <f>IF(N743="nulová",J743,0)</f>
        <v>0</v>
      </c>
      <c r="BJ743" s="17" t="s">
        <v>77</v>
      </c>
      <c r="BK743" s="182">
        <f>ROUND(I743*H743,1)</f>
        <v>0</v>
      </c>
      <c r="BL743" s="17" t="s">
        <v>143</v>
      </c>
      <c r="BM743" s="17" t="s">
        <v>875</v>
      </c>
    </row>
    <row r="744" spans="2:47" s="1" customFormat="1" ht="81">
      <c r="B744" s="34"/>
      <c r="C744" s="56"/>
      <c r="D744" s="201" t="s">
        <v>220</v>
      </c>
      <c r="E744" s="56"/>
      <c r="F744" s="202" t="s">
        <v>876</v>
      </c>
      <c r="G744" s="56"/>
      <c r="H744" s="56"/>
      <c r="I744" s="145"/>
      <c r="J744" s="56"/>
      <c r="K744" s="56"/>
      <c r="L744" s="54"/>
      <c r="M744" s="71"/>
      <c r="N744" s="35"/>
      <c r="O744" s="35"/>
      <c r="P744" s="35"/>
      <c r="Q744" s="35"/>
      <c r="R744" s="35"/>
      <c r="S744" s="35"/>
      <c r="T744" s="72"/>
      <c r="AT744" s="17" t="s">
        <v>220</v>
      </c>
      <c r="AU744" s="17" t="s">
        <v>139</v>
      </c>
    </row>
    <row r="745" spans="2:63" s="9" customFormat="1" ht="22.35" customHeight="1">
      <c r="B745" s="158"/>
      <c r="C745" s="159"/>
      <c r="D745" s="160" t="s">
        <v>69</v>
      </c>
      <c r="E745" s="199" t="s">
        <v>877</v>
      </c>
      <c r="F745" s="199" t="s">
        <v>878</v>
      </c>
      <c r="G745" s="159"/>
      <c r="H745" s="159"/>
      <c r="I745" s="162"/>
      <c r="J745" s="200">
        <f>BK745</f>
        <v>0</v>
      </c>
      <c r="K745" s="159"/>
      <c r="L745" s="164"/>
      <c r="M745" s="165"/>
      <c r="N745" s="166"/>
      <c r="O745" s="166"/>
      <c r="P745" s="167">
        <f>SUM(P746:P760)</f>
        <v>0</v>
      </c>
      <c r="Q745" s="166"/>
      <c r="R745" s="167">
        <f>SUM(R746:R760)</f>
        <v>0</v>
      </c>
      <c r="S745" s="166"/>
      <c r="T745" s="168">
        <f>SUM(T746:T760)</f>
        <v>0</v>
      </c>
      <c r="AR745" s="169" t="s">
        <v>77</v>
      </c>
      <c r="AT745" s="170" t="s">
        <v>69</v>
      </c>
      <c r="AU745" s="170" t="s">
        <v>79</v>
      </c>
      <c r="AY745" s="169" t="s">
        <v>128</v>
      </c>
      <c r="BK745" s="171">
        <f>SUM(BK746:BK760)</f>
        <v>0</v>
      </c>
    </row>
    <row r="746" spans="2:65" s="1" customFormat="1" ht="31.5" customHeight="1">
      <c r="B746" s="34"/>
      <c r="C746" s="172" t="s">
        <v>879</v>
      </c>
      <c r="D746" s="172" t="s">
        <v>129</v>
      </c>
      <c r="E746" s="173" t="s">
        <v>880</v>
      </c>
      <c r="F746" s="174" t="s">
        <v>881</v>
      </c>
      <c r="G746" s="175" t="s">
        <v>262</v>
      </c>
      <c r="H746" s="176">
        <v>302.49</v>
      </c>
      <c r="I746" s="177"/>
      <c r="J746" s="176">
        <f>ROUND(I746*H746,1)</f>
        <v>0</v>
      </c>
      <c r="K746" s="174" t="s">
        <v>218</v>
      </c>
      <c r="L746" s="54"/>
      <c r="M746" s="178" t="s">
        <v>19</v>
      </c>
      <c r="N746" s="179" t="s">
        <v>41</v>
      </c>
      <c r="O746" s="35"/>
      <c r="P746" s="180">
        <f>O746*H746</f>
        <v>0</v>
      </c>
      <c r="Q746" s="180">
        <v>0</v>
      </c>
      <c r="R746" s="180">
        <f>Q746*H746</f>
        <v>0</v>
      </c>
      <c r="S746" s="180">
        <v>0</v>
      </c>
      <c r="T746" s="181">
        <f>S746*H746</f>
        <v>0</v>
      </c>
      <c r="AR746" s="17" t="s">
        <v>143</v>
      </c>
      <c r="AT746" s="17" t="s">
        <v>129</v>
      </c>
      <c r="AU746" s="17" t="s">
        <v>139</v>
      </c>
      <c r="AY746" s="17" t="s">
        <v>128</v>
      </c>
      <c r="BE746" s="182">
        <f>IF(N746="základní",J746,0)</f>
        <v>0</v>
      </c>
      <c r="BF746" s="182">
        <f>IF(N746="snížená",J746,0)</f>
        <v>0</v>
      </c>
      <c r="BG746" s="182">
        <f>IF(N746="zákl. přenesená",J746,0)</f>
        <v>0</v>
      </c>
      <c r="BH746" s="182">
        <f>IF(N746="sníž. přenesená",J746,0)</f>
        <v>0</v>
      </c>
      <c r="BI746" s="182">
        <f>IF(N746="nulová",J746,0)</f>
        <v>0</v>
      </c>
      <c r="BJ746" s="17" t="s">
        <v>77</v>
      </c>
      <c r="BK746" s="182">
        <f>ROUND(I746*H746,1)</f>
        <v>0</v>
      </c>
      <c r="BL746" s="17" t="s">
        <v>143</v>
      </c>
      <c r="BM746" s="17" t="s">
        <v>882</v>
      </c>
    </row>
    <row r="747" spans="2:47" s="1" customFormat="1" ht="94.5">
      <c r="B747" s="34"/>
      <c r="C747" s="56"/>
      <c r="D747" s="216" t="s">
        <v>220</v>
      </c>
      <c r="E747" s="56"/>
      <c r="F747" s="226" t="s">
        <v>883</v>
      </c>
      <c r="G747" s="56"/>
      <c r="H747" s="56"/>
      <c r="I747" s="145"/>
      <c r="J747" s="56"/>
      <c r="K747" s="56"/>
      <c r="L747" s="54"/>
      <c r="M747" s="71"/>
      <c r="N747" s="35"/>
      <c r="O747" s="35"/>
      <c r="P747" s="35"/>
      <c r="Q747" s="35"/>
      <c r="R747" s="35"/>
      <c r="S747" s="35"/>
      <c r="T747" s="72"/>
      <c r="AT747" s="17" t="s">
        <v>220</v>
      </c>
      <c r="AU747" s="17" t="s">
        <v>139</v>
      </c>
    </row>
    <row r="748" spans="2:65" s="1" customFormat="1" ht="31.5" customHeight="1">
      <c r="B748" s="34"/>
      <c r="C748" s="172" t="s">
        <v>884</v>
      </c>
      <c r="D748" s="172" t="s">
        <v>129</v>
      </c>
      <c r="E748" s="173" t="s">
        <v>885</v>
      </c>
      <c r="F748" s="174" t="s">
        <v>886</v>
      </c>
      <c r="G748" s="175" t="s">
        <v>262</v>
      </c>
      <c r="H748" s="176">
        <v>302.49</v>
      </c>
      <c r="I748" s="177"/>
      <c r="J748" s="176">
        <f>ROUND(I748*H748,1)</f>
        <v>0</v>
      </c>
      <c r="K748" s="174" t="s">
        <v>19</v>
      </c>
      <c r="L748" s="54"/>
      <c r="M748" s="178" t="s">
        <v>19</v>
      </c>
      <c r="N748" s="179" t="s">
        <v>41</v>
      </c>
      <c r="O748" s="35"/>
      <c r="P748" s="180">
        <f>O748*H748</f>
        <v>0</v>
      </c>
      <c r="Q748" s="180">
        <v>0</v>
      </c>
      <c r="R748" s="180">
        <f>Q748*H748</f>
        <v>0</v>
      </c>
      <c r="S748" s="180">
        <v>0</v>
      </c>
      <c r="T748" s="181">
        <f>S748*H748</f>
        <v>0</v>
      </c>
      <c r="AR748" s="17" t="s">
        <v>143</v>
      </c>
      <c r="AT748" s="17" t="s">
        <v>129</v>
      </c>
      <c r="AU748" s="17" t="s">
        <v>139</v>
      </c>
      <c r="AY748" s="17" t="s">
        <v>128</v>
      </c>
      <c r="BE748" s="182">
        <f>IF(N748="základní",J748,0)</f>
        <v>0</v>
      </c>
      <c r="BF748" s="182">
        <f>IF(N748="snížená",J748,0)</f>
        <v>0</v>
      </c>
      <c r="BG748" s="182">
        <f>IF(N748="zákl. přenesená",J748,0)</f>
        <v>0</v>
      </c>
      <c r="BH748" s="182">
        <f>IF(N748="sníž. přenesená",J748,0)</f>
        <v>0</v>
      </c>
      <c r="BI748" s="182">
        <f>IF(N748="nulová",J748,0)</f>
        <v>0</v>
      </c>
      <c r="BJ748" s="17" t="s">
        <v>77</v>
      </c>
      <c r="BK748" s="182">
        <f>ROUND(I748*H748,1)</f>
        <v>0</v>
      </c>
      <c r="BL748" s="17" t="s">
        <v>143</v>
      </c>
      <c r="BM748" s="17" t="s">
        <v>887</v>
      </c>
    </row>
    <row r="749" spans="2:65" s="1" customFormat="1" ht="22.5" customHeight="1">
      <c r="B749" s="34"/>
      <c r="C749" s="172" t="s">
        <v>888</v>
      </c>
      <c r="D749" s="172" t="s">
        <v>129</v>
      </c>
      <c r="E749" s="173" t="s">
        <v>889</v>
      </c>
      <c r="F749" s="174" t="s">
        <v>890</v>
      </c>
      <c r="G749" s="175" t="s">
        <v>262</v>
      </c>
      <c r="H749" s="176">
        <v>35.05</v>
      </c>
      <c r="I749" s="177"/>
      <c r="J749" s="176">
        <f>ROUND(I749*H749,1)</f>
        <v>0</v>
      </c>
      <c r="K749" s="174" t="s">
        <v>218</v>
      </c>
      <c r="L749" s="54"/>
      <c r="M749" s="178" t="s">
        <v>19</v>
      </c>
      <c r="N749" s="179" t="s">
        <v>41</v>
      </c>
      <c r="O749" s="35"/>
      <c r="P749" s="180">
        <f>O749*H749</f>
        <v>0</v>
      </c>
      <c r="Q749" s="180">
        <v>0</v>
      </c>
      <c r="R749" s="180">
        <f>Q749*H749</f>
        <v>0</v>
      </c>
      <c r="S749" s="180">
        <v>0</v>
      </c>
      <c r="T749" s="181">
        <f>S749*H749</f>
        <v>0</v>
      </c>
      <c r="AR749" s="17" t="s">
        <v>143</v>
      </c>
      <c r="AT749" s="17" t="s">
        <v>129</v>
      </c>
      <c r="AU749" s="17" t="s">
        <v>139</v>
      </c>
      <c r="AY749" s="17" t="s">
        <v>128</v>
      </c>
      <c r="BE749" s="182">
        <f>IF(N749="základní",J749,0)</f>
        <v>0</v>
      </c>
      <c r="BF749" s="182">
        <f>IF(N749="snížená",J749,0)</f>
        <v>0</v>
      </c>
      <c r="BG749" s="182">
        <f>IF(N749="zákl. přenesená",J749,0)</f>
        <v>0</v>
      </c>
      <c r="BH749" s="182">
        <f>IF(N749="sníž. přenesená",J749,0)</f>
        <v>0</v>
      </c>
      <c r="BI749" s="182">
        <f>IF(N749="nulová",J749,0)</f>
        <v>0</v>
      </c>
      <c r="BJ749" s="17" t="s">
        <v>77</v>
      </c>
      <c r="BK749" s="182">
        <f>ROUND(I749*H749,1)</f>
        <v>0</v>
      </c>
      <c r="BL749" s="17" t="s">
        <v>143</v>
      </c>
      <c r="BM749" s="17" t="s">
        <v>891</v>
      </c>
    </row>
    <row r="750" spans="2:47" s="1" customFormat="1" ht="67.5">
      <c r="B750" s="34"/>
      <c r="C750" s="56"/>
      <c r="D750" s="216" t="s">
        <v>220</v>
      </c>
      <c r="E750" s="56"/>
      <c r="F750" s="226" t="s">
        <v>892</v>
      </c>
      <c r="G750" s="56"/>
      <c r="H750" s="56"/>
      <c r="I750" s="145"/>
      <c r="J750" s="56"/>
      <c r="K750" s="56"/>
      <c r="L750" s="54"/>
      <c r="M750" s="71"/>
      <c r="N750" s="35"/>
      <c r="O750" s="35"/>
      <c r="P750" s="35"/>
      <c r="Q750" s="35"/>
      <c r="R750" s="35"/>
      <c r="S750" s="35"/>
      <c r="T750" s="72"/>
      <c r="AT750" s="17" t="s">
        <v>220</v>
      </c>
      <c r="AU750" s="17" t="s">
        <v>139</v>
      </c>
    </row>
    <row r="751" spans="2:65" s="1" customFormat="1" ht="22.5" customHeight="1">
      <c r="B751" s="34"/>
      <c r="C751" s="172" t="s">
        <v>893</v>
      </c>
      <c r="D751" s="172" t="s">
        <v>129</v>
      </c>
      <c r="E751" s="173" t="s">
        <v>894</v>
      </c>
      <c r="F751" s="174" t="s">
        <v>895</v>
      </c>
      <c r="G751" s="175" t="s">
        <v>262</v>
      </c>
      <c r="H751" s="176">
        <v>32.78</v>
      </c>
      <c r="I751" s="177"/>
      <c r="J751" s="176">
        <f>ROUND(I751*H751,1)</f>
        <v>0</v>
      </c>
      <c r="K751" s="174" t="s">
        <v>218</v>
      </c>
      <c r="L751" s="54"/>
      <c r="M751" s="178" t="s">
        <v>19</v>
      </c>
      <c r="N751" s="179" t="s">
        <v>41</v>
      </c>
      <c r="O751" s="35"/>
      <c r="P751" s="180">
        <f>O751*H751</f>
        <v>0</v>
      </c>
      <c r="Q751" s="180">
        <v>0</v>
      </c>
      <c r="R751" s="180">
        <f>Q751*H751</f>
        <v>0</v>
      </c>
      <c r="S751" s="180">
        <v>0</v>
      </c>
      <c r="T751" s="181">
        <f>S751*H751</f>
        <v>0</v>
      </c>
      <c r="AR751" s="17" t="s">
        <v>143</v>
      </c>
      <c r="AT751" s="17" t="s">
        <v>129</v>
      </c>
      <c r="AU751" s="17" t="s">
        <v>139</v>
      </c>
      <c r="AY751" s="17" t="s">
        <v>128</v>
      </c>
      <c r="BE751" s="182">
        <f>IF(N751="základní",J751,0)</f>
        <v>0</v>
      </c>
      <c r="BF751" s="182">
        <f>IF(N751="snížená",J751,0)</f>
        <v>0</v>
      </c>
      <c r="BG751" s="182">
        <f>IF(N751="zákl. přenesená",J751,0)</f>
        <v>0</v>
      </c>
      <c r="BH751" s="182">
        <f>IF(N751="sníž. přenesená",J751,0)</f>
        <v>0</v>
      </c>
      <c r="BI751" s="182">
        <f>IF(N751="nulová",J751,0)</f>
        <v>0</v>
      </c>
      <c r="BJ751" s="17" t="s">
        <v>77</v>
      </c>
      <c r="BK751" s="182">
        <f>ROUND(I751*H751,1)</f>
        <v>0</v>
      </c>
      <c r="BL751" s="17" t="s">
        <v>143</v>
      </c>
      <c r="BM751" s="17" t="s">
        <v>896</v>
      </c>
    </row>
    <row r="752" spans="2:47" s="1" customFormat="1" ht="67.5">
      <c r="B752" s="34"/>
      <c r="C752" s="56"/>
      <c r="D752" s="216" t="s">
        <v>220</v>
      </c>
      <c r="E752" s="56"/>
      <c r="F752" s="226" t="s">
        <v>892</v>
      </c>
      <c r="G752" s="56"/>
      <c r="H752" s="56"/>
      <c r="I752" s="145"/>
      <c r="J752" s="56"/>
      <c r="K752" s="56"/>
      <c r="L752" s="54"/>
      <c r="M752" s="71"/>
      <c r="N752" s="35"/>
      <c r="O752" s="35"/>
      <c r="P752" s="35"/>
      <c r="Q752" s="35"/>
      <c r="R752" s="35"/>
      <c r="S752" s="35"/>
      <c r="T752" s="72"/>
      <c r="AT752" s="17" t="s">
        <v>220</v>
      </c>
      <c r="AU752" s="17" t="s">
        <v>139</v>
      </c>
    </row>
    <row r="753" spans="2:65" s="1" customFormat="1" ht="22.5" customHeight="1">
      <c r="B753" s="34"/>
      <c r="C753" s="172" t="s">
        <v>897</v>
      </c>
      <c r="D753" s="172" t="s">
        <v>129</v>
      </c>
      <c r="E753" s="173" t="s">
        <v>898</v>
      </c>
      <c r="F753" s="174" t="s">
        <v>899</v>
      </c>
      <c r="G753" s="175" t="s">
        <v>262</v>
      </c>
      <c r="H753" s="176">
        <v>198.5</v>
      </c>
      <c r="I753" s="177"/>
      <c r="J753" s="176">
        <f>ROUND(I753*H753,1)</f>
        <v>0</v>
      </c>
      <c r="K753" s="174" t="s">
        <v>218</v>
      </c>
      <c r="L753" s="54"/>
      <c r="M753" s="178" t="s">
        <v>19</v>
      </c>
      <c r="N753" s="179" t="s">
        <v>41</v>
      </c>
      <c r="O753" s="35"/>
      <c r="P753" s="180">
        <f>O753*H753</f>
        <v>0</v>
      </c>
      <c r="Q753" s="180">
        <v>0</v>
      </c>
      <c r="R753" s="180">
        <f>Q753*H753</f>
        <v>0</v>
      </c>
      <c r="S753" s="180">
        <v>0</v>
      </c>
      <c r="T753" s="181">
        <f>S753*H753</f>
        <v>0</v>
      </c>
      <c r="AR753" s="17" t="s">
        <v>143</v>
      </c>
      <c r="AT753" s="17" t="s">
        <v>129</v>
      </c>
      <c r="AU753" s="17" t="s">
        <v>139</v>
      </c>
      <c r="AY753" s="17" t="s">
        <v>128</v>
      </c>
      <c r="BE753" s="182">
        <f>IF(N753="základní",J753,0)</f>
        <v>0</v>
      </c>
      <c r="BF753" s="182">
        <f>IF(N753="snížená",J753,0)</f>
        <v>0</v>
      </c>
      <c r="BG753" s="182">
        <f>IF(N753="zákl. přenesená",J753,0)</f>
        <v>0</v>
      </c>
      <c r="BH753" s="182">
        <f>IF(N753="sníž. přenesená",J753,0)</f>
        <v>0</v>
      </c>
      <c r="BI753" s="182">
        <f>IF(N753="nulová",J753,0)</f>
        <v>0</v>
      </c>
      <c r="BJ753" s="17" t="s">
        <v>77</v>
      </c>
      <c r="BK753" s="182">
        <f>ROUND(I753*H753,1)</f>
        <v>0</v>
      </c>
      <c r="BL753" s="17" t="s">
        <v>143</v>
      </c>
      <c r="BM753" s="17" t="s">
        <v>900</v>
      </c>
    </row>
    <row r="754" spans="2:47" s="1" customFormat="1" ht="67.5">
      <c r="B754" s="34"/>
      <c r="C754" s="56"/>
      <c r="D754" s="216" t="s">
        <v>220</v>
      </c>
      <c r="E754" s="56"/>
      <c r="F754" s="226" t="s">
        <v>892</v>
      </c>
      <c r="G754" s="56"/>
      <c r="H754" s="56"/>
      <c r="I754" s="145"/>
      <c r="J754" s="56"/>
      <c r="K754" s="56"/>
      <c r="L754" s="54"/>
      <c r="M754" s="71"/>
      <c r="N754" s="35"/>
      <c r="O754" s="35"/>
      <c r="P754" s="35"/>
      <c r="Q754" s="35"/>
      <c r="R754" s="35"/>
      <c r="S754" s="35"/>
      <c r="T754" s="72"/>
      <c r="AT754" s="17" t="s">
        <v>220</v>
      </c>
      <c r="AU754" s="17" t="s">
        <v>139</v>
      </c>
    </row>
    <row r="755" spans="2:65" s="1" customFormat="1" ht="22.5" customHeight="1">
      <c r="B755" s="34"/>
      <c r="C755" s="172" t="s">
        <v>901</v>
      </c>
      <c r="D755" s="172" t="s">
        <v>129</v>
      </c>
      <c r="E755" s="173" t="s">
        <v>902</v>
      </c>
      <c r="F755" s="174" t="s">
        <v>903</v>
      </c>
      <c r="G755" s="175" t="s">
        <v>262</v>
      </c>
      <c r="H755" s="176">
        <v>14.35</v>
      </c>
      <c r="I755" s="177"/>
      <c r="J755" s="176">
        <f>ROUND(I755*H755,1)</f>
        <v>0</v>
      </c>
      <c r="K755" s="174" t="s">
        <v>218</v>
      </c>
      <c r="L755" s="54"/>
      <c r="M755" s="178" t="s">
        <v>19</v>
      </c>
      <c r="N755" s="179" t="s">
        <v>41</v>
      </c>
      <c r="O755" s="35"/>
      <c r="P755" s="180">
        <f>O755*H755</f>
        <v>0</v>
      </c>
      <c r="Q755" s="180">
        <v>0</v>
      </c>
      <c r="R755" s="180">
        <f>Q755*H755</f>
        <v>0</v>
      </c>
      <c r="S755" s="180">
        <v>0</v>
      </c>
      <c r="T755" s="181">
        <f>S755*H755</f>
        <v>0</v>
      </c>
      <c r="AR755" s="17" t="s">
        <v>143</v>
      </c>
      <c r="AT755" s="17" t="s">
        <v>129</v>
      </c>
      <c r="AU755" s="17" t="s">
        <v>139</v>
      </c>
      <c r="AY755" s="17" t="s">
        <v>128</v>
      </c>
      <c r="BE755" s="182">
        <f>IF(N755="základní",J755,0)</f>
        <v>0</v>
      </c>
      <c r="BF755" s="182">
        <f>IF(N755="snížená",J755,0)</f>
        <v>0</v>
      </c>
      <c r="BG755" s="182">
        <f>IF(N755="zákl. přenesená",J755,0)</f>
        <v>0</v>
      </c>
      <c r="BH755" s="182">
        <f>IF(N755="sníž. přenesená",J755,0)</f>
        <v>0</v>
      </c>
      <c r="BI755" s="182">
        <f>IF(N755="nulová",J755,0)</f>
        <v>0</v>
      </c>
      <c r="BJ755" s="17" t="s">
        <v>77</v>
      </c>
      <c r="BK755" s="182">
        <f>ROUND(I755*H755,1)</f>
        <v>0</v>
      </c>
      <c r="BL755" s="17" t="s">
        <v>143</v>
      </c>
      <c r="BM755" s="17" t="s">
        <v>904</v>
      </c>
    </row>
    <row r="756" spans="2:47" s="1" customFormat="1" ht="67.5">
      <c r="B756" s="34"/>
      <c r="C756" s="56"/>
      <c r="D756" s="216" t="s">
        <v>220</v>
      </c>
      <c r="E756" s="56"/>
      <c r="F756" s="226" t="s">
        <v>892</v>
      </c>
      <c r="G756" s="56"/>
      <c r="H756" s="56"/>
      <c r="I756" s="145"/>
      <c r="J756" s="56"/>
      <c r="K756" s="56"/>
      <c r="L756" s="54"/>
      <c r="M756" s="71"/>
      <c r="N756" s="35"/>
      <c r="O756" s="35"/>
      <c r="P756" s="35"/>
      <c r="Q756" s="35"/>
      <c r="R756" s="35"/>
      <c r="S756" s="35"/>
      <c r="T756" s="72"/>
      <c r="AT756" s="17" t="s">
        <v>220</v>
      </c>
      <c r="AU756" s="17" t="s">
        <v>139</v>
      </c>
    </row>
    <row r="757" spans="2:65" s="1" customFormat="1" ht="22.5" customHeight="1">
      <c r="B757" s="34"/>
      <c r="C757" s="172" t="s">
        <v>905</v>
      </c>
      <c r="D757" s="172" t="s">
        <v>129</v>
      </c>
      <c r="E757" s="173" t="s">
        <v>906</v>
      </c>
      <c r="F757" s="174" t="s">
        <v>907</v>
      </c>
      <c r="G757" s="175" t="s">
        <v>262</v>
      </c>
      <c r="H757" s="176">
        <v>1.57</v>
      </c>
      <c r="I757" s="177"/>
      <c r="J757" s="176">
        <f>ROUND(I757*H757,1)</f>
        <v>0</v>
      </c>
      <c r="K757" s="174" t="s">
        <v>218</v>
      </c>
      <c r="L757" s="54"/>
      <c r="M757" s="178" t="s">
        <v>19</v>
      </c>
      <c r="N757" s="179" t="s">
        <v>41</v>
      </c>
      <c r="O757" s="35"/>
      <c r="P757" s="180">
        <f>O757*H757</f>
        <v>0</v>
      </c>
      <c r="Q757" s="180">
        <v>0</v>
      </c>
      <c r="R757" s="180">
        <f>Q757*H757</f>
        <v>0</v>
      </c>
      <c r="S757" s="180">
        <v>0</v>
      </c>
      <c r="T757" s="181">
        <f>S757*H757</f>
        <v>0</v>
      </c>
      <c r="AR757" s="17" t="s">
        <v>143</v>
      </c>
      <c r="AT757" s="17" t="s">
        <v>129</v>
      </c>
      <c r="AU757" s="17" t="s">
        <v>139</v>
      </c>
      <c r="AY757" s="17" t="s">
        <v>128</v>
      </c>
      <c r="BE757" s="182">
        <f>IF(N757="základní",J757,0)</f>
        <v>0</v>
      </c>
      <c r="BF757" s="182">
        <f>IF(N757="snížená",J757,0)</f>
        <v>0</v>
      </c>
      <c r="BG757" s="182">
        <f>IF(N757="zákl. přenesená",J757,0)</f>
        <v>0</v>
      </c>
      <c r="BH757" s="182">
        <f>IF(N757="sníž. přenesená",J757,0)</f>
        <v>0</v>
      </c>
      <c r="BI757" s="182">
        <f>IF(N757="nulová",J757,0)</f>
        <v>0</v>
      </c>
      <c r="BJ757" s="17" t="s">
        <v>77</v>
      </c>
      <c r="BK757" s="182">
        <f>ROUND(I757*H757,1)</f>
        <v>0</v>
      </c>
      <c r="BL757" s="17" t="s">
        <v>143</v>
      </c>
      <c r="BM757" s="17" t="s">
        <v>908</v>
      </c>
    </row>
    <row r="758" spans="2:47" s="1" customFormat="1" ht="67.5">
      <c r="B758" s="34"/>
      <c r="C758" s="56"/>
      <c r="D758" s="216" t="s">
        <v>220</v>
      </c>
      <c r="E758" s="56"/>
      <c r="F758" s="226" t="s">
        <v>892</v>
      </c>
      <c r="G758" s="56"/>
      <c r="H758" s="56"/>
      <c r="I758" s="145"/>
      <c r="J758" s="56"/>
      <c r="K758" s="56"/>
      <c r="L758" s="54"/>
      <c r="M758" s="71"/>
      <c r="N758" s="35"/>
      <c r="O758" s="35"/>
      <c r="P758" s="35"/>
      <c r="Q758" s="35"/>
      <c r="R758" s="35"/>
      <c r="S758" s="35"/>
      <c r="T758" s="72"/>
      <c r="AT758" s="17" t="s">
        <v>220</v>
      </c>
      <c r="AU758" s="17" t="s">
        <v>139</v>
      </c>
    </row>
    <row r="759" spans="2:65" s="1" customFormat="1" ht="22.5" customHeight="1">
      <c r="B759" s="34"/>
      <c r="C759" s="172" t="s">
        <v>909</v>
      </c>
      <c r="D759" s="172" t="s">
        <v>129</v>
      </c>
      <c r="E759" s="173" t="s">
        <v>910</v>
      </c>
      <c r="F759" s="174" t="s">
        <v>911</v>
      </c>
      <c r="G759" s="175" t="s">
        <v>262</v>
      </c>
      <c r="H759" s="176">
        <v>20.24</v>
      </c>
      <c r="I759" s="177"/>
      <c r="J759" s="176">
        <f>ROUND(I759*H759,1)</f>
        <v>0</v>
      </c>
      <c r="K759" s="174" t="s">
        <v>218</v>
      </c>
      <c r="L759" s="54"/>
      <c r="M759" s="178" t="s">
        <v>19</v>
      </c>
      <c r="N759" s="179" t="s">
        <v>41</v>
      </c>
      <c r="O759" s="35"/>
      <c r="P759" s="180">
        <f>O759*H759</f>
        <v>0</v>
      </c>
      <c r="Q759" s="180">
        <v>0</v>
      </c>
      <c r="R759" s="180">
        <f>Q759*H759</f>
        <v>0</v>
      </c>
      <c r="S759" s="180">
        <v>0</v>
      </c>
      <c r="T759" s="181">
        <f>S759*H759</f>
        <v>0</v>
      </c>
      <c r="AR759" s="17" t="s">
        <v>143</v>
      </c>
      <c r="AT759" s="17" t="s">
        <v>129</v>
      </c>
      <c r="AU759" s="17" t="s">
        <v>139</v>
      </c>
      <c r="AY759" s="17" t="s">
        <v>128</v>
      </c>
      <c r="BE759" s="182">
        <f>IF(N759="základní",J759,0)</f>
        <v>0</v>
      </c>
      <c r="BF759" s="182">
        <f>IF(N759="snížená",J759,0)</f>
        <v>0</v>
      </c>
      <c r="BG759" s="182">
        <f>IF(N759="zákl. přenesená",J759,0)</f>
        <v>0</v>
      </c>
      <c r="BH759" s="182">
        <f>IF(N759="sníž. přenesená",J759,0)</f>
        <v>0</v>
      </c>
      <c r="BI759" s="182">
        <f>IF(N759="nulová",J759,0)</f>
        <v>0</v>
      </c>
      <c r="BJ759" s="17" t="s">
        <v>77</v>
      </c>
      <c r="BK759" s="182">
        <f>ROUND(I759*H759,1)</f>
        <v>0</v>
      </c>
      <c r="BL759" s="17" t="s">
        <v>143</v>
      </c>
      <c r="BM759" s="17" t="s">
        <v>912</v>
      </c>
    </row>
    <row r="760" spans="2:47" s="1" customFormat="1" ht="67.5">
      <c r="B760" s="34"/>
      <c r="C760" s="56"/>
      <c r="D760" s="201" t="s">
        <v>220</v>
      </c>
      <c r="E760" s="56"/>
      <c r="F760" s="202" t="s">
        <v>913</v>
      </c>
      <c r="G760" s="56"/>
      <c r="H760" s="56"/>
      <c r="I760" s="145"/>
      <c r="J760" s="56"/>
      <c r="K760" s="56"/>
      <c r="L760" s="54"/>
      <c r="M760" s="71"/>
      <c r="N760" s="35"/>
      <c r="O760" s="35"/>
      <c r="P760" s="35"/>
      <c r="Q760" s="35"/>
      <c r="R760" s="35"/>
      <c r="S760" s="35"/>
      <c r="T760" s="72"/>
      <c r="AT760" s="17" t="s">
        <v>220</v>
      </c>
      <c r="AU760" s="17" t="s">
        <v>139</v>
      </c>
    </row>
    <row r="761" spans="2:63" s="9" customFormat="1" ht="29.85" customHeight="1">
      <c r="B761" s="158"/>
      <c r="C761" s="159"/>
      <c r="D761" s="194" t="s">
        <v>69</v>
      </c>
      <c r="E761" s="197" t="s">
        <v>914</v>
      </c>
      <c r="F761" s="197" t="s">
        <v>915</v>
      </c>
      <c r="G761" s="159"/>
      <c r="H761" s="159"/>
      <c r="I761" s="162"/>
      <c r="J761" s="198">
        <f>BK761</f>
        <v>0</v>
      </c>
      <c r="K761" s="159"/>
      <c r="L761" s="164"/>
      <c r="M761" s="165"/>
      <c r="N761" s="166"/>
      <c r="O761" s="166"/>
      <c r="P761" s="167">
        <f>P762</f>
        <v>0</v>
      </c>
      <c r="Q761" s="166"/>
      <c r="R761" s="167">
        <f>R762</f>
        <v>2.0040646</v>
      </c>
      <c r="S761" s="166"/>
      <c r="T761" s="168">
        <f>T762</f>
        <v>0</v>
      </c>
      <c r="AR761" s="169" t="s">
        <v>79</v>
      </c>
      <c r="AT761" s="170" t="s">
        <v>69</v>
      </c>
      <c r="AU761" s="170" t="s">
        <v>77</v>
      </c>
      <c r="AY761" s="169" t="s">
        <v>128</v>
      </c>
      <c r="BK761" s="171">
        <f>BK762</f>
        <v>0</v>
      </c>
    </row>
    <row r="762" spans="2:63" s="9" customFormat="1" ht="14.85" customHeight="1">
      <c r="B762" s="158"/>
      <c r="C762" s="159"/>
      <c r="D762" s="160" t="s">
        <v>69</v>
      </c>
      <c r="E762" s="199" t="s">
        <v>916</v>
      </c>
      <c r="F762" s="199" t="s">
        <v>917</v>
      </c>
      <c r="G762" s="159"/>
      <c r="H762" s="159"/>
      <c r="I762" s="162"/>
      <c r="J762" s="200">
        <f>BK762</f>
        <v>0</v>
      </c>
      <c r="K762" s="159"/>
      <c r="L762" s="164"/>
      <c r="M762" s="165"/>
      <c r="N762" s="166"/>
      <c r="O762" s="166"/>
      <c r="P762" s="167">
        <f>SUM(P763:P806)</f>
        <v>0</v>
      </c>
      <c r="Q762" s="166"/>
      <c r="R762" s="167">
        <f>SUM(R763:R806)</f>
        <v>2.0040646</v>
      </c>
      <c r="S762" s="166"/>
      <c r="T762" s="168">
        <f>SUM(T763:T806)</f>
        <v>0</v>
      </c>
      <c r="AR762" s="169" t="s">
        <v>79</v>
      </c>
      <c r="AT762" s="170" t="s">
        <v>69</v>
      </c>
      <c r="AU762" s="170" t="s">
        <v>79</v>
      </c>
      <c r="AY762" s="169" t="s">
        <v>128</v>
      </c>
      <c r="BK762" s="171">
        <f>SUM(BK763:BK806)</f>
        <v>0</v>
      </c>
    </row>
    <row r="763" spans="2:65" s="1" customFormat="1" ht="22.5" customHeight="1">
      <c r="B763" s="34"/>
      <c r="C763" s="172" t="s">
        <v>918</v>
      </c>
      <c r="D763" s="172" t="s">
        <v>129</v>
      </c>
      <c r="E763" s="173" t="s">
        <v>919</v>
      </c>
      <c r="F763" s="174" t="s">
        <v>920</v>
      </c>
      <c r="G763" s="175" t="s">
        <v>227</v>
      </c>
      <c r="H763" s="176">
        <v>137.35</v>
      </c>
      <c r="I763" s="177"/>
      <c r="J763" s="176">
        <f>ROUND(I763*H763,1)</f>
        <v>0</v>
      </c>
      <c r="K763" s="174" t="s">
        <v>218</v>
      </c>
      <c r="L763" s="54"/>
      <c r="M763" s="178" t="s">
        <v>19</v>
      </c>
      <c r="N763" s="179" t="s">
        <v>41</v>
      </c>
      <c r="O763" s="35"/>
      <c r="P763" s="180">
        <f>O763*H763</f>
        <v>0</v>
      </c>
      <c r="Q763" s="180">
        <v>0</v>
      </c>
      <c r="R763" s="180">
        <f>Q763*H763</f>
        <v>0</v>
      </c>
      <c r="S763" s="180">
        <v>0</v>
      </c>
      <c r="T763" s="181">
        <f>S763*H763</f>
        <v>0</v>
      </c>
      <c r="AR763" s="17" t="s">
        <v>150</v>
      </c>
      <c r="AT763" s="17" t="s">
        <v>129</v>
      </c>
      <c r="AU763" s="17" t="s">
        <v>139</v>
      </c>
      <c r="AY763" s="17" t="s">
        <v>128</v>
      </c>
      <c r="BE763" s="182">
        <f>IF(N763="základní",J763,0)</f>
        <v>0</v>
      </c>
      <c r="BF763" s="182">
        <f>IF(N763="snížená",J763,0)</f>
        <v>0</v>
      </c>
      <c r="BG763" s="182">
        <f>IF(N763="zákl. přenesená",J763,0)</f>
        <v>0</v>
      </c>
      <c r="BH763" s="182">
        <f>IF(N763="sníž. přenesená",J763,0)</f>
        <v>0</v>
      </c>
      <c r="BI763" s="182">
        <f>IF(N763="nulová",J763,0)</f>
        <v>0</v>
      </c>
      <c r="BJ763" s="17" t="s">
        <v>77</v>
      </c>
      <c r="BK763" s="182">
        <f>ROUND(I763*H763,1)</f>
        <v>0</v>
      </c>
      <c r="BL763" s="17" t="s">
        <v>150</v>
      </c>
      <c r="BM763" s="17" t="s">
        <v>921</v>
      </c>
    </row>
    <row r="764" spans="2:47" s="1" customFormat="1" ht="40.5">
      <c r="B764" s="34"/>
      <c r="C764" s="56"/>
      <c r="D764" s="201" t="s">
        <v>220</v>
      </c>
      <c r="E764" s="56"/>
      <c r="F764" s="202" t="s">
        <v>922</v>
      </c>
      <c r="G764" s="56"/>
      <c r="H764" s="56"/>
      <c r="I764" s="145"/>
      <c r="J764" s="56"/>
      <c r="K764" s="56"/>
      <c r="L764" s="54"/>
      <c r="M764" s="71"/>
      <c r="N764" s="35"/>
      <c r="O764" s="35"/>
      <c r="P764" s="35"/>
      <c r="Q764" s="35"/>
      <c r="R764" s="35"/>
      <c r="S764" s="35"/>
      <c r="T764" s="72"/>
      <c r="AT764" s="17" t="s">
        <v>220</v>
      </c>
      <c r="AU764" s="17" t="s">
        <v>139</v>
      </c>
    </row>
    <row r="765" spans="2:51" s="11" customFormat="1" ht="13.5">
      <c r="B765" s="203"/>
      <c r="C765" s="204"/>
      <c r="D765" s="201" t="s">
        <v>222</v>
      </c>
      <c r="E765" s="205" t="s">
        <v>19</v>
      </c>
      <c r="F765" s="206" t="s">
        <v>249</v>
      </c>
      <c r="G765" s="204"/>
      <c r="H765" s="207" t="s">
        <v>19</v>
      </c>
      <c r="I765" s="208"/>
      <c r="J765" s="204"/>
      <c r="K765" s="204"/>
      <c r="L765" s="209"/>
      <c r="M765" s="210"/>
      <c r="N765" s="211"/>
      <c r="O765" s="211"/>
      <c r="P765" s="211"/>
      <c r="Q765" s="211"/>
      <c r="R765" s="211"/>
      <c r="S765" s="211"/>
      <c r="T765" s="212"/>
      <c r="AT765" s="213" t="s">
        <v>222</v>
      </c>
      <c r="AU765" s="213" t="s">
        <v>139</v>
      </c>
      <c r="AV765" s="11" t="s">
        <v>77</v>
      </c>
      <c r="AW765" s="11" t="s">
        <v>33</v>
      </c>
      <c r="AX765" s="11" t="s">
        <v>70</v>
      </c>
      <c r="AY765" s="213" t="s">
        <v>128</v>
      </c>
    </row>
    <row r="766" spans="2:51" s="12" customFormat="1" ht="13.5">
      <c r="B766" s="214"/>
      <c r="C766" s="215"/>
      <c r="D766" s="201" t="s">
        <v>222</v>
      </c>
      <c r="E766" s="227" t="s">
        <v>19</v>
      </c>
      <c r="F766" s="228" t="s">
        <v>923</v>
      </c>
      <c r="G766" s="215"/>
      <c r="H766" s="229">
        <v>3.98</v>
      </c>
      <c r="I766" s="220"/>
      <c r="J766" s="215"/>
      <c r="K766" s="215"/>
      <c r="L766" s="221"/>
      <c r="M766" s="222"/>
      <c r="N766" s="223"/>
      <c r="O766" s="223"/>
      <c r="P766" s="223"/>
      <c r="Q766" s="223"/>
      <c r="R766" s="223"/>
      <c r="S766" s="223"/>
      <c r="T766" s="224"/>
      <c r="AT766" s="225" t="s">
        <v>222</v>
      </c>
      <c r="AU766" s="225" t="s">
        <v>139</v>
      </c>
      <c r="AV766" s="12" t="s">
        <v>79</v>
      </c>
      <c r="AW766" s="12" t="s">
        <v>33</v>
      </c>
      <c r="AX766" s="12" t="s">
        <v>70</v>
      </c>
      <c r="AY766" s="225" t="s">
        <v>128</v>
      </c>
    </row>
    <row r="767" spans="2:51" s="12" customFormat="1" ht="13.5">
      <c r="B767" s="214"/>
      <c r="C767" s="215"/>
      <c r="D767" s="201" t="s">
        <v>222</v>
      </c>
      <c r="E767" s="227" t="s">
        <v>19</v>
      </c>
      <c r="F767" s="228" t="s">
        <v>924</v>
      </c>
      <c r="G767" s="215"/>
      <c r="H767" s="229">
        <v>11.34</v>
      </c>
      <c r="I767" s="220"/>
      <c r="J767" s="215"/>
      <c r="K767" s="215"/>
      <c r="L767" s="221"/>
      <c r="M767" s="222"/>
      <c r="N767" s="223"/>
      <c r="O767" s="223"/>
      <c r="P767" s="223"/>
      <c r="Q767" s="223"/>
      <c r="R767" s="223"/>
      <c r="S767" s="223"/>
      <c r="T767" s="224"/>
      <c r="AT767" s="225" t="s">
        <v>222</v>
      </c>
      <c r="AU767" s="225" t="s">
        <v>139</v>
      </c>
      <c r="AV767" s="12" t="s">
        <v>79</v>
      </c>
      <c r="AW767" s="12" t="s">
        <v>33</v>
      </c>
      <c r="AX767" s="12" t="s">
        <v>70</v>
      </c>
      <c r="AY767" s="225" t="s">
        <v>128</v>
      </c>
    </row>
    <row r="768" spans="2:51" s="11" customFormat="1" ht="13.5">
      <c r="B768" s="203"/>
      <c r="C768" s="204"/>
      <c r="D768" s="201" t="s">
        <v>222</v>
      </c>
      <c r="E768" s="205" t="s">
        <v>19</v>
      </c>
      <c r="F768" s="206" t="s">
        <v>331</v>
      </c>
      <c r="G768" s="204"/>
      <c r="H768" s="207" t="s">
        <v>19</v>
      </c>
      <c r="I768" s="208"/>
      <c r="J768" s="204"/>
      <c r="K768" s="204"/>
      <c r="L768" s="209"/>
      <c r="M768" s="210"/>
      <c r="N768" s="211"/>
      <c r="O768" s="211"/>
      <c r="P768" s="211"/>
      <c r="Q768" s="211"/>
      <c r="R768" s="211"/>
      <c r="S768" s="211"/>
      <c r="T768" s="212"/>
      <c r="AT768" s="213" t="s">
        <v>222</v>
      </c>
      <c r="AU768" s="213" t="s">
        <v>139</v>
      </c>
      <c r="AV768" s="11" t="s">
        <v>77</v>
      </c>
      <c r="AW768" s="11" t="s">
        <v>33</v>
      </c>
      <c r="AX768" s="11" t="s">
        <v>70</v>
      </c>
      <c r="AY768" s="213" t="s">
        <v>128</v>
      </c>
    </row>
    <row r="769" spans="2:51" s="12" customFormat="1" ht="13.5">
      <c r="B769" s="214"/>
      <c r="C769" s="215"/>
      <c r="D769" s="201" t="s">
        <v>222</v>
      </c>
      <c r="E769" s="227" t="s">
        <v>19</v>
      </c>
      <c r="F769" s="228" t="s">
        <v>925</v>
      </c>
      <c r="G769" s="215"/>
      <c r="H769" s="229">
        <v>64.35</v>
      </c>
      <c r="I769" s="220"/>
      <c r="J769" s="215"/>
      <c r="K769" s="215"/>
      <c r="L769" s="221"/>
      <c r="M769" s="222"/>
      <c r="N769" s="223"/>
      <c r="O769" s="223"/>
      <c r="P769" s="223"/>
      <c r="Q769" s="223"/>
      <c r="R769" s="223"/>
      <c r="S769" s="223"/>
      <c r="T769" s="224"/>
      <c r="AT769" s="225" t="s">
        <v>222</v>
      </c>
      <c r="AU769" s="225" t="s">
        <v>139</v>
      </c>
      <c r="AV769" s="12" t="s">
        <v>79</v>
      </c>
      <c r="AW769" s="12" t="s">
        <v>33</v>
      </c>
      <c r="AX769" s="12" t="s">
        <v>70</v>
      </c>
      <c r="AY769" s="225" t="s">
        <v>128</v>
      </c>
    </row>
    <row r="770" spans="2:51" s="11" customFormat="1" ht="13.5">
      <c r="B770" s="203"/>
      <c r="C770" s="204"/>
      <c r="D770" s="201" t="s">
        <v>222</v>
      </c>
      <c r="E770" s="205" t="s">
        <v>19</v>
      </c>
      <c r="F770" s="206" t="s">
        <v>244</v>
      </c>
      <c r="G770" s="204"/>
      <c r="H770" s="207" t="s">
        <v>19</v>
      </c>
      <c r="I770" s="208"/>
      <c r="J770" s="204"/>
      <c r="K770" s="204"/>
      <c r="L770" s="209"/>
      <c r="M770" s="210"/>
      <c r="N770" s="211"/>
      <c r="O770" s="211"/>
      <c r="P770" s="211"/>
      <c r="Q770" s="211"/>
      <c r="R770" s="211"/>
      <c r="S770" s="211"/>
      <c r="T770" s="212"/>
      <c r="AT770" s="213" t="s">
        <v>222</v>
      </c>
      <c r="AU770" s="213" t="s">
        <v>139</v>
      </c>
      <c r="AV770" s="11" t="s">
        <v>77</v>
      </c>
      <c r="AW770" s="11" t="s">
        <v>33</v>
      </c>
      <c r="AX770" s="11" t="s">
        <v>70</v>
      </c>
      <c r="AY770" s="213" t="s">
        <v>128</v>
      </c>
    </row>
    <row r="771" spans="2:51" s="12" customFormat="1" ht="13.5">
      <c r="B771" s="214"/>
      <c r="C771" s="215"/>
      <c r="D771" s="201" t="s">
        <v>222</v>
      </c>
      <c r="E771" s="227" t="s">
        <v>19</v>
      </c>
      <c r="F771" s="228" t="s">
        <v>926</v>
      </c>
      <c r="G771" s="215"/>
      <c r="H771" s="229">
        <v>9.85</v>
      </c>
      <c r="I771" s="220"/>
      <c r="J771" s="215"/>
      <c r="K771" s="215"/>
      <c r="L771" s="221"/>
      <c r="M771" s="222"/>
      <c r="N771" s="223"/>
      <c r="O771" s="223"/>
      <c r="P771" s="223"/>
      <c r="Q771" s="223"/>
      <c r="R771" s="223"/>
      <c r="S771" s="223"/>
      <c r="T771" s="224"/>
      <c r="AT771" s="225" t="s">
        <v>222</v>
      </c>
      <c r="AU771" s="225" t="s">
        <v>139</v>
      </c>
      <c r="AV771" s="12" t="s">
        <v>79</v>
      </c>
      <c r="AW771" s="12" t="s">
        <v>33</v>
      </c>
      <c r="AX771" s="12" t="s">
        <v>70</v>
      </c>
      <c r="AY771" s="225" t="s">
        <v>128</v>
      </c>
    </row>
    <row r="772" spans="2:51" s="12" customFormat="1" ht="13.5">
      <c r="B772" s="214"/>
      <c r="C772" s="215"/>
      <c r="D772" s="201" t="s">
        <v>222</v>
      </c>
      <c r="E772" s="227" t="s">
        <v>19</v>
      </c>
      <c r="F772" s="228" t="s">
        <v>927</v>
      </c>
      <c r="G772" s="215"/>
      <c r="H772" s="229">
        <v>1.35</v>
      </c>
      <c r="I772" s="220"/>
      <c r="J772" s="215"/>
      <c r="K772" s="215"/>
      <c r="L772" s="221"/>
      <c r="M772" s="222"/>
      <c r="N772" s="223"/>
      <c r="O772" s="223"/>
      <c r="P772" s="223"/>
      <c r="Q772" s="223"/>
      <c r="R772" s="223"/>
      <c r="S772" s="223"/>
      <c r="T772" s="224"/>
      <c r="AT772" s="225" t="s">
        <v>222</v>
      </c>
      <c r="AU772" s="225" t="s">
        <v>139</v>
      </c>
      <c r="AV772" s="12" t="s">
        <v>79</v>
      </c>
      <c r="AW772" s="12" t="s">
        <v>33</v>
      </c>
      <c r="AX772" s="12" t="s">
        <v>70</v>
      </c>
      <c r="AY772" s="225" t="s">
        <v>128</v>
      </c>
    </row>
    <row r="773" spans="2:51" s="11" customFormat="1" ht="13.5">
      <c r="B773" s="203"/>
      <c r="C773" s="204"/>
      <c r="D773" s="201" t="s">
        <v>222</v>
      </c>
      <c r="E773" s="205" t="s">
        <v>19</v>
      </c>
      <c r="F773" s="206" t="s">
        <v>349</v>
      </c>
      <c r="G773" s="204"/>
      <c r="H773" s="207" t="s">
        <v>19</v>
      </c>
      <c r="I773" s="208"/>
      <c r="J773" s="204"/>
      <c r="K773" s="204"/>
      <c r="L773" s="209"/>
      <c r="M773" s="210"/>
      <c r="N773" s="211"/>
      <c r="O773" s="211"/>
      <c r="P773" s="211"/>
      <c r="Q773" s="211"/>
      <c r="R773" s="211"/>
      <c r="S773" s="211"/>
      <c r="T773" s="212"/>
      <c r="AT773" s="213" t="s">
        <v>222</v>
      </c>
      <c r="AU773" s="213" t="s">
        <v>139</v>
      </c>
      <c r="AV773" s="11" t="s">
        <v>77</v>
      </c>
      <c r="AW773" s="11" t="s">
        <v>33</v>
      </c>
      <c r="AX773" s="11" t="s">
        <v>70</v>
      </c>
      <c r="AY773" s="213" t="s">
        <v>128</v>
      </c>
    </row>
    <row r="774" spans="2:51" s="12" customFormat="1" ht="13.5">
      <c r="B774" s="214"/>
      <c r="C774" s="215"/>
      <c r="D774" s="201" t="s">
        <v>222</v>
      </c>
      <c r="E774" s="227" t="s">
        <v>19</v>
      </c>
      <c r="F774" s="228" t="s">
        <v>350</v>
      </c>
      <c r="G774" s="215"/>
      <c r="H774" s="229">
        <v>46.48</v>
      </c>
      <c r="I774" s="220"/>
      <c r="J774" s="215"/>
      <c r="K774" s="215"/>
      <c r="L774" s="221"/>
      <c r="M774" s="222"/>
      <c r="N774" s="223"/>
      <c r="O774" s="223"/>
      <c r="P774" s="223"/>
      <c r="Q774" s="223"/>
      <c r="R774" s="223"/>
      <c r="S774" s="223"/>
      <c r="T774" s="224"/>
      <c r="AT774" s="225" t="s">
        <v>222</v>
      </c>
      <c r="AU774" s="225" t="s">
        <v>139</v>
      </c>
      <c r="AV774" s="12" t="s">
        <v>79</v>
      </c>
      <c r="AW774" s="12" t="s">
        <v>33</v>
      </c>
      <c r="AX774" s="12" t="s">
        <v>70</v>
      </c>
      <c r="AY774" s="225" t="s">
        <v>128</v>
      </c>
    </row>
    <row r="775" spans="2:51" s="13" customFormat="1" ht="13.5">
      <c r="B775" s="230"/>
      <c r="C775" s="231"/>
      <c r="D775" s="216" t="s">
        <v>222</v>
      </c>
      <c r="E775" s="232" t="s">
        <v>19</v>
      </c>
      <c r="F775" s="233" t="s">
        <v>251</v>
      </c>
      <c r="G775" s="231"/>
      <c r="H775" s="234">
        <v>137.35</v>
      </c>
      <c r="I775" s="235"/>
      <c r="J775" s="231"/>
      <c r="K775" s="231"/>
      <c r="L775" s="236"/>
      <c r="M775" s="237"/>
      <c r="N775" s="238"/>
      <c r="O775" s="238"/>
      <c r="P775" s="238"/>
      <c r="Q775" s="238"/>
      <c r="R775" s="238"/>
      <c r="S775" s="238"/>
      <c r="T775" s="239"/>
      <c r="AT775" s="240" t="s">
        <v>222</v>
      </c>
      <c r="AU775" s="240" t="s">
        <v>139</v>
      </c>
      <c r="AV775" s="13" t="s">
        <v>143</v>
      </c>
      <c r="AW775" s="13" t="s">
        <v>4</v>
      </c>
      <c r="AX775" s="13" t="s">
        <v>77</v>
      </c>
      <c r="AY775" s="240" t="s">
        <v>128</v>
      </c>
    </row>
    <row r="776" spans="2:65" s="1" customFormat="1" ht="22.5" customHeight="1">
      <c r="B776" s="34"/>
      <c r="C776" s="172" t="s">
        <v>928</v>
      </c>
      <c r="D776" s="172" t="s">
        <v>129</v>
      </c>
      <c r="E776" s="173" t="s">
        <v>929</v>
      </c>
      <c r="F776" s="174" t="s">
        <v>930</v>
      </c>
      <c r="G776" s="175" t="s">
        <v>227</v>
      </c>
      <c r="H776" s="176">
        <v>33.16</v>
      </c>
      <c r="I776" s="177"/>
      <c r="J776" s="176">
        <f>ROUND(I776*H776,1)</f>
        <v>0</v>
      </c>
      <c r="K776" s="174" t="s">
        <v>218</v>
      </c>
      <c r="L776" s="54"/>
      <c r="M776" s="178" t="s">
        <v>19</v>
      </c>
      <c r="N776" s="179" t="s">
        <v>41</v>
      </c>
      <c r="O776" s="35"/>
      <c r="P776" s="180">
        <f>O776*H776</f>
        <v>0</v>
      </c>
      <c r="Q776" s="180">
        <v>0</v>
      </c>
      <c r="R776" s="180">
        <f>Q776*H776</f>
        <v>0</v>
      </c>
      <c r="S776" s="180">
        <v>0</v>
      </c>
      <c r="T776" s="181">
        <f>S776*H776</f>
        <v>0</v>
      </c>
      <c r="AR776" s="17" t="s">
        <v>150</v>
      </c>
      <c r="AT776" s="17" t="s">
        <v>129</v>
      </c>
      <c r="AU776" s="17" t="s">
        <v>139</v>
      </c>
      <c r="AY776" s="17" t="s">
        <v>128</v>
      </c>
      <c r="BE776" s="182">
        <f>IF(N776="základní",J776,0)</f>
        <v>0</v>
      </c>
      <c r="BF776" s="182">
        <f>IF(N776="snížená",J776,0)</f>
        <v>0</v>
      </c>
      <c r="BG776" s="182">
        <f>IF(N776="zákl. přenesená",J776,0)</f>
        <v>0</v>
      </c>
      <c r="BH776" s="182">
        <f>IF(N776="sníž. přenesená",J776,0)</f>
        <v>0</v>
      </c>
      <c r="BI776" s="182">
        <f>IF(N776="nulová",J776,0)</f>
        <v>0</v>
      </c>
      <c r="BJ776" s="17" t="s">
        <v>77</v>
      </c>
      <c r="BK776" s="182">
        <f>ROUND(I776*H776,1)</f>
        <v>0</v>
      </c>
      <c r="BL776" s="17" t="s">
        <v>150</v>
      </c>
      <c r="BM776" s="17" t="s">
        <v>931</v>
      </c>
    </row>
    <row r="777" spans="2:47" s="1" customFormat="1" ht="40.5">
      <c r="B777" s="34"/>
      <c r="C777" s="56"/>
      <c r="D777" s="201" t="s">
        <v>220</v>
      </c>
      <c r="E777" s="56"/>
      <c r="F777" s="202" t="s">
        <v>922</v>
      </c>
      <c r="G777" s="56"/>
      <c r="H777" s="56"/>
      <c r="I777" s="145"/>
      <c r="J777" s="56"/>
      <c r="K777" s="56"/>
      <c r="L777" s="54"/>
      <c r="M777" s="71"/>
      <c r="N777" s="35"/>
      <c r="O777" s="35"/>
      <c r="P777" s="35"/>
      <c r="Q777" s="35"/>
      <c r="R777" s="35"/>
      <c r="S777" s="35"/>
      <c r="T777" s="72"/>
      <c r="AT777" s="17" t="s">
        <v>220</v>
      </c>
      <c r="AU777" s="17" t="s">
        <v>139</v>
      </c>
    </row>
    <row r="778" spans="2:51" s="11" customFormat="1" ht="13.5">
      <c r="B778" s="203"/>
      <c r="C778" s="204"/>
      <c r="D778" s="201" t="s">
        <v>222</v>
      </c>
      <c r="E778" s="205" t="s">
        <v>19</v>
      </c>
      <c r="F778" s="206" t="s">
        <v>566</v>
      </c>
      <c r="G778" s="204"/>
      <c r="H778" s="207" t="s">
        <v>19</v>
      </c>
      <c r="I778" s="208"/>
      <c r="J778" s="204"/>
      <c r="K778" s="204"/>
      <c r="L778" s="209"/>
      <c r="M778" s="210"/>
      <c r="N778" s="211"/>
      <c r="O778" s="211"/>
      <c r="P778" s="211"/>
      <c r="Q778" s="211"/>
      <c r="R778" s="211"/>
      <c r="S778" s="211"/>
      <c r="T778" s="212"/>
      <c r="AT778" s="213" t="s">
        <v>222</v>
      </c>
      <c r="AU778" s="213" t="s">
        <v>139</v>
      </c>
      <c r="AV778" s="11" t="s">
        <v>77</v>
      </c>
      <c r="AW778" s="11" t="s">
        <v>33</v>
      </c>
      <c r="AX778" s="11" t="s">
        <v>70</v>
      </c>
      <c r="AY778" s="213" t="s">
        <v>128</v>
      </c>
    </row>
    <row r="779" spans="2:51" s="12" customFormat="1" ht="13.5">
      <c r="B779" s="214"/>
      <c r="C779" s="215"/>
      <c r="D779" s="201" t="s">
        <v>222</v>
      </c>
      <c r="E779" s="227" t="s">
        <v>19</v>
      </c>
      <c r="F779" s="228" t="s">
        <v>567</v>
      </c>
      <c r="G779" s="215"/>
      <c r="H779" s="229">
        <v>20.81</v>
      </c>
      <c r="I779" s="220"/>
      <c r="J779" s="215"/>
      <c r="K779" s="215"/>
      <c r="L779" s="221"/>
      <c r="M779" s="222"/>
      <c r="N779" s="223"/>
      <c r="O779" s="223"/>
      <c r="P779" s="223"/>
      <c r="Q779" s="223"/>
      <c r="R779" s="223"/>
      <c r="S779" s="223"/>
      <c r="T779" s="224"/>
      <c r="AT779" s="225" t="s">
        <v>222</v>
      </c>
      <c r="AU779" s="225" t="s">
        <v>139</v>
      </c>
      <c r="AV779" s="12" t="s">
        <v>79</v>
      </c>
      <c r="AW779" s="12" t="s">
        <v>33</v>
      </c>
      <c r="AX779" s="12" t="s">
        <v>70</v>
      </c>
      <c r="AY779" s="225" t="s">
        <v>128</v>
      </c>
    </row>
    <row r="780" spans="2:51" s="11" customFormat="1" ht="13.5">
      <c r="B780" s="203"/>
      <c r="C780" s="204"/>
      <c r="D780" s="201" t="s">
        <v>222</v>
      </c>
      <c r="E780" s="205" t="s">
        <v>19</v>
      </c>
      <c r="F780" s="206" t="s">
        <v>932</v>
      </c>
      <c r="G780" s="204"/>
      <c r="H780" s="207" t="s">
        <v>19</v>
      </c>
      <c r="I780" s="208"/>
      <c r="J780" s="204"/>
      <c r="K780" s="204"/>
      <c r="L780" s="209"/>
      <c r="M780" s="210"/>
      <c r="N780" s="211"/>
      <c r="O780" s="211"/>
      <c r="P780" s="211"/>
      <c r="Q780" s="211"/>
      <c r="R780" s="211"/>
      <c r="S780" s="211"/>
      <c r="T780" s="212"/>
      <c r="AT780" s="213" t="s">
        <v>222</v>
      </c>
      <c r="AU780" s="213" t="s">
        <v>139</v>
      </c>
      <c r="AV780" s="11" t="s">
        <v>77</v>
      </c>
      <c r="AW780" s="11" t="s">
        <v>33</v>
      </c>
      <c r="AX780" s="11" t="s">
        <v>70</v>
      </c>
      <c r="AY780" s="213" t="s">
        <v>128</v>
      </c>
    </row>
    <row r="781" spans="2:51" s="12" customFormat="1" ht="13.5">
      <c r="B781" s="214"/>
      <c r="C781" s="215"/>
      <c r="D781" s="201" t="s">
        <v>222</v>
      </c>
      <c r="E781" s="227" t="s">
        <v>19</v>
      </c>
      <c r="F781" s="228" t="s">
        <v>933</v>
      </c>
      <c r="G781" s="215"/>
      <c r="H781" s="229">
        <v>12.35</v>
      </c>
      <c r="I781" s="220"/>
      <c r="J781" s="215"/>
      <c r="K781" s="215"/>
      <c r="L781" s="221"/>
      <c r="M781" s="222"/>
      <c r="N781" s="223"/>
      <c r="O781" s="223"/>
      <c r="P781" s="223"/>
      <c r="Q781" s="223"/>
      <c r="R781" s="223"/>
      <c r="S781" s="223"/>
      <c r="T781" s="224"/>
      <c r="AT781" s="225" t="s">
        <v>222</v>
      </c>
      <c r="AU781" s="225" t="s">
        <v>139</v>
      </c>
      <c r="AV781" s="12" t="s">
        <v>79</v>
      </c>
      <c r="AW781" s="12" t="s">
        <v>33</v>
      </c>
      <c r="AX781" s="12" t="s">
        <v>70</v>
      </c>
      <c r="AY781" s="225" t="s">
        <v>128</v>
      </c>
    </row>
    <row r="782" spans="2:51" s="13" customFormat="1" ht="13.5">
      <c r="B782" s="230"/>
      <c r="C782" s="231"/>
      <c r="D782" s="216" t="s">
        <v>222</v>
      </c>
      <c r="E782" s="232" t="s">
        <v>19</v>
      </c>
      <c r="F782" s="233" t="s">
        <v>251</v>
      </c>
      <c r="G782" s="231"/>
      <c r="H782" s="234">
        <v>33.16</v>
      </c>
      <c r="I782" s="235"/>
      <c r="J782" s="231"/>
      <c r="K782" s="231"/>
      <c r="L782" s="236"/>
      <c r="M782" s="237"/>
      <c r="N782" s="238"/>
      <c r="O782" s="238"/>
      <c r="P782" s="238"/>
      <c r="Q782" s="238"/>
      <c r="R782" s="238"/>
      <c r="S782" s="238"/>
      <c r="T782" s="239"/>
      <c r="AT782" s="240" t="s">
        <v>222</v>
      </c>
      <c r="AU782" s="240" t="s">
        <v>139</v>
      </c>
      <c r="AV782" s="13" t="s">
        <v>143</v>
      </c>
      <c r="AW782" s="13" t="s">
        <v>4</v>
      </c>
      <c r="AX782" s="13" t="s">
        <v>77</v>
      </c>
      <c r="AY782" s="240" t="s">
        <v>128</v>
      </c>
    </row>
    <row r="783" spans="2:65" s="1" customFormat="1" ht="22.5" customHeight="1">
      <c r="B783" s="34"/>
      <c r="C783" s="241" t="s">
        <v>934</v>
      </c>
      <c r="D783" s="241" t="s">
        <v>275</v>
      </c>
      <c r="E783" s="242" t="s">
        <v>935</v>
      </c>
      <c r="F783" s="243" t="s">
        <v>936</v>
      </c>
      <c r="G783" s="244" t="s">
        <v>262</v>
      </c>
      <c r="H783" s="245">
        <v>0.07</v>
      </c>
      <c r="I783" s="246"/>
      <c r="J783" s="245">
        <f>ROUND(I783*H783,1)</f>
        <v>0</v>
      </c>
      <c r="K783" s="243" t="s">
        <v>218</v>
      </c>
      <c r="L783" s="247"/>
      <c r="M783" s="248" t="s">
        <v>19</v>
      </c>
      <c r="N783" s="249" t="s">
        <v>41</v>
      </c>
      <c r="O783" s="35"/>
      <c r="P783" s="180">
        <f>O783*H783</f>
        <v>0</v>
      </c>
      <c r="Q783" s="180">
        <v>1</v>
      </c>
      <c r="R783" s="180">
        <f>Q783*H783</f>
        <v>0.07</v>
      </c>
      <c r="S783" s="180">
        <v>0</v>
      </c>
      <c r="T783" s="181">
        <f>S783*H783</f>
        <v>0</v>
      </c>
      <c r="AR783" s="17" t="s">
        <v>422</v>
      </c>
      <c r="AT783" s="17" t="s">
        <v>275</v>
      </c>
      <c r="AU783" s="17" t="s">
        <v>139</v>
      </c>
      <c r="AY783" s="17" t="s">
        <v>128</v>
      </c>
      <c r="BE783" s="182">
        <f>IF(N783="základní",J783,0)</f>
        <v>0</v>
      </c>
      <c r="BF783" s="182">
        <f>IF(N783="snížená",J783,0)</f>
        <v>0</v>
      </c>
      <c r="BG783" s="182">
        <f>IF(N783="zákl. přenesená",J783,0)</f>
        <v>0</v>
      </c>
      <c r="BH783" s="182">
        <f>IF(N783="sníž. přenesená",J783,0)</f>
        <v>0</v>
      </c>
      <c r="BI783" s="182">
        <f>IF(N783="nulová",J783,0)</f>
        <v>0</v>
      </c>
      <c r="BJ783" s="17" t="s">
        <v>77</v>
      </c>
      <c r="BK783" s="182">
        <f>ROUND(I783*H783,1)</f>
        <v>0</v>
      </c>
      <c r="BL783" s="17" t="s">
        <v>150</v>
      </c>
      <c r="BM783" s="17" t="s">
        <v>937</v>
      </c>
    </row>
    <row r="784" spans="2:47" s="1" customFormat="1" ht="27">
      <c r="B784" s="34"/>
      <c r="C784" s="56"/>
      <c r="D784" s="201" t="s">
        <v>512</v>
      </c>
      <c r="E784" s="56"/>
      <c r="F784" s="202" t="s">
        <v>938</v>
      </c>
      <c r="G784" s="56"/>
      <c r="H784" s="56"/>
      <c r="I784" s="145"/>
      <c r="J784" s="56"/>
      <c r="K784" s="56"/>
      <c r="L784" s="54"/>
      <c r="M784" s="71"/>
      <c r="N784" s="35"/>
      <c r="O784" s="35"/>
      <c r="P784" s="35"/>
      <c r="Q784" s="35"/>
      <c r="R784" s="35"/>
      <c r="S784" s="35"/>
      <c r="T784" s="72"/>
      <c r="AT784" s="17" t="s">
        <v>512</v>
      </c>
      <c r="AU784" s="17" t="s">
        <v>139</v>
      </c>
    </row>
    <row r="785" spans="2:51" s="12" customFormat="1" ht="13.5">
      <c r="B785" s="214"/>
      <c r="C785" s="215"/>
      <c r="D785" s="201" t="s">
        <v>222</v>
      </c>
      <c r="E785" s="227" t="s">
        <v>19</v>
      </c>
      <c r="F785" s="228" t="s">
        <v>939</v>
      </c>
      <c r="G785" s="215"/>
      <c r="H785" s="229">
        <v>0.07</v>
      </c>
      <c r="I785" s="220"/>
      <c r="J785" s="215"/>
      <c r="K785" s="215"/>
      <c r="L785" s="221"/>
      <c r="M785" s="222"/>
      <c r="N785" s="223"/>
      <c r="O785" s="223"/>
      <c r="P785" s="223"/>
      <c r="Q785" s="223"/>
      <c r="R785" s="223"/>
      <c r="S785" s="223"/>
      <c r="T785" s="224"/>
      <c r="AT785" s="225" t="s">
        <v>222</v>
      </c>
      <c r="AU785" s="225" t="s">
        <v>139</v>
      </c>
      <c r="AV785" s="12" t="s">
        <v>79</v>
      </c>
      <c r="AW785" s="12" t="s">
        <v>33</v>
      </c>
      <c r="AX785" s="12" t="s">
        <v>70</v>
      </c>
      <c r="AY785" s="225" t="s">
        <v>128</v>
      </c>
    </row>
    <row r="786" spans="2:51" s="13" customFormat="1" ht="13.5">
      <c r="B786" s="230"/>
      <c r="C786" s="231"/>
      <c r="D786" s="216" t="s">
        <v>222</v>
      </c>
      <c r="E786" s="232" t="s">
        <v>19</v>
      </c>
      <c r="F786" s="233" t="s">
        <v>251</v>
      </c>
      <c r="G786" s="231"/>
      <c r="H786" s="234">
        <v>0.07</v>
      </c>
      <c r="I786" s="235"/>
      <c r="J786" s="231"/>
      <c r="K786" s="231"/>
      <c r="L786" s="236"/>
      <c r="M786" s="237"/>
      <c r="N786" s="238"/>
      <c r="O786" s="238"/>
      <c r="P786" s="238"/>
      <c r="Q786" s="238"/>
      <c r="R786" s="238"/>
      <c r="S786" s="238"/>
      <c r="T786" s="239"/>
      <c r="AT786" s="240" t="s">
        <v>222</v>
      </c>
      <c r="AU786" s="240" t="s">
        <v>139</v>
      </c>
      <c r="AV786" s="13" t="s">
        <v>143</v>
      </c>
      <c r="AW786" s="13" t="s">
        <v>4</v>
      </c>
      <c r="AX786" s="13" t="s">
        <v>77</v>
      </c>
      <c r="AY786" s="240" t="s">
        <v>128</v>
      </c>
    </row>
    <row r="787" spans="2:65" s="1" customFormat="1" ht="22.5" customHeight="1">
      <c r="B787" s="34"/>
      <c r="C787" s="172" t="s">
        <v>940</v>
      </c>
      <c r="D787" s="172" t="s">
        <v>129</v>
      </c>
      <c r="E787" s="173" t="s">
        <v>941</v>
      </c>
      <c r="F787" s="174" t="s">
        <v>942</v>
      </c>
      <c r="G787" s="175" t="s">
        <v>227</v>
      </c>
      <c r="H787" s="176">
        <v>274.7</v>
      </c>
      <c r="I787" s="177"/>
      <c r="J787" s="176">
        <f>ROUND(I787*H787,1)</f>
        <v>0</v>
      </c>
      <c r="K787" s="174" t="s">
        <v>218</v>
      </c>
      <c r="L787" s="54"/>
      <c r="M787" s="178" t="s">
        <v>19</v>
      </c>
      <c r="N787" s="179" t="s">
        <v>41</v>
      </c>
      <c r="O787" s="35"/>
      <c r="P787" s="180">
        <f>O787*H787</f>
        <v>0</v>
      </c>
      <c r="Q787" s="180">
        <v>0.0004</v>
      </c>
      <c r="R787" s="180">
        <f>Q787*H787</f>
        <v>0.10988</v>
      </c>
      <c r="S787" s="180">
        <v>0</v>
      </c>
      <c r="T787" s="181">
        <f>S787*H787</f>
        <v>0</v>
      </c>
      <c r="AR787" s="17" t="s">
        <v>150</v>
      </c>
      <c r="AT787" s="17" t="s">
        <v>129</v>
      </c>
      <c r="AU787" s="17" t="s">
        <v>139</v>
      </c>
      <c r="AY787" s="17" t="s">
        <v>128</v>
      </c>
      <c r="BE787" s="182">
        <f>IF(N787="základní",J787,0)</f>
        <v>0</v>
      </c>
      <c r="BF787" s="182">
        <f>IF(N787="snížená",J787,0)</f>
        <v>0</v>
      </c>
      <c r="BG787" s="182">
        <f>IF(N787="zákl. přenesená",J787,0)</f>
        <v>0</v>
      </c>
      <c r="BH787" s="182">
        <f>IF(N787="sníž. přenesená",J787,0)</f>
        <v>0</v>
      </c>
      <c r="BI787" s="182">
        <f>IF(N787="nulová",J787,0)</f>
        <v>0</v>
      </c>
      <c r="BJ787" s="17" t="s">
        <v>77</v>
      </c>
      <c r="BK787" s="182">
        <f>ROUND(I787*H787,1)</f>
        <v>0</v>
      </c>
      <c r="BL787" s="17" t="s">
        <v>150</v>
      </c>
      <c r="BM787" s="17" t="s">
        <v>943</v>
      </c>
    </row>
    <row r="788" spans="2:47" s="1" customFormat="1" ht="40.5">
      <c r="B788" s="34"/>
      <c r="C788" s="56"/>
      <c r="D788" s="216" t="s">
        <v>220</v>
      </c>
      <c r="E788" s="56"/>
      <c r="F788" s="226" t="s">
        <v>944</v>
      </c>
      <c r="G788" s="56"/>
      <c r="H788" s="56"/>
      <c r="I788" s="145"/>
      <c r="J788" s="56"/>
      <c r="K788" s="56"/>
      <c r="L788" s="54"/>
      <c r="M788" s="71"/>
      <c r="N788" s="35"/>
      <c r="O788" s="35"/>
      <c r="P788" s="35"/>
      <c r="Q788" s="35"/>
      <c r="R788" s="35"/>
      <c r="S788" s="35"/>
      <c r="T788" s="72"/>
      <c r="AT788" s="17" t="s">
        <v>220</v>
      </c>
      <c r="AU788" s="17" t="s">
        <v>139</v>
      </c>
    </row>
    <row r="789" spans="2:65" s="1" customFormat="1" ht="22.5" customHeight="1">
      <c r="B789" s="34"/>
      <c r="C789" s="172" t="s">
        <v>945</v>
      </c>
      <c r="D789" s="172" t="s">
        <v>129</v>
      </c>
      <c r="E789" s="173" t="s">
        <v>946</v>
      </c>
      <c r="F789" s="174" t="s">
        <v>947</v>
      </c>
      <c r="G789" s="175" t="s">
        <v>227</v>
      </c>
      <c r="H789" s="176">
        <v>66.32</v>
      </c>
      <c r="I789" s="177"/>
      <c r="J789" s="176">
        <f>ROUND(I789*H789,1)</f>
        <v>0</v>
      </c>
      <c r="K789" s="174" t="s">
        <v>218</v>
      </c>
      <c r="L789" s="54"/>
      <c r="M789" s="178" t="s">
        <v>19</v>
      </c>
      <c r="N789" s="179" t="s">
        <v>41</v>
      </c>
      <c r="O789" s="35"/>
      <c r="P789" s="180">
        <f>O789*H789</f>
        <v>0</v>
      </c>
      <c r="Q789" s="180">
        <v>0.0004</v>
      </c>
      <c r="R789" s="180">
        <f>Q789*H789</f>
        <v>0.026528</v>
      </c>
      <c r="S789" s="180">
        <v>0</v>
      </c>
      <c r="T789" s="181">
        <f>S789*H789</f>
        <v>0</v>
      </c>
      <c r="AR789" s="17" t="s">
        <v>150</v>
      </c>
      <c r="AT789" s="17" t="s">
        <v>129</v>
      </c>
      <c r="AU789" s="17" t="s">
        <v>139</v>
      </c>
      <c r="AY789" s="17" t="s">
        <v>128</v>
      </c>
      <c r="BE789" s="182">
        <f>IF(N789="základní",J789,0)</f>
        <v>0</v>
      </c>
      <c r="BF789" s="182">
        <f>IF(N789="snížená",J789,0)</f>
        <v>0</v>
      </c>
      <c r="BG789" s="182">
        <f>IF(N789="zákl. přenesená",J789,0)</f>
        <v>0</v>
      </c>
      <c r="BH789" s="182">
        <f>IF(N789="sníž. přenesená",J789,0)</f>
        <v>0</v>
      </c>
      <c r="BI789" s="182">
        <f>IF(N789="nulová",J789,0)</f>
        <v>0</v>
      </c>
      <c r="BJ789" s="17" t="s">
        <v>77</v>
      </c>
      <c r="BK789" s="182">
        <f>ROUND(I789*H789,1)</f>
        <v>0</v>
      </c>
      <c r="BL789" s="17" t="s">
        <v>150</v>
      </c>
      <c r="BM789" s="17" t="s">
        <v>948</v>
      </c>
    </row>
    <row r="790" spans="2:47" s="1" customFormat="1" ht="40.5">
      <c r="B790" s="34"/>
      <c r="C790" s="56"/>
      <c r="D790" s="216" t="s">
        <v>220</v>
      </c>
      <c r="E790" s="56"/>
      <c r="F790" s="226" t="s">
        <v>944</v>
      </c>
      <c r="G790" s="56"/>
      <c r="H790" s="56"/>
      <c r="I790" s="145"/>
      <c r="J790" s="56"/>
      <c r="K790" s="56"/>
      <c r="L790" s="54"/>
      <c r="M790" s="71"/>
      <c r="N790" s="35"/>
      <c r="O790" s="35"/>
      <c r="P790" s="35"/>
      <c r="Q790" s="35"/>
      <c r="R790" s="35"/>
      <c r="S790" s="35"/>
      <c r="T790" s="72"/>
      <c r="AT790" s="17" t="s">
        <v>220</v>
      </c>
      <c r="AU790" s="17" t="s">
        <v>139</v>
      </c>
    </row>
    <row r="791" spans="2:65" s="1" customFormat="1" ht="22.5" customHeight="1">
      <c r="B791" s="34"/>
      <c r="C791" s="241" t="s">
        <v>949</v>
      </c>
      <c r="D791" s="241" t="s">
        <v>275</v>
      </c>
      <c r="E791" s="242" t="s">
        <v>950</v>
      </c>
      <c r="F791" s="243" t="s">
        <v>951</v>
      </c>
      <c r="G791" s="244" t="s">
        <v>227</v>
      </c>
      <c r="H791" s="245">
        <v>196.09</v>
      </c>
      <c r="I791" s="246"/>
      <c r="J791" s="245">
        <f>ROUND(I791*H791,1)</f>
        <v>0</v>
      </c>
      <c r="K791" s="243" t="s">
        <v>19</v>
      </c>
      <c r="L791" s="247"/>
      <c r="M791" s="248" t="s">
        <v>19</v>
      </c>
      <c r="N791" s="249" t="s">
        <v>41</v>
      </c>
      <c r="O791" s="35"/>
      <c r="P791" s="180">
        <f>O791*H791</f>
        <v>0</v>
      </c>
      <c r="Q791" s="180">
        <v>0.0052</v>
      </c>
      <c r="R791" s="180">
        <f>Q791*H791</f>
        <v>1.019668</v>
      </c>
      <c r="S791" s="180">
        <v>0</v>
      </c>
      <c r="T791" s="181">
        <f>S791*H791</f>
        <v>0</v>
      </c>
      <c r="AR791" s="17" t="s">
        <v>422</v>
      </c>
      <c r="AT791" s="17" t="s">
        <v>275</v>
      </c>
      <c r="AU791" s="17" t="s">
        <v>139</v>
      </c>
      <c r="AY791" s="17" t="s">
        <v>128</v>
      </c>
      <c r="BE791" s="182">
        <f>IF(N791="základní",J791,0)</f>
        <v>0</v>
      </c>
      <c r="BF791" s="182">
        <f>IF(N791="snížená",J791,0)</f>
        <v>0</v>
      </c>
      <c r="BG791" s="182">
        <f>IF(N791="zákl. přenesená",J791,0)</f>
        <v>0</v>
      </c>
      <c r="BH791" s="182">
        <f>IF(N791="sníž. přenesená",J791,0)</f>
        <v>0</v>
      </c>
      <c r="BI791" s="182">
        <f>IF(N791="nulová",J791,0)</f>
        <v>0</v>
      </c>
      <c r="BJ791" s="17" t="s">
        <v>77</v>
      </c>
      <c r="BK791" s="182">
        <f>ROUND(I791*H791,1)</f>
        <v>0</v>
      </c>
      <c r="BL791" s="17" t="s">
        <v>150</v>
      </c>
      <c r="BM791" s="17" t="s">
        <v>952</v>
      </c>
    </row>
    <row r="792" spans="2:51" s="12" customFormat="1" ht="13.5">
      <c r="B792" s="214"/>
      <c r="C792" s="215"/>
      <c r="D792" s="201" t="s">
        <v>222</v>
      </c>
      <c r="E792" s="227" t="s">
        <v>19</v>
      </c>
      <c r="F792" s="228" t="s">
        <v>953</v>
      </c>
      <c r="G792" s="215"/>
      <c r="H792" s="229">
        <v>196.09</v>
      </c>
      <c r="I792" s="220"/>
      <c r="J792" s="215"/>
      <c r="K792" s="215"/>
      <c r="L792" s="221"/>
      <c r="M792" s="222"/>
      <c r="N792" s="223"/>
      <c r="O792" s="223"/>
      <c r="P792" s="223"/>
      <c r="Q792" s="223"/>
      <c r="R792" s="223"/>
      <c r="S792" s="223"/>
      <c r="T792" s="224"/>
      <c r="AT792" s="225" t="s">
        <v>222</v>
      </c>
      <c r="AU792" s="225" t="s">
        <v>139</v>
      </c>
      <c r="AV792" s="12" t="s">
        <v>79</v>
      </c>
      <c r="AW792" s="12" t="s">
        <v>33</v>
      </c>
      <c r="AX792" s="12" t="s">
        <v>70</v>
      </c>
      <c r="AY792" s="225" t="s">
        <v>128</v>
      </c>
    </row>
    <row r="793" spans="2:51" s="13" customFormat="1" ht="13.5">
      <c r="B793" s="230"/>
      <c r="C793" s="231"/>
      <c r="D793" s="216" t="s">
        <v>222</v>
      </c>
      <c r="E793" s="232" t="s">
        <v>19</v>
      </c>
      <c r="F793" s="233" t="s">
        <v>251</v>
      </c>
      <c r="G793" s="231"/>
      <c r="H793" s="234">
        <v>196.09</v>
      </c>
      <c r="I793" s="235"/>
      <c r="J793" s="231"/>
      <c r="K793" s="231"/>
      <c r="L793" s="236"/>
      <c r="M793" s="237"/>
      <c r="N793" s="238"/>
      <c r="O793" s="238"/>
      <c r="P793" s="238"/>
      <c r="Q793" s="238"/>
      <c r="R793" s="238"/>
      <c r="S793" s="238"/>
      <c r="T793" s="239"/>
      <c r="AT793" s="240" t="s">
        <v>222</v>
      </c>
      <c r="AU793" s="240" t="s">
        <v>139</v>
      </c>
      <c r="AV793" s="13" t="s">
        <v>143</v>
      </c>
      <c r="AW793" s="13" t="s">
        <v>4</v>
      </c>
      <c r="AX793" s="13" t="s">
        <v>77</v>
      </c>
      <c r="AY793" s="240" t="s">
        <v>128</v>
      </c>
    </row>
    <row r="794" spans="2:65" s="1" customFormat="1" ht="22.5" customHeight="1">
      <c r="B794" s="34"/>
      <c r="C794" s="241" t="s">
        <v>954</v>
      </c>
      <c r="D794" s="241" t="s">
        <v>275</v>
      </c>
      <c r="E794" s="242" t="s">
        <v>955</v>
      </c>
      <c r="F794" s="243" t="s">
        <v>956</v>
      </c>
      <c r="G794" s="244" t="s">
        <v>227</v>
      </c>
      <c r="H794" s="245">
        <v>196.09</v>
      </c>
      <c r="I794" s="246"/>
      <c r="J794" s="245">
        <f>ROUND(I794*H794,1)</f>
        <v>0</v>
      </c>
      <c r="K794" s="243" t="s">
        <v>19</v>
      </c>
      <c r="L794" s="247"/>
      <c r="M794" s="248" t="s">
        <v>19</v>
      </c>
      <c r="N794" s="249" t="s">
        <v>41</v>
      </c>
      <c r="O794" s="35"/>
      <c r="P794" s="180">
        <f>O794*H794</f>
        <v>0</v>
      </c>
      <c r="Q794" s="180">
        <v>0.0035</v>
      </c>
      <c r="R794" s="180">
        <f>Q794*H794</f>
        <v>0.686315</v>
      </c>
      <c r="S794" s="180">
        <v>0</v>
      </c>
      <c r="T794" s="181">
        <f>S794*H794</f>
        <v>0</v>
      </c>
      <c r="AR794" s="17" t="s">
        <v>422</v>
      </c>
      <c r="AT794" s="17" t="s">
        <v>275</v>
      </c>
      <c r="AU794" s="17" t="s">
        <v>139</v>
      </c>
      <c r="AY794" s="17" t="s">
        <v>128</v>
      </c>
      <c r="BE794" s="182">
        <f>IF(N794="základní",J794,0)</f>
        <v>0</v>
      </c>
      <c r="BF794" s="182">
        <f>IF(N794="snížená",J794,0)</f>
        <v>0</v>
      </c>
      <c r="BG794" s="182">
        <f>IF(N794="zákl. přenesená",J794,0)</f>
        <v>0</v>
      </c>
      <c r="BH794" s="182">
        <f>IF(N794="sníž. přenesená",J794,0)</f>
        <v>0</v>
      </c>
      <c r="BI794" s="182">
        <f>IF(N794="nulová",J794,0)</f>
        <v>0</v>
      </c>
      <c r="BJ794" s="17" t="s">
        <v>77</v>
      </c>
      <c r="BK794" s="182">
        <f>ROUND(I794*H794,1)</f>
        <v>0</v>
      </c>
      <c r="BL794" s="17" t="s">
        <v>150</v>
      </c>
      <c r="BM794" s="17" t="s">
        <v>957</v>
      </c>
    </row>
    <row r="795" spans="2:65" s="1" customFormat="1" ht="22.5" customHeight="1">
      <c r="B795" s="34"/>
      <c r="C795" s="172" t="s">
        <v>958</v>
      </c>
      <c r="D795" s="172" t="s">
        <v>129</v>
      </c>
      <c r="E795" s="173" t="s">
        <v>959</v>
      </c>
      <c r="F795" s="174" t="s">
        <v>960</v>
      </c>
      <c r="G795" s="175" t="s">
        <v>227</v>
      </c>
      <c r="H795" s="176">
        <v>137.35</v>
      </c>
      <c r="I795" s="177"/>
      <c r="J795" s="176">
        <f>ROUND(I795*H795,1)</f>
        <v>0</v>
      </c>
      <c r="K795" s="174" t="s">
        <v>218</v>
      </c>
      <c r="L795" s="54"/>
      <c r="M795" s="178" t="s">
        <v>19</v>
      </c>
      <c r="N795" s="179" t="s">
        <v>41</v>
      </c>
      <c r="O795" s="35"/>
      <c r="P795" s="180">
        <f>O795*H795</f>
        <v>0</v>
      </c>
      <c r="Q795" s="180">
        <v>0</v>
      </c>
      <c r="R795" s="180">
        <f>Q795*H795</f>
        <v>0</v>
      </c>
      <c r="S795" s="180">
        <v>0</v>
      </c>
      <c r="T795" s="181">
        <f>S795*H795</f>
        <v>0</v>
      </c>
      <c r="AR795" s="17" t="s">
        <v>150</v>
      </c>
      <c r="AT795" s="17" t="s">
        <v>129</v>
      </c>
      <c r="AU795" s="17" t="s">
        <v>139</v>
      </c>
      <c r="AY795" s="17" t="s">
        <v>128</v>
      </c>
      <c r="BE795" s="182">
        <f>IF(N795="základní",J795,0)</f>
        <v>0</v>
      </c>
      <c r="BF795" s="182">
        <f>IF(N795="snížená",J795,0)</f>
        <v>0</v>
      </c>
      <c r="BG795" s="182">
        <f>IF(N795="zákl. přenesená",J795,0)</f>
        <v>0</v>
      </c>
      <c r="BH795" s="182">
        <f>IF(N795="sníž. přenesená",J795,0)</f>
        <v>0</v>
      </c>
      <c r="BI795" s="182">
        <f>IF(N795="nulová",J795,0)</f>
        <v>0</v>
      </c>
      <c r="BJ795" s="17" t="s">
        <v>77</v>
      </c>
      <c r="BK795" s="182">
        <f>ROUND(I795*H795,1)</f>
        <v>0</v>
      </c>
      <c r="BL795" s="17" t="s">
        <v>150</v>
      </c>
      <c r="BM795" s="17" t="s">
        <v>961</v>
      </c>
    </row>
    <row r="796" spans="2:47" s="1" customFormat="1" ht="67.5">
      <c r="B796" s="34"/>
      <c r="C796" s="56"/>
      <c r="D796" s="216" t="s">
        <v>220</v>
      </c>
      <c r="E796" s="56"/>
      <c r="F796" s="226" t="s">
        <v>962</v>
      </c>
      <c r="G796" s="56"/>
      <c r="H796" s="56"/>
      <c r="I796" s="145"/>
      <c r="J796" s="56"/>
      <c r="K796" s="56"/>
      <c r="L796" s="54"/>
      <c r="M796" s="71"/>
      <c r="N796" s="35"/>
      <c r="O796" s="35"/>
      <c r="P796" s="35"/>
      <c r="Q796" s="35"/>
      <c r="R796" s="35"/>
      <c r="S796" s="35"/>
      <c r="T796" s="72"/>
      <c r="AT796" s="17" t="s">
        <v>220</v>
      </c>
      <c r="AU796" s="17" t="s">
        <v>139</v>
      </c>
    </row>
    <row r="797" spans="2:65" s="1" customFormat="1" ht="22.5" customHeight="1">
      <c r="B797" s="34"/>
      <c r="C797" s="241" t="s">
        <v>963</v>
      </c>
      <c r="D797" s="241" t="s">
        <v>275</v>
      </c>
      <c r="E797" s="242" t="s">
        <v>964</v>
      </c>
      <c r="F797" s="243" t="s">
        <v>965</v>
      </c>
      <c r="G797" s="244" t="s">
        <v>227</v>
      </c>
      <c r="H797" s="245">
        <v>157.95</v>
      </c>
      <c r="I797" s="246"/>
      <c r="J797" s="245">
        <f>ROUND(I797*H797,1)</f>
        <v>0</v>
      </c>
      <c r="K797" s="243" t="s">
        <v>218</v>
      </c>
      <c r="L797" s="247"/>
      <c r="M797" s="248" t="s">
        <v>19</v>
      </c>
      <c r="N797" s="249" t="s">
        <v>41</v>
      </c>
      <c r="O797" s="35"/>
      <c r="P797" s="180">
        <f>O797*H797</f>
        <v>0</v>
      </c>
      <c r="Q797" s="180">
        <v>0.0003</v>
      </c>
      <c r="R797" s="180">
        <f>Q797*H797</f>
        <v>0.04738499999999999</v>
      </c>
      <c r="S797" s="180">
        <v>0</v>
      </c>
      <c r="T797" s="181">
        <f>S797*H797</f>
        <v>0</v>
      </c>
      <c r="AR797" s="17" t="s">
        <v>422</v>
      </c>
      <c r="AT797" s="17" t="s">
        <v>275</v>
      </c>
      <c r="AU797" s="17" t="s">
        <v>139</v>
      </c>
      <c r="AY797" s="17" t="s">
        <v>128</v>
      </c>
      <c r="BE797" s="182">
        <f>IF(N797="základní",J797,0)</f>
        <v>0</v>
      </c>
      <c r="BF797" s="182">
        <f>IF(N797="snížená",J797,0)</f>
        <v>0</v>
      </c>
      <c r="BG797" s="182">
        <f>IF(N797="zákl. přenesená",J797,0)</f>
        <v>0</v>
      </c>
      <c r="BH797" s="182">
        <f>IF(N797="sníž. přenesená",J797,0)</f>
        <v>0</v>
      </c>
      <c r="BI797" s="182">
        <f>IF(N797="nulová",J797,0)</f>
        <v>0</v>
      </c>
      <c r="BJ797" s="17" t="s">
        <v>77</v>
      </c>
      <c r="BK797" s="182">
        <f>ROUND(I797*H797,1)</f>
        <v>0</v>
      </c>
      <c r="BL797" s="17" t="s">
        <v>150</v>
      </c>
      <c r="BM797" s="17" t="s">
        <v>966</v>
      </c>
    </row>
    <row r="798" spans="2:65" s="1" customFormat="1" ht="22.5" customHeight="1">
      <c r="B798" s="34"/>
      <c r="C798" s="172" t="s">
        <v>967</v>
      </c>
      <c r="D798" s="172" t="s">
        <v>129</v>
      </c>
      <c r="E798" s="173" t="s">
        <v>968</v>
      </c>
      <c r="F798" s="174" t="s">
        <v>969</v>
      </c>
      <c r="G798" s="175" t="s">
        <v>227</v>
      </c>
      <c r="H798" s="176">
        <v>9.67</v>
      </c>
      <c r="I798" s="177"/>
      <c r="J798" s="176">
        <f>ROUND(I798*H798,1)</f>
        <v>0</v>
      </c>
      <c r="K798" s="174" t="s">
        <v>19</v>
      </c>
      <c r="L798" s="54"/>
      <c r="M798" s="178" t="s">
        <v>19</v>
      </c>
      <c r="N798" s="179" t="s">
        <v>41</v>
      </c>
      <c r="O798" s="35"/>
      <c r="P798" s="180">
        <f>O798*H798</f>
        <v>0</v>
      </c>
      <c r="Q798" s="180">
        <v>0.00458</v>
      </c>
      <c r="R798" s="180">
        <f>Q798*H798</f>
        <v>0.0442886</v>
      </c>
      <c r="S798" s="180">
        <v>0</v>
      </c>
      <c r="T798" s="181">
        <f>S798*H798</f>
        <v>0</v>
      </c>
      <c r="AR798" s="17" t="s">
        <v>150</v>
      </c>
      <c r="AT798" s="17" t="s">
        <v>129</v>
      </c>
      <c r="AU798" s="17" t="s">
        <v>139</v>
      </c>
      <c r="AY798" s="17" t="s">
        <v>128</v>
      </c>
      <c r="BE798" s="182">
        <f>IF(N798="základní",J798,0)</f>
        <v>0</v>
      </c>
      <c r="BF798" s="182">
        <f>IF(N798="snížená",J798,0)</f>
        <v>0</v>
      </c>
      <c r="BG798" s="182">
        <f>IF(N798="zákl. přenesená",J798,0)</f>
        <v>0</v>
      </c>
      <c r="BH798" s="182">
        <f>IF(N798="sníž. přenesená",J798,0)</f>
        <v>0</v>
      </c>
      <c r="BI798" s="182">
        <f>IF(N798="nulová",J798,0)</f>
        <v>0</v>
      </c>
      <c r="BJ798" s="17" t="s">
        <v>77</v>
      </c>
      <c r="BK798" s="182">
        <f>ROUND(I798*H798,1)</f>
        <v>0</v>
      </c>
      <c r="BL798" s="17" t="s">
        <v>150</v>
      </c>
      <c r="BM798" s="17" t="s">
        <v>970</v>
      </c>
    </row>
    <row r="799" spans="2:47" s="1" customFormat="1" ht="27">
      <c r="B799" s="34"/>
      <c r="C799" s="56"/>
      <c r="D799" s="201" t="s">
        <v>512</v>
      </c>
      <c r="E799" s="56"/>
      <c r="F799" s="202" t="s">
        <v>971</v>
      </c>
      <c r="G799" s="56"/>
      <c r="H799" s="56"/>
      <c r="I799" s="145"/>
      <c r="J799" s="56"/>
      <c r="K799" s="56"/>
      <c r="L799" s="54"/>
      <c r="M799" s="71"/>
      <c r="N799" s="35"/>
      <c r="O799" s="35"/>
      <c r="P799" s="35"/>
      <c r="Q799" s="35"/>
      <c r="R799" s="35"/>
      <c r="S799" s="35"/>
      <c r="T799" s="72"/>
      <c r="AT799" s="17" t="s">
        <v>512</v>
      </c>
      <c r="AU799" s="17" t="s">
        <v>139</v>
      </c>
    </row>
    <row r="800" spans="2:51" s="11" customFormat="1" ht="13.5">
      <c r="B800" s="203"/>
      <c r="C800" s="204"/>
      <c r="D800" s="201" t="s">
        <v>222</v>
      </c>
      <c r="E800" s="205" t="s">
        <v>19</v>
      </c>
      <c r="F800" s="206" t="s">
        <v>431</v>
      </c>
      <c r="G800" s="204"/>
      <c r="H800" s="207" t="s">
        <v>19</v>
      </c>
      <c r="I800" s="208"/>
      <c r="J800" s="204"/>
      <c r="K800" s="204"/>
      <c r="L800" s="209"/>
      <c r="M800" s="210"/>
      <c r="N800" s="211"/>
      <c r="O800" s="211"/>
      <c r="P800" s="211"/>
      <c r="Q800" s="211"/>
      <c r="R800" s="211"/>
      <c r="S800" s="211"/>
      <c r="T800" s="212"/>
      <c r="AT800" s="213" t="s">
        <v>222</v>
      </c>
      <c r="AU800" s="213" t="s">
        <v>139</v>
      </c>
      <c r="AV800" s="11" t="s">
        <v>77</v>
      </c>
      <c r="AW800" s="11" t="s">
        <v>33</v>
      </c>
      <c r="AX800" s="11" t="s">
        <v>70</v>
      </c>
      <c r="AY800" s="213" t="s">
        <v>128</v>
      </c>
    </row>
    <row r="801" spans="2:51" s="12" customFormat="1" ht="13.5">
      <c r="B801" s="214"/>
      <c r="C801" s="215"/>
      <c r="D801" s="201" t="s">
        <v>222</v>
      </c>
      <c r="E801" s="227" t="s">
        <v>19</v>
      </c>
      <c r="F801" s="228" t="s">
        <v>972</v>
      </c>
      <c r="G801" s="215"/>
      <c r="H801" s="229">
        <v>7.03</v>
      </c>
      <c r="I801" s="220"/>
      <c r="J801" s="215"/>
      <c r="K801" s="215"/>
      <c r="L801" s="221"/>
      <c r="M801" s="222"/>
      <c r="N801" s="223"/>
      <c r="O801" s="223"/>
      <c r="P801" s="223"/>
      <c r="Q801" s="223"/>
      <c r="R801" s="223"/>
      <c r="S801" s="223"/>
      <c r="T801" s="224"/>
      <c r="AT801" s="225" t="s">
        <v>222</v>
      </c>
      <c r="AU801" s="225" t="s">
        <v>139</v>
      </c>
      <c r="AV801" s="12" t="s">
        <v>79</v>
      </c>
      <c r="AW801" s="12" t="s">
        <v>33</v>
      </c>
      <c r="AX801" s="12" t="s">
        <v>70</v>
      </c>
      <c r="AY801" s="225" t="s">
        <v>128</v>
      </c>
    </row>
    <row r="802" spans="2:51" s="11" customFormat="1" ht="13.5">
      <c r="B802" s="203"/>
      <c r="C802" s="204"/>
      <c r="D802" s="201" t="s">
        <v>222</v>
      </c>
      <c r="E802" s="205" t="s">
        <v>19</v>
      </c>
      <c r="F802" s="206" t="s">
        <v>433</v>
      </c>
      <c r="G802" s="204"/>
      <c r="H802" s="207" t="s">
        <v>19</v>
      </c>
      <c r="I802" s="208"/>
      <c r="J802" s="204"/>
      <c r="K802" s="204"/>
      <c r="L802" s="209"/>
      <c r="M802" s="210"/>
      <c r="N802" s="211"/>
      <c r="O802" s="211"/>
      <c r="P802" s="211"/>
      <c r="Q802" s="211"/>
      <c r="R802" s="211"/>
      <c r="S802" s="211"/>
      <c r="T802" s="212"/>
      <c r="AT802" s="213" t="s">
        <v>222</v>
      </c>
      <c r="AU802" s="213" t="s">
        <v>139</v>
      </c>
      <c r="AV802" s="11" t="s">
        <v>77</v>
      </c>
      <c r="AW802" s="11" t="s">
        <v>33</v>
      </c>
      <c r="AX802" s="11" t="s">
        <v>70</v>
      </c>
      <c r="AY802" s="213" t="s">
        <v>128</v>
      </c>
    </row>
    <row r="803" spans="2:51" s="12" customFormat="1" ht="13.5">
      <c r="B803" s="214"/>
      <c r="C803" s="215"/>
      <c r="D803" s="201" t="s">
        <v>222</v>
      </c>
      <c r="E803" s="227" t="s">
        <v>19</v>
      </c>
      <c r="F803" s="228" t="s">
        <v>973</v>
      </c>
      <c r="G803" s="215"/>
      <c r="H803" s="229">
        <v>2.64</v>
      </c>
      <c r="I803" s="220"/>
      <c r="J803" s="215"/>
      <c r="K803" s="215"/>
      <c r="L803" s="221"/>
      <c r="M803" s="222"/>
      <c r="N803" s="223"/>
      <c r="O803" s="223"/>
      <c r="P803" s="223"/>
      <c r="Q803" s="223"/>
      <c r="R803" s="223"/>
      <c r="S803" s="223"/>
      <c r="T803" s="224"/>
      <c r="AT803" s="225" t="s">
        <v>222</v>
      </c>
      <c r="AU803" s="225" t="s">
        <v>139</v>
      </c>
      <c r="AV803" s="12" t="s">
        <v>79</v>
      </c>
      <c r="AW803" s="12" t="s">
        <v>33</v>
      </c>
      <c r="AX803" s="12" t="s">
        <v>70</v>
      </c>
      <c r="AY803" s="225" t="s">
        <v>128</v>
      </c>
    </row>
    <row r="804" spans="2:51" s="13" customFormat="1" ht="13.5">
      <c r="B804" s="230"/>
      <c r="C804" s="231"/>
      <c r="D804" s="216" t="s">
        <v>222</v>
      </c>
      <c r="E804" s="232" t="s">
        <v>19</v>
      </c>
      <c r="F804" s="233" t="s">
        <v>251</v>
      </c>
      <c r="G804" s="231"/>
      <c r="H804" s="234">
        <v>9.67</v>
      </c>
      <c r="I804" s="235"/>
      <c r="J804" s="231"/>
      <c r="K804" s="231"/>
      <c r="L804" s="236"/>
      <c r="M804" s="237"/>
      <c r="N804" s="238"/>
      <c r="O804" s="238"/>
      <c r="P804" s="238"/>
      <c r="Q804" s="238"/>
      <c r="R804" s="238"/>
      <c r="S804" s="238"/>
      <c r="T804" s="239"/>
      <c r="AT804" s="240" t="s">
        <v>222</v>
      </c>
      <c r="AU804" s="240" t="s">
        <v>139</v>
      </c>
      <c r="AV804" s="13" t="s">
        <v>143</v>
      </c>
      <c r="AW804" s="13" t="s">
        <v>33</v>
      </c>
      <c r="AX804" s="13" t="s">
        <v>77</v>
      </c>
      <c r="AY804" s="240" t="s">
        <v>128</v>
      </c>
    </row>
    <row r="805" spans="2:65" s="1" customFormat="1" ht="22.5" customHeight="1">
      <c r="B805" s="34"/>
      <c r="C805" s="172" t="s">
        <v>974</v>
      </c>
      <c r="D805" s="172" t="s">
        <v>129</v>
      </c>
      <c r="E805" s="173" t="s">
        <v>975</v>
      </c>
      <c r="F805" s="174" t="s">
        <v>976</v>
      </c>
      <c r="G805" s="175" t="s">
        <v>977</v>
      </c>
      <c r="H805" s="177"/>
      <c r="I805" s="177"/>
      <c r="J805" s="176">
        <f>ROUND(I805*H805,1)</f>
        <v>0</v>
      </c>
      <c r="K805" s="174" t="s">
        <v>218</v>
      </c>
      <c r="L805" s="54"/>
      <c r="M805" s="178" t="s">
        <v>19</v>
      </c>
      <c r="N805" s="179" t="s">
        <v>41</v>
      </c>
      <c r="O805" s="35"/>
      <c r="P805" s="180">
        <f>O805*H805</f>
        <v>0</v>
      </c>
      <c r="Q805" s="180">
        <v>0</v>
      </c>
      <c r="R805" s="180">
        <f>Q805*H805</f>
        <v>0</v>
      </c>
      <c r="S805" s="180">
        <v>0</v>
      </c>
      <c r="T805" s="181">
        <f>S805*H805</f>
        <v>0</v>
      </c>
      <c r="AR805" s="17" t="s">
        <v>150</v>
      </c>
      <c r="AT805" s="17" t="s">
        <v>129</v>
      </c>
      <c r="AU805" s="17" t="s">
        <v>139</v>
      </c>
      <c r="AY805" s="17" t="s">
        <v>128</v>
      </c>
      <c r="BE805" s="182">
        <f>IF(N805="základní",J805,0)</f>
        <v>0</v>
      </c>
      <c r="BF805" s="182">
        <f>IF(N805="snížená",J805,0)</f>
        <v>0</v>
      </c>
      <c r="BG805" s="182">
        <f>IF(N805="zákl. přenesená",J805,0)</f>
        <v>0</v>
      </c>
      <c r="BH805" s="182">
        <f>IF(N805="sníž. přenesená",J805,0)</f>
        <v>0</v>
      </c>
      <c r="BI805" s="182">
        <f>IF(N805="nulová",J805,0)</f>
        <v>0</v>
      </c>
      <c r="BJ805" s="17" t="s">
        <v>77</v>
      </c>
      <c r="BK805" s="182">
        <f>ROUND(I805*H805,1)</f>
        <v>0</v>
      </c>
      <c r="BL805" s="17" t="s">
        <v>150</v>
      </c>
      <c r="BM805" s="17" t="s">
        <v>978</v>
      </c>
    </row>
    <row r="806" spans="2:47" s="1" customFormat="1" ht="121.5">
      <c r="B806" s="34"/>
      <c r="C806" s="56"/>
      <c r="D806" s="201" t="s">
        <v>220</v>
      </c>
      <c r="E806" s="56"/>
      <c r="F806" s="202" t="s">
        <v>979</v>
      </c>
      <c r="G806" s="56"/>
      <c r="H806" s="56"/>
      <c r="I806" s="145"/>
      <c r="J806" s="56"/>
      <c r="K806" s="56"/>
      <c r="L806" s="54"/>
      <c r="M806" s="71"/>
      <c r="N806" s="35"/>
      <c r="O806" s="35"/>
      <c r="P806" s="35"/>
      <c r="Q806" s="35"/>
      <c r="R806" s="35"/>
      <c r="S806" s="35"/>
      <c r="T806" s="72"/>
      <c r="AT806" s="17" t="s">
        <v>220</v>
      </c>
      <c r="AU806" s="17" t="s">
        <v>139</v>
      </c>
    </row>
    <row r="807" spans="2:63" s="9" customFormat="1" ht="37.35" customHeight="1">
      <c r="B807" s="158"/>
      <c r="C807" s="159"/>
      <c r="D807" s="194" t="s">
        <v>69</v>
      </c>
      <c r="E807" s="195" t="s">
        <v>980</v>
      </c>
      <c r="F807" s="195" t="s">
        <v>981</v>
      </c>
      <c r="G807" s="159"/>
      <c r="H807" s="159"/>
      <c r="I807" s="162"/>
      <c r="J807" s="196">
        <f>BK807</f>
        <v>0</v>
      </c>
      <c r="K807" s="159"/>
      <c r="L807" s="164"/>
      <c r="M807" s="165"/>
      <c r="N807" s="166"/>
      <c r="O807" s="166"/>
      <c r="P807" s="167">
        <f>P808+P1092</f>
        <v>0</v>
      </c>
      <c r="Q807" s="166"/>
      <c r="R807" s="167">
        <f>R808+R1092</f>
        <v>559.4110797</v>
      </c>
      <c r="S807" s="166"/>
      <c r="T807" s="168">
        <f>T808+T1092</f>
        <v>0</v>
      </c>
      <c r="AR807" s="169" t="s">
        <v>77</v>
      </c>
      <c r="AT807" s="170" t="s">
        <v>69</v>
      </c>
      <c r="AU807" s="170" t="s">
        <v>70</v>
      </c>
      <c r="AY807" s="169" t="s">
        <v>128</v>
      </c>
      <c r="BK807" s="171">
        <f>BK808+BK1092</f>
        <v>0</v>
      </c>
    </row>
    <row r="808" spans="2:63" s="9" customFormat="1" ht="19.9" customHeight="1">
      <c r="B808" s="158"/>
      <c r="C808" s="159"/>
      <c r="D808" s="194" t="s">
        <v>69</v>
      </c>
      <c r="E808" s="197" t="s">
        <v>212</v>
      </c>
      <c r="F808" s="197" t="s">
        <v>213</v>
      </c>
      <c r="G808" s="159"/>
      <c r="H808" s="159"/>
      <c r="I808" s="162"/>
      <c r="J808" s="198">
        <f>BK808</f>
        <v>0</v>
      </c>
      <c r="K808" s="159"/>
      <c r="L808" s="164"/>
      <c r="M808" s="165"/>
      <c r="N808" s="166"/>
      <c r="O808" s="166"/>
      <c r="P808" s="167">
        <f>P809+P815+P828+P843+P932+P997+P1069+P1089</f>
        <v>0</v>
      </c>
      <c r="Q808" s="166"/>
      <c r="R808" s="167">
        <f>R809+R815+R828+R843+R932+R997+R1069+R1089</f>
        <v>512.1866233999999</v>
      </c>
      <c r="S808" s="166"/>
      <c r="T808" s="168">
        <f>T809+T815+T828+T843+T932+T997+T1069+T1089</f>
        <v>0</v>
      </c>
      <c r="AR808" s="169" t="s">
        <v>77</v>
      </c>
      <c r="AT808" s="170" t="s">
        <v>69</v>
      </c>
      <c r="AU808" s="170" t="s">
        <v>77</v>
      </c>
      <c r="AY808" s="169" t="s">
        <v>128</v>
      </c>
      <c r="BK808" s="171">
        <f>BK809+BK815+BK828+BK843+BK932+BK997+BK1069+BK1089</f>
        <v>0</v>
      </c>
    </row>
    <row r="809" spans="2:63" s="9" customFormat="1" ht="14.85" customHeight="1">
      <c r="B809" s="158"/>
      <c r="C809" s="159"/>
      <c r="D809" s="160" t="s">
        <v>69</v>
      </c>
      <c r="E809" s="199" t="s">
        <v>436</v>
      </c>
      <c r="F809" s="199" t="s">
        <v>528</v>
      </c>
      <c r="G809" s="159"/>
      <c r="H809" s="159"/>
      <c r="I809" s="162"/>
      <c r="J809" s="200">
        <f>BK809</f>
        <v>0</v>
      </c>
      <c r="K809" s="159"/>
      <c r="L809" s="164"/>
      <c r="M809" s="165"/>
      <c r="N809" s="166"/>
      <c r="O809" s="166"/>
      <c r="P809" s="167">
        <f>SUM(P810:P814)</f>
        <v>0</v>
      </c>
      <c r="Q809" s="166"/>
      <c r="R809" s="167">
        <f>SUM(R810:R814)</f>
        <v>9.1636584</v>
      </c>
      <c r="S809" s="166"/>
      <c r="T809" s="168">
        <f>SUM(T810:T814)</f>
        <v>0</v>
      </c>
      <c r="AR809" s="169" t="s">
        <v>77</v>
      </c>
      <c r="AT809" s="170" t="s">
        <v>69</v>
      </c>
      <c r="AU809" s="170" t="s">
        <v>79</v>
      </c>
      <c r="AY809" s="169" t="s">
        <v>128</v>
      </c>
      <c r="BK809" s="171">
        <f>SUM(BK810:BK814)</f>
        <v>0</v>
      </c>
    </row>
    <row r="810" spans="2:65" s="1" customFormat="1" ht="31.5" customHeight="1">
      <c r="B810" s="34"/>
      <c r="C810" s="172" t="s">
        <v>982</v>
      </c>
      <c r="D810" s="172" t="s">
        <v>129</v>
      </c>
      <c r="E810" s="173" t="s">
        <v>983</v>
      </c>
      <c r="F810" s="174" t="s">
        <v>984</v>
      </c>
      <c r="G810" s="175" t="s">
        <v>227</v>
      </c>
      <c r="H810" s="176">
        <v>84.52</v>
      </c>
      <c r="I810" s="177"/>
      <c r="J810" s="176">
        <f>ROUND(I810*H810,1)</f>
        <v>0</v>
      </c>
      <c r="K810" s="174" t="s">
        <v>218</v>
      </c>
      <c r="L810" s="54"/>
      <c r="M810" s="178" t="s">
        <v>19</v>
      </c>
      <c r="N810" s="179" t="s">
        <v>41</v>
      </c>
      <c r="O810" s="35"/>
      <c r="P810" s="180">
        <f>O810*H810</f>
        <v>0</v>
      </c>
      <c r="Q810" s="180">
        <v>0.10842</v>
      </c>
      <c r="R810" s="180">
        <f>Q810*H810</f>
        <v>9.1636584</v>
      </c>
      <c r="S810" s="180">
        <v>0</v>
      </c>
      <c r="T810" s="181">
        <f>S810*H810</f>
        <v>0</v>
      </c>
      <c r="AR810" s="17" t="s">
        <v>143</v>
      </c>
      <c r="AT810" s="17" t="s">
        <v>129</v>
      </c>
      <c r="AU810" s="17" t="s">
        <v>139</v>
      </c>
      <c r="AY810" s="17" t="s">
        <v>128</v>
      </c>
      <c r="BE810" s="182">
        <f>IF(N810="základní",J810,0)</f>
        <v>0</v>
      </c>
      <c r="BF810" s="182">
        <f>IF(N810="snížená",J810,0)</f>
        <v>0</v>
      </c>
      <c r="BG810" s="182">
        <f>IF(N810="zákl. přenesená",J810,0)</f>
        <v>0</v>
      </c>
      <c r="BH810" s="182">
        <f>IF(N810="sníž. přenesená",J810,0)</f>
        <v>0</v>
      </c>
      <c r="BI810" s="182">
        <f>IF(N810="nulová",J810,0)</f>
        <v>0</v>
      </c>
      <c r="BJ810" s="17" t="s">
        <v>77</v>
      </c>
      <c r="BK810" s="182">
        <f>ROUND(I810*H810,1)</f>
        <v>0</v>
      </c>
      <c r="BL810" s="17" t="s">
        <v>143</v>
      </c>
      <c r="BM810" s="17" t="s">
        <v>985</v>
      </c>
    </row>
    <row r="811" spans="2:51" s="11" customFormat="1" ht="13.5">
      <c r="B811" s="203"/>
      <c r="C811" s="204"/>
      <c r="D811" s="201" t="s">
        <v>222</v>
      </c>
      <c r="E811" s="205" t="s">
        <v>19</v>
      </c>
      <c r="F811" s="206" t="s">
        <v>986</v>
      </c>
      <c r="G811" s="204"/>
      <c r="H811" s="207" t="s">
        <v>19</v>
      </c>
      <c r="I811" s="208"/>
      <c r="J811" s="204"/>
      <c r="K811" s="204"/>
      <c r="L811" s="209"/>
      <c r="M811" s="210"/>
      <c r="N811" s="211"/>
      <c r="O811" s="211"/>
      <c r="P811" s="211"/>
      <c r="Q811" s="211"/>
      <c r="R811" s="211"/>
      <c r="S811" s="211"/>
      <c r="T811" s="212"/>
      <c r="AT811" s="213" t="s">
        <v>222</v>
      </c>
      <c r="AU811" s="213" t="s">
        <v>139</v>
      </c>
      <c r="AV811" s="11" t="s">
        <v>77</v>
      </c>
      <c r="AW811" s="11" t="s">
        <v>33</v>
      </c>
      <c r="AX811" s="11" t="s">
        <v>70</v>
      </c>
      <c r="AY811" s="213" t="s">
        <v>128</v>
      </c>
    </row>
    <row r="812" spans="2:51" s="12" customFormat="1" ht="13.5">
      <c r="B812" s="214"/>
      <c r="C812" s="215"/>
      <c r="D812" s="201" t="s">
        <v>222</v>
      </c>
      <c r="E812" s="227" t="s">
        <v>19</v>
      </c>
      <c r="F812" s="228" t="s">
        <v>987</v>
      </c>
      <c r="G812" s="215"/>
      <c r="H812" s="229">
        <v>6.95</v>
      </c>
      <c r="I812" s="220"/>
      <c r="J812" s="215"/>
      <c r="K812" s="215"/>
      <c r="L812" s="221"/>
      <c r="M812" s="222"/>
      <c r="N812" s="223"/>
      <c r="O812" s="223"/>
      <c r="P812" s="223"/>
      <c r="Q812" s="223"/>
      <c r="R812" s="223"/>
      <c r="S812" s="223"/>
      <c r="T812" s="224"/>
      <c r="AT812" s="225" t="s">
        <v>222</v>
      </c>
      <c r="AU812" s="225" t="s">
        <v>139</v>
      </c>
      <c r="AV812" s="12" t="s">
        <v>79</v>
      </c>
      <c r="AW812" s="12" t="s">
        <v>33</v>
      </c>
      <c r="AX812" s="12" t="s">
        <v>70</v>
      </c>
      <c r="AY812" s="225" t="s">
        <v>128</v>
      </c>
    </row>
    <row r="813" spans="2:51" s="12" customFormat="1" ht="13.5">
      <c r="B813" s="214"/>
      <c r="C813" s="215"/>
      <c r="D813" s="201" t="s">
        <v>222</v>
      </c>
      <c r="E813" s="227" t="s">
        <v>19</v>
      </c>
      <c r="F813" s="228" t="s">
        <v>988</v>
      </c>
      <c r="G813" s="215"/>
      <c r="H813" s="229">
        <v>77.57</v>
      </c>
      <c r="I813" s="220"/>
      <c r="J813" s="215"/>
      <c r="K813" s="215"/>
      <c r="L813" s="221"/>
      <c r="M813" s="222"/>
      <c r="N813" s="223"/>
      <c r="O813" s="223"/>
      <c r="P813" s="223"/>
      <c r="Q813" s="223"/>
      <c r="R813" s="223"/>
      <c r="S813" s="223"/>
      <c r="T813" s="224"/>
      <c r="AT813" s="225" t="s">
        <v>222</v>
      </c>
      <c r="AU813" s="225" t="s">
        <v>139</v>
      </c>
      <c r="AV813" s="12" t="s">
        <v>79</v>
      </c>
      <c r="AW813" s="12" t="s">
        <v>33</v>
      </c>
      <c r="AX813" s="12" t="s">
        <v>70</v>
      </c>
      <c r="AY813" s="225" t="s">
        <v>128</v>
      </c>
    </row>
    <row r="814" spans="2:51" s="13" customFormat="1" ht="13.5">
      <c r="B814" s="230"/>
      <c r="C814" s="231"/>
      <c r="D814" s="201" t="s">
        <v>222</v>
      </c>
      <c r="E814" s="250" t="s">
        <v>19</v>
      </c>
      <c r="F814" s="251" t="s">
        <v>251</v>
      </c>
      <c r="G814" s="231"/>
      <c r="H814" s="252">
        <v>84.52</v>
      </c>
      <c r="I814" s="235"/>
      <c r="J814" s="231"/>
      <c r="K814" s="231"/>
      <c r="L814" s="236"/>
      <c r="M814" s="237"/>
      <c r="N814" s="238"/>
      <c r="O814" s="238"/>
      <c r="P814" s="238"/>
      <c r="Q814" s="238"/>
      <c r="R814" s="238"/>
      <c r="S814" s="238"/>
      <c r="T814" s="239"/>
      <c r="AT814" s="240" t="s">
        <v>222</v>
      </c>
      <c r="AU814" s="240" t="s">
        <v>139</v>
      </c>
      <c r="AV814" s="13" t="s">
        <v>143</v>
      </c>
      <c r="AW814" s="13" t="s">
        <v>33</v>
      </c>
      <c r="AX814" s="13" t="s">
        <v>77</v>
      </c>
      <c r="AY814" s="240" t="s">
        <v>128</v>
      </c>
    </row>
    <row r="815" spans="2:63" s="9" customFormat="1" ht="22.35" customHeight="1">
      <c r="B815" s="158"/>
      <c r="C815" s="159"/>
      <c r="D815" s="160" t="s">
        <v>69</v>
      </c>
      <c r="E815" s="199" t="s">
        <v>485</v>
      </c>
      <c r="F815" s="199" t="s">
        <v>989</v>
      </c>
      <c r="G815" s="159"/>
      <c r="H815" s="159"/>
      <c r="I815" s="162"/>
      <c r="J815" s="200">
        <f>BK815</f>
        <v>0</v>
      </c>
      <c r="K815" s="159"/>
      <c r="L815" s="164"/>
      <c r="M815" s="165"/>
      <c r="N815" s="166"/>
      <c r="O815" s="166"/>
      <c r="P815" s="167">
        <f>SUM(P816:P827)</f>
        <v>0</v>
      </c>
      <c r="Q815" s="166"/>
      <c r="R815" s="167">
        <f>SUM(R816:R827)</f>
        <v>326.4</v>
      </c>
      <c r="S815" s="166"/>
      <c r="T815" s="168">
        <f>SUM(T816:T827)</f>
        <v>0</v>
      </c>
      <c r="AR815" s="169" t="s">
        <v>77</v>
      </c>
      <c r="AT815" s="170" t="s">
        <v>69</v>
      </c>
      <c r="AU815" s="170" t="s">
        <v>79</v>
      </c>
      <c r="AY815" s="169" t="s">
        <v>128</v>
      </c>
      <c r="BK815" s="171">
        <f>SUM(BK816:BK827)</f>
        <v>0</v>
      </c>
    </row>
    <row r="816" spans="2:65" s="1" customFormat="1" ht="31.5" customHeight="1">
      <c r="B816" s="34"/>
      <c r="C816" s="172" t="s">
        <v>990</v>
      </c>
      <c r="D816" s="172" t="s">
        <v>129</v>
      </c>
      <c r="E816" s="173" t="s">
        <v>991</v>
      </c>
      <c r="F816" s="174" t="s">
        <v>992</v>
      </c>
      <c r="G816" s="175" t="s">
        <v>137</v>
      </c>
      <c r="H816" s="176">
        <v>106</v>
      </c>
      <c r="I816" s="177"/>
      <c r="J816" s="176">
        <f aca="true" t="shared" si="0" ref="J816:J827">ROUND(I816*H816,1)</f>
        <v>0</v>
      </c>
      <c r="K816" s="174" t="s">
        <v>19</v>
      </c>
      <c r="L816" s="54"/>
      <c r="M816" s="178" t="s">
        <v>19</v>
      </c>
      <c r="N816" s="179" t="s">
        <v>41</v>
      </c>
      <c r="O816" s="35"/>
      <c r="P816" s="180">
        <f aca="true" t="shared" si="1" ref="P816:P827">O816*H816</f>
        <v>0</v>
      </c>
      <c r="Q816" s="180">
        <v>0.55</v>
      </c>
      <c r="R816" s="180">
        <f aca="true" t="shared" si="2" ref="R816:R827">Q816*H816</f>
        <v>58.300000000000004</v>
      </c>
      <c r="S816" s="180">
        <v>0</v>
      </c>
      <c r="T816" s="181">
        <f aca="true" t="shared" si="3" ref="T816:T827">S816*H816</f>
        <v>0</v>
      </c>
      <c r="AR816" s="17" t="s">
        <v>143</v>
      </c>
      <c r="AT816" s="17" t="s">
        <v>129</v>
      </c>
      <c r="AU816" s="17" t="s">
        <v>139</v>
      </c>
      <c r="AY816" s="17" t="s">
        <v>128</v>
      </c>
      <c r="BE816" s="182">
        <f aca="true" t="shared" si="4" ref="BE816:BE827">IF(N816="základní",J816,0)</f>
        <v>0</v>
      </c>
      <c r="BF816" s="182">
        <f aca="true" t="shared" si="5" ref="BF816:BF827">IF(N816="snížená",J816,0)</f>
        <v>0</v>
      </c>
      <c r="BG816" s="182">
        <f aca="true" t="shared" si="6" ref="BG816:BG827">IF(N816="zákl. přenesená",J816,0)</f>
        <v>0</v>
      </c>
      <c r="BH816" s="182">
        <f aca="true" t="shared" si="7" ref="BH816:BH827">IF(N816="sníž. přenesená",J816,0)</f>
        <v>0</v>
      </c>
      <c r="BI816" s="182">
        <f aca="true" t="shared" si="8" ref="BI816:BI827">IF(N816="nulová",J816,0)</f>
        <v>0</v>
      </c>
      <c r="BJ816" s="17" t="s">
        <v>77</v>
      </c>
      <c r="BK816" s="182">
        <f aca="true" t="shared" si="9" ref="BK816:BK827">ROUND(I816*H816,1)</f>
        <v>0</v>
      </c>
      <c r="BL816" s="17" t="s">
        <v>143</v>
      </c>
      <c r="BM816" s="17" t="s">
        <v>993</v>
      </c>
    </row>
    <row r="817" spans="2:65" s="1" customFormat="1" ht="31.5" customHeight="1">
      <c r="B817" s="34"/>
      <c r="C817" s="172" t="s">
        <v>994</v>
      </c>
      <c r="D817" s="172" t="s">
        <v>129</v>
      </c>
      <c r="E817" s="173" t="s">
        <v>995</v>
      </c>
      <c r="F817" s="174" t="s">
        <v>996</v>
      </c>
      <c r="G817" s="175" t="s">
        <v>137</v>
      </c>
      <c r="H817" s="176">
        <v>20</v>
      </c>
      <c r="I817" s="177"/>
      <c r="J817" s="176">
        <f t="shared" si="0"/>
        <v>0</v>
      </c>
      <c r="K817" s="174" t="s">
        <v>19</v>
      </c>
      <c r="L817" s="54"/>
      <c r="M817" s="178" t="s">
        <v>19</v>
      </c>
      <c r="N817" s="179" t="s">
        <v>41</v>
      </c>
      <c r="O817" s="35"/>
      <c r="P817" s="180">
        <f t="shared" si="1"/>
        <v>0</v>
      </c>
      <c r="Q817" s="180">
        <v>0.55</v>
      </c>
      <c r="R817" s="180">
        <f t="shared" si="2"/>
        <v>11</v>
      </c>
      <c r="S817" s="180">
        <v>0</v>
      </c>
      <c r="T817" s="181">
        <f t="shared" si="3"/>
        <v>0</v>
      </c>
      <c r="AR817" s="17" t="s">
        <v>143</v>
      </c>
      <c r="AT817" s="17" t="s">
        <v>129</v>
      </c>
      <c r="AU817" s="17" t="s">
        <v>139</v>
      </c>
      <c r="AY817" s="17" t="s">
        <v>128</v>
      </c>
      <c r="BE817" s="182">
        <f t="shared" si="4"/>
        <v>0</v>
      </c>
      <c r="BF817" s="182">
        <f t="shared" si="5"/>
        <v>0</v>
      </c>
      <c r="BG817" s="182">
        <f t="shared" si="6"/>
        <v>0</v>
      </c>
      <c r="BH817" s="182">
        <f t="shared" si="7"/>
        <v>0</v>
      </c>
      <c r="BI817" s="182">
        <f t="shared" si="8"/>
        <v>0</v>
      </c>
      <c r="BJ817" s="17" t="s">
        <v>77</v>
      </c>
      <c r="BK817" s="182">
        <f t="shared" si="9"/>
        <v>0</v>
      </c>
      <c r="BL817" s="17" t="s">
        <v>143</v>
      </c>
      <c r="BM817" s="17" t="s">
        <v>997</v>
      </c>
    </row>
    <row r="818" spans="2:65" s="1" customFormat="1" ht="31.5" customHeight="1">
      <c r="B818" s="34"/>
      <c r="C818" s="172" t="s">
        <v>998</v>
      </c>
      <c r="D818" s="172" t="s">
        <v>129</v>
      </c>
      <c r="E818" s="173" t="s">
        <v>999</v>
      </c>
      <c r="F818" s="174" t="s">
        <v>1000</v>
      </c>
      <c r="G818" s="175" t="s">
        <v>137</v>
      </c>
      <c r="H818" s="176">
        <v>5</v>
      </c>
      <c r="I818" s="177"/>
      <c r="J818" s="176">
        <f t="shared" si="0"/>
        <v>0</v>
      </c>
      <c r="K818" s="174" t="s">
        <v>19</v>
      </c>
      <c r="L818" s="54"/>
      <c r="M818" s="178" t="s">
        <v>19</v>
      </c>
      <c r="N818" s="179" t="s">
        <v>41</v>
      </c>
      <c r="O818" s="35"/>
      <c r="P818" s="180">
        <f t="shared" si="1"/>
        <v>0</v>
      </c>
      <c r="Q818" s="180">
        <v>0.55</v>
      </c>
      <c r="R818" s="180">
        <f t="shared" si="2"/>
        <v>2.75</v>
      </c>
      <c r="S818" s="180">
        <v>0</v>
      </c>
      <c r="T818" s="181">
        <f t="shared" si="3"/>
        <v>0</v>
      </c>
      <c r="AR818" s="17" t="s">
        <v>143</v>
      </c>
      <c r="AT818" s="17" t="s">
        <v>129</v>
      </c>
      <c r="AU818" s="17" t="s">
        <v>139</v>
      </c>
      <c r="AY818" s="17" t="s">
        <v>128</v>
      </c>
      <c r="BE818" s="182">
        <f t="shared" si="4"/>
        <v>0</v>
      </c>
      <c r="BF818" s="182">
        <f t="shared" si="5"/>
        <v>0</v>
      </c>
      <c r="BG818" s="182">
        <f t="shared" si="6"/>
        <v>0</v>
      </c>
      <c r="BH818" s="182">
        <f t="shared" si="7"/>
        <v>0</v>
      </c>
      <c r="BI818" s="182">
        <f t="shared" si="8"/>
        <v>0</v>
      </c>
      <c r="BJ818" s="17" t="s">
        <v>77</v>
      </c>
      <c r="BK818" s="182">
        <f t="shared" si="9"/>
        <v>0</v>
      </c>
      <c r="BL818" s="17" t="s">
        <v>143</v>
      </c>
      <c r="BM818" s="17" t="s">
        <v>1001</v>
      </c>
    </row>
    <row r="819" spans="2:65" s="1" customFormat="1" ht="31.5" customHeight="1">
      <c r="B819" s="34"/>
      <c r="C819" s="172" t="s">
        <v>1002</v>
      </c>
      <c r="D819" s="172" t="s">
        <v>129</v>
      </c>
      <c r="E819" s="173" t="s">
        <v>1003</v>
      </c>
      <c r="F819" s="174" t="s">
        <v>1004</v>
      </c>
      <c r="G819" s="175" t="s">
        <v>137</v>
      </c>
      <c r="H819" s="176">
        <v>5</v>
      </c>
      <c r="I819" s="177"/>
      <c r="J819" s="176">
        <f t="shared" si="0"/>
        <v>0</v>
      </c>
      <c r="K819" s="174" t="s">
        <v>19</v>
      </c>
      <c r="L819" s="54"/>
      <c r="M819" s="178" t="s">
        <v>19</v>
      </c>
      <c r="N819" s="179" t="s">
        <v>41</v>
      </c>
      <c r="O819" s="35"/>
      <c r="P819" s="180">
        <f t="shared" si="1"/>
        <v>0</v>
      </c>
      <c r="Q819" s="180">
        <v>0.55</v>
      </c>
      <c r="R819" s="180">
        <f t="shared" si="2"/>
        <v>2.75</v>
      </c>
      <c r="S819" s="180">
        <v>0</v>
      </c>
      <c r="T819" s="181">
        <f t="shared" si="3"/>
        <v>0</v>
      </c>
      <c r="AR819" s="17" t="s">
        <v>143</v>
      </c>
      <c r="AT819" s="17" t="s">
        <v>129</v>
      </c>
      <c r="AU819" s="17" t="s">
        <v>139</v>
      </c>
      <c r="AY819" s="17" t="s">
        <v>128</v>
      </c>
      <c r="BE819" s="182">
        <f t="shared" si="4"/>
        <v>0</v>
      </c>
      <c r="BF819" s="182">
        <f t="shared" si="5"/>
        <v>0</v>
      </c>
      <c r="BG819" s="182">
        <f t="shared" si="6"/>
        <v>0</v>
      </c>
      <c r="BH819" s="182">
        <f t="shared" si="7"/>
        <v>0</v>
      </c>
      <c r="BI819" s="182">
        <f t="shared" si="8"/>
        <v>0</v>
      </c>
      <c r="BJ819" s="17" t="s">
        <v>77</v>
      </c>
      <c r="BK819" s="182">
        <f t="shared" si="9"/>
        <v>0</v>
      </c>
      <c r="BL819" s="17" t="s">
        <v>143</v>
      </c>
      <c r="BM819" s="17" t="s">
        <v>1005</v>
      </c>
    </row>
    <row r="820" spans="2:65" s="1" customFormat="1" ht="31.5" customHeight="1">
      <c r="B820" s="34"/>
      <c r="C820" s="172" t="s">
        <v>1006</v>
      </c>
      <c r="D820" s="172" t="s">
        <v>129</v>
      </c>
      <c r="E820" s="173" t="s">
        <v>1007</v>
      </c>
      <c r="F820" s="174" t="s">
        <v>1008</v>
      </c>
      <c r="G820" s="175" t="s">
        <v>137</v>
      </c>
      <c r="H820" s="176">
        <v>6</v>
      </c>
      <c r="I820" s="177"/>
      <c r="J820" s="176">
        <f t="shared" si="0"/>
        <v>0</v>
      </c>
      <c r="K820" s="174" t="s">
        <v>19</v>
      </c>
      <c r="L820" s="54"/>
      <c r="M820" s="178" t="s">
        <v>19</v>
      </c>
      <c r="N820" s="179" t="s">
        <v>41</v>
      </c>
      <c r="O820" s="35"/>
      <c r="P820" s="180">
        <f t="shared" si="1"/>
        <v>0</v>
      </c>
      <c r="Q820" s="180">
        <v>0.55</v>
      </c>
      <c r="R820" s="180">
        <f t="shared" si="2"/>
        <v>3.3000000000000003</v>
      </c>
      <c r="S820" s="180">
        <v>0</v>
      </c>
      <c r="T820" s="181">
        <f t="shared" si="3"/>
        <v>0</v>
      </c>
      <c r="AR820" s="17" t="s">
        <v>143</v>
      </c>
      <c r="AT820" s="17" t="s">
        <v>129</v>
      </c>
      <c r="AU820" s="17" t="s">
        <v>139</v>
      </c>
      <c r="AY820" s="17" t="s">
        <v>128</v>
      </c>
      <c r="BE820" s="182">
        <f t="shared" si="4"/>
        <v>0</v>
      </c>
      <c r="BF820" s="182">
        <f t="shared" si="5"/>
        <v>0</v>
      </c>
      <c r="BG820" s="182">
        <f t="shared" si="6"/>
        <v>0</v>
      </c>
      <c r="BH820" s="182">
        <f t="shared" si="7"/>
        <v>0</v>
      </c>
      <c r="BI820" s="182">
        <f t="shared" si="8"/>
        <v>0</v>
      </c>
      <c r="BJ820" s="17" t="s">
        <v>77</v>
      </c>
      <c r="BK820" s="182">
        <f t="shared" si="9"/>
        <v>0</v>
      </c>
      <c r="BL820" s="17" t="s">
        <v>143</v>
      </c>
      <c r="BM820" s="17" t="s">
        <v>1009</v>
      </c>
    </row>
    <row r="821" spans="2:65" s="1" customFormat="1" ht="31.5" customHeight="1">
      <c r="B821" s="34"/>
      <c r="C821" s="172" t="s">
        <v>1010</v>
      </c>
      <c r="D821" s="172" t="s">
        <v>129</v>
      </c>
      <c r="E821" s="173" t="s">
        <v>1011</v>
      </c>
      <c r="F821" s="174" t="s">
        <v>1012</v>
      </c>
      <c r="G821" s="175" t="s">
        <v>137</v>
      </c>
      <c r="H821" s="176">
        <v>4</v>
      </c>
      <c r="I821" s="177"/>
      <c r="J821" s="176">
        <f t="shared" si="0"/>
        <v>0</v>
      </c>
      <c r="K821" s="174" t="s">
        <v>19</v>
      </c>
      <c r="L821" s="54"/>
      <c r="M821" s="178" t="s">
        <v>19</v>
      </c>
      <c r="N821" s="179" t="s">
        <v>41</v>
      </c>
      <c r="O821" s="35"/>
      <c r="P821" s="180">
        <f t="shared" si="1"/>
        <v>0</v>
      </c>
      <c r="Q821" s="180">
        <v>0.55</v>
      </c>
      <c r="R821" s="180">
        <f t="shared" si="2"/>
        <v>2.2</v>
      </c>
      <c r="S821" s="180">
        <v>0</v>
      </c>
      <c r="T821" s="181">
        <f t="shared" si="3"/>
        <v>0</v>
      </c>
      <c r="AR821" s="17" t="s">
        <v>143</v>
      </c>
      <c r="AT821" s="17" t="s">
        <v>129</v>
      </c>
      <c r="AU821" s="17" t="s">
        <v>139</v>
      </c>
      <c r="AY821" s="17" t="s">
        <v>128</v>
      </c>
      <c r="BE821" s="182">
        <f t="shared" si="4"/>
        <v>0</v>
      </c>
      <c r="BF821" s="182">
        <f t="shared" si="5"/>
        <v>0</v>
      </c>
      <c r="BG821" s="182">
        <f t="shared" si="6"/>
        <v>0</v>
      </c>
      <c r="BH821" s="182">
        <f t="shared" si="7"/>
        <v>0</v>
      </c>
      <c r="BI821" s="182">
        <f t="shared" si="8"/>
        <v>0</v>
      </c>
      <c r="BJ821" s="17" t="s">
        <v>77</v>
      </c>
      <c r="BK821" s="182">
        <f t="shared" si="9"/>
        <v>0</v>
      </c>
      <c r="BL821" s="17" t="s">
        <v>143</v>
      </c>
      <c r="BM821" s="17" t="s">
        <v>1013</v>
      </c>
    </row>
    <row r="822" spans="2:65" s="1" customFormat="1" ht="31.5" customHeight="1">
      <c r="B822" s="34"/>
      <c r="C822" s="172" t="s">
        <v>1014</v>
      </c>
      <c r="D822" s="172" t="s">
        <v>129</v>
      </c>
      <c r="E822" s="173" t="s">
        <v>1015</v>
      </c>
      <c r="F822" s="174" t="s">
        <v>1016</v>
      </c>
      <c r="G822" s="175" t="s">
        <v>137</v>
      </c>
      <c r="H822" s="176">
        <v>1</v>
      </c>
      <c r="I822" s="177"/>
      <c r="J822" s="176">
        <f t="shared" si="0"/>
        <v>0</v>
      </c>
      <c r="K822" s="174" t="s">
        <v>19</v>
      </c>
      <c r="L822" s="54"/>
      <c r="M822" s="178" t="s">
        <v>19</v>
      </c>
      <c r="N822" s="179" t="s">
        <v>41</v>
      </c>
      <c r="O822" s="35"/>
      <c r="P822" s="180">
        <f t="shared" si="1"/>
        <v>0</v>
      </c>
      <c r="Q822" s="180">
        <v>0.55</v>
      </c>
      <c r="R822" s="180">
        <f t="shared" si="2"/>
        <v>0.55</v>
      </c>
      <c r="S822" s="180">
        <v>0</v>
      </c>
      <c r="T822" s="181">
        <f t="shared" si="3"/>
        <v>0</v>
      </c>
      <c r="AR822" s="17" t="s">
        <v>143</v>
      </c>
      <c r="AT822" s="17" t="s">
        <v>129</v>
      </c>
      <c r="AU822" s="17" t="s">
        <v>139</v>
      </c>
      <c r="AY822" s="17" t="s">
        <v>128</v>
      </c>
      <c r="BE822" s="182">
        <f t="shared" si="4"/>
        <v>0</v>
      </c>
      <c r="BF822" s="182">
        <f t="shared" si="5"/>
        <v>0</v>
      </c>
      <c r="BG822" s="182">
        <f t="shared" si="6"/>
        <v>0</v>
      </c>
      <c r="BH822" s="182">
        <f t="shared" si="7"/>
        <v>0</v>
      </c>
      <c r="BI822" s="182">
        <f t="shared" si="8"/>
        <v>0</v>
      </c>
      <c r="BJ822" s="17" t="s">
        <v>77</v>
      </c>
      <c r="BK822" s="182">
        <f t="shared" si="9"/>
        <v>0</v>
      </c>
      <c r="BL822" s="17" t="s">
        <v>143</v>
      </c>
      <c r="BM822" s="17" t="s">
        <v>1017</v>
      </c>
    </row>
    <row r="823" spans="2:65" s="1" customFormat="1" ht="31.5" customHeight="1">
      <c r="B823" s="34"/>
      <c r="C823" s="172" t="s">
        <v>1018</v>
      </c>
      <c r="D823" s="172" t="s">
        <v>129</v>
      </c>
      <c r="E823" s="173" t="s">
        <v>1019</v>
      </c>
      <c r="F823" s="174" t="s">
        <v>1020</v>
      </c>
      <c r="G823" s="175" t="s">
        <v>137</v>
      </c>
      <c r="H823" s="176">
        <v>1</v>
      </c>
      <c r="I823" s="177"/>
      <c r="J823" s="176">
        <f t="shared" si="0"/>
        <v>0</v>
      </c>
      <c r="K823" s="174" t="s">
        <v>19</v>
      </c>
      <c r="L823" s="54"/>
      <c r="M823" s="178" t="s">
        <v>19</v>
      </c>
      <c r="N823" s="179" t="s">
        <v>41</v>
      </c>
      <c r="O823" s="35"/>
      <c r="P823" s="180">
        <f t="shared" si="1"/>
        <v>0</v>
      </c>
      <c r="Q823" s="180">
        <v>0.55</v>
      </c>
      <c r="R823" s="180">
        <f t="shared" si="2"/>
        <v>0.55</v>
      </c>
      <c r="S823" s="180">
        <v>0</v>
      </c>
      <c r="T823" s="181">
        <f t="shared" si="3"/>
        <v>0</v>
      </c>
      <c r="AR823" s="17" t="s">
        <v>143</v>
      </c>
      <c r="AT823" s="17" t="s">
        <v>129</v>
      </c>
      <c r="AU823" s="17" t="s">
        <v>139</v>
      </c>
      <c r="AY823" s="17" t="s">
        <v>128</v>
      </c>
      <c r="BE823" s="182">
        <f t="shared" si="4"/>
        <v>0</v>
      </c>
      <c r="BF823" s="182">
        <f t="shared" si="5"/>
        <v>0</v>
      </c>
      <c r="BG823" s="182">
        <f t="shared" si="6"/>
        <v>0</v>
      </c>
      <c r="BH823" s="182">
        <f t="shared" si="7"/>
        <v>0</v>
      </c>
      <c r="BI823" s="182">
        <f t="shared" si="8"/>
        <v>0</v>
      </c>
      <c r="BJ823" s="17" t="s">
        <v>77</v>
      </c>
      <c r="BK823" s="182">
        <f t="shared" si="9"/>
        <v>0</v>
      </c>
      <c r="BL823" s="17" t="s">
        <v>143</v>
      </c>
      <c r="BM823" s="17" t="s">
        <v>1021</v>
      </c>
    </row>
    <row r="824" spans="2:65" s="1" customFormat="1" ht="31.5" customHeight="1">
      <c r="B824" s="34"/>
      <c r="C824" s="172" t="s">
        <v>1022</v>
      </c>
      <c r="D824" s="172" t="s">
        <v>129</v>
      </c>
      <c r="E824" s="173" t="s">
        <v>1023</v>
      </c>
      <c r="F824" s="174" t="s">
        <v>1024</v>
      </c>
      <c r="G824" s="175" t="s">
        <v>137</v>
      </c>
      <c r="H824" s="176">
        <v>6</v>
      </c>
      <c r="I824" s="177"/>
      <c r="J824" s="176">
        <f t="shared" si="0"/>
        <v>0</v>
      </c>
      <c r="K824" s="174" t="s">
        <v>19</v>
      </c>
      <c r="L824" s="54"/>
      <c r="M824" s="178" t="s">
        <v>19</v>
      </c>
      <c r="N824" s="179" t="s">
        <v>41</v>
      </c>
      <c r="O824" s="35"/>
      <c r="P824" s="180">
        <f t="shared" si="1"/>
        <v>0</v>
      </c>
      <c r="Q824" s="180">
        <v>1</v>
      </c>
      <c r="R824" s="180">
        <f t="shared" si="2"/>
        <v>6</v>
      </c>
      <c r="S824" s="180">
        <v>0</v>
      </c>
      <c r="T824" s="181">
        <f t="shared" si="3"/>
        <v>0</v>
      </c>
      <c r="AR824" s="17" t="s">
        <v>143</v>
      </c>
      <c r="AT824" s="17" t="s">
        <v>129</v>
      </c>
      <c r="AU824" s="17" t="s">
        <v>139</v>
      </c>
      <c r="AY824" s="17" t="s">
        <v>128</v>
      </c>
      <c r="BE824" s="182">
        <f t="shared" si="4"/>
        <v>0</v>
      </c>
      <c r="BF824" s="182">
        <f t="shared" si="5"/>
        <v>0</v>
      </c>
      <c r="BG824" s="182">
        <f t="shared" si="6"/>
        <v>0</v>
      </c>
      <c r="BH824" s="182">
        <f t="shared" si="7"/>
        <v>0</v>
      </c>
      <c r="BI824" s="182">
        <f t="shared" si="8"/>
        <v>0</v>
      </c>
      <c r="BJ824" s="17" t="s">
        <v>77</v>
      </c>
      <c r="BK824" s="182">
        <f t="shared" si="9"/>
        <v>0</v>
      </c>
      <c r="BL824" s="17" t="s">
        <v>143</v>
      </c>
      <c r="BM824" s="17" t="s">
        <v>1025</v>
      </c>
    </row>
    <row r="825" spans="2:65" s="1" customFormat="1" ht="31.5" customHeight="1">
      <c r="B825" s="34"/>
      <c r="C825" s="172" t="s">
        <v>1026</v>
      </c>
      <c r="D825" s="172" t="s">
        <v>129</v>
      </c>
      <c r="E825" s="173" t="s">
        <v>1027</v>
      </c>
      <c r="F825" s="174" t="s">
        <v>1028</v>
      </c>
      <c r="G825" s="175" t="s">
        <v>137</v>
      </c>
      <c r="H825" s="176">
        <v>1</v>
      </c>
      <c r="I825" s="177"/>
      <c r="J825" s="176">
        <f t="shared" si="0"/>
        <v>0</v>
      </c>
      <c r="K825" s="174" t="s">
        <v>19</v>
      </c>
      <c r="L825" s="54"/>
      <c r="M825" s="178" t="s">
        <v>19</v>
      </c>
      <c r="N825" s="179" t="s">
        <v>41</v>
      </c>
      <c r="O825" s="35"/>
      <c r="P825" s="180">
        <f t="shared" si="1"/>
        <v>0</v>
      </c>
      <c r="Q825" s="180">
        <v>1</v>
      </c>
      <c r="R825" s="180">
        <f t="shared" si="2"/>
        <v>1</v>
      </c>
      <c r="S825" s="180">
        <v>0</v>
      </c>
      <c r="T825" s="181">
        <f t="shared" si="3"/>
        <v>0</v>
      </c>
      <c r="AR825" s="17" t="s">
        <v>143</v>
      </c>
      <c r="AT825" s="17" t="s">
        <v>129</v>
      </c>
      <c r="AU825" s="17" t="s">
        <v>139</v>
      </c>
      <c r="AY825" s="17" t="s">
        <v>128</v>
      </c>
      <c r="BE825" s="182">
        <f t="shared" si="4"/>
        <v>0</v>
      </c>
      <c r="BF825" s="182">
        <f t="shared" si="5"/>
        <v>0</v>
      </c>
      <c r="BG825" s="182">
        <f t="shared" si="6"/>
        <v>0</v>
      </c>
      <c r="BH825" s="182">
        <f t="shared" si="7"/>
        <v>0</v>
      </c>
      <c r="BI825" s="182">
        <f t="shared" si="8"/>
        <v>0</v>
      </c>
      <c r="BJ825" s="17" t="s">
        <v>77</v>
      </c>
      <c r="BK825" s="182">
        <f t="shared" si="9"/>
        <v>0</v>
      </c>
      <c r="BL825" s="17" t="s">
        <v>143</v>
      </c>
      <c r="BM825" s="17" t="s">
        <v>1029</v>
      </c>
    </row>
    <row r="826" spans="2:65" s="1" customFormat="1" ht="31.5" customHeight="1">
      <c r="B826" s="34"/>
      <c r="C826" s="172" t="s">
        <v>1030</v>
      </c>
      <c r="D826" s="172" t="s">
        <v>129</v>
      </c>
      <c r="E826" s="173" t="s">
        <v>1031</v>
      </c>
      <c r="F826" s="174" t="s">
        <v>1032</v>
      </c>
      <c r="G826" s="175" t="s">
        <v>137</v>
      </c>
      <c r="H826" s="176">
        <v>1</v>
      </c>
      <c r="I826" s="177"/>
      <c r="J826" s="176">
        <f t="shared" si="0"/>
        <v>0</v>
      </c>
      <c r="K826" s="174" t="s">
        <v>19</v>
      </c>
      <c r="L826" s="54"/>
      <c r="M826" s="178" t="s">
        <v>19</v>
      </c>
      <c r="N826" s="179" t="s">
        <v>41</v>
      </c>
      <c r="O826" s="35"/>
      <c r="P826" s="180">
        <f t="shared" si="1"/>
        <v>0</v>
      </c>
      <c r="Q826" s="180">
        <v>1</v>
      </c>
      <c r="R826" s="180">
        <f t="shared" si="2"/>
        <v>1</v>
      </c>
      <c r="S826" s="180">
        <v>0</v>
      </c>
      <c r="T826" s="181">
        <f t="shared" si="3"/>
        <v>0</v>
      </c>
      <c r="AR826" s="17" t="s">
        <v>143</v>
      </c>
      <c r="AT826" s="17" t="s">
        <v>129</v>
      </c>
      <c r="AU826" s="17" t="s">
        <v>139</v>
      </c>
      <c r="AY826" s="17" t="s">
        <v>128</v>
      </c>
      <c r="BE826" s="182">
        <f t="shared" si="4"/>
        <v>0</v>
      </c>
      <c r="BF826" s="182">
        <f t="shared" si="5"/>
        <v>0</v>
      </c>
      <c r="BG826" s="182">
        <f t="shared" si="6"/>
        <v>0</v>
      </c>
      <c r="BH826" s="182">
        <f t="shared" si="7"/>
        <v>0</v>
      </c>
      <c r="BI826" s="182">
        <f t="shared" si="8"/>
        <v>0</v>
      </c>
      <c r="BJ826" s="17" t="s">
        <v>77</v>
      </c>
      <c r="BK826" s="182">
        <f t="shared" si="9"/>
        <v>0</v>
      </c>
      <c r="BL826" s="17" t="s">
        <v>143</v>
      </c>
      <c r="BM826" s="17" t="s">
        <v>1033</v>
      </c>
    </row>
    <row r="827" spans="2:65" s="1" customFormat="1" ht="22.5" customHeight="1">
      <c r="B827" s="34"/>
      <c r="C827" s="172" t="s">
        <v>1034</v>
      </c>
      <c r="D827" s="172" t="s">
        <v>129</v>
      </c>
      <c r="E827" s="173" t="s">
        <v>1035</v>
      </c>
      <c r="F827" s="174" t="s">
        <v>1036</v>
      </c>
      <c r="G827" s="175" t="s">
        <v>217</v>
      </c>
      <c r="H827" s="176">
        <v>237</v>
      </c>
      <c r="I827" s="177"/>
      <c r="J827" s="176">
        <f t="shared" si="0"/>
        <v>0</v>
      </c>
      <c r="K827" s="174" t="s">
        <v>19</v>
      </c>
      <c r="L827" s="54"/>
      <c r="M827" s="178" t="s">
        <v>19</v>
      </c>
      <c r="N827" s="179" t="s">
        <v>41</v>
      </c>
      <c r="O827" s="35"/>
      <c r="P827" s="180">
        <f t="shared" si="1"/>
        <v>0</v>
      </c>
      <c r="Q827" s="180">
        <v>1</v>
      </c>
      <c r="R827" s="180">
        <f t="shared" si="2"/>
        <v>237</v>
      </c>
      <c r="S827" s="180">
        <v>0</v>
      </c>
      <c r="T827" s="181">
        <f t="shared" si="3"/>
        <v>0</v>
      </c>
      <c r="AR827" s="17" t="s">
        <v>143</v>
      </c>
      <c r="AT827" s="17" t="s">
        <v>129</v>
      </c>
      <c r="AU827" s="17" t="s">
        <v>139</v>
      </c>
      <c r="AY827" s="17" t="s">
        <v>128</v>
      </c>
      <c r="BE827" s="182">
        <f t="shared" si="4"/>
        <v>0</v>
      </c>
      <c r="BF827" s="182">
        <f t="shared" si="5"/>
        <v>0</v>
      </c>
      <c r="BG827" s="182">
        <f t="shared" si="6"/>
        <v>0</v>
      </c>
      <c r="BH827" s="182">
        <f t="shared" si="7"/>
        <v>0</v>
      </c>
      <c r="BI827" s="182">
        <f t="shared" si="8"/>
        <v>0</v>
      </c>
      <c r="BJ827" s="17" t="s">
        <v>77</v>
      </c>
      <c r="BK827" s="182">
        <f t="shared" si="9"/>
        <v>0</v>
      </c>
      <c r="BL827" s="17" t="s">
        <v>143</v>
      </c>
      <c r="BM827" s="17" t="s">
        <v>1037</v>
      </c>
    </row>
    <row r="828" spans="2:63" s="9" customFormat="1" ht="22.35" customHeight="1">
      <c r="B828" s="158"/>
      <c r="C828" s="159"/>
      <c r="D828" s="160" t="s">
        <v>69</v>
      </c>
      <c r="E828" s="199" t="s">
        <v>147</v>
      </c>
      <c r="F828" s="199" t="s">
        <v>1038</v>
      </c>
      <c r="G828" s="159"/>
      <c r="H828" s="159"/>
      <c r="I828" s="162"/>
      <c r="J828" s="200">
        <f>BK828</f>
        <v>0</v>
      </c>
      <c r="K828" s="159"/>
      <c r="L828" s="164"/>
      <c r="M828" s="165"/>
      <c r="N828" s="166"/>
      <c r="O828" s="166"/>
      <c r="P828" s="167">
        <f>SUM(P829:P842)</f>
        <v>0</v>
      </c>
      <c r="Q828" s="166"/>
      <c r="R828" s="167">
        <f>SUM(R829:R842)</f>
        <v>24.689158600000003</v>
      </c>
      <c r="S828" s="166"/>
      <c r="T828" s="168">
        <f>SUM(T829:T842)</f>
        <v>0</v>
      </c>
      <c r="AR828" s="169" t="s">
        <v>77</v>
      </c>
      <c r="AT828" s="170" t="s">
        <v>69</v>
      </c>
      <c r="AU828" s="170" t="s">
        <v>79</v>
      </c>
      <c r="AY828" s="169" t="s">
        <v>128</v>
      </c>
      <c r="BK828" s="171">
        <f>SUM(BK829:BK842)</f>
        <v>0</v>
      </c>
    </row>
    <row r="829" spans="2:65" s="1" customFormat="1" ht="22.5" customHeight="1">
      <c r="B829" s="34"/>
      <c r="C829" s="172" t="s">
        <v>1039</v>
      </c>
      <c r="D829" s="172" t="s">
        <v>129</v>
      </c>
      <c r="E829" s="173" t="s">
        <v>279</v>
      </c>
      <c r="F829" s="174" t="s">
        <v>280</v>
      </c>
      <c r="G829" s="175" t="s">
        <v>227</v>
      </c>
      <c r="H829" s="176">
        <v>29.62</v>
      </c>
      <c r="I829" s="177"/>
      <c r="J829" s="176">
        <f>ROUND(I829*H829,1)</f>
        <v>0</v>
      </c>
      <c r="K829" s="174" t="s">
        <v>218</v>
      </c>
      <c r="L829" s="54"/>
      <c r="M829" s="178" t="s">
        <v>19</v>
      </c>
      <c r="N829" s="179" t="s">
        <v>41</v>
      </c>
      <c r="O829" s="35"/>
      <c r="P829" s="180">
        <f>O829*H829</f>
        <v>0</v>
      </c>
      <c r="Q829" s="180">
        <v>0</v>
      </c>
      <c r="R829" s="180">
        <f>Q829*H829</f>
        <v>0</v>
      </c>
      <c r="S829" s="180">
        <v>0</v>
      </c>
      <c r="T829" s="181">
        <f>S829*H829</f>
        <v>0</v>
      </c>
      <c r="AR829" s="17" t="s">
        <v>143</v>
      </c>
      <c r="AT829" s="17" t="s">
        <v>129</v>
      </c>
      <c r="AU829" s="17" t="s">
        <v>139</v>
      </c>
      <c r="AY829" s="17" t="s">
        <v>128</v>
      </c>
      <c r="BE829" s="182">
        <f>IF(N829="základní",J829,0)</f>
        <v>0</v>
      </c>
      <c r="BF829" s="182">
        <f>IF(N829="snížená",J829,0)</f>
        <v>0</v>
      </c>
      <c r="BG829" s="182">
        <f>IF(N829="zákl. přenesená",J829,0)</f>
        <v>0</v>
      </c>
      <c r="BH829" s="182">
        <f>IF(N829="sníž. přenesená",J829,0)</f>
        <v>0</v>
      </c>
      <c r="BI829" s="182">
        <f>IF(N829="nulová",J829,0)</f>
        <v>0</v>
      </c>
      <c r="BJ829" s="17" t="s">
        <v>77</v>
      </c>
      <c r="BK829" s="182">
        <f>ROUND(I829*H829,1)</f>
        <v>0</v>
      </c>
      <c r="BL829" s="17" t="s">
        <v>143</v>
      </c>
      <c r="BM829" s="17" t="s">
        <v>1040</v>
      </c>
    </row>
    <row r="830" spans="2:47" s="1" customFormat="1" ht="162">
      <c r="B830" s="34"/>
      <c r="C830" s="56"/>
      <c r="D830" s="216" t="s">
        <v>220</v>
      </c>
      <c r="E830" s="56"/>
      <c r="F830" s="226" t="s">
        <v>282</v>
      </c>
      <c r="G830" s="56"/>
      <c r="H830" s="56"/>
      <c r="I830" s="145"/>
      <c r="J830" s="56"/>
      <c r="K830" s="56"/>
      <c r="L830" s="54"/>
      <c r="M830" s="71"/>
      <c r="N830" s="35"/>
      <c r="O830" s="35"/>
      <c r="P830" s="35"/>
      <c r="Q830" s="35"/>
      <c r="R830" s="35"/>
      <c r="S830" s="35"/>
      <c r="T830" s="72"/>
      <c r="AT830" s="17" t="s">
        <v>220</v>
      </c>
      <c r="AU830" s="17" t="s">
        <v>139</v>
      </c>
    </row>
    <row r="831" spans="2:65" s="1" customFormat="1" ht="22.5" customHeight="1">
      <c r="B831" s="34"/>
      <c r="C831" s="172" t="s">
        <v>1041</v>
      </c>
      <c r="D831" s="172" t="s">
        <v>129</v>
      </c>
      <c r="E831" s="173" t="s">
        <v>1042</v>
      </c>
      <c r="F831" s="174" t="s">
        <v>1043</v>
      </c>
      <c r="G831" s="175" t="s">
        <v>227</v>
      </c>
      <c r="H831" s="176">
        <v>29.62</v>
      </c>
      <c r="I831" s="177"/>
      <c r="J831" s="176">
        <f>ROUND(I831*H831,1)</f>
        <v>0</v>
      </c>
      <c r="K831" s="174" t="s">
        <v>218</v>
      </c>
      <c r="L831" s="54"/>
      <c r="M831" s="178" t="s">
        <v>19</v>
      </c>
      <c r="N831" s="179" t="s">
        <v>41</v>
      </c>
      <c r="O831" s="35"/>
      <c r="P831" s="180">
        <f>O831*H831</f>
        <v>0</v>
      </c>
      <c r="Q831" s="180">
        <v>0.2916</v>
      </c>
      <c r="R831" s="180">
        <f>Q831*H831</f>
        <v>8.637192</v>
      </c>
      <c r="S831" s="180">
        <v>0</v>
      </c>
      <c r="T831" s="181">
        <f>S831*H831</f>
        <v>0</v>
      </c>
      <c r="AR831" s="17" t="s">
        <v>143</v>
      </c>
      <c r="AT831" s="17" t="s">
        <v>129</v>
      </c>
      <c r="AU831" s="17" t="s">
        <v>139</v>
      </c>
      <c r="AY831" s="17" t="s">
        <v>128</v>
      </c>
      <c r="BE831" s="182">
        <f>IF(N831="základní",J831,0)</f>
        <v>0</v>
      </c>
      <c r="BF831" s="182">
        <f>IF(N831="snížená",J831,0)</f>
        <v>0</v>
      </c>
      <c r="BG831" s="182">
        <f>IF(N831="zákl. přenesená",J831,0)</f>
        <v>0</v>
      </c>
      <c r="BH831" s="182">
        <f>IF(N831="sníž. přenesená",J831,0)</f>
        <v>0</v>
      </c>
      <c r="BI831" s="182">
        <f>IF(N831="nulová",J831,0)</f>
        <v>0</v>
      </c>
      <c r="BJ831" s="17" t="s">
        <v>77</v>
      </c>
      <c r="BK831" s="182">
        <f>ROUND(I831*H831,1)</f>
        <v>0</v>
      </c>
      <c r="BL831" s="17" t="s">
        <v>143</v>
      </c>
      <c r="BM831" s="17" t="s">
        <v>1044</v>
      </c>
    </row>
    <row r="832" spans="2:65" s="1" customFormat="1" ht="22.5" customHeight="1">
      <c r="B832" s="34"/>
      <c r="C832" s="172" t="s">
        <v>1045</v>
      </c>
      <c r="D832" s="172" t="s">
        <v>129</v>
      </c>
      <c r="E832" s="173" t="s">
        <v>1046</v>
      </c>
      <c r="F832" s="174" t="s">
        <v>1047</v>
      </c>
      <c r="G832" s="175" t="s">
        <v>227</v>
      </c>
      <c r="H832" s="176">
        <v>29.62</v>
      </c>
      <c r="I832" s="177"/>
      <c r="J832" s="176">
        <f>ROUND(I832*H832,1)</f>
        <v>0</v>
      </c>
      <c r="K832" s="174" t="s">
        <v>218</v>
      </c>
      <c r="L832" s="54"/>
      <c r="M832" s="178" t="s">
        <v>19</v>
      </c>
      <c r="N832" s="179" t="s">
        <v>41</v>
      </c>
      <c r="O832" s="35"/>
      <c r="P832" s="180">
        <f>O832*H832</f>
        <v>0</v>
      </c>
      <c r="Q832" s="180">
        <v>0.27994</v>
      </c>
      <c r="R832" s="180">
        <f>Q832*H832</f>
        <v>8.2918228</v>
      </c>
      <c r="S832" s="180">
        <v>0</v>
      </c>
      <c r="T832" s="181">
        <f>S832*H832</f>
        <v>0</v>
      </c>
      <c r="AR832" s="17" t="s">
        <v>143</v>
      </c>
      <c r="AT832" s="17" t="s">
        <v>129</v>
      </c>
      <c r="AU832" s="17" t="s">
        <v>139</v>
      </c>
      <c r="AY832" s="17" t="s">
        <v>128</v>
      </c>
      <c r="BE832" s="182">
        <f>IF(N832="základní",J832,0)</f>
        <v>0</v>
      </c>
      <c r="BF832" s="182">
        <f>IF(N832="snížená",J832,0)</f>
        <v>0</v>
      </c>
      <c r="BG832" s="182">
        <f>IF(N832="zákl. přenesená",J832,0)</f>
        <v>0</v>
      </c>
      <c r="BH832" s="182">
        <f>IF(N832="sníž. přenesená",J832,0)</f>
        <v>0</v>
      </c>
      <c r="BI832" s="182">
        <f>IF(N832="nulová",J832,0)</f>
        <v>0</v>
      </c>
      <c r="BJ832" s="17" t="s">
        <v>77</v>
      </c>
      <c r="BK832" s="182">
        <f>ROUND(I832*H832,1)</f>
        <v>0</v>
      </c>
      <c r="BL832" s="17" t="s">
        <v>143</v>
      </c>
      <c r="BM832" s="17" t="s">
        <v>1048</v>
      </c>
    </row>
    <row r="833" spans="2:65" s="1" customFormat="1" ht="22.5" customHeight="1">
      <c r="B833" s="34"/>
      <c r="C833" s="172" t="s">
        <v>1049</v>
      </c>
      <c r="D833" s="172" t="s">
        <v>129</v>
      </c>
      <c r="E833" s="173" t="s">
        <v>1050</v>
      </c>
      <c r="F833" s="174" t="s">
        <v>1051</v>
      </c>
      <c r="G833" s="175" t="s">
        <v>227</v>
      </c>
      <c r="H833" s="176">
        <v>29.62</v>
      </c>
      <c r="I833" s="177"/>
      <c r="J833" s="176">
        <f>ROUND(I833*H833,1)</f>
        <v>0</v>
      </c>
      <c r="K833" s="174" t="s">
        <v>218</v>
      </c>
      <c r="L833" s="54"/>
      <c r="M833" s="178" t="s">
        <v>19</v>
      </c>
      <c r="N833" s="179" t="s">
        <v>41</v>
      </c>
      <c r="O833" s="35"/>
      <c r="P833" s="180">
        <f>O833*H833</f>
        <v>0</v>
      </c>
      <c r="Q833" s="180">
        <v>0.15826</v>
      </c>
      <c r="R833" s="180">
        <f>Q833*H833</f>
        <v>4.687661200000001</v>
      </c>
      <c r="S833" s="180">
        <v>0</v>
      </c>
      <c r="T833" s="181">
        <f>S833*H833</f>
        <v>0</v>
      </c>
      <c r="AR833" s="17" t="s">
        <v>143</v>
      </c>
      <c r="AT833" s="17" t="s">
        <v>129</v>
      </c>
      <c r="AU833" s="17" t="s">
        <v>139</v>
      </c>
      <c r="AY833" s="17" t="s">
        <v>128</v>
      </c>
      <c r="BE833" s="182">
        <f>IF(N833="základní",J833,0)</f>
        <v>0</v>
      </c>
      <c r="BF833" s="182">
        <f>IF(N833="snížená",J833,0)</f>
        <v>0</v>
      </c>
      <c r="BG833" s="182">
        <f>IF(N833="zákl. přenesená",J833,0)</f>
        <v>0</v>
      </c>
      <c r="BH833" s="182">
        <f>IF(N833="sníž. přenesená",J833,0)</f>
        <v>0</v>
      </c>
      <c r="BI833" s="182">
        <f>IF(N833="nulová",J833,0)</f>
        <v>0</v>
      </c>
      <c r="BJ833" s="17" t="s">
        <v>77</v>
      </c>
      <c r="BK833" s="182">
        <f>ROUND(I833*H833,1)</f>
        <v>0</v>
      </c>
      <c r="BL833" s="17" t="s">
        <v>143</v>
      </c>
      <c r="BM833" s="17" t="s">
        <v>1052</v>
      </c>
    </row>
    <row r="834" spans="2:47" s="1" customFormat="1" ht="27">
      <c r="B834" s="34"/>
      <c r="C834" s="56"/>
      <c r="D834" s="216" t="s">
        <v>220</v>
      </c>
      <c r="E834" s="56"/>
      <c r="F834" s="226" t="s">
        <v>1053</v>
      </c>
      <c r="G834" s="56"/>
      <c r="H834" s="56"/>
      <c r="I834" s="145"/>
      <c r="J834" s="56"/>
      <c r="K834" s="56"/>
      <c r="L834" s="54"/>
      <c r="M834" s="71"/>
      <c r="N834" s="35"/>
      <c r="O834" s="35"/>
      <c r="P834" s="35"/>
      <c r="Q834" s="35"/>
      <c r="R834" s="35"/>
      <c r="S834" s="35"/>
      <c r="T834" s="72"/>
      <c r="AT834" s="17" t="s">
        <v>220</v>
      </c>
      <c r="AU834" s="17" t="s">
        <v>139</v>
      </c>
    </row>
    <row r="835" spans="2:65" s="1" customFormat="1" ht="22.5" customHeight="1">
      <c r="B835" s="34"/>
      <c r="C835" s="172" t="s">
        <v>1054</v>
      </c>
      <c r="D835" s="172" t="s">
        <v>129</v>
      </c>
      <c r="E835" s="173" t="s">
        <v>1055</v>
      </c>
      <c r="F835" s="174" t="s">
        <v>1056</v>
      </c>
      <c r="G835" s="175" t="s">
        <v>227</v>
      </c>
      <c r="H835" s="176">
        <v>29.62</v>
      </c>
      <c r="I835" s="177"/>
      <c r="J835" s="176">
        <f>ROUND(I835*H835,1)</f>
        <v>0</v>
      </c>
      <c r="K835" s="174" t="s">
        <v>19</v>
      </c>
      <c r="L835" s="54"/>
      <c r="M835" s="178" t="s">
        <v>19</v>
      </c>
      <c r="N835" s="179" t="s">
        <v>41</v>
      </c>
      <c r="O835" s="35"/>
      <c r="P835" s="180">
        <f>O835*H835</f>
        <v>0</v>
      </c>
      <c r="Q835" s="180">
        <v>0</v>
      </c>
      <c r="R835" s="180">
        <f>Q835*H835</f>
        <v>0</v>
      </c>
      <c r="S835" s="180">
        <v>0</v>
      </c>
      <c r="T835" s="181">
        <f>S835*H835</f>
        <v>0</v>
      </c>
      <c r="AR835" s="17" t="s">
        <v>143</v>
      </c>
      <c r="AT835" s="17" t="s">
        <v>129</v>
      </c>
      <c r="AU835" s="17" t="s">
        <v>139</v>
      </c>
      <c r="AY835" s="17" t="s">
        <v>128</v>
      </c>
      <c r="BE835" s="182">
        <f>IF(N835="základní",J835,0)</f>
        <v>0</v>
      </c>
      <c r="BF835" s="182">
        <f>IF(N835="snížená",J835,0)</f>
        <v>0</v>
      </c>
      <c r="BG835" s="182">
        <f>IF(N835="zákl. přenesená",J835,0)</f>
        <v>0</v>
      </c>
      <c r="BH835" s="182">
        <f>IF(N835="sníž. přenesená",J835,0)</f>
        <v>0</v>
      </c>
      <c r="BI835" s="182">
        <f>IF(N835="nulová",J835,0)</f>
        <v>0</v>
      </c>
      <c r="BJ835" s="17" t="s">
        <v>77</v>
      </c>
      <c r="BK835" s="182">
        <f>ROUND(I835*H835,1)</f>
        <v>0</v>
      </c>
      <c r="BL835" s="17" t="s">
        <v>143</v>
      </c>
      <c r="BM835" s="17" t="s">
        <v>1057</v>
      </c>
    </row>
    <row r="836" spans="2:65" s="1" customFormat="1" ht="22.5" customHeight="1">
      <c r="B836" s="34"/>
      <c r="C836" s="172" t="s">
        <v>1058</v>
      </c>
      <c r="D836" s="172" t="s">
        <v>129</v>
      </c>
      <c r="E836" s="173" t="s">
        <v>1059</v>
      </c>
      <c r="F836" s="174" t="s">
        <v>1060</v>
      </c>
      <c r="G836" s="175" t="s">
        <v>227</v>
      </c>
      <c r="H836" s="176">
        <v>29.62</v>
      </c>
      <c r="I836" s="177"/>
      <c r="J836" s="176">
        <f>ROUND(I836*H836,1)</f>
        <v>0</v>
      </c>
      <c r="K836" s="174" t="s">
        <v>218</v>
      </c>
      <c r="L836" s="54"/>
      <c r="M836" s="178" t="s">
        <v>19</v>
      </c>
      <c r="N836" s="179" t="s">
        <v>41</v>
      </c>
      <c r="O836" s="35"/>
      <c r="P836" s="180">
        <f>O836*H836</f>
        <v>0</v>
      </c>
      <c r="Q836" s="180">
        <v>0.10373</v>
      </c>
      <c r="R836" s="180">
        <f>Q836*H836</f>
        <v>3.0724826000000003</v>
      </c>
      <c r="S836" s="180">
        <v>0</v>
      </c>
      <c r="T836" s="181">
        <f>S836*H836</f>
        <v>0</v>
      </c>
      <c r="AR836" s="17" t="s">
        <v>143</v>
      </c>
      <c r="AT836" s="17" t="s">
        <v>129</v>
      </c>
      <c r="AU836" s="17" t="s">
        <v>139</v>
      </c>
      <c r="AY836" s="17" t="s">
        <v>128</v>
      </c>
      <c r="BE836" s="182">
        <f>IF(N836="základní",J836,0)</f>
        <v>0</v>
      </c>
      <c r="BF836" s="182">
        <f>IF(N836="snížená",J836,0)</f>
        <v>0</v>
      </c>
      <c r="BG836" s="182">
        <f>IF(N836="zákl. přenesená",J836,0)</f>
        <v>0</v>
      </c>
      <c r="BH836" s="182">
        <f>IF(N836="sníž. přenesená",J836,0)</f>
        <v>0</v>
      </c>
      <c r="BI836" s="182">
        <f>IF(N836="nulová",J836,0)</f>
        <v>0</v>
      </c>
      <c r="BJ836" s="17" t="s">
        <v>77</v>
      </c>
      <c r="BK836" s="182">
        <f>ROUND(I836*H836,1)</f>
        <v>0</v>
      </c>
      <c r="BL836" s="17" t="s">
        <v>143</v>
      </c>
      <c r="BM836" s="17" t="s">
        <v>1061</v>
      </c>
    </row>
    <row r="837" spans="2:47" s="1" customFormat="1" ht="27">
      <c r="B837" s="34"/>
      <c r="C837" s="56"/>
      <c r="D837" s="201" t="s">
        <v>220</v>
      </c>
      <c r="E837" s="56"/>
      <c r="F837" s="202" t="s">
        <v>1062</v>
      </c>
      <c r="G837" s="56"/>
      <c r="H837" s="56"/>
      <c r="I837" s="145"/>
      <c r="J837" s="56"/>
      <c r="K837" s="56"/>
      <c r="L837" s="54"/>
      <c r="M837" s="71"/>
      <c r="N837" s="35"/>
      <c r="O837" s="35"/>
      <c r="P837" s="35"/>
      <c r="Q837" s="35"/>
      <c r="R837" s="35"/>
      <c r="S837" s="35"/>
      <c r="T837" s="72"/>
      <c r="AT837" s="17" t="s">
        <v>220</v>
      </c>
      <c r="AU837" s="17" t="s">
        <v>139</v>
      </c>
    </row>
    <row r="838" spans="2:51" s="11" customFormat="1" ht="13.5">
      <c r="B838" s="203"/>
      <c r="C838" s="204"/>
      <c r="D838" s="201" t="s">
        <v>222</v>
      </c>
      <c r="E838" s="205" t="s">
        <v>19</v>
      </c>
      <c r="F838" s="206" t="s">
        <v>1063</v>
      </c>
      <c r="G838" s="204"/>
      <c r="H838" s="207" t="s">
        <v>19</v>
      </c>
      <c r="I838" s="208"/>
      <c r="J838" s="204"/>
      <c r="K838" s="204"/>
      <c r="L838" s="209"/>
      <c r="M838" s="210"/>
      <c r="N838" s="211"/>
      <c r="O838" s="211"/>
      <c r="P838" s="211"/>
      <c r="Q838" s="211"/>
      <c r="R838" s="211"/>
      <c r="S838" s="211"/>
      <c r="T838" s="212"/>
      <c r="AT838" s="213" t="s">
        <v>222</v>
      </c>
      <c r="AU838" s="213" t="s">
        <v>139</v>
      </c>
      <c r="AV838" s="11" t="s">
        <v>77</v>
      </c>
      <c r="AW838" s="11" t="s">
        <v>33</v>
      </c>
      <c r="AX838" s="11" t="s">
        <v>70</v>
      </c>
      <c r="AY838" s="213" t="s">
        <v>128</v>
      </c>
    </row>
    <row r="839" spans="2:51" s="12" customFormat="1" ht="13.5">
      <c r="B839" s="214"/>
      <c r="C839" s="215"/>
      <c r="D839" s="201" t="s">
        <v>222</v>
      </c>
      <c r="E839" s="227" t="s">
        <v>19</v>
      </c>
      <c r="F839" s="228" t="s">
        <v>1064</v>
      </c>
      <c r="G839" s="215"/>
      <c r="H839" s="229">
        <v>13.62</v>
      </c>
      <c r="I839" s="220"/>
      <c r="J839" s="215"/>
      <c r="K839" s="215"/>
      <c r="L839" s="221"/>
      <c r="M839" s="222"/>
      <c r="N839" s="223"/>
      <c r="O839" s="223"/>
      <c r="P839" s="223"/>
      <c r="Q839" s="223"/>
      <c r="R839" s="223"/>
      <c r="S839" s="223"/>
      <c r="T839" s="224"/>
      <c r="AT839" s="225" t="s">
        <v>222</v>
      </c>
      <c r="AU839" s="225" t="s">
        <v>139</v>
      </c>
      <c r="AV839" s="12" t="s">
        <v>79</v>
      </c>
      <c r="AW839" s="12" t="s">
        <v>33</v>
      </c>
      <c r="AX839" s="12" t="s">
        <v>70</v>
      </c>
      <c r="AY839" s="225" t="s">
        <v>128</v>
      </c>
    </row>
    <row r="840" spans="2:51" s="11" customFormat="1" ht="13.5">
      <c r="B840" s="203"/>
      <c r="C840" s="204"/>
      <c r="D840" s="201" t="s">
        <v>222</v>
      </c>
      <c r="E840" s="205" t="s">
        <v>19</v>
      </c>
      <c r="F840" s="206" t="s">
        <v>1065</v>
      </c>
      <c r="G840" s="204"/>
      <c r="H840" s="207" t="s">
        <v>19</v>
      </c>
      <c r="I840" s="208"/>
      <c r="J840" s="204"/>
      <c r="K840" s="204"/>
      <c r="L840" s="209"/>
      <c r="M840" s="210"/>
      <c r="N840" s="211"/>
      <c r="O840" s="211"/>
      <c r="P840" s="211"/>
      <c r="Q840" s="211"/>
      <c r="R840" s="211"/>
      <c r="S840" s="211"/>
      <c r="T840" s="212"/>
      <c r="AT840" s="213" t="s">
        <v>222</v>
      </c>
      <c r="AU840" s="213" t="s">
        <v>139</v>
      </c>
      <c r="AV840" s="11" t="s">
        <v>77</v>
      </c>
      <c r="AW840" s="11" t="s">
        <v>33</v>
      </c>
      <c r="AX840" s="11" t="s">
        <v>70</v>
      </c>
      <c r="AY840" s="213" t="s">
        <v>128</v>
      </c>
    </row>
    <row r="841" spans="2:51" s="12" customFormat="1" ht="13.5">
      <c r="B841" s="214"/>
      <c r="C841" s="215"/>
      <c r="D841" s="201" t="s">
        <v>222</v>
      </c>
      <c r="E841" s="227" t="s">
        <v>19</v>
      </c>
      <c r="F841" s="228" t="s">
        <v>150</v>
      </c>
      <c r="G841" s="215"/>
      <c r="H841" s="229">
        <v>16</v>
      </c>
      <c r="I841" s="220"/>
      <c r="J841" s="215"/>
      <c r="K841" s="215"/>
      <c r="L841" s="221"/>
      <c r="M841" s="222"/>
      <c r="N841" s="223"/>
      <c r="O841" s="223"/>
      <c r="P841" s="223"/>
      <c r="Q841" s="223"/>
      <c r="R841" s="223"/>
      <c r="S841" s="223"/>
      <c r="T841" s="224"/>
      <c r="AT841" s="225" t="s">
        <v>222</v>
      </c>
      <c r="AU841" s="225" t="s">
        <v>139</v>
      </c>
      <c r="AV841" s="12" t="s">
        <v>79</v>
      </c>
      <c r="AW841" s="12" t="s">
        <v>33</v>
      </c>
      <c r="AX841" s="12" t="s">
        <v>70</v>
      </c>
      <c r="AY841" s="225" t="s">
        <v>128</v>
      </c>
    </row>
    <row r="842" spans="2:51" s="13" customFormat="1" ht="13.5">
      <c r="B842" s="230"/>
      <c r="C842" s="231"/>
      <c r="D842" s="201" t="s">
        <v>222</v>
      </c>
      <c r="E842" s="250" t="s">
        <v>19</v>
      </c>
      <c r="F842" s="251" t="s">
        <v>251</v>
      </c>
      <c r="G842" s="231"/>
      <c r="H842" s="252">
        <v>29.62</v>
      </c>
      <c r="I842" s="235"/>
      <c r="J842" s="231"/>
      <c r="K842" s="231"/>
      <c r="L842" s="236"/>
      <c r="M842" s="237"/>
      <c r="N842" s="238"/>
      <c r="O842" s="238"/>
      <c r="P842" s="238"/>
      <c r="Q842" s="238"/>
      <c r="R842" s="238"/>
      <c r="S842" s="238"/>
      <c r="T842" s="239"/>
      <c r="AT842" s="240" t="s">
        <v>222</v>
      </c>
      <c r="AU842" s="240" t="s">
        <v>139</v>
      </c>
      <c r="AV842" s="13" t="s">
        <v>143</v>
      </c>
      <c r="AW842" s="13" t="s">
        <v>33</v>
      </c>
      <c r="AX842" s="13" t="s">
        <v>77</v>
      </c>
      <c r="AY842" s="240" t="s">
        <v>128</v>
      </c>
    </row>
    <row r="843" spans="2:63" s="9" customFormat="1" ht="22.35" customHeight="1">
      <c r="B843" s="158"/>
      <c r="C843" s="159"/>
      <c r="D843" s="160" t="s">
        <v>69</v>
      </c>
      <c r="E843" s="199" t="s">
        <v>635</v>
      </c>
      <c r="F843" s="199" t="s">
        <v>1066</v>
      </c>
      <c r="G843" s="159"/>
      <c r="H843" s="159"/>
      <c r="I843" s="162"/>
      <c r="J843" s="200">
        <f>BK843</f>
        <v>0</v>
      </c>
      <c r="K843" s="159"/>
      <c r="L843" s="164"/>
      <c r="M843" s="165"/>
      <c r="N843" s="166"/>
      <c r="O843" s="166"/>
      <c r="P843" s="167">
        <f>SUM(P844:P931)</f>
        <v>0</v>
      </c>
      <c r="Q843" s="166"/>
      <c r="R843" s="167">
        <f>SUM(R844:R931)</f>
        <v>47.6035098</v>
      </c>
      <c r="S843" s="166"/>
      <c r="T843" s="168">
        <f>SUM(T844:T931)</f>
        <v>0</v>
      </c>
      <c r="AR843" s="169" t="s">
        <v>77</v>
      </c>
      <c r="AT843" s="170" t="s">
        <v>69</v>
      </c>
      <c r="AU843" s="170" t="s">
        <v>79</v>
      </c>
      <c r="AY843" s="169" t="s">
        <v>128</v>
      </c>
      <c r="BK843" s="171">
        <f>SUM(BK844:BK931)</f>
        <v>0</v>
      </c>
    </row>
    <row r="844" spans="2:65" s="1" customFormat="1" ht="31.5" customHeight="1">
      <c r="B844" s="34"/>
      <c r="C844" s="172" t="s">
        <v>1067</v>
      </c>
      <c r="D844" s="172" t="s">
        <v>129</v>
      </c>
      <c r="E844" s="173" t="s">
        <v>1068</v>
      </c>
      <c r="F844" s="174" t="s">
        <v>1069</v>
      </c>
      <c r="G844" s="175" t="s">
        <v>227</v>
      </c>
      <c r="H844" s="176">
        <v>21.56</v>
      </c>
      <c r="I844" s="177"/>
      <c r="J844" s="176">
        <f>ROUND(I844*H844,1)</f>
        <v>0</v>
      </c>
      <c r="K844" s="174" t="s">
        <v>218</v>
      </c>
      <c r="L844" s="54"/>
      <c r="M844" s="178" t="s">
        <v>19</v>
      </c>
      <c r="N844" s="179" t="s">
        <v>41</v>
      </c>
      <c r="O844" s="35"/>
      <c r="P844" s="180">
        <f>O844*H844</f>
        <v>0</v>
      </c>
      <c r="Q844" s="180">
        <v>0.00947</v>
      </c>
      <c r="R844" s="180">
        <f>Q844*H844</f>
        <v>0.20417319999999997</v>
      </c>
      <c r="S844" s="180">
        <v>0</v>
      </c>
      <c r="T844" s="181">
        <f>S844*H844</f>
        <v>0</v>
      </c>
      <c r="AR844" s="17" t="s">
        <v>143</v>
      </c>
      <c r="AT844" s="17" t="s">
        <v>129</v>
      </c>
      <c r="AU844" s="17" t="s">
        <v>139</v>
      </c>
      <c r="AY844" s="17" t="s">
        <v>128</v>
      </c>
      <c r="BE844" s="182">
        <f>IF(N844="základní",J844,0)</f>
        <v>0</v>
      </c>
      <c r="BF844" s="182">
        <f>IF(N844="snížená",J844,0)</f>
        <v>0</v>
      </c>
      <c r="BG844" s="182">
        <f>IF(N844="zákl. přenesená",J844,0)</f>
        <v>0</v>
      </c>
      <c r="BH844" s="182">
        <f>IF(N844="sníž. přenesená",J844,0)</f>
        <v>0</v>
      </c>
      <c r="BI844" s="182">
        <f>IF(N844="nulová",J844,0)</f>
        <v>0</v>
      </c>
      <c r="BJ844" s="17" t="s">
        <v>77</v>
      </c>
      <c r="BK844" s="182">
        <f>ROUND(I844*H844,1)</f>
        <v>0</v>
      </c>
      <c r="BL844" s="17" t="s">
        <v>143</v>
      </c>
      <c r="BM844" s="17" t="s">
        <v>1070</v>
      </c>
    </row>
    <row r="845" spans="2:47" s="1" customFormat="1" ht="148.5">
      <c r="B845" s="34"/>
      <c r="C845" s="56"/>
      <c r="D845" s="201" t="s">
        <v>220</v>
      </c>
      <c r="E845" s="56"/>
      <c r="F845" s="202" t="s">
        <v>1071</v>
      </c>
      <c r="G845" s="56"/>
      <c r="H845" s="56"/>
      <c r="I845" s="145"/>
      <c r="J845" s="56"/>
      <c r="K845" s="56"/>
      <c r="L845" s="54"/>
      <c r="M845" s="71"/>
      <c r="N845" s="35"/>
      <c r="O845" s="35"/>
      <c r="P845" s="35"/>
      <c r="Q845" s="35"/>
      <c r="R845" s="35"/>
      <c r="S845" s="35"/>
      <c r="T845" s="72"/>
      <c r="AT845" s="17" t="s">
        <v>220</v>
      </c>
      <c r="AU845" s="17" t="s">
        <v>139</v>
      </c>
    </row>
    <row r="846" spans="2:51" s="11" customFormat="1" ht="13.5">
      <c r="B846" s="203"/>
      <c r="C846" s="204"/>
      <c r="D846" s="201" t="s">
        <v>222</v>
      </c>
      <c r="E846" s="205" t="s">
        <v>19</v>
      </c>
      <c r="F846" s="206" t="s">
        <v>1072</v>
      </c>
      <c r="G846" s="204"/>
      <c r="H846" s="207" t="s">
        <v>19</v>
      </c>
      <c r="I846" s="208"/>
      <c r="J846" s="204"/>
      <c r="K846" s="204"/>
      <c r="L846" s="209"/>
      <c r="M846" s="210"/>
      <c r="N846" s="211"/>
      <c r="O846" s="211"/>
      <c r="P846" s="211"/>
      <c r="Q846" s="211"/>
      <c r="R846" s="211"/>
      <c r="S846" s="211"/>
      <c r="T846" s="212"/>
      <c r="AT846" s="213" t="s">
        <v>222</v>
      </c>
      <c r="AU846" s="213" t="s">
        <v>139</v>
      </c>
      <c r="AV846" s="11" t="s">
        <v>77</v>
      </c>
      <c r="AW846" s="11" t="s">
        <v>33</v>
      </c>
      <c r="AX846" s="11" t="s">
        <v>70</v>
      </c>
      <c r="AY846" s="213" t="s">
        <v>128</v>
      </c>
    </row>
    <row r="847" spans="2:51" s="12" customFormat="1" ht="13.5">
      <c r="B847" s="214"/>
      <c r="C847" s="215"/>
      <c r="D847" s="216" t="s">
        <v>222</v>
      </c>
      <c r="E847" s="217" t="s">
        <v>19</v>
      </c>
      <c r="F847" s="218" t="s">
        <v>1073</v>
      </c>
      <c r="G847" s="215"/>
      <c r="H847" s="219">
        <v>21.56</v>
      </c>
      <c r="I847" s="220"/>
      <c r="J847" s="215"/>
      <c r="K847" s="215"/>
      <c r="L847" s="221"/>
      <c r="M847" s="222"/>
      <c r="N847" s="223"/>
      <c r="O847" s="223"/>
      <c r="P847" s="223"/>
      <c r="Q847" s="223"/>
      <c r="R847" s="223"/>
      <c r="S847" s="223"/>
      <c r="T847" s="224"/>
      <c r="AT847" s="225" t="s">
        <v>222</v>
      </c>
      <c r="AU847" s="225" t="s">
        <v>139</v>
      </c>
      <c r="AV847" s="12" t="s">
        <v>79</v>
      </c>
      <c r="AW847" s="12" t="s">
        <v>33</v>
      </c>
      <c r="AX847" s="12" t="s">
        <v>77</v>
      </c>
      <c r="AY847" s="225" t="s">
        <v>128</v>
      </c>
    </row>
    <row r="848" spans="2:65" s="1" customFormat="1" ht="22.5" customHeight="1">
      <c r="B848" s="34"/>
      <c r="C848" s="241" t="s">
        <v>1074</v>
      </c>
      <c r="D848" s="241" t="s">
        <v>275</v>
      </c>
      <c r="E848" s="242" t="s">
        <v>1075</v>
      </c>
      <c r="F848" s="243" t="s">
        <v>1076</v>
      </c>
      <c r="G848" s="244" t="s">
        <v>227</v>
      </c>
      <c r="H848" s="245">
        <v>22.64</v>
      </c>
      <c r="I848" s="246"/>
      <c r="J848" s="245">
        <f>ROUND(I848*H848,1)</f>
        <v>0</v>
      </c>
      <c r="K848" s="243" t="s">
        <v>218</v>
      </c>
      <c r="L848" s="247"/>
      <c r="M848" s="248" t="s">
        <v>19</v>
      </c>
      <c r="N848" s="249" t="s">
        <v>41</v>
      </c>
      <c r="O848" s="35"/>
      <c r="P848" s="180">
        <f>O848*H848</f>
        <v>0</v>
      </c>
      <c r="Q848" s="180">
        <v>0.015</v>
      </c>
      <c r="R848" s="180">
        <f>Q848*H848</f>
        <v>0.3396</v>
      </c>
      <c r="S848" s="180">
        <v>0</v>
      </c>
      <c r="T848" s="181">
        <f>S848*H848</f>
        <v>0</v>
      </c>
      <c r="AR848" s="17" t="s">
        <v>162</v>
      </c>
      <c r="AT848" s="17" t="s">
        <v>275</v>
      </c>
      <c r="AU848" s="17" t="s">
        <v>139</v>
      </c>
      <c r="AY848" s="17" t="s">
        <v>128</v>
      </c>
      <c r="BE848" s="182">
        <f>IF(N848="základní",J848,0)</f>
        <v>0</v>
      </c>
      <c r="BF848" s="182">
        <f>IF(N848="snížená",J848,0)</f>
        <v>0</v>
      </c>
      <c r="BG848" s="182">
        <f>IF(N848="zákl. přenesená",J848,0)</f>
        <v>0</v>
      </c>
      <c r="BH848" s="182">
        <f>IF(N848="sníž. přenesená",J848,0)</f>
        <v>0</v>
      </c>
      <c r="BI848" s="182">
        <f>IF(N848="nulová",J848,0)</f>
        <v>0</v>
      </c>
      <c r="BJ848" s="17" t="s">
        <v>77</v>
      </c>
      <c r="BK848" s="182">
        <f>ROUND(I848*H848,1)</f>
        <v>0</v>
      </c>
      <c r="BL848" s="17" t="s">
        <v>143</v>
      </c>
      <c r="BM848" s="17" t="s">
        <v>1077</v>
      </c>
    </row>
    <row r="849" spans="2:65" s="1" customFormat="1" ht="31.5" customHeight="1">
      <c r="B849" s="34"/>
      <c r="C849" s="172" t="s">
        <v>1078</v>
      </c>
      <c r="D849" s="172" t="s">
        <v>129</v>
      </c>
      <c r="E849" s="173" t="s">
        <v>1079</v>
      </c>
      <c r="F849" s="174" t="s">
        <v>1080</v>
      </c>
      <c r="G849" s="175" t="s">
        <v>227</v>
      </c>
      <c r="H849" s="176">
        <v>61.89</v>
      </c>
      <c r="I849" s="177"/>
      <c r="J849" s="176">
        <f>ROUND(I849*H849,1)</f>
        <v>0</v>
      </c>
      <c r="K849" s="174" t="s">
        <v>19</v>
      </c>
      <c r="L849" s="54"/>
      <c r="M849" s="178" t="s">
        <v>19</v>
      </c>
      <c r="N849" s="179" t="s">
        <v>41</v>
      </c>
      <c r="O849" s="35"/>
      <c r="P849" s="180">
        <f>O849*H849</f>
        <v>0</v>
      </c>
      <c r="Q849" s="180">
        <v>0.01838</v>
      </c>
      <c r="R849" s="180">
        <f>Q849*H849</f>
        <v>1.1375382</v>
      </c>
      <c r="S849" s="180">
        <v>0</v>
      </c>
      <c r="T849" s="181">
        <f>S849*H849</f>
        <v>0</v>
      </c>
      <c r="AR849" s="17" t="s">
        <v>143</v>
      </c>
      <c r="AT849" s="17" t="s">
        <v>129</v>
      </c>
      <c r="AU849" s="17" t="s">
        <v>139</v>
      </c>
      <c r="AY849" s="17" t="s">
        <v>128</v>
      </c>
      <c r="BE849" s="182">
        <f>IF(N849="základní",J849,0)</f>
        <v>0</v>
      </c>
      <c r="BF849" s="182">
        <f>IF(N849="snížená",J849,0)</f>
        <v>0</v>
      </c>
      <c r="BG849" s="182">
        <f>IF(N849="zákl. přenesená",J849,0)</f>
        <v>0</v>
      </c>
      <c r="BH849" s="182">
        <f>IF(N849="sníž. přenesená",J849,0)</f>
        <v>0</v>
      </c>
      <c r="BI849" s="182">
        <f>IF(N849="nulová",J849,0)</f>
        <v>0</v>
      </c>
      <c r="BJ849" s="17" t="s">
        <v>77</v>
      </c>
      <c r="BK849" s="182">
        <f>ROUND(I849*H849,1)</f>
        <v>0</v>
      </c>
      <c r="BL849" s="17" t="s">
        <v>143</v>
      </c>
      <c r="BM849" s="17" t="s">
        <v>1081</v>
      </c>
    </row>
    <row r="850" spans="2:51" s="11" customFormat="1" ht="13.5">
      <c r="B850" s="203"/>
      <c r="C850" s="204"/>
      <c r="D850" s="201" t="s">
        <v>222</v>
      </c>
      <c r="E850" s="205" t="s">
        <v>19</v>
      </c>
      <c r="F850" s="206" t="s">
        <v>440</v>
      </c>
      <c r="G850" s="204"/>
      <c r="H850" s="207" t="s">
        <v>19</v>
      </c>
      <c r="I850" s="208"/>
      <c r="J850" s="204"/>
      <c r="K850" s="204"/>
      <c r="L850" s="209"/>
      <c r="M850" s="210"/>
      <c r="N850" s="211"/>
      <c r="O850" s="211"/>
      <c r="P850" s="211"/>
      <c r="Q850" s="211"/>
      <c r="R850" s="211"/>
      <c r="S850" s="211"/>
      <c r="T850" s="212"/>
      <c r="AT850" s="213" t="s">
        <v>222</v>
      </c>
      <c r="AU850" s="213" t="s">
        <v>139</v>
      </c>
      <c r="AV850" s="11" t="s">
        <v>77</v>
      </c>
      <c r="AW850" s="11" t="s">
        <v>33</v>
      </c>
      <c r="AX850" s="11" t="s">
        <v>70</v>
      </c>
      <c r="AY850" s="213" t="s">
        <v>128</v>
      </c>
    </row>
    <row r="851" spans="2:51" s="12" customFormat="1" ht="13.5">
      <c r="B851" s="214"/>
      <c r="C851" s="215"/>
      <c r="D851" s="216" t="s">
        <v>222</v>
      </c>
      <c r="E851" s="217" t="s">
        <v>19</v>
      </c>
      <c r="F851" s="218" t="s">
        <v>1082</v>
      </c>
      <c r="G851" s="215"/>
      <c r="H851" s="219">
        <v>61.89</v>
      </c>
      <c r="I851" s="220"/>
      <c r="J851" s="215"/>
      <c r="K851" s="215"/>
      <c r="L851" s="221"/>
      <c r="M851" s="222"/>
      <c r="N851" s="223"/>
      <c r="O851" s="223"/>
      <c r="P851" s="223"/>
      <c r="Q851" s="223"/>
      <c r="R851" s="223"/>
      <c r="S851" s="223"/>
      <c r="T851" s="224"/>
      <c r="AT851" s="225" t="s">
        <v>222</v>
      </c>
      <c r="AU851" s="225" t="s">
        <v>139</v>
      </c>
      <c r="AV851" s="12" t="s">
        <v>79</v>
      </c>
      <c r="AW851" s="12" t="s">
        <v>33</v>
      </c>
      <c r="AX851" s="12" t="s">
        <v>77</v>
      </c>
      <c r="AY851" s="225" t="s">
        <v>128</v>
      </c>
    </row>
    <row r="852" spans="2:65" s="1" customFormat="1" ht="22.5" customHeight="1">
      <c r="B852" s="34"/>
      <c r="C852" s="172" t="s">
        <v>1083</v>
      </c>
      <c r="D852" s="172" t="s">
        <v>129</v>
      </c>
      <c r="E852" s="173" t="s">
        <v>1084</v>
      </c>
      <c r="F852" s="174" t="s">
        <v>1085</v>
      </c>
      <c r="G852" s="175" t="s">
        <v>227</v>
      </c>
      <c r="H852" s="176">
        <v>166.47</v>
      </c>
      <c r="I852" s="177"/>
      <c r="J852" s="176">
        <f>ROUND(I852*H852,1)</f>
        <v>0</v>
      </c>
      <c r="K852" s="174" t="s">
        <v>218</v>
      </c>
      <c r="L852" s="54"/>
      <c r="M852" s="178" t="s">
        <v>19</v>
      </c>
      <c r="N852" s="179" t="s">
        <v>41</v>
      </c>
      <c r="O852" s="35"/>
      <c r="P852" s="180">
        <f>O852*H852</f>
        <v>0</v>
      </c>
      <c r="Q852" s="180">
        <v>0.0051</v>
      </c>
      <c r="R852" s="180">
        <f>Q852*H852</f>
        <v>0.848997</v>
      </c>
      <c r="S852" s="180">
        <v>0</v>
      </c>
      <c r="T852" s="181">
        <f>S852*H852</f>
        <v>0</v>
      </c>
      <c r="AR852" s="17" t="s">
        <v>143</v>
      </c>
      <c r="AT852" s="17" t="s">
        <v>129</v>
      </c>
      <c r="AU852" s="17" t="s">
        <v>139</v>
      </c>
      <c r="AY852" s="17" t="s">
        <v>128</v>
      </c>
      <c r="BE852" s="182">
        <f>IF(N852="základní",J852,0)</f>
        <v>0</v>
      </c>
      <c r="BF852" s="182">
        <f>IF(N852="snížená",J852,0)</f>
        <v>0</v>
      </c>
      <c r="BG852" s="182">
        <f>IF(N852="zákl. přenesená",J852,0)</f>
        <v>0</v>
      </c>
      <c r="BH852" s="182">
        <f>IF(N852="sníž. přenesená",J852,0)</f>
        <v>0</v>
      </c>
      <c r="BI852" s="182">
        <f>IF(N852="nulová",J852,0)</f>
        <v>0</v>
      </c>
      <c r="BJ852" s="17" t="s">
        <v>77</v>
      </c>
      <c r="BK852" s="182">
        <f>ROUND(I852*H852,1)</f>
        <v>0</v>
      </c>
      <c r="BL852" s="17" t="s">
        <v>143</v>
      </c>
      <c r="BM852" s="17" t="s">
        <v>1086</v>
      </c>
    </row>
    <row r="853" spans="2:47" s="1" customFormat="1" ht="40.5">
      <c r="B853" s="34"/>
      <c r="C853" s="56"/>
      <c r="D853" s="201" t="s">
        <v>220</v>
      </c>
      <c r="E853" s="56"/>
      <c r="F853" s="202" t="s">
        <v>1087</v>
      </c>
      <c r="G853" s="56"/>
      <c r="H853" s="56"/>
      <c r="I853" s="145"/>
      <c r="J853" s="56"/>
      <c r="K853" s="56"/>
      <c r="L853" s="54"/>
      <c r="M853" s="71"/>
      <c r="N853" s="35"/>
      <c r="O853" s="35"/>
      <c r="P853" s="35"/>
      <c r="Q853" s="35"/>
      <c r="R853" s="35"/>
      <c r="S853" s="35"/>
      <c r="T853" s="72"/>
      <c r="AT853" s="17" t="s">
        <v>220</v>
      </c>
      <c r="AU853" s="17" t="s">
        <v>139</v>
      </c>
    </row>
    <row r="854" spans="2:51" s="11" customFormat="1" ht="13.5">
      <c r="B854" s="203"/>
      <c r="C854" s="204"/>
      <c r="D854" s="201" t="s">
        <v>222</v>
      </c>
      <c r="E854" s="205" t="s">
        <v>19</v>
      </c>
      <c r="F854" s="206" t="s">
        <v>440</v>
      </c>
      <c r="G854" s="204"/>
      <c r="H854" s="207" t="s">
        <v>19</v>
      </c>
      <c r="I854" s="208"/>
      <c r="J854" s="204"/>
      <c r="K854" s="204"/>
      <c r="L854" s="209"/>
      <c r="M854" s="210"/>
      <c r="N854" s="211"/>
      <c r="O854" s="211"/>
      <c r="P854" s="211"/>
      <c r="Q854" s="211"/>
      <c r="R854" s="211"/>
      <c r="S854" s="211"/>
      <c r="T854" s="212"/>
      <c r="AT854" s="213" t="s">
        <v>222</v>
      </c>
      <c r="AU854" s="213" t="s">
        <v>139</v>
      </c>
      <c r="AV854" s="11" t="s">
        <v>77</v>
      </c>
      <c r="AW854" s="11" t="s">
        <v>33</v>
      </c>
      <c r="AX854" s="11" t="s">
        <v>70</v>
      </c>
      <c r="AY854" s="213" t="s">
        <v>128</v>
      </c>
    </row>
    <row r="855" spans="2:51" s="12" customFormat="1" ht="13.5">
      <c r="B855" s="214"/>
      <c r="C855" s="215"/>
      <c r="D855" s="201" t="s">
        <v>222</v>
      </c>
      <c r="E855" s="227" t="s">
        <v>19</v>
      </c>
      <c r="F855" s="228" t="s">
        <v>832</v>
      </c>
      <c r="G855" s="215"/>
      <c r="H855" s="229">
        <v>12.3</v>
      </c>
      <c r="I855" s="220"/>
      <c r="J855" s="215"/>
      <c r="K855" s="215"/>
      <c r="L855" s="221"/>
      <c r="M855" s="222"/>
      <c r="N855" s="223"/>
      <c r="O855" s="223"/>
      <c r="P855" s="223"/>
      <c r="Q855" s="223"/>
      <c r="R855" s="223"/>
      <c r="S855" s="223"/>
      <c r="T855" s="224"/>
      <c r="AT855" s="225" t="s">
        <v>222</v>
      </c>
      <c r="AU855" s="225" t="s">
        <v>139</v>
      </c>
      <c r="AV855" s="12" t="s">
        <v>79</v>
      </c>
      <c r="AW855" s="12" t="s">
        <v>33</v>
      </c>
      <c r="AX855" s="12" t="s">
        <v>70</v>
      </c>
      <c r="AY855" s="225" t="s">
        <v>128</v>
      </c>
    </row>
    <row r="856" spans="2:51" s="11" customFormat="1" ht="13.5">
      <c r="B856" s="203"/>
      <c r="C856" s="204"/>
      <c r="D856" s="201" t="s">
        <v>222</v>
      </c>
      <c r="E856" s="205" t="s">
        <v>19</v>
      </c>
      <c r="F856" s="206" t="s">
        <v>833</v>
      </c>
      <c r="G856" s="204"/>
      <c r="H856" s="207" t="s">
        <v>19</v>
      </c>
      <c r="I856" s="208"/>
      <c r="J856" s="204"/>
      <c r="K856" s="204"/>
      <c r="L856" s="209"/>
      <c r="M856" s="210"/>
      <c r="N856" s="211"/>
      <c r="O856" s="211"/>
      <c r="P856" s="211"/>
      <c r="Q856" s="211"/>
      <c r="R856" s="211"/>
      <c r="S856" s="211"/>
      <c r="T856" s="212"/>
      <c r="AT856" s="213" t="s">
        <v>222</v>
      </c>
      <c r="AU856" s="213" t="s">
        <v>139</v>
      </c>
      <c r="AV856" s="11" t="s">
        <v>77</v>
      </c>
      <c r="AW856" s="11" t="s">
        <v>33</v>
      </c>
      <c r="AX856" s="11" t="s">
        <v>70</v>
      </c>
      <c r="AY856" s="213" t="s">
        <v>128</v>
      </c>
    </row>
    <row r="857" spans="2:51" s="12" customFormat="1" ht="13.5">
      <c r="B857" s="214"/>
      <c r="C857" s="215"/>
      <c r="D857" s="201" t="s">
        <v>222</v>
      </c>
      <c r="E857" s="227" t="s">
        <v>19</v>
      </c>
      <c r="F857" s="228" t="s">
        <v>834</v>
      </c>
      <c r="G857" s="215"/>
      <c r="H857" s="229">
        <v>151.97</v>
      </c>
      <c r="I857" s="220"/>
      <c r="J857" s="215"/>
      <c r="K857" s="215"/>
      <c r="L857" s="221"/>
      <c r="M857" s="222"/>
      <c r="N857" s="223"/>
      <c r="O857" s="223"/>
      <c r="P857" s="223"/>
      <c r="Q857" s="223"/>
      <c r="R857" s="223"/>
      <c r="S857" s="223"/>
      <c r="T857" s="224"/>
      <c r="AT857" s="225" t="s">
        <v>222</v>
      </c>
      <c r="AU857" s="225" t="s">
        <v>139</v>
      </c>
      <c r="AV857" s="12" t="s">
        <v>79</v>
      </c>
      <c r="AW857" s="12" t="s">
        <v>33</v>
      </c>
      <c r="AX857" s="12" t="s">
        <v>70</v>
      </c>
      <c r="AY857" s="225" t="s">
        <v>128</v>
      </c>
    </row>
    <row r="858" spans="2:51" s="11" customFormat="1" ht="13.5">
      <c r="B858" s="203"/>
      <c r="C858" s="204"/>
      <c r="D858" s="201" t="s">
        <v>222</v>
      </c>
      <c r="E858" s="205" t="s">
        <v>19</v>
      </c>
      <c r="F858" s="206" t="s">
        <v>526</v>
      </c>
      <c r="G858" s="204"/>
      <c r="H858" s="207" t="s">
        <v>19</v>
      </c>
      <c r="I858" s="208"/>
      <c r="J858" s="204"/>
      <c r="K858" s="204"/>
      <c r="L858" s="209"/>
      <c r="M858" s="210"/>
      <c r="N858" s="211"/>
      <c r="O858" s="211"/>
      <c r="P858" s="211"/>
      <c r="Q858" s="211"/>
      <c r="R858" s="211"/>
      <c r="S858" s="211"/>
      <c r="T858" s="212"/>
      <c r="AT858" s="213" t="s">
        <v>222</v>
      </c>
      <c r="AU858" s="213" t="s">
        <v>139</v>
      </c>
      <c r="AV858" s="11" t="s">
        <v>77</v>
      </c>
      <c r="AW858" s="11" t="s">
        <v>33</v>
      </c>
      <c r="AX858" s="11" t="s">
        <v>70</v>
      </c>
      <c r="AY858" s="213" t="s">
        <v>128</v>
      </c>
    </row>
    <row r="859" spans="2:51" s="12" customFormat="1" ht="13.5">
      <c r="B859" s="214"/>
      <c r="C859" s="215"/>
      <c r="D859" s="201" t="s">
        <v>222</v>
      </c>
      <c r="E859" s="227" t="s">
        <v>19</v>
      </c>
      <c r="F859" s="228" t="s">
        <v>764</v>
      </c>
      <c r="G859" s="215"/>
      <c r="H859" s="229">
        <v>2.2</v>
      </c>
      <c r="I859" s="220"/>
      <c r="J859" s="215"/>
      <c r="K859" s="215"/>
      <c r="L859" s="221"/>
      <c r="M859" s="222"/>
      <c r="N859" s="223"/>
      <c r="O859" s="223"/>
      <c r="P859" s="223"/>
      <c r="Q859" s="223"/>
      <c r="R859" s="223"/>
      <c r="S859" s="223"/>
      <c r="T859" s="224"/>
      <c r="AT859" s="225" t="s">
        <v>222</v>
      </c>
      <c r="AU859" s="225" t="s">
        <v>139</v>
      </c>
      <c r="AV859" s="12" t="s">
        <v>79</v>
      </c>
      <c r="AW859" s="12" t="s">
        <v>33</v>
      </c>
      <c r="AX859" s="12" t="s">
        <v>70</v>
      </c>
      <c r="AY859" s="225" t="s">
        <v>128</v>
      </c>
    </row>
    <row r="860" spans="2:51" s="13" customFormat="1" ht="13.5">
      <c r="B860" s="230"/>
      <c r="C860" s="231"/>
      <c r="D860" s="216" t="s">
        <v>222</v>
      </c>
      <c r="E860" s="232" t="s">
        <v>19</v>
      </c>
      <c r="F860" s="233" t="s">
        <v>251</v>
      </c>
      <c r="G860" s="231"/>
      <c r="H860" s="234">
        <v>166.47</v>
      </c>
      <c r="I860" s="235"/>
      <c r="J860" s="231"/>
      <c r="K860" s="231"/>
      <c r="L860" s="236"/>
      <c r="M860" s="237"/>
      <c r="N860" s="238"/>
      <c r="O860" s="238"/>
      <c r="P860" s="238"/>
      <c r="Q860" s="238"/>
      <c r="R860" s="238"/>
      <c r="S860" s="238"/>
      <c r="T860" s="239"/>
      <c r="AT860" s="240" t="s">
        <v>222</v>
      </c>
      <c r="AU860" s="240" t="s">
        <v>139</v>
      </c>
      <c r="AV860" s="13" t="s">
        <v>143</v>
      </c>
      <c r="AW860" s="13" t="s">
        <v>33</v>
      </c>
      <c r="AX860" s="13" t="s">
        <v>77</v>
      </c>
      <c r="AY860" s="240" t="s">
        <v>128</v>
      </c>
    </row>
    <row r="861" spans="2:65" s="1" customFormat="1" ht="22.5" customHeight="1">
      <c r="B861" s="34"/>
      <c r="C861" s="172" t="s">
        <v>1088</v>
      </c>
      <c r="D861" s="172" t="s">
        <v>129</v>
      </c>
      <c r="E861" s="173" t="s">
        <v>1089</v>
      </c>
      <c r="F861" s="174" t="s">
        <v>1090</v>
      </c>
      <c r="G861" s="175" t="s">
        <v>227</v>
      </c>
      <c r="H861" s="176">
        <v>166.47</v>
      </c>
      <c r="I861" s="177"/>
      <c r="J861" s="176">
        <f>ROUND(I861*H861,1)</f>
        <v>0</v>
      </c>
      <c r="K861" s="174" t="s">
        <v>218</v>
      </c>
      <c r="L861" s="54"/>
      <c r="M861" s="178" t="s">
        <v>19</v>
      </c>
      <c r="N861" s="179" t="s">
        <v>41</v>
      </c>
      <c r="O861" s="35"/>
      <c r="P861" s="180">
        <f>O861*H861</f>
        <v>0</v>
      </c>
      <c r="Q861" s="180">
        <v>0.003</v>
      </c>
      <c r="R861" s="180">
        <f>Q861*H861</f>
        <v>0.49941</v>
      </c>
      <c r="S861" s="180">
        <v>0</v>
      </c>
      <c r="T861" s="181">
        <f>S861*H861</f>
        <v>0</v>
      </c>
      <c r="AR861" s="17" t="s">
        <v>143</v>
      </c>
      <c r="AT861" s="17" t="s">
        <v>129</v>
      </c>
      <c r="AU861" s="17" t="s">
        <v>139</v>
      </c>
      <c r="AY861" s="17" t="s">
        <v>128</v>
      </c>
      <c r="BE861" s="182">
        <f>IF(N861="základní",J861,0)</f>
        <v>0</v>
      </c>
      <c r="BF861" s="182">
        <f>IF(N861="snížená",J861,0)</f>
        <v>0</v>
      </c>
      <c r="BG861" s="182">
        <f>IF(N861="zákl. přenesená",J861,0)</f>
        <v>0</v>
      </c>
      <c r="BH861" s="182">
        <f>IF(N861="sníž. přenesená",J861,0)</f>
        <v>0</v>
      </c>
      <c r="BI861" s="182">
        <f>IF(N861="nulová",J861,0)</f>
        <v>0</v>
      </c>
      <c r="BJ861" s="17" t="s">
        <v>77</v>
      </c>
      <c r="BK861" s="182">
        <f>ROUND(I861*H861,1)</f>
        <v>0</v>
      </c>
      <c r="BL861" s="17" t="s">
        <v>143</v>
      </c>
      <c r="BM861" s="17" t="s">
        <v>1091</v>
      </c>
    </row>
    <row r="862" spans="2:65" s="1" customFormat="1" ht="31.5" customHeight="1">
      <c r="B862" s="34"/>
      <c r="C862" s="172" t="s">
        <v>1092</v>
      </c>
      <c r="D862" s="172" t="s">
        <v>129</v>
      </c>
      <c r="E862" s="173" t="s">
        <v>1093</v>
      </c>
      <c r="F862" s="174" t="s">
        <v>1094</v>
      </c>
      <c r="G862" s="175" t="s">
        <v>227</v>
      </c>
      <c r="H862" s="176">
        <v>1686.92</v>
      </c>
      <c r="I862" s="177"/>
      <c r="J862" s="176">
        <f>ROUND(I862*H862,1)</f>
        <v>0</v>
      </c>
      <c r="K862" s="174" t="s">
        <v>19</v>
      </c>
      <c r="L862" s="54"/>
      <c r="M862" s="178" t="s">
        <v>19</v>
      </c>
      <c r="N862" s="179" t="s">
        <v>41</v>
      </c>
      <c r="O862" s="35"/>
      <c r="P862" s="180">
        <f>O862*H862</f>
        <v>0</v>
      </c>
      <c r="Q862" s="180">
        <v>0.01838</v>
      </c>
      <c r="R862" s="180">
        <f>Q862*H862</f>
        <v>31.0055896</v>
      </c>
      <c r="S862" s="180">
        <v>0</v>
      </c>
      <c r="T862" s="181">
        <f>S862*H862</f>
        <v>0</v>
      </c>
      <c r="AR862" s="17" t="s">
        <v>143</v>
      </c>
      <c r="AT862" s="17" t="s">
        <v>129</v>
      </c>
      <c r="AU862" s="17" t="s">
        <v>139</v>
      </c>
      <c r="AY862" s="17" t="s">
        <v>128</v>
      </c>
      <c r="BE862" s="182">
        <f>IF(N862="základní",J862,0)</f>
        <v>0</v>
      </c>
      <c r="BF862" s="182">
        <f>IF(N862="snížená",J862,0)</f>
        <v>0</v>
      </c>
      <c r="BG862" s="182">
        <f>IF(N862="zákl. přenesená",J862,0)</f>
        <v>0</v>
      </c>
      <c r="BH862" s="182">
        <f>IF(N862="sníž. přenesená",J862,0)</f>
        <v>0</v>
      </c>
      <c r="BI862" s="182">
        <f>IF(N862="nulová",J862,0)</f>
        <v>0</v>
      </c>
      <c r="BJ862" s="17" t="s">
        <v>77</v>
      </c>
      <c r="BK862" s="182">
        <f>ROUND(I862*H862,1)</f>
        <v>0</v>
      </c>
      <c r="BL862" s="17" t="s">
        <v>143</v>
      </c>
      <c r="BM862" s="17" t="s">
        <v>1095</v>
      </c>
    </row>
    <row r="863" spans="2:51" s="11" customFormat="1" ht="13.5">
      <c r="B863" s="203"/>
      <c r="C863" s="204"/>
      <c r="D863" s="201" t="s">
        <v>222</v>
      </c>
      <c r="E863" s="205" t="s">
        <v>19</v>
      </c>
      <c r="F863" s="206" t="s">
        <v>440</v>
      </c>
      <c r="G863" s="204"/>
      <c r="H863" s="207" t="s">
        <v>19</v>
      </c>
      <c r="I863" s="208"/>
      <c r="J863" s="204"/>
      <c r="K863" s="204"/>
      <c r="L863" s="209"/>
      <c r="M863" s="210"/>
      <c r="N863" s="211"/>
      <c r="O863" s="211"/>
      <c r="P863" s="211"/>
      <c r="Q863" s="211"/>
      <c r="R863" s="211"/>
      <c r="S863" s="211"/>
      <c r="T863" s="212"/>
      <c r="AT863" s="213" t="s">
        <v>222</v>
      </c>
      <c r="AU863" s="213" t="s">
        <v>139</v>
      </c>
      <c r="AV863" s="11" t="s">
        <v>77</v>
      </c>
      <c r="AW863" s="11" t="s">
        <v>33</v>
      </c>
      <c r="AX863" s="11" t="s">
        <v>70</v>
      </c>
      <c r="AY863" s="213" t="s">
        <v>128</v>
      </c>
    </row>
    <row r="864" spans="2:51" s="12" customFormat="1" ht="13.5">
      <c r="B864" s="214"/>
      <c r="C864" s="215"/>
      <c r="D864" s="201" t="s">
        <v>222</v>
      </c>
      <c r="E864" s="227" t="s">
        <v>19</v>
      </c>
      <c r="F864" s="228" t="s">
        <v>1096</v>
      </c>
      <c r="G864" s="215"/>
      <c r="H864" s="229">
        <v>3.13</v>
      </c>
      <c r="I864" s="220"/>
      <c r="J864" s="215"/>
      <c r="K864" s="215"/>
      <c r="L864" s="221"/>
      <c r="M864" s="222"/>
      <c r="N864" s="223"/>
      <c r="O864" s="223"/>
      <c r="P864" s="223"/>
      <c r="Q864" s="223"/>
      <c r="R864" s="223"/>
      <c r="S864" s="223"/>
      <c r="T864" s="224"/>
      <c r="AT864" s="225" t="s">
        <v>222</v>
      </c>
      <c r="AU864" s="225" t="s">
        <v>139</v>
      </c>
      <c r="AV864" s="12" t="s">
        <v>79</v>
      </c>
      <c r="AW864" s="12" t="s">
        <v>33</v>
      </c>
      <c r="AX864" s="12" t="s">
        <v>70</v>
      </c>
      <c r="AY864" s="225" t="s">
        <v>128</v>
      </c>
    </row>
    <row r="865" spans="2:51" s="12" customFormat="1" ht="13.5">
      <c r="B865" s="214"/>
      <c r="C865" s="215"/>
      <c r="D865" s="201" t="s">
        <v>222</v>
      </c>
      <c r="E865" s="227" t="s">
        <v>19</v>
      </c>
      <c r="F865" s="228" t="s">
        <v>844</v>
      </c>
      <c r="G865" s="215"/>
      <c r="H865" s="229">
        <v>46.79</v>
      </c>
      <c r="I865" s="220"/>
      <c r="J865" s="215"/>
      <c r="K865" s="215"/>
      <c r="L865" s="221"/>
      <c r="M865" s="222"/>
      <c r="N865" s="223"/>
      <c r="O865" s="223"/>
      <c r="P865" s="223"/>
      <c r="Q865" s="223"/>
      <c r="R865" s="223"/>
      <c r="S865" s="223"/>
      <c r="T865" s="224"/>
      <c r="AT865" s="225" t="s">
        <v>222</v>
      </c>
      <c r="AU865" s="225" t="s">
        <v>139</v>
      </c>
      <c r="AV865" s="12" t="s">
        <v>79</v>
      </c>
      <c r="AW865" s="12" t="s">
        <v>33</v>
      </c>
      <c r="AX865" s="12" t="s">
        <v>70</v>
      </c>
      <c r="AY865" s="225" t="s">
        <v>128</v>
      </c>
    </row>
    <row r="866" spans="2:51" s="12" customFormat="1" ht="13.5">
      <c r="B866" s="214"/>
      <c r="C866" s="215"/>
      <c r="D866" s="201" t="s">
        <v>222</v>
      </c>
      <c r="E866" s="227" t="s">
        <v>19</v>
      </c>
      <c r="F866" s="228" t="s">
        <v>1097</v>
      </c>
      <c r="G866" s="215"/>
      <c r="H866" s="229">
        <v>-16.52</v>
      </c>
      <c r="I866" s="220"/>
      <c r="J866" s="215"/>
      <c r="K866" s="215"/>
      <c r="L866" s="221"/>
      <c r="M866" s="222"/>
      <c r="N866" s="223"/>
      <c r="O866" s="223"/>
      <c r="P866" s="223"/>
      <c r="Q866" s="223"/>
      <c r="R866" s="223"/>
      <c r="S866" s="223"/>
      <c r="T866" s="224"/>
      <c r="AT866" s="225" t="s">
        <v>222</v>
      </c>
      <c r="AU866" s="225" t="s">
        <v>139</v>
      </c>
      <c r="AV866" s="12" t="s">
        <v>79</v>
      </c>
      <c r="AW866" s="12" t="s">
        <v>33</v>
      </c>
      <c r="AX866" s="12" t="s">
        <v>70</v>
      </c>
      <c r="AY866" s="225" t="s">
        <v>128</v>
      </c>
    </row>
    <row r="867" spans="2:51" s="11" customFormat="1" ht="13.5">
      <c r="B867" s="203"/>
      <c r="C867" s="204"/>
      <c r="D867" s="201" t="s">
        <v>222</v>
      </c>
      <c r="E867" s="205" t="s">
        <v>19</v>
      </c>
      <c r="F867" s="206" t="s">
        <v>522</v>
      </c>
      <c r="G867" s="204"/>
      <c r="H867" s="207" t="s">
        <v>19</v>
      </c>
      <c r="I867" s="208"/>
      <c r="J867" s="204"/>
      <c r="K867" s="204"/>
      <c r="L867" s="209"/>
      <c r="M867" s="210"/>
      <c r="N867" s="211"/>
      <c r="O867" s="211"/>
      <c r="P867" s="211"/>
      <c r="Q867" s="211"/>
      <c r="R867" s="211"/>
      <c r="S867" s="211"/>
      <c r="T867" s="212"/>
      <c r="AT867" s="213" t="s">
        <v>222</v>
      </c>
      <c r="AU867" s="213" t="s">
        <v>139</v>
      </c>
      <c r="AV867" s="11" t="s">
        <v>77</v>
      </c>
      <c r="AW867" s="11" t="s">
        <v>33</v>
      </c>
      <c r="AX867" s="11" t="s">
        <v>70</v>
      </c>
      <c r="AY867" s="213" t="s">
        <v>128</v>
      </c>
    </row>
    <row r="868" spans="2:51" s="12" customFormat="1" ht="13.5">
      <c r="B868" s="214"/>
      <c r="C868" s="215"/>
      <c r="D868" s="201" t="s">
        <v>222</v>
      </c>
      <c r="E868" s="227" t="s">
        <v>19</v>
      </c>
      <c r="F868" s="228" t="s">
        <v>1098</v>
      </c>
      <c r="G868" s="215"/>
      <c r="H868" s="229">
        <v>56.99</v>
      </c>
      <c r="I868" s="220"/>
      <c r="J868" s="215"/>
      <c r="K868" s="215"/>
      <c r="L868" s="221"/>
      <c r="M868" s="222"/>
      <c r="N868" s="223"/>
      <c r="O868" s="223"/>
      <c r="P868" s="223"/>
      <c r="Q868" s="223"/>
      <c r="R868" s="223"/>
      <c r="S868" s="223"/>
      <c r="T868" s="224"/>
      <c r="AT868" s="225" t="s">
        <v>222</v>
      </c>
      <c r="AU868" s="225" t="s">
        <v>139</v>
      </c>
      <c r="AV868" s="12" t="s">
        <v>79</v>
      </c>
      <c r="AW868" s="12" t="s">
        <v>33</v>
      </c>
      <c r="AX868" s="12" t="s">
        <v>70</v>
      </c>
      <c r="AY868" s="225" t="s">
        <v>128</v>
      </c>
    </row>
    <row r="869" spans="2:51" s="11" customFormat="1" ht="13.5">
      <c r="B869" s="203"/>
      <c r="C869" s="204"/>
      <c r="D869" s="201" t="s">
        <v>222</v>
      </c>
      <c r="E869" s="205" t="s">
        <v>19</v>
      </c>
      <c r="F869" s="206" t="s">
        <v>524</v>
      </c>
      <c r="G869" s="204"/>
      <c r="H869" s="207" t="s">
        <v>19</v>
      </c>
      <c r="I869" s="208"/>
      <c r="J869" s="204"/>
      <c r="K869" s="204"/>
      <c r="L869" s="209"/>
      <c r="M869" s="210"/>
      <c r="N869" s="211"/>
      <c r="O869" s="211"/>
      <c r="P869" s="211"/>
      <c r="Q869" s="211"/>
      <c r="R869" s="211"/>
      <c r="S869" s="211"/>
      <c r="T869" s="212"/>
      <c r="AT869" s="213" t="s">
        <v>222</v>
      </c>
      <c r="AU869" s="213" t="s">
        <v>139</v>
      </c>
      <c r="AV869" s="11" t="s">
        <v>77</v>
      </c>
      <c r="AW869" s="11" t="s">
        <v>33</v>
      </c>
      <c r="AX869" s="11" t="s">
        <v>70</v>
      </c>
      <c r="AY869" s="213" t="s">
        <v>128</v>
      </c>
    </row>
    <row r="870" spans="2:51" s="12" customFormat="1" ht="13.5">
      <c r="B870" s="214"/>
      <c r="C870" s="215"/>
      <c r="D870" s="201" t="s">
        <v>222</v>
      </c>
      <c r="E870" s="227" t="s">
        <v>19</v>
      </c>
      <c r="F870" s="228" t="s">
        <v>1098</v>
      </c>
      <c r="G870" s="215"/>
      <c r="H870" s="229">
        <v>56.99</v>
      </c>
      <c r="I870" s="220"/>
      <c r="J870" s="215"/>
      <c r="K870" s="215"/>
      <c r="L870" s="221"/>
      <c r="M870" s="222"/>
      <c r="N870" s="223"/>
      <c r="O870" s="223"/>
      <c r="P870" s="223"/>
      <c r="Q870" s="223"/>
      <c r="R870" s="223"/>
      <c r="S870" s="223"/>
      <c r="T870" s="224"/>
      <c r="AT870" s="225" t="s">
        <v>222</v>
      </c>
      <c r="AU870" s="225" t="s">
        <v>139</v>
      </c>
      <c r="AV870" s="12" t="s">
        <v>79</v>
      </c>
      <c r="AW870" s="12" t="s">
        <v>33</v>
      </c>
      <c r="AX870" s="12" t="s">
        <v>70</v>
      </c>
      <c r="AY870" s="225" t="s">
        <v>128</v>
      </c>
    </row>
    <row r="871" spans="2:51" s="11" customFormat="1" ht="13.5">
      <c r="B871" s="203"/>
      <c r="C871" s="204"/>
      <c r="D871" s="201" t="s">
        <v>222</v>
      </c>
      <c r="E871" s="205" t="s">
        <v>19</v>
      </c>
      <c r="F871" s="206" t="s">
        <v>525</v>
      </c>
      <c r="G871" s="204"/>
      <c r="H871" s="207" t="s">
        <v>19</v>
      </c>
      <c r="I871" s="208"/>
      <c r="J871" s="204"/>
      <c r="K871" s="204"/>
      <c r="L871" s="209"/>
      <c r="M871" s="210"/>
      <c r="N871" s="211"/>
      <c r="O871" s="211"/>
      <c r="P871" s="211"/>
      <c r="Q871" s="211"/>
      <c r="R871" s="211"/>
      <c r="S871" s="211"/>
      <c r="T871" s="212"/>
      <c r="AT871" s="213" t="s">
        <v>222</v>
      </c>
      <c r="AU871" s="213" t="s">
        <v>139</v>
      </c>
      <c r="AV871" s="11" t="s">
        <v>77</v>
      </c>
      <c r="AW871" s="11" t="s">
        <v>33</v>
      </c>
      <c r="AX871" s="11" t="s">
        <v>70</v>
      </c>
      <c r="AY871" s="213" t="s">
        <v>128</v>
      </c>
    </row>
    <row r="872" spans="2:51" s="12" customFormat="1" ht="13.5">
      <c r="B872" s="214"/>
      <c r="C872" s="215"/>
      <c r="D872" s="201" t="s">
        <v>222</v>
      </c>
      <c r="E872" s="227" t="s">
        <v>19</v>
      </c>
      <c r="F872" s="228" t="s">
        <v>1098</v>
      </c>
      <c r="G872" s="215"/>
      <c r="H872" s="229">
        <v>56.99</v>
      </c>
      <c r="I872" s="220"/>
      <c r="J872" s="215"/>
      <c r="K872" s="215"/>
      <c r="L872" s="221"/>
      <c r="M872" s="222"/>
      <c r="N872" s="223"/>
      <c r="O872" s="223"/>
      <c r="P872" s="223"/>
      <c r="Q872" s="223"/>
      <c r="R872" s="223"/>
      <c r="S872" s="223"/>
      <c r="T872" s="224"/>
      <c r="AT872" s="225" t="s">
        <v>222</v>
      </c>
      <c r="AU872" s="225" t="s">
        <v>139</v>
      </c>
      <c r="AV872" s="12" t="s">
        <v>79</v>
      </c>
      <c r="AW872" s="12" t="s">
        <v>33</v>
      </c>
      <c r="AX872" s="12" t="s">
        <v>70</v>
      </c>
      <c r="AY872" s="225" t="s">
        <v>128</v>
      </c>
    </row>
    <row r="873" spans="2:51" s="11" customFormat="1" ht="13.5">
      <c r="B873" s="203"/>
      <c r="C873" s="204"/>
      <c r="D873" s="201" t="s">
        <v>222</v>
      </c>
      <c r="E873" s="205" t="s">
        <v>19</v>
      </c>
      <c r="F873" s="206" t="s">
        <v>526</v>
      </c>
      <c r="G873" s="204"/>
      <c r="H873" s="207" t="s">
        <v>19</v>
      </c>
      <c r="I873" s="208"/>
      <c r="J873" s="204"/>
      <c r="K873" s="204"/>
      <c r="L873" s="209"/>
      <c r="M873" s="210"/>
      <c r="N873" s="211"/>
      <c r="O873" s="211"/>
      <c r="P873" s="211"/>
      <c r="Q873" s="211"/>
      <c r="R873" s="211"/>
      <c r="S873" s="211"/>
      <c r="T873" s="212"/>
      <c r="AT873" s="213" t="s">
        <v>222</v>
      </c>
      <c r="AU873" s="213" t="s">
        <v>139</v>
      </c>
      <c r="AV873" s="11" t="s">
        <v>77</v>
      </c>
      <c r="AW873" s="11" t="s">
        <v>33</v>
      </c>
      <c r="AX873" s="11" t="s">
        <v>70</v>
      </c>
      <c r="AY873" s="213" t="s">
        <v>128</v>
      </c>
    </row>
    <row r="874" spans="2:51" s="12" customFormat="1" ht="13.5">
      <c r="B874" s="214"/>
      <c r="C874" s="215"/>
      <c r="D874" s="201" t="s">
        <v>222</v>
      </c>
      <c r="E874" s="227" t="s">
        <v>19</v>
      </c>
      <c r="F874" s="228" t="s">
        <v>864</v>
      </c>
      <c r="G874" s="215"/>
      <c r="H874" s="229">
        <v>7.56</v>
      </c>
      <c r="I874" s="220"/>
      <c r="J874" s="215"/>
      <c r="K874" s="215"/>
      <c r="L874" s="221"/>
      <c r="M874" s="222"/>
      <c r="N874" s="223"/>
      <c r="O874" s="223"/>
      <c r="P874" s="223"/>
      <c r="Q874" s="223"/>
      <c r="R874" s="223"/>
      <c r="S874" s="223"/>
      <c r="T874" s="224"/>
      <c r="AT874" s="225" t="s">
        <v>222</v>
      </c>
      <c r="AU874" s="225" t="s">
        <v>139</v>
      </c>
      <c r="AV874" s="12" t="s">
        <v>79</v>
      </c>
      <c r="AW874" s="12" t="s">
        <v>33</v>
      </c>
      <c r="AX874" s="12" t="s">
        <v>70</v>
      </c>
      <c r="AY874" s="225" t="s">
        <v>128</v>
      </c>
    </row>
    <row r="875" spans="2:51" s="11" customFormat="1" ht="13.5">
      <c r="B875" s="203"/>
      <c r="C875" s="204"/>
      <c r="D875" s="201" t="s">
        <v>222</v>
      </c>
      <c r="E875" s="205" t="s">
        <v>19</v>
      </c>
      <c r="F875" s="206" t="s">
        <v>495</v>
      </c>
      <c r="G875" s="204"/>
      <c r="H875" s="207" t="s">
        <v>19</v>
      </c>
      <c r="I875" s="208"/>
      <c r="J875" s="204"/>
      <c r="K875" s="204"/>
      <c r="L875" s="209"/>
      <c r="M875" s="210"/>
      <c r="N875" s="211"/>
      <c r="O875" s="211"/>
      <c r="P875" s="211"/>
      <c r="Q875" s="211"/>
      <c r="R875" s="211"/>
      <c r="S875" s="211"/>
      <c r="T875" s="212"/>
      <c r="AT875" s="213" t="s">
        <v>222</v>
      </c>
      <c r="AU875" s="213" t="s">
        <v>139</v>
      </c>
      <c r="AV875" s="11" t="s">
        <v>77</v>
      </c>
      <c r="AW875" s="11" t="s">
        <v>33</v>
      </c>
      <c r="AX875" s="11" t="s">
        <v>70</v>
      </c>
      <c r="AY875" s="213" t="s">
        <v>128</v>
      </c>
    </row>
    <row r="876" spans="2:51" s="12" customFormat="1" ht="13.5">
      <c r="B876" s="214"/>
      <c r="C876" s="215"/>
      <c r="D876" s="201" t="s">
        <v>222</v>
      </c>
      <c r="E876" s="227" t="s">
        <v>19</v>
      </c>
      <c r="F876" s="228" t="s">
        <v>850</v>
      </c>
      <c r="G876" s="215"/>
      <c r="H876" s="229">
        <v>106.55</v>
      </c>
      <c r="I876" s="220"/>
      <c r="J876" s="215"/>
      <c r="K876" s="215"/>
      <c r="L876" s="221"/>
      <c r="M876" s="222"/>
      <c r="N876" s="223"/>
      <c r="O876" s="223"/>
      <c r="P876" s="223"/>
      <c r="Q876" s="223"/>
      <c r="R876" s="223"/>
      <c r="S876" s="223"/>
      <c r="T876" s="224"/>
      <c r="AT876" s="225" t="s">
        <v>222</v>
      </c>
      <c r="AU876" s="225" t="s">
        <v>139</v>
      </c>
      <c r="AV876" s="12" t="s">
        <v>79</v>
      </c>
      <c r="AW876" s="12" t="s">
        <v>33</v>
      </c>
      <c r="AX876" s="12" t="s">
        <v>70</v>
      </c>
      <c r="AY876" s="225" t="s">
        <v>128</v>
      </c>
    </row>
    <row r="877" spans="2:51" s="12" customFormat="1" ht="13.5">
      <c r="B877" s="214"/>
      <c r="C877" s="215"/>
      <c r="D877" s="201" t="s">
        <v>222</v>
      </c>
      <c r="E877" s="227" t="s">
        <v>19</v>
      </c>
      <c r="F877" s="228" t="s">
        <v>851</v>
      </c>
      <c r="G877" s="215"/>
      <c r="H877" s="229">
        <v>-56.59</v>
      </c>
      <c r="I877" s="220"/>
      <c r="J877" s="215"/>
      <c r="K877" s="215"/>
      <c r="L877" s="221"/>
      <c r="M877" s="222"/>
      <c r="N877" s="223"/>
      <c r="O877" s="223"/>
      <c r="P877" s="223"/>
      <c r="Q877" s="223"/>
      <c r="R877" s="223"/>
      <c r="S877" s="223"/>
      <c r="T877" s="224"/>
      <c r="AT877" s="225" t="s">
        <v>222</v>
      </c>
      <c r="AU877" s="225" t="s">
        <v>139</v>
      </c>
      <c r="AV877" s="12" t="s">
        <v>79</v>
      </c>
      <c r="AW877" s="12" t="s">
        <v>33</v>
      </c>
      <c r="AX877" s="12" t="s">
        <v>70</v>
      </c>
      <c r="AY877" s="225" t="s">
        <v>128</v>
      </c>
    </row>
    <row r="878" spans="2:51" s="11" customFormat="1" ht="13.5">
      <c r="B878" s="203"/>
      <c r="C878" s="204"/>
      <c r="D878" s="201" t="s">
        <v>222</v>
      </c>
      <c r="E878" s="205" t="s">
        <v>19</v>
      </c>
      <c r="F878" s="206" t="s">
        <v>526</v>
      </c>
      <c r="G878" s="204"/>
      <c r="H878" s="207" t="s">
        <v>19</v>
      </c>
      <c r="I878" s="208"/>
      <c r="J878" s="204"/>
      <c r="K878" s="204"/>
      <c r="L878" s="209"/>
      <c r="M878" s="210"/>
      <c r="N878" s="211"/>
      <c r="O878" s="211"/>
      <c r="P878" s="211"/>
      <c r="Q878" s="211"/>
      <c r="R878" s="211"/>
      <c r="S878" s="211"/>
      <c r="T878" s="212"/>
      <c r="AT878" s="213" t="s">
        <v>222</v>
      </c>
      <c r="AU878" s="213" t="s">
        <v>139</v>
      </c>
      <c r="AV878" s="11" t="s">
        <v>77</v>
      </c>
      <c r="AW878" s="11" t="s">
        <v>33</v>
      </c>
      <c r="AX878" s="11" t="s">
        <v>70</v>
      </c>
      <c r="AY878" s="213" t="s">
        <v>128</v>
      </c>
    </row>
    <row r="879" spans="2:51" s="12" customFormat="1" ht="13.5">
      <c r="B879" s="214"/>
      <c r="C879" s="215"/>
      <c r="D879" s="201" t="s">
        <v>222</v>
      </c>
      <c r="E879" s="227" t="s">
        <v>19</v>
      </c>
      <c r="F879" s="228" t="s">
        <v>852</v>
      </c>
      <c r="G879" s="215"/>
      <c r="H879" s="229">
        <v>11.61</v>
      </c>
      <c r="I879" s="220"/>
      <c r="J879" s="215"/>
      <c r="K879" s="215"/>
      <c r="L879" s="221"/>
      <c r="M879" s="222"/>
      <c r="N879" s="223"/>
      <c r="O879" s="223"/>
      <c r="P879" s="223"/>
      <c r="Q879" s="223"/>
      <c r="R879" s="223"/>
      <c r="S879" s="223"/>
      <c r="T879" s="224"/>
      <c r="AT879" s="225" t="s">
        <v>222</v>
      </c>
      <c r="AU879" s="225" t="s">
        <v>139</v>
      </c>
      <c r="AV879" s="12" t="s">
        <v>79</v>
      </c>
      <c r="AW879" s="12" t="s">
        <v>33</v>
      </c>
      <c r="AX879" s="12" t="s">
        <v>70</v>
      </c>
      <c r="AY879" s="225" t="s">
        <v>128</v>
      </c>
    </row>
    <row r="880" spans="2:51" s="12" customFormat="1" ht="13.5">
      <c r="B880" s="214"/>
      <c r="C880" s="215"/>
      <c r="D880" s="201" t="s">
        <v>222</v>
      </c>
      <c r="E880" s="227" t="s">
        <v>19</v>
      </c>
      <c r="F880" s="228" t="s">
        <v>853</v>
      </c>
      <c r="G880" s="215"/>
      <c r="H880" s="229">
        <v>-6.94</v>
      </c>
      <c r="I880" s="220"/>
      <c r="J880" s="215"/>
      <c r="K880" s="215"/>
      <c r="L880" s="221"/>
      <c r="M880" s="222"/>
      <c r="N880" s="223"/>
      <c r="O880" s="223"/>
      <c r="P880" s="223"/>
      <c r="Q880" s="223"/>
      <c r="R880" s="223"/>
      <c r="S880" s="223"/>
      <c r="T880" s="224"/>
      <c r="AT880" s="225" t="s">
        <v>222</v>
      </c>
      <c r="AU880" s="225" t="s">
        <v>139</v>
      </c>
      <c r="AV880" s="12" t="s">
        <v>79</v>
      </c>
      <c r="AW880" s="12" t="s">
        <v>33</v>
      </c>
      <c r="AX880" s="12" t="s">
        <v>70</v>
      </c>
      <c r="AY880" s="225" t="s">
        <v>128</v>
      </c>
    </row>
    <row r="881" spans="2:51" s="11" customFormat="1" ht="13.5">
      <c r="B881" s="203"/>
      <c r="C881" s="204"/>
      <c r="D881" s="201" t="s">
        <v>222</v>
      </c>
      <c r="E881" s="205" t="s">
        <v>19</v>
      </c>
      <c r="F881" s="206" t="s">
        <v>1099</v>
      </c>
      <c r="G881" s="204"/>
      <c r="H881" s="207" t="s">
        <v>19</v>
      </c>
      <c r="I881" s="208"/>
      <c r="J881" s="204"/>
      <c r="K881" s="204"/>
      <c r="L881" s="209"/>
      <c r="M881" s="210"/>
      <c r="N881" s="211"/>
      <c r="O881" s="211"/>
      <c r="P881" s="211"/>
      <c r="Q881" s="211"/>
      <c r="R881" s="211"/>
      <c r="S881" s="211"/>
      <c r="T881" s="212"/>
      <c r="AT881" s="213" t="s">
        <v>222</v>
      </c>
      <c r="AU881" s="213" t="s">
        <v>139</v>
      </c>
      <c r="AV881" s="11" t="s">
        <v>77</v>
      </c>
      <c r="AW881" s="11" t="s">
        <v>33</v>
      </c>
      <c r="AX881" s="11" t="s">
        <v>70</v>
      </c>
      <c r="AY881" s="213" t="s">
        <v>128</v>
      </c>
    </row>
    <row r="882" spans="2:51" s="12" customFormat="1" ht="13.5">
      <c r="B882" s="214"/>
      <c r="C882" s="215"/>
      <c r="D882" s="201" t="s">
        <v>222</v>
      </c>
      <c r="E882" s="227" t="s">
        <v>19</v>
      </c>
      <c r="F882" s="228" t="s">
        <v>1100</v>
      </c>
      <c r="G882" s="215"/>
      <c r="H882" s="229">
        <v>996.64</v>
      </c>
      <c r="I882" s="220"/>
      <c r="J882" s="215"/>
      <c r="K882" s="215"/>
      <c r="L882" s="221"/>
      <c r="M882" s="222"/>
      <c r="N882" s="223"/>
      <c r="O882" s="223"/>
      <c r="P882" s="223"/>
      <c r="Q882" s="223"/>
      <c r="R882" s="223"/>
      <c r="S882" s="223"/>
      <c r="T882" s="224"/>
      <c r="AT882" s="225" t="s">
        <v>222</v>
      </c>
      <c r="AU882" s="225" t="s">
        <v>139</v>
      </c>
      <c r="AV882" s="12" t="s">
        <v>79</v>
      </c>
      <c r="AW882" s="12" t="s">
        <v>33</v>
      </c>
      <c r="AX882" s="12" t="s">
        <v>70</v>
      </c>
      <c r="AY882" s="225" t="s">
        <v>128</v>
      </c>
    </row>
    <row r="883" spans="2:51" s="11" customFormat="1" ht="13.5">
      <c r="B883" s="203"/>
      <c r="C883" s="204"/>
      <c r="D883" s="201" t="s">
        <v>222</v>
      </c>
      <c r="E883" s="205" t="s">
        <v>19</v>
      </c>
      <c r="F883" s="206" t="s">
        <v>1101</v>
      </c>
      <c r="G883" s="204"/>
      <c r="H883" s="207" t="s">
        <v>19</v>
      </c>
      <c r="I883" s="208"/>
      <c r="J883" s="204"/>
      <c r="K883" s="204"/>
      <c r="L883" s="209"/>
      <c r="M883" s="210"/>
      <c r="N883" s="211"/>
      <c r="O883" s="211"/>
      <c r="P883" s="211"/>
      <c r="Q883" s="211"/>
      <c r="R883" s="211"/>
      <c r="S883" s="211"/>
      <c r="T883" s="212"/>
      <c r="AT883" s="213" t="s">
        <v>222</v>
      </c>
      <c r="AU883" s="213" t="s">
        <v>139</v>
      </c>
      <c r="AV883" s="11" t="s">
        <v>77</v>
      </c>
      <c r="AW883" s="11" t="s">
        <v>33</v>
      </c>
      <c r="AX883" s="11" t="s">
        <v>70</v>
      </c>
      <c r="AY883" s="213" t="s">
        <v>128</v>
      </c>
    </row>
    <row r="884" spans="2:51" s="11" customFormat="1" ht="13.5">
      <c r="B884" s="203"/>
      <c r="C884" s="204"/>
      <c r="D884" s="201" t="s">
        <v>222</v>
      </c>
      <c r="E884" s="205" t="s">
        <v>19</v>
      </c>
      <c r="F884" s="206" t="s">
        <v>440</v>
      </c>
      <c r="G884" s="204"/>
      <c r="H884" s="207" t="s">
        <v>19</v>
      </c>
      <c r="I884" s="208"/>
      <c r="J884" s="204"/>
      <c r="K884" s="204"/>
      <c r="L884" s="209"/>
      <c r="M884" s="210"/>
      <c r="N884" s="211"/>
      <c r="O884" s="211"/>
      <c r="P884" s="211"/>
      <c r="Q884" s="211"/>
      <c r="R884" s="211"/>
      <c r="S884" s="211"/>
      <c r="T884" s="212"/>
      <c r="AT884" s="213" t="s">
        <v>222</v>
      </c>
      <c r="AU884" s="213" t="s">
        <v>139</v>
      </c>
      <c r="AV884" s="11" t="s">
        <v>77</v>
      </c>
      <c r="AW884" s="11" t="s">
        <v>33</v>
      </c>
      <c r="AX884" s="11" t="s">
        <v>70</v>
      </c>
      <c r="AY884" s="213" t="s">
        <v>128</v>
      </c>
    </row>
    <row r="885" spans="2:51" s="12" customFormat="1" ht="13.5">
      <c r="B885" s="214"/>
      <c r="C885" s="215"/>
      <c r="D885" s="201" t="s">
        <v>222</v>
      </c>
      <c r="E885" s="227" t="s">
        <v>19</v>
      </c>
      <c r="F885" s="228" t="s">
        <v>1102</v>
      </c>
      <c r="G885" s="215"/>
      <c r="H885" s="229">
        <v>107.17</v>
      </c>
      <c r="I885" s="220"/>
      <c r="J885" s="215"/>
      <c r="K885" s="215"/>
      <c r="L885" s="221"/>
      <c r="M885" s="222"/>
      <c r="N885" s="223"/>
      <c r="O885" s="223"/>
      <c r="P885" s="223"/>
      <c r="Q885" s="223"/>
      <c r="R885" s="223"/>
      <c r="S885" s="223"/>
      <c r="T885" s="224"/>
      <c r="AT885" s="225" t="s">
        <v>222</v>
      </c>
      <c r="AU885" s="225" t="s">
        <v>139</v>
      </c>
      <c r="AV885" s="12" t="s">
        <v>79</v>
      </c>
      <c r="AW885" s="12" t="s">
        <v>33</v>
      </c>
      <c r="AX885" s="12" t="s">
        <v>70</v>
      </c>
      <c r="AY885" s="225" t="s">
        <v>128</v>
      </c>
    </row>
    <row r="886" spans="2:51" s="12" customFormat="1" ht="13.5">
      <c r="B886" s="214"/>
      <c r="C886" s="215"/>
      <c r="D886" s="201" t="s">
        <v>222</v>
      </c>
      <c r="E886" s="227" t="s">
        <v>19</v>
      </c>
      <c r="F886" s="228" t="s">
        <v>1103</v>
      </c>
      <c r="G886" s="215"/>
      <c r="H886" s="229">
        <v>-16.63</v>
      </c>
      <c r="I886" s="220"/>
      <c r="J886" s="215"/>
      <c r="K886" s="215"/>
      <c r="L886" s="221"/>
      <c r="M886" s="222"/>
      <c r="N886" s="223"/>
      <c r="O886" s="223"/>
      <c r="P886" s="223"/>
      <c r="Q886" s="223"/>
      <c r="R886" s="223"/>
      <c r="S886" s="223"/>
      <c r="T886" s="224"/>
      <c r="AT886" s="225" t="s">
        <v>222</v>
      </c>
      <c r="AU886" s="225" t="s">
        <v>139</v>
      </c>
      <c r="AV886" s="12" t="s">
        <v>79</v>
      </c>
      <c r="AW886" s="12" t="s">
        <v>33</v>
      </c>
      <c r="AX886" s="12" t="s">
        <v>70</v>
      </c>
      <c r="AY886" s="225" t="s">
        <v>128</v>
      </c>
    </row>
    <row r="887" spans="2:51" s="12" customFormat="1" ht="13.5">
      <c r="B887" s="214"/>
      <c r="C887" s="215"/>
      <c r="D887" s="201" t="s">
        <v>222</v>
      </c>
      <c r="E887" s="227" t="s">
        <v>19</v>
      </c>
      <c r="F887" s="228" t="s">
        <v>1104</v>
      </c>
      <c r="G887" s="215"/>
      <c r="H887" s="229">
        <v>6.24</v>
      </c>
      <c r="I887" s="220"/>
      <c r="J887" s="215"/>
      <c r="K887" s="215"/>
      <c r="L887" s="221"/>
      <c r="M887" s="222"/>
      <c r="N887" s="223"/>
      <c r="O887" s="223"/>
      <c r="P887" s="223"/>
      <c r="Q887" s="223"/>
      <c r="R887" s="223"/>
      <c r="S887" s="223"/>
      <c r="T887" s="224"/>
      <c r="AT887" s="225" t="s">
        <v>222</v>
      </c>
      <c r="AU887" s="225" t="s">
        <v>139</v>
      </c>
      <c r="AV887" s="12" t="s">
        <v>79</v>
      </c>
      <c r="AW887" s="12" t="s">
        <v>33</v>
      </c>
      <c r="AX887" s="12" t="s">
        <v>70</v>
      </c>
      <c r="AY887" s="225" t="s">
        <v>128</v>
      </c>
    </row>
    <row r="888" spans="2:51" s="11" customFormat="1" ht="13.5">
      <c r="B888" s="203"/>
      <c r="C888" s="204"/>
      <c r="D888" s="201" t="s">
        <v>222</v>
      </c>
      <c r="E888" s="205" t="s">
        <v>19</v>
      </c>
      <c r="F888" s="206" t="s">
        <v>833</v>
      </c>
      <c r="G888" s="204"/>
      <c r="H888" s="207" t="s">
        <v>19</v>
      </c>
      <c r="I888" s="208"/>
      <c r="J888" s="204"/>
      <c r="K888" s="204"/>
      <c r="L888" s="209"/>
      <c r="M888" s="210"/>
      <c r="N888" s="211"/>
      <c r="O888" s="211"/>
      <c r="P888" s="211"/>
      <c r="Q888" s="211"/>
      <c r="R888" s="211"/>
      <c r="S888" s="211"/>
      <c r="T888" s="212"/>
      <c r="AT888" s="213" t="s">
        <v>222</v>
      </c>
      <c r="AU888" s="213" t="s">
        <v>139</v>
      </c>
      <c r="AV888" s="11" t="s">
        <v>77</v>
      </c>
      <c r="AW888" s="11" t="s">
        <v>33</v>
      </c>
      <c r="AX888" s="11" t="s">
        <v>70</v>
      </c>
      <c r="AY888" s="213" t="s">
        <v>128</v>
      </c>
    </row>
    <row r="889" spans="2:51" s="12" customFormat="1" ht="13.5">
      <c r="B889" s="214"/>
      <c r="C889" s="215"/>
      <c r="D889" s="201" t="s">
        <v>222</v>
      </c>
      <c r="E889" s="227" t="s">
        <v>19</v>
      </c>
      <c r="F889" s="228" t="s">
        <v>1105</v>
      </c>
      <c r="G889" s="215"/>
      <c r="H889" s="229">
        <v>323.98</v>
      </c>
      <c r="I889" s="220"/>
      <c r="J889" s="215"/>
      <c r="K889" s="215"/>
      <c r="L889" s="221"/>
      <c r="M889" s="222"/>
      <c r="N889" s="223"/>
      <c r="O889" s="223"/>
      <c r="P889" s="223"/>
      <c r="Q889" s="223"/>
      <c r="R889" s="223"/>
      <c r="S889" s="223"/>
      <c r="T889" s="224"/>
      <c r="AT889" s="225" t="s">
        <v>222</v>
      </c>
      <c r="AU889" s="225" t="s">
        <v>139</v>
      </c>
      <c r="AV889" s="12" t="s">
        <v>79</v>
      </c>
      <c r="AW889" s="12" t="s">
        <v>33</v>
      </c>
      <c r="AX889" s="12" t="s">
        <v>70</v>
      </c>
      <c r="AY889" s="225" t="s">
        <v>128</v>
      </c>
    </row>
    <row r="890" spans="2:51" s="12" customFormat="1" ht="13.5">
      <c r="B890" s="214"/>
      <c r="C890" s="215"/>
      <c r="D890" s="201" t="s">
        <v>222</v>
      </c>
      <c r="E890" s="227" t="s">
        <v>19</v>
      </c>
      <c r="F890" s="228" t="s">
        <v>1106</v>
      </c>
      <c r="G890" s="215"/>
      <c r="H890" s="229">
        <v>-30.29</v>
      </c>
      <c r="I890" s="220"/>
      <c r="J890" s="215"/>
      <c r="K890" s="215"/>
      <c r="L890" s="221"/>
      <c r="M890" s="222"/>
      <c r="N890" s="223"/>
      <c r="O890" s="223"/>
      <c r="P890" s="223"/>
      <c r="Q890" s="223"/>
      <c r="R890" s="223"/>
      <c r="S890" s="223"/>
      <c r="T890" s="224"/>
      <c r="AT890" s="225" t="s">
        <v>222</v>
      </c>
      <c r="AU890" s="225" t="s">
        <v>139</v>
      </c>
      <c r="AV890" s="12" t="s">
        <v>79</v>
      </c>
      <c r="AW890" s="12" t="s">
        <v>33</v>
      </c>
      <c r="AX890" s="12" t="s">
        <v>70</v>
      </c>
      <c r="AY890" s="225" t="s">
        <v>128</v>
      </c>
    </row>
    <row r="891" spans="2:51" s="12" customFormat="1" ht="13.5">
      <c r="B891" s="214"/>
      <c r="C891" s="215"/>
      <c r="D891" s="201" t="s">
        <v>222</v>
      </c>
      <c r="E891" s="227" t="s">
        <v>19</v>
      </c>
      <c r="F891" s="228" t="s">
        <v>1107</v>
      </c>
      <c r="G891" s="215"/>
      <c r="H891" s="229">
        <v>28.03</v>
      </c>
      <c r="I891" s="220"/>
      <c r="J891" s="215"/>
      <c r="K891" s="215"/>
      <c r="L891" s="221"/>
      <c r="M891" s="222"/>
      <c r="N891" s="223"/>
      <c r="O891" s="223"/>
      <c r="P891" s="223"/>
      <c r="Q891" s="223"/>
      <c r="R891" s="223"/>
      <c r="S891" s="223"/>
      <c r="T891" s="224"/>
      <c r="AT891" s="225" t="s">
        <v>222</v>
      </c>
      <c r="AU891" s="225" t="s">
        <v>139</v>
      </c>
      <c r="AV891" s="12" t="s">
        <v>79</v>
      </c>
      <c r="AW891" s="12" t="s">
        <v>33</v>
      </c>
      <c r="AX891" s="12" t="s">
        <v>70</v>
      </c>
      <c r="AY891" s="225" t="s">
        <v>128</v>
      </c>
    </row>
    <row r="892" spans="2:51" s="11" customFormat="1" ht="13.5">
      <c r="B892" s="203"/>
      <c r="C892" s="204"/>
      <c r="D892" s="201" t="s">
        <v>222</v>
      </c>
      <c r="E892" s="205" t="s">
        <v>19</v>
      </c>
      <c r="F892" s="206" t="s">
        <v>526</v>
      </c>
      <c r="G892" s="204"/>
      <c r="H892" s="207" t="s">
        <v>19</v>
      </c>
      <c r="I892" s="208"/>
      <c r="J892" s="204"/>
      <c r="K892" s="204"/>
      <c r="L892" s="209"/>
      <c r="M892" s="210"/>
      <c r="N892" s="211"/>
      <c r="O892" s="211"/>
      <c r="P892" s="211"/>
      <c r="Q892" s="211"/>
      <c r="R892" s="211"/>
      <c r="S892" s="211"/>
      <c r="T892" s="212"/>
      <c r="AT892" s="213" t="s">
        <v>222</v>
      </c>
      <c r="AU892" s="213" t="s">
        <v>139</v>
      </c>
      <c r="AV892" s="11" t="s">
        <v>77</v>
      </c>
      <c r="AW892" s="11" t="s">
        <v>33</v>
      </c>
      <c r="AX892" s="11" t="s">
        <v>70</v>
      </c>
      <c r="AY892" s="213" t="s">
        <v>128</v>
      </c>
    </row>
    <row r="893" spans="2:51" s="12" customFormat="1" ht="13.5">
      <c r="B893" s="214"/>
      <c r="C893" s="215"/>
      <c r="D893" s="201" t="s">
        <v>222</v>
      </c>
      <c r="E893" s="227" t="s">
        <v>19</v>
      </c>
      <c r="F893" s="228" t="s">
        <v>1108</v>
      </c>
      <c r="G893" s="215"/>
      <c r="H893" s="229">
        <v>6.94</v>
      </c>
      <c r="I893" s="220"/>
      <c r="J893" s="215"/>
      <c r="K893" s="215"/>
      <c r="L893" s="221"/>
      <c r="M893" s="222"/>
      <c r="N893" s="223"/>
      <c r="O893" s="223"/>
      <c r="P893" s="223"/>
      <c r="Q893" s="223"/>
      <c r="R893" s="223"/>
      <c r="S893" s="223"/>
      <c r="T893" s="224"/>
      <c r="AT893" s="225" t="s">
        <v>222</v>
      </c>
      <c r="AU893" s="225" t="s">
        <v>139</v>
      </c>
      <c r="AV893" s="12" t="s">
        <v>79</v>
      </c>
      <c r="AW893" s="12" t="s">
        <v>33</v>
      </c>
      <c r="AX893" s="12" t="s">
        <v>70</v>
      </c>
      <c r="AY893" s="225" t="s">
        <v>128</v>
      </c>
    </row>
    <row r="894" spans="2:51" s="12" customFormat="1" ht="13.5">
      <c r="B894" s="214"/>
      <c r="C894" s="215"/>
      <c r="D894" s="201" t="s">
        <v>222</v>
      </c>
      <c r="E894" s="227" t="s">
        <v>19</v>
      </c>
      <c r="F894" s="228" t="s">
        <v>1109</v>
      </c>
      <c r="G894" s="215"/>
      <c r="H894" s="229">
        <v>-2.54</v>
      </c>
      <c r="I894" s="220"/>
      <c r="J894" s="215"/>
      <c r="K894" s="215"/>
      <c r="L894" s="221"/>
      <c r="M894" s="222"/>
      <c r="N894" s="223"/>
      <c r="O894" s="223"/>
      <c r="P894" s="223"/>
      <c r="Q894" s="223"/>
      <c r="R894" s="223"/>
      <c r="S894" s="223"/>
      <c r="T894" s="224"/>
      <c r="AT894" s="225" t="s">
        <v>222</v>
      </c>
      <c r="AU894" s="225" t="s">
        <v>139</v>
      </c>
      <c r="AV894" s="12" t="s">
        <v>79</v>
      </c>
      <c r="AW894" s="12" t="s">
        <v>33</v>
      </c>
      <c r="AX894" s="12" t="s">
        <v>70</v>
      </c>
      <c r="AY894" s="225" t="s">
        <v>128</v>
      </c>
    </row>
    <row r="895" spans="2:51" s="12" customFormat="1" ht="13.5">
      <c r="B895" s="214"/>
      <c r="C895" s="215"/>
      <c r="D895" s="201" t="s">
        <v>222</v>
      </c>
      <c r="E895" s="227" t="s">
        <v>19</v>
      </c>
      <c r="F895" s="228" t="s">
        <v>1110</v>
      </c>
      <c r="G895" s="215"/>
      <c r="H895" s="229">
        <v>0.82</v>
      </c>
      <c r="I895" s="220"/>
      <c r="J895" s="215"/>
      <c r="K895" s="215"/>
      <c r="L895" s="221"/>
      <c r="M895" s="222"/>
      <c r="N895" s="223"/>
      <c r="O895" s="223"/>
      <c r="P895" s="223"/>
      <c r="Q895" s="223"/>
      <c r="R895" s="223"/>
      <c r="S895" s="223"/>
      <c r="T895" s="224"/>
      <c r="AT895" s="225" t="s">
        <v>222</v>
      </c>
      <c r="AU895" s="225" t="s">
        <v>139</v>
      </c>
      <c r="AV895" s="12" t="s">
        <v>79</v>
      </c>
      <c r="AW895" s="12" t="s">
        <v>33</v>
      </c>
      <c r="AX895" s="12" t="s">
        <v>70</v>
      </c>
      <c r="AY895" s="225" t="s">
        <v>128</v>
      </c>
    </row>
    <row r="896" spans="2:51" s="13" customFormat="1" ht="13.5">
      <c r="B896" s="230"/>
      <c r="C896" s="231"/>
      <c r="D896" s="216" t="s">
        <v>222</v>
      </c>
      <c r="E896" s="232" t="s">
        <v>19</v>
      </c>
      <c r="F896" s="233" t="s">
        <v>251</v>
      </c>
      <c r="G896" s="231"/>
      <c r="H896" s="234">
        <v>1686.92</v>
      </c>
      <c r="I896" s="235"/>
      <c r="J896" s="231"/>
      <c r="K896" s="231"/>
      <c r="L896" s="236"/>
      <c r="M896" s="237"/>
      <c r="N896" s="238"/>
      <c r="O896" s="238"/>
      <c r="P896" s="238"/>
      <c r="Q896" s="238"/>
      <c r="R896" s="238"/>
      <c r="S896" s="238"/>
      <c r="T896" s="239"/>
      <c r="AT896" s="240" t="s">
        <v>222</v>
      </c>
      <c r="AU896" s="240" t="s">
        <v>139</v>
      </c>
      <c r="AV896" s="13" t="s">
        <v>143</v>
      </c>
      <c r="AW896" s="13" t="s">
        <v>4</v>
      </c>
      <c r="AX896" s="13" t="s">
        <v>77</v>
      </c>
      <c r="AY896" s="240" t="s">
        <v>128</v>
      </c>
    </row>
    <row r="897" spans="2:65" s="1" customFormat="1" ht="31.5" customHeight="1">
      <c r="B897" s="34"/>
      <c r="C897" s="172" t="s">
        <v>1111</v>
      </c>
      <c r="D897" s="172" t="s">
        <v>129</v>
      </c>
      <c r="E897" s="173" t="s">
        <v>1112</v>
      </c>
      <c r="F897" s="174" t="s">
        <v>1113</v>
      </c>
      <c r="G897" s="175" t="s">
        <v>227</v>
      </c>
      <c r="H897" s="176">
        <v>533.12</v>
      </c>
      <c r="I897" s="177"/>
      <c r="J897" s="176">
        <f>ROUND(I897*H897,1)</f>
        <v>0</v>
      </c>
      <c r="K897" s="174" t="s">
        <v>218</v>
      </c>
      <c r="L897" s="54"/>
      <c r="M897" s="178" t="s">
        <v>19</v>
      </c>
      <c r="N897" s="179" t="s">
        <v>41</v>
      </c>
      <c r="O897" s="35"/>
      <c r="P897" s="180">
        <f>O897*H897</f>
        <v>0</v>
      </c>
      <c r="Q897" s="180">
        <v>0.0079</v>
      </c>
      <c r="R897" s="180">
        <f>Q897*H897</f>
        <v>4.211648</v>
      </c>
      <c r="S897" s="180">
        <v>0</v>
      </c>
      <c r="T897" s="181">
        <f>S897*H897</f>
        <v>0</v>
      </c>
      <c r="AR897" s="17" t="s">
        <v>143</v>
      </c>
      <c r="AT897" s="17" t="s">
        <v>129</v>
      </c>
      <c r="AU897" s="17" t="s">
        <v>139</v>
      </c>
      <c r="AY897" s="17" t="s">
        <v>128</v>
      </c>
      <c r="BE897" s="182">
        <f>IF(N897="základní",J897,0)</f>
        <v>0</v>
      </c>
      <c r="BF897" s="182">
        <f>IF(N897="snížená",J897,0)</f>
        <v>0</v>
      </c>
      <c r="BG897" s="182">
        <f>IF(N897="zákl. přenesená",J897,0)</f>
        <v>0</v>
      </c>
      <c r="BH897" s="182">
        <f>IF(N897="sníž. přenesená",J897,0)</f>
        <v>0</v>
      </c>
      <c r="BI897" s="182">
        <f>IF(N897="nulová",J897,0)</f>
        <v>0</v>
      </c>
      <c r="BJ897" s="17" t="s">
        <v>77</v>
      </c>
      <c r="BK897" s="182">
        <f>ROUND(I897*H897,1)</f>
        <v>0</v>
      </c>
      <c r="BL897" s="17" t="s">
        <v>143</v>
      </c>
      <c r="BM897" s="17" t="s">
        <v>1114</v>
      </c>
    </row>
    <row r="898" spans="2:47" s="1" customFormat="1" ht="67.5">
      <c r="B898" s="34"/>
      <c r="C898" s="56"/>
      <c r="D898" s="216" t="s">
        <v>220</v>
      </c>
      <c r="E898" s="56"/>
      <c r="F898" s="226" t="s">
        <v>1115</v>
      </c>
      <c r="G898" s="56"/>
      <c r="H898" s="56"/>
      <c r="I898" s="145"/>
      <c r="J898" s="56"/>
      <c r="K898" s="56"/>
      <c r="L898" s="54"/>
      <c r="M898" s="71"/>
      <c r="N898" s="35"/>
      <c r="O898" s="35"/>
      <c r="P898" s="35"/>
      <c r="Q898" s="35"/>
      <c r="R898" s="35"/>
      <c r="S898" s="35"/>
      <c r="T898" s="72"/>
      <c r="AT898" s="17" t="s">
        <v>220</v>
      </c>
      <c r="AU898" s="17" t="s">
        <v>139</v>
      </c>
    </row>
    <row r="899" spans="2:65" s="1" customFormat="1" ht="22.5" customHeight="1">
      <c r="B899" s="34"/>
      <c r="C899" s="172" t="s">
        <v>1116</v>
      </c>
      <c r="D899" s="172" t="s">
        <v>129</v>
      </c>
      <c r="E899" s="173" t="s">
        <v>1117</v>
      </c>
      <c r="F899" s="174" t="s">
        <v>1118</v>
      </c>
      <c r="G899" s="175" t="s">
        <v>227</v>
      </c>
      <c r="H899" s="176">
        <v>74.81</v>
      </c>
      <c r="I899" s="177"/>
      <c r="J899" s="176">
        <f>ROUND(I899*H899,1)</f>
        <v>0</v>
      </c>
      <c r="K899" s="174" t="s">
        <v>218</v>
      </c>
      <c r="L899" s="54"/>
      <c r="M899" s="178" t="s">
        <v>19</v>
      </c>
      <c r="N899" s="179" t="s">
        <v>41</v>
      </c>
      <c r="O899" s="35"/>
      <c r="P899" s="180">
        <f>O899*H899</f>
        <v>0</v>
      </c>
      <c r="Q899" s="180">
        <v>0.03358</v>
      </c>
      <c r="R899" s="180">
        <f>Q899*H899</f>
        <v>2.5121198</v>
      </c>
      <c r="S899" s="180">
        <v>0</v>
      </c>
      <c r="T899" s="181">
        <f>S899*H899</f>
        <v>0</v>
      </c>
      <c r="AR899" s="17" t="s">
        <v>143</v>
      </c>
      <c r="AT899" s="17" t="s">
        <v>129</v>
      </c>
      <c r="AU899" s="17" t="s">
        <v>139</v>
      </c>
      <c r="AY899" s="17" t="s">
        <v>128</v>
      </c>
      <c r="BE899" s="182">
        <f>IF(N899="základní",J899,0)</f>
        <v>0</v>
      </c>
      <c r="BF899" s="182">
        <f>IF(N899="snížená",J899,0)</f>
        <v>0</v>
      </c>
      <c r="BG899" s="182">
        <f>IF(N899="zákl. přenesená",J899,0)</f>
        <v>0</v>
      </c>
      <c r="BH899" s="182">
        <f>IF(N899="sníž. přenesená",J899,0)</f>
        <v>0</v>
      </c>
      <c r="BI899" s="182">
        <f>IF(N899="nulová",J899,0)</f>
        <v>0</v>
      </c>
      <c r="BJ899" s="17" t="s">
        <v>77</v>
      </c>
      <c r="BK899" s="182">
        <f>ROUND(I899*H899,1)</f>
        <v>0</v>
      </c>
      <c r="BL899" s="17" t="s">
        <v>143</v>
      </c>
      <c r="BM899" s="17" t="s">
        <v>1119</v>
      </c>
    </row>
    <row r="900" spans="2:47" s="1" customFormat="1" ht="40.5">
      <c r="B900" s="34"/>
      <c r="C900" s="56"/>
      <c r="D900" s="201" t="s">
        <v>220</v>
      </c>
      <c r="E900" s="56"/>
      <c r="F900" s="202" t="s">
        <v>1120</v>
      </c>
      <c r="G900" s="56"/>
      <c r="H900" s="56"/>
      <c r="I900" s="145"/>
      <c r="J900" s="56"/>
      <c r="K900" s="56"/>
      <c r="L900" s="54"/>
      <c r="M900" s="71"/>
      <c r="N900" s="35"/>
      <c r="O900" s="35"/>
      <c r="P900" s="35"/>
      <c r="Q900" s="35"/>
      <c r="R900" s="35"/>
      <c r="S900" s="35"/>
      <c r="T900" s="72"/>
      <c r="AT900" s="17" t="s">
        <v>220</v>
      </c>
      <c r="AU900" s="17" t="s">
        <v>139</v>
      </c>
    </row>
    <row r="901" spans="2:51" s="11" customFormat="1" ht="13.5">
      <c r="B901" s="203"/>
      <c r="C901" s="204"/>
      <c r="D901" s="201" t="s">
        <v>222</v>
      </c>
      <c r="E901" s="205" t="s">
        <v>19</v>
      </c>
      <c r="F901" s="206" t="s">
        <v>440</v>
      </c>
      <c r="G901" s="204"/>
      <c r="H901" s="207" t="s">
        <v>19</v>
      </c>
      <c r="I901" s="208"/>
      <c r="J901" s="204"/>
      <c r="K901" s="204"/>
      <c r="L901" s="209"/>
      <c r="M901" s="210"/>
      <c r="N901" s="211"/>
      <c r="O901" s="211"/>
      <c r="P901" s="211"/>
      <c r="Q901" s="211"/>
      <c r="R901" s="211"/>
      <c r="S901" s="211"/>
      <c r="T901" s="212"/>
      <c r="AT901" s="213" t="s">
        <v>222</v>
      </c>
      <c r="AU901" s="213" t="s">
        <v>139</v>
      </c>
      <c r="AV901" s="11" t="s">
        <v>77</v>
      </c>
      <c r="AW901" s="11" t="s">
        <v>33</v>
      </c>
      <c r="AX901" s="11" t="s">
        <v>70</v>
      </c>
      <c r="AY901" s="213" t="s">
        <v>128</v>
      </c>
    </row>
    <row r="902" spans="2:51" s="12" customFormat="1" ht="13.5">
      <c r="B902" s="214"/>
      <c r="C902" s="215"/>
      <c r="D902" s="201" t="s">
        <v>222</v>
      </c>
      <c r="E902" s="227" t="s">
        <v>19</v>
      </c>
      <c r="F902" s="228" t="s">
        <v>520</v>
      </c>
      <c r="G902" s="215"/>
      <c r="H902" s="229">
        <v>16.02</v>
      </c>
      <c r="I902" s="220"/>
      <c r="J902" s="215"/>
      <c r="K902" s="215"/>
      <c r="L902" s="221"/>
      <c r="M902" s="222"/>
      <c r="N902" s="223"/>
      <c r="O902" s="223"/>
      <c r="P902" s="223"/>
      <c r="Q902" s="223"/>
      <c r="R902" s="223"/>
      <c r="S902" s="223"/>
      <c r="T902" s="224"/>
      <c r="AT902" s="225" t="s">
        <v>222</v>
      </c>
      <c r="AU902" s="225" t="s">
        <v>139</v>
      </c>
      <c r="AV902" s="12" t="s">
        <v>79</v>
      </c>
      <c r="AW902" s="12" t="s">
        <v>33</v>
      </c>
      <c r="AX902" s="12" t="s">
        <v>70</v>
      </c>
      <c r="AY902" s="225" t="s">
        <v>128</v>
      </c>
    </row>
    <row r="903" spans="2:51" s="12" customFormat="1" ht="13.5">
      <c r="B903" s="214"/>
      <c r="C903" s="215"/>
      <c r="D903" s="201" t="s">
        <v>222</v>
      </c>
      <c r="E903" s="227" t="s">
        <v>19</v>
      </c>
      <c r="F903" s="228" t="s">
        <v>521</v>
      </c>
      <c r="G903" s="215"/>
      <c r="H903" s="229">
        <v>2.39</v>
      </c>
      <c r="I903" s="220"/>
      <c r="J903" s="215"/>
      <c r="K903" s="215"/>
      <c r="L903" s="221"/>
      <c r="M903" s="222"/>
      <c r="N903" s="223"/>
      <c r="O903" s="223"/>
      <c r="P903" s="223"/>
      <c r="Q903" s="223"/>
      <c r="R903" s="223"/>
      <c r="S903" s="223"/>
      <c r="T903" s="224"/>
      <c r="AT903" s="225" t="s">
        <v>222</v>
      </c>
      <c r="AU903" s="225" t="s">
        <v>139</v>
      </c>
      <c r="AV903" s="12" t="s">
        <v>79</v>
      </c>
      <c r="AW903" s="12" t="s">
        <v>33</v>
      </c>
      <c r="AX903" s="12" t="s">
        <v>70</v>
      </c>
      <c r="AY903" s="225" t="s">
        <v>128</v>
      </c>
    </row>
    <row r="904" spans="2:51" s="11" customFormat="1" ht="13.5">
      <c r="B904" s="203"/>
      <c r="C904" s="204"/>
      <c r="D904" s="201" t="s">
        <v>222</v>
      </c>
      <c r="E904" s="205" t="s">
        <v>19</v>
      </c>
      <c r="F904" s="206" t="s">
        <v>522</v>
      </c>
      <c r="G904" s="204"/>
      <c r="H904" s="207" t="s">
        <v>19</v>
      </c>
      <c r="I904" s="208"/>
      <c r="J904" s="204"/>
      <c r="K904" s="204"/>
      <c r="L904" s="209"/>
      <c r="M904" s="210"/>
      <c r="N904" s="211"/>
      <c r="O904" s="211"/>
      <c r="P904" s="211"/>
      <c r="Q904" s="211"/>
      <c r="R904" s="211"/>
      <c r="S904" s="211"/>
      <c r="T904" s="212"/>
      <c r="AT904" s="213" t="s">
        <v>222</v>
      </c>
      <c r="AU904" s="213" t="s">
        <v>139</v>
      </c>
      <c r="AV904" s="11" t="s">
        <v>77</v>
      </c>
      <c r="AW904" s="11" t="s">
        <v>33</v>
      </c>
      <c r="AX904" s="11" t="s">
        <v>70</v>
      </c>
      <c r="AY904" s="213" t="s">
        <v>128</v>
      </c>
    </row>
    <row r="905" spans="2:51" s="12" customFormat="1" ht="13.5">
      <c r="B905" s="214"/>
      <c r="C905" s="215"/>
      <c r="D905" s="201" t="s">
        <v>222</v>
      </c>
      <c r="E905" s="227" t="s">
        <v>19</v>
      </c>
      <c r="F905" s="228" t="s">
        <v>523</v>
      </c>
      <c r="G905" s="215"/>
      <c r="H905" s="229">
        <v>16.92</v>
      </c>
      <c r="I905" s="220"/>
      <c r="J905" s="215"/>
      <c r="K905" s="215"/>
      <c r="L905" s="221"/>
      <c r="M905" s="222"/>
      <c r="N905" s="223"/>
      <c r="O905" s="223"/>
      <c r="P905" s="223"/>
      <c r="Q905" s="223"/>
      <c r="R905" s="223"/>
      <c r="S905" s="223"/>
      <c r="T905" s="224"/>
      <c r="AT905" s="225" t="s">
        <v>222</v>
      </c>
      <c r="AU905" s="225" t="s">
        <v>139</v>
      </c>
      <c r="AV905" s="12" t="s">
        <v>79</v>
      </c>
      <c r="AW905" s="12" t="s">
        <v>33</v>
      </c>
      <c r="AX905" s="12" t="s">
        <v>70</v>
      </c>
      <c r="AY905" s="225" t="s">
        <v>128</v>
      </c>
    </row>
    <row r="906" spans="2:51" s="11" customFormat="1" ht="13.5">
      <c r="B906" s="203"/>
      <c r="C906" s="204"/>
      <c r="D906" s="201" t="s">
        <v>222</v>
      </c>
      <c r="E906" s="205" t="s">
        <v>19</v>
      </c>
      <c r="F906" s="206" t="s">
        <v>524</v>
      </c>
      <c r="G906" s="204"/>
      <c r="H906" s="207" t="s">
        <v>19</v>
      </c>
      <c r="I906" s="208"/>
      <c r="J906" s="204"/>
      <c r="K906" s="204"/>
      <c r="L906" s="209"/>
      <c r="M906" s="210"/>
      <c r="N906" s="211"/>
      <c r="O906" s="211"/>
      <c r="P906" s="211"/>
      <c r="Q906" s="211"/>
      <c r="R906" s="211"/>
      <c r="S906" s="211"/>
      <c r="T906" s="212"/>
      <c r="AT906" s="213" t="s">
        <v>222</v>
      </c>
      <c r="AU906" s="213" t="s">
        <v>139</v>
      </c>
      <c r="AV906" s="11" t="s">
        <v>77</v>
      </c>
      <c r="AW906" s="11" t="s">
        <v>33</v>
      </c>
      <c r="AX906" s="11" t="s">
        <v>70</v>
      </c>
      <c r="AY906" s="213" t="s">
        <v>128</v>
      </c>
    </row>
    <row r="907" spans="2:51" s="12" customFormat="1" ht="13.5">
      <c r="B907" s="214"/>
      <c r="C907" s="215"/>
      <c r="D907" s="201" t="s">
        <v>222</v>
      </c>
      <c r="E907" s="227" t="s">
        <v>19</v>
      </c>
      <c r="F907" s="228" t="s">
        <v>523</v>
      </c>
      <c r="G907" s="215"/>
      <c r="H907" s="229">
        <v>16.92</v>
      </c>
      <c r="I907" s="220"/>
      <c r="J907" s="215"/>
      <c r="K907" s="215"/>
      <c r="L907" s="221"/>
      <c r="M907" s="222"/>
      <c r="N907" s="223"/>
      <c r="O907" s="223"/>
      <c r="P907" s="223"/>
      <c r="Q907" s="223"/>
      <c r="R907" s="223"/>
      <c r="S907" s="223"/>
      <c r="T907" s="224"/>
      <c r="AT907" s="225" t="s">
        <v>222</v>
      </c>
      <c r="AU907" s="225" t="s">
        <v>139</v>
      </c>
      <c r="AV907" s="12" t="s">
        <v>79</v>
      </c>
      <c r="AW907" s="12" t="s">
        <v>33</v>
      </c>
      <c r="AX907" s="12" t="s">
        <v>70</v>
      </c>
      <c r="AY907" s="225" t="s">
        <v>128</v>
      </c>
    </row>
    <row r="908" spans="2:51" s="11" customFormat="1" ht="13.5">
      <c r="B908" s="203"/>
      <c r="C908" s="204"/>
      <c r="D908" s="201" t="s">
        <v>222</v>
      </c>
      <c r="E908" s="205" t="s">
        <v>19</v>
      </c>
      <c r="F908" s="206" t="s">
        <v>525</v>
      </c>
      <c r="G908" s="204"/>
      <c r="H908" s="207" t="s">
        <v>19</v>
      </c>
      <c r="I908" s="208"/>
      <c r="J908" s="204"/>
      <c r="K908" s="204"/>
      <c r="L908" s="209"/>
      <c r="M908" s="210"/>
      <c r="N908" s="211"/>
      <c r="O908" s="211"/>
      <c r="P908" s="211"/>
      <c r="Q908" s="211"/>
      <c r="R908" s="211"/>
      <c r="S908" s="211"/>
      <c r="T908" s="212"/>
      <c r="AT908" s="213" t="s">
        <v>222</v>
      </c>
      <c r="AU908" s="213" t="s">
        <v>139</v>
      </c>
      <c r="AV908" s="11" t="s">
        <v>77</v>
      </c>
      <c r="AW908" s="11" t="s">
        <v>33</v>
      </c>
      <c r="AX908" s="11" t="s">
        <v>70</v>
      </c>
      <c r="AY908" s="213" t="s">
        <v>128</v>
      </c>
    </row>
    <row r="909" spans="2:51" s="12" customFormat="1" ht="13.5">
      <c r="B909" s="214"/>
      <c r="C909" s="215"/>
      <c r="D909" s="201" t="s">
        <v>222</v>
      </c>
      <c r="E909" s="227" t="s">
        <v>19</v>
      </c>
      <c r="F909" s="228" t="s">
        <v>523</v>
      </c>
      <c r="G909" s="215"/>
      <c r="H909" s="229">
        <v>16.92</v>
      </c>
      <c r="I909" s="220"/>
      <c r="J909" s="215"/>
      <c r="K909" s="215"/>
      <c r="L909" s="221"/>
      <c r="M909" s="222"/>
      <c r="N909" s="223"/>
      <c r="O909" s="223"/>
      <c r="P909" s="223"/>
      <c r="Q909" s="223"/>
      <c r="R909" s="223"/>
      <c r="S909" s="223"/>
      <c r="T909" s="224"/>
      <c r="AT909" s="225" t="s">
        <v>222</v>
      </c>
      <c r="AU909" s="225" t="s">
        <v>139</v>
      </c>
      <c r="AV909" s="12" t="s">
        <v>79</v>
      </c>
      <c r="AW909" s="12" t="s">
        <v>33</v>
      </c>
      <c r="AX909" s="12" t="s">
        <v>70</v>
      </c>
      <c r="AY909" s="225" t="s">
        <v>128</v>
      </c>
    </row>
    <row r="910" spans="2:51" s="11" customFormat="1" ht="13.5">
      <c r="B910" s="203"/>
      <c r="C910" s="204"/>
      <c r="D910" s="201" t="s">
        <v>222</v>
      </c>
      <c r="E910" s="205" t="s">
        <v>19</v>
      </c>
      <c r="F910" s="206" t="s">
        <v>526</v>
      </c>
      <c r="G910" s="204"/>
      <c r="H910" s="207" t="s">
        <v>19</v>
      </c>
      <c r="I910" s="208"/>
      <c r="J910" s="204"/>
      <c r="K910" s="204"/>
      <c r="L910" s="209"/>
      <c r="M910" s="210"/>
      <c r="N910" s="211"/>
      <c r="O910" s="211"/>
      <c r="P910" s="211"/>
      <c r="Q910" s="211"/>
      <c r="R910" s="211"/>
      <c r="S910" s="211"/>
      <c r="T910" s="212"/>
      <c r="AT910" s="213" t="s">
        <v>222</v>
      </c>
      <c r="AU910" s="213" t="s">
        <v>139</v>
      </c>
      <c r="AV910" s="11" t="s">
        <v>77</v>
      </c>
      <c r="AW910" s="11" t="s">
        <v>33</v>
      </c>
      <c r="AX910" s="11" t="s">
        <v>70</v>
      </c>
      <c r="AY910" s="213" t="s">
        <v>128</v>
      </c>
    </row>
    <row r="911" spans="2:51" s="12" customFormat="1" ht="13.5">
      <c r="B911" s="214"/>
      <c r="C911" s="215"/>
      <c r="D911" s="201" t="s">
        <v>222</v>
      </c>
      <c r="E911" s="227" t="s">
        <v>19</v>
      </c>
      <c r="F911" s="228" t="s">
        <v>527</v>
      </c>
      <c r="G911" s="215"/>
      <c r="H911" s="229">
        <v>5.64</v>
      </c>
      <c r="I911" s="220"/>
      <c r="J911" s="215"/>
      <c r="K911" s="215"/>
      <c r="L911" s="221"/>
      <c r="M911" s="222"/>
      <c r="N911" s="223"/>
      <c r="O911" s="223"/>
      <c r="P911" s="223"/>
      <c r="Q911" s="223"/>
      <c r="R911" s="223"/>
      <c r="S911" s="223"/>
      <c r="T911" s="224"/>
      <c r="AT911" s="225" t="s">
        <v>222</v>
      </c>
      <c r="AU911" s="225" t="s">
        <v>139</v>
      </c>
      <c r="AV911" s="12" t="s">
        <v>79</v>
      </c>
      <c r="AW911" s="12" t="s">
        <v>33</v>
      </c>
      <c r="AX911" s="12" t="s">
        <v>70</v>
      </c>
      <c r="AY911" s="225" t="s">
        <v>128</v>
      </c>
    </row>
    <row r="912" spans="2:51" s="13" customFormat="1" ht="13.5">
      <c r="B912" s="230"/>
      <c r="C912" s="231"/>
      <c r="D912" s="216" t="s">
        <v>222</v>
      </c>
      <c r="E912" s="232" t="s">
        <v>19</v>
      </c>
      <c r="F912" s="233" t="s">
        <v>251</v>
      </c>
      <c r="G912" s="231"/>
      <c r="H912" s="234">
        <v>74.81</v>
      </c>
      <c r="I912" s="235"/>
      <c r="J912" s="231"/>
      <c r="K912" s="231"/>
      <c r="L912" s="236"/>
      <c r="M912" s="237"/>
      <c r="N912" s="238"/>
      <c r="O912" s="238"/>
      <c r="P912" s="238"/>
      <c r="Q912" s="238"/>
      <c r="R912" s="238"/>
      <c r="S912" s="238"/>
      <c r="T912" s="239"/>
      <c r="AT912" s="240" t="s">
        <v>222</v>
      </c>
      <c r="AU912" s="240" t="s">
        <v>139</v>
      </c>
      <c r="AV912" s="13" t="s">
        <v>143</v>
      </c>
      <c r="AW912" s="13" t="s">
        <v>33</v>
      </c>
      <c r="AX912" s="13" t="s">
        <v>77</v>
      </c>
      <c r="AY912" s="240" t="s">
        <v>128</v>
      </c>
    </row>
    <row r="913" spans="2:65" s="1" customFormat="1" ht="22.5" customHeight="1">
      <c r="B913" s="34"/>
      <c r="C913" s="172" t="s">
        <v>1121</v>
      </c>
      <c r="D913" s="172" t="s">
        <v>129</v>
      </c>
      <c r="E913" s="173" t="s">
        <v>1122</v>
      </c>
      <c r="F913" s="174" t="s">
        <v>1123</v>
      </c>
      <c r="G913" s="175" t="s">
        <v>227</v>
      </c>
      <c r="H913" s="176">
        <v>218.19</v>
      </c>
      <c r="I913" s="177"/>
      <c r="J913" s="176">
        <f>ROUND(I913*H913,1)</f>
        <v>0</v>
      </c>
      <c r="K913" s="174" t="s">
        <v>218</v>
      </c>
      <c r="L913" s="54"/>
      <c r="M913" s="178" t="s">
        <v>19</v>
      </c>
      <c r="N913" s="179" t="s">
        <v>41</v>
      </c>
      <c r="O913" s="35"/>
      <c r="P913" s="180">
        <f>O913*H913</f>
        <v>0</v>
      </c>
      <c r="Q913" s="180">
        <v>0.0156</v>
      </c>
      <c r="R913" s="180">
        <f>Q913*H913</f>
        <v>3.403764</v>
      </c>
      <c r="S913" s="180">
        <v>0</v>
      </c>
      <c r="T913" s="181">
        <f>S913*H913</f>
        <v>0</v>
      </c>
      <c r="AR913" s="17" t="s">
        <v>143</v>
      </c>
      <c r="AT913" s="17" t="s">
        <v>129</v>
      </c>
      <c r="AU913" s="17" t="s">
        <v>139</v>
      </c>
      <c r="AY913" s="17" t="s">
        <v>128</v>
      </c>
      <c r="BE913" s="182">
        <f>IF(N913="základní",J913,0)</f>
        <v>0</v>
      </c>
      <c r="BF913" s="182">
        <f>IF(N913="snížená",J913,0)</f>
        <v>0</v>
      </c>
      <c r="BG913" s="182">
        <f>IF(N913="zákl. přenesená",J913,0)</f>
        <v>0</v>
      </c>
      <c r="BH913" s="182">
        <f>IF(N913="sníž. přenesená",J913,0)</f>
        <v>0</v>
      </c>
      <c r="BI913" s="182">
        <f>IF(N913="nulová",J913,0)</f>
        <v>0</v>
      </c>
      <c r="BJ913" s="17" t="s">
        <v>77</v>
      </c>
      <c r="BK913" s="182">
        <f>ROUND(I913*H913,1)</f>
        <v>0</v>
      </c>
      <c r="BL913" s="17" t="s">
        <v>143</v>
      </c>
      <c r="BM913" s="17" t="s">
        <v>1124</v>
      </c>
    </row>
    <row r="914" spans="2:47" s="1" customFormat="1" ht="40.5">
      <c r="B914" s="34"/>
      <c r="C914" s="56"/>
      <c r="D914" s="201" t="s">
        <v>220</v>
      </c>
      <c r="E914" s="56"/>
      <c r="F914" s="202" t="s">
        <v>1087</v>
      </c>
      <c r="G914" s="56"/>
      <c r="H914" s="56"/>
      <c r="I914" s="145"/>
      <c r="J914" s="56"/>
      <c r="K914" s="56"/>
      <c r="L914" s="54"/>
      <c r="M914" s="71"/>
      <c r="N914" s="35"/>
      <c r="O914" s="35"/>
      <c r="P914" s="35"/>
      <c r="Q914" s="35"/>
      <c r="R914" s="35"/>
      <c r="S914" s="35"/>
      <c r="T914" s="72"/>
      <c r="AT914" s="17" t="s">
        <v>220</v>
      </c>
      <c r="AU914" s="17" t="s">
        <v>139</v>
      </c>
    </row>
    <row r="915" spans="2:51" s="11" customFormat="1" ht="13.5">
      <c r="B915" s="203"/>
      <c r="C915" s="204"/>
      <c r="D915" s="201" t="s">
        <v>222</v>
      </c>
      <c r="E915" s="205" t="s">
        <v>19</v>
      </c>
      <c r="F915" s="206" t="s">
        <v>522</v>
      </c>
      <c r="G915" s="204"/>
      <c r="H915" s="207" t="s">
        <v>19</v>
      </c>
      <c r="I915" s="208"/>
      <c r="J915" s="204"/>
      <c r="K915" s="204"/>
      <c r="L915" s="209"/>
      <c r="M915" s="210"/>
      <c r="N915" s="211"/>
      <c r="O915" s="211"/>
      <c r="P915" s="211"/>
      <c r="Q915" s="211"/>
      <c r="R915" s="211"/>
      <c r="S915" s="211"/>
      <c r="T915" s="212"/>
      <c r="AT915" s="213" t="s">
        <v>222</v>
      </c>
      <c r="AU915" s="213" t="s">
        <v>139</v>
      </c>
      <c r="AV915" s="11" t="s">
        <v>77</v>
      </c>
      <c r="AW915" s="11" t="s">
        <v>33</v>
      </c>
      <c r="AX915" s="11" t="s">
        <v>70</v>
      </c>
      <c r="AY915" s="213" t="s">
        <v>128</v>
      </c>
    </row>
    <row r="916" spans="2:51" s="12" customFormat="1" ht="13.5">
      <c r="B916" s="214"/>
      <c r="C916" s="215"/>
      <c r="D916" s="201" t="s">
        <v>222</v>
      </c>
      <c r="E916" s="227" t="s">
        <v>19</v>
      </c>
      <c r="F916" s="228" t="s">
        <v>838</v>
      </c>
      <c r="G916" s="215"/>
      <c r="H916" s="229">
        <v>69.65</v>
      </c>
      <c r="I916" s="220"/>
      <c r="J916" s="215"/>
      <c r="K916" s="215"/>
      <c r="L916" s="221"/>
      <c r="M916" s="222"/>
      <c r="N916" s="223"/>
      <c r="O916" s="223"/>
      <c r="P916" s="223"/>
      <c r="Q916" s="223"/>
      <c r="R916" s="223"/>
      <c r="S916" s="223"/>
      <c r="T916" s="224"/>
      <c r="AT916" s="225" t="s">
        <v>222</v>
      </c>
      <c r="AU916" s="225" t="s">
        <v>139</v>
      </c>
      <c r="AV916" s="12" t="s">
        <v>79</v>
      </c>
      <c r="AW916" s="12" t="s">
        <v>33</v>
      </c>
      <c r="AX916" s="12" t="s">
        <v>70</v>
      </c>
      <c r="AY916" s="225" t="s">
        <v>128</v>
      </c>
    </row>
    <row r="917" spans="2:51" s="11" customFormat="1" ht="13.5">
      <c r="B917" s="203"/>
      <c r="C917" s="204"/>
      <c r="D917" s="201" t="s">
        <v>222</v>
      </c>
      <c r="E917" s="205" t="s">
        <v>19</v>
      </c>
      <c r="F917" s="206" t="s">
        <v>524</v>
      </c>
      <c r="G917" s="204"/>
      <c r="H917" s="207" t="s">
        <v>19</v>
      </c>
      <c r="I917" s="208"/>
      <c r="J917" s="204"/>
      <c r="K917" s="204"/>
      <c r="L917" s="209"/>
      <c r="M917" s="210"/>
      <c r="N917" s="211"/>
      <c r="O917" s="211"/>
      <c r="P917" s="211"/>
      <c r="Q917" s="211"/>
      <c r="R917" s="211"/>
      <c r="S917" s="211"/>
      <c r="T917" s="212"/>
      <c r="AT917" s="213" t="s">
        <v>222</v>
      </c>
      <c r="AU917" s="213" t="s">
        <v>139</v>
      </c>
      <c r="AV917" s="11" t="s">
        <v>77</v>
      </c>
      <c r="AW917" s="11" t="s">
        <v>33</v>
      </c>
      <c r="AX917" s="11" t="s">
        <v>70</v>
      </c>
      <c r="AY917" s="213" t="s">
        <v>128</v>
      </c>
    </row>
    <row r="918" spans="2:51" s="12" customFormat="1" ht="13.5">
      <c r="B918" s="214"/>
      <c r="C918" s="215"/>
      <c r="D918" s="201" t="s">
        <v>222</v>
      </c>
      <c r="E918" s="227" t="s">
        <v>19</v>
      </c>
      <c r="F918" s="228" t="s">
        <v>838</v>
      </c>
      <c r="G918" s="215"/>
      <c r="H918" s="229">
        <v>69.65</v>
      </c>
      <c r="I918" s="220"/>
      <c r="J918" s="215"/>
      <c r="K918" s="215"/>
      <c r="L918" s="221"/>
      <c r="M918" s="222"/>
      <c r="N918" s="223"/>
      <c r="O918" s="223"/>
      <c r="P918" s="223"/>
      <c r="Q918" s="223"/>
      <c r="R918" s="223"/>
      <c r="S918" s="223"/>
      <c r="T918" s="224"/>
      <c r="AT918" s="225" t="s">
        <v>222</v>
      </c>
      <c r="AU918" s="225" t="s">
        <v>139</v>
      </c>
      <c r="AV918" s="12" t="s">
        <v>79</v>
      </c>
      <c r="AW918" s="12" t="s">
        <v>33</v>
      </c>
      <c r="AX918" s="12" t="s">
        <v>70</v>
      </c>
      <c r="AY918" s="225" t="s">
        <v>128</v>
      </c>
    </row>
    <row r="919" spans="2:51" s="11" customFormat="1" ht="13.5">
      <c r="B919" s="203"/>
      <c r="C919" s="204"/>
      <c r="D919" s="201" t="s">
        <v>222</v>
      </c>
      <c r="E919" s="205" t="s">
        <v>19</v>
      </c>
      <c r="F919" s="206" t="s">
        <v>525</v>
      </c>
      <c r="G919" s="204"/>
      <c r="H919" s="207" t="s">
        <v>19</v>
      </c>
      <c r="I919" s="208"/>
      <c r="J919" s="204"/>
      <c r="K919" s="204"/>
      <c r="L919" s="209"/>
      <c r="M919" s="210"/>
      <c r="N919" s="211"/>
      <c r="O919" s="211"/>
      <c r="P919" s="211"/>
      <c r="Q919" s="211"/>
      <c r="R919" s="211"/>
      <c r="S919" s="211"/>
      <c r="T919" s="212"/>
      <c r="AT919" s="213" t="s">
        <v>222</v>
      </c>
      <c r="AU919" s="213" t="s">
        <v>139</v>
      </c>
      <c r="AV919" s="11" t="s">
        <v>77</v>
      </c>
      <c r="AW919" s="11" t="s">
        <v>33</v>
      </c>
      <c r="AX919" s="11" t="s">
        <v>70</v>
      </c>
      <c r="AY919" s="213" t="s">
        <v>128</v>
      </c>
    </row>
    <row r="920" spans="2:51" s="12" customFormat="1" ht="13.5">
      <c r="B920" s="214"/>
      <c r="C920" s="215"/>
      <c r="D920" s="201" t="s">
        <v>222</v>
      </c>
      <c r="E920" s="227" t="s">
        <v>19</v>
      </c>
      <c r="F920" s="228" t="s">
        <v>838</v>
      </c>
      <c r="G920" s="215"/>
      <c r="H920" s="229">
        <v>69.65</v>
      </c>
      <c r="I920" s="220"/>
      <c r="J920" s="215"/>
      <c r="K920" s="215"/>
      <c r="L920" s="221"/>
      <c r="M920" s="222"/>
      <c r="N920" s="223"/>
      <c r="O920" s="223"/>
      <c r="P920" s="223"/>
      <c r="Q920" s="223"/>
      <c r="R920" s="223"/>
      <c r="S920" s="223"/>
      <c r="T920" s="224"/>
      <c r="AT920" s="225" t="s">
        <v>222</v>
      </c>
      <c r="AU920" s="225" t="s">
        <v>139</v>
      </c>
      <c r="AV920" s="12" t="s">
        <v>79</v>
      </c>
      <c r="AW920" s="12" t="s">
        <v>33</v>
      </c>
      <c r="AX920" s="12" t="s">
        <v>70</v>
      </c>
      <c r="AY920" s="225" t="s">
        <v>128</v>
      </c>
    </row>
    <row r="921" spans="2:51" s="11" customFormat="1" ht="13.5">
      <c r="B921" s="203"/>
      <c r="C921" s="204"/>
      <c r="D921" s="201" t="s">
        <v>222</v>
      </c>
      <c r="E921" s="205" t="s">
        <v>19</v>
      </c>
      <c r="F921" s="206" t="s">
        <v>526</v>
      </c>
      <c r="G921" s="204"/>
      <c r="H921" s="207" t="s">
        <v>19</v>
      </c>
      <c r="I921" s="208"/>
      <c r="J921" s="204"/>
      <c r="K921" s="204"/>
      <c r="L921" s="209"/>
      <c r="M921" s="210"/>
      <c r="N921" s="211"/>
      <c r="O921" s="211"/>
      <c r="P921" s="211"/>
      <c r="Q921" s="211"/>
      <c r="R921" s="211"/>
      <c r="S921" s="211"/>
      <c r="T921" s="212"/>
      <c r="AT921" s="213" t="s">
        <v>222</v>
      </c>
      <c r="AU921" s="213" t="s">
        <v>139</v>
      </c>
      <c r="AV921" s="11" t="s">
        <v>77</v>
      </c>
      <c r="AW921" s="11" t="s">
        <v>33</v>
      </c>
      <c r="AX921" s="11" t="s">
        <v>70</v>
      </c>
      <c r="AY921" s="213" t="s">
        <v>128</v>
      </c>
    </row>
    <row r="922" spans="2:51" s="12" customFormat="1" ht="13.5">
      <c r="B922" s="214"/>
      <c r="C922" s="215"/>
      <c r="D922" s="201" t="s">
        <v>222</v>
      </c>
      <c r="E922" s="227" t="s">
        <v>19</v>
      </c>
      <c r="F922" s="228" t="s">
        <v>839</v>
      </c>
      <c r="G922" s="215"/>
      <c r="H922" s="229">
        <v>9.24</v>
      </c>
      <c r="I922" s="220"/>
      <c r="J922" s="215"/>
      <c r="K922" s="215"/>
      <c r="L922" s="221"/>
      <c r="M922" s="222"/>
      <c r="N922" s="223"/>
      <c r="O922" s="223"/>
      <c r="P922" s="223"/>
      <c r="Q922" s="223"/>
      <c r="R922" s="223"/>
      <c r="S922" s="223"/>
      <c r="T922" s="224"/>
      <c r="AT922" s="225" t="s">
        <v>222</v>
      </c>
      <c r="AU922" s="225" t="s">
        <v>139</v>
      </c>
      <c r="AV922" s="12" t="s">
        <v>79</v>
      </c>
      <c r="AW922" s="12" t="s">
        <v>33</v>
      </c>
      <c r="AX922" s="12" t="s">
        <v>70</v>
      </c>
      <c r="AY922" s="225" t="s">
        <v>128</v>
      </c>
    </row>
    <row r="923" spans="2:51" s="13" customFormat="1" ht="13.5">
      <c r="B923" s="230"/>
      <c r="C923" s="231"/>
      <c r="D923" s="216" t="s">
        <v>222</v>
      </c>
      <c r="E923" s="232" t="s">
        <v>19</v>
      </c>
      <c r="F923" s="233" t="s">
        <v>251</v>
      </c>
      <c r="G923" s="231"/>
      <c r="H923" s="234">
        <v>218.19</v>
      </c>
      <c r="I923" s="235"/>
      <c r="J923" s="231"/>
      <c r="K923" s="231"/>
      <c r="L923" s="236"/>
      <c r="M923" s="237"/>
      <c r="N923" s="238"/>
      <c r="O923" s="238"/>
      <c r="P923" s="238"/>
      <c r="Q923" s="238"/>
      <c r="R923" s="238"/>
      <c r="S923" s="238"/>
      <c r="T923" s="239"/>
      <c r="AT923" s="240" t="s">
        <v>222</v>
      </c>
      <c r="AU923" s="240" t="s">
        <v>139</v>
      </c>
      <c r="AV923" s="13" t="s">
        <v>143</v>
      </c>
      <c r="AW923" s="13" t="s">
        <v>33</v>
      </c>
      <c r="AX923" s="13" t="s">
        <v>77</v>
      </c>
      <c r="AY923" s="240" t="s">
        <v>128</v>
      </c>
    </row>
    <row r="924" spans="2:65" s="1" customFormat="1" ht="22.5" customHeight="1">
      <c r="B924" s="34"/>
      <c r="C924" s="172" t="s">
        <v>1125</v>
      </c>
      <c r="D924" s="172" t="s">
        <v>129</v>
      </c>
      <c r="E924" s="173" t="s">
        <v>1126</v>
      </c>
      <c r="F924" s="174" t="s">
        <v>1127</v>
      </c>
      <c r="G924" s="175" t="s">
        <v>227</v>
      </c>
      <c r="H924" s="176">
        <v>218.19</v>
      </c>
      <c r="I924" s="177"/>
      <c r="J924" s="176">
        <f>ROUND(I924*H924,1)</f>
        <v>0</v>
      </c>
      <c r="K924" s="174" t="s">
        <v>218</v>
      </c>
      <c r="L924" s="54"/>
      <c r="M924" s="178" t="s">
        <v>19</v>
      </c>
      <c r="N924" s="179" t="s">
        <v>41</v>
      </c>
      <c r="O924" s="35"/>
      <c r="P924" s="180">
        <f>O924*H924</f>
        <v>0</v>
      </c>
      <c r="Q924" s="180">
        <v>0.003</v>
      </c>
      <c r="R924" s="180">
        <f>Q924*H924</f>
        <v>0.65457</v>
      </c>
      <c r="S924" s="180">
        <v>0</v>
      </c>
      <c r="T924" s="181">
        <f>S924*H924</f>
        <v>0</v>
      </c>
      <c r="AR924" s="17" t="s">
        <v>143</v>
      </c>
      <c r="AT924" s="17" t="s">
        <v>129</v>
      </c>
      <c r="AU924" s="17" t="s">
        <v>139</v>
      </c>
      <c r="AY924" s="17" t="s">
        <v>128</v>
      </c>
      <c r="BE924" s="182">
        <f>IF(N924="základní",J924,0)</f>
        <v>0</v>
      </c>
      <c r="BF924" s="182">
        <f>IF(N924="snížená",J924,0)</f>
        <v>0</v>
      </c>
      <c r="BG924" s="182">
        <f>IF(N924="zákl. přenesená",J924,0)</f>
        <v>0</v>
      </c>
      <c r="BH924" s="182">
        <f>IF(N924="sníž. přenesená",J924,0)</f>
        <v>0</v>
      </c>
      <c r="BI924" s="182">
        <f>IF(N924="nulová",J924,0)</f>
        <v>0</v>
      </c>
      <c r="BJ924" s="17" t="s">
        <v>77</v>
      </c>
      <c r="BK924" s="182">
        <f>ROUND(I924*H924,1)</f>
        <v>0</v>
      </c>
      <c r="BL924" s="17" t="s">
        <v>143</v>
      </c>
      <c r="BM924" s="17" t="s">
        <v>1128</v>
      </c>
    </row>
    <row r="925" spans="2:65" s="1" customFormat="1" ht="22.5" customHeight="1">
      <c r="B925" s="34"/>
      <c r="C925" s="172" t="s">
        <v>1129</v>
      </c>
      <c r="D925" s="172" t="s">
        <v>129</v>
      </c>
      <c r="E925" s="173" t="s">
        <v>1130</v>
      </c>
      <c r="F925" s="174" t="s">
        <v>1131</v>
      </c>
      <c r="G925" s="175" t="s">
        <v>227</v>
      </c>
      <c r="H925" s="176">
        <v>92.87</v>
      </c>
      <c r="I925" s="177"/>
      <c r="J925" s="176">
        <f>ROUND(I925*H925,1)</f>
        <v>0</v>
      </c>
      <c r="K925" s="174" t="s">
        <v>218</v>
      </c>
      <c r="L925" s="54"/>
      <c r="M925" s="178" t="s">
        <v>19</v>
      </c>
      <c r="N925" s="179" t="s">
        <v>41</v>
      </c>
      <c r="O925" s="35"/>
      <c r="P925" s="180">
        <f>O925*H925</f>
        <v>0</v>
      </c>
      <c r="Q925" s="180">
        <v>0.03</v>
      </c>
      <c r="R925" s="180">
        <f>Q925*H925</f>
        <v>2.7861000000000002</v>
      </c>
      <c r="S925" s="180">
        <v>0</v>
      </c>
      <c r="T925" s="181">
        <f>S925*H925</f>
        <v>0</v>
      </c>
      <c r="AR925" s="17" t="s">
        <v>143</v>
      </c>
      <c r="AT925" s="17" t="s">
        <v>129</v>
      </c>
      <c r="AU925" s="17" t="s">
        <v>139</v>
      </c>
      <c r="AY925" s="17" t="s">
        <v>128</v>
      </c>
      <c r="BE925" s="182">
        <f>IF(N925="základní",J925,0)</f>
        <v>0</v>
      </c>
      <c r="BF925" s="182">
        <f>IF(N925="snížená",J925,0)</f>
        <v>0</v>
      </c>
      <c r="BG925" s="182">
        <f>IF(N925="zákl. přenesená",J925,0)</f>
        <v>0</v>
      </c>
      <c r="BH925" s="182">
        <f>IF(N925="sníž. přenesená",J925,0)</f>
        <v>0</v>
      </c>
      <c r="BI925" s="182">
        <f>IF(N925="nulová",J925,0)</f>
        <v>0</v>
      </c>
      <c r="BJ925" s="17" t="s">
        <v>77</v>
      </c>
      <c r="BK925" s="182">
        <f>ROUND(I925*H925,1)</f>
        <v>0</v>
      </c>
      <c r="BL925" s="17" t="s">
        <v>143</v>
      </c>
      <c r="BM925" s="17" t="s">
        <v>1132</v>
      </c>
    </row>
    <row r="926" spans="2:47" s="1" customFormat="1" ht="148.5">
      <c r="B926" s="34"/>
      <c r="C926" s="56"/>
      <c r="D926" s="201" t="s">
        <v>220</v>
      </c>
      <c r="E926" s="56"/>
      <c r="F926" s="202" t="s">
        <v>1133</v>
      </c>
      <c r="G926" s="56"/>
      <c r="H926" s="56"/>
      <c r="I926" s="145"/>
      <c r="J926" s="56"/>
      <c r="K926" s="56"/>
      <c r="L926" s="54"/>
      <c r="M926" s="71"/>
      <c r="N926" s="35"/>
      <c r="O926" s="35"/>
      <c r="P926" s="35"/>
      <c r="Q926" s="35"/>
      <c r="R926" s="35"/>
      <c r="S926" s="35"/>
      <c r="T926" s="72"/>
      <c r="AT926" s="17" t="s">
        <v>220</v>
      </c>
      <c r="AU926" s="17" t="s">
        <v>139</v>
      </c>
    </row>
    <row r="927" spans="2:51" s="11" customFormat="1" ht="13.5">
      <c r="B927" s="203"/>
      <c r="C927" s="204"/>
      <c r="D927" s="201" t="s">
        <v>222</v>
      </c>
      <c r="E927" s="205" t="s">
        <v>19</v>
      </c>
      <c r="F927" s="206" t="s">
        <v>269</v>
      </c>
      <c r="G927" s="204"/>
      <c r="H927" s="207" t="s">
        <v>19</v>
      </c>
      <c r="I927" s="208"/>
      <c r="J927" s="204"/>
      <c r="K927" s="204"/>
      <c r="L927" s="209"/>
      <c r="M927" s="210"/>
      <c r="N927" s="211"/>
      <c r="O927" s="211"/>
      <c r="P927" s="211"/>
      <c r="Q927" s="211"/>
      <c r="R927" s="211"/>
      <c r="S927" s="211"/>
      <c r="T927" s="212"/>
      <c r="AT927" s="213" t="s">
        <v>222</v>
      </c>
      <c r="AU927" s="213" t="s">
        <v>139</v>
      </c>
      <c r="AV927" s="11" t="s">
        <v>77</v>
      </c>
      <c r="AW927" s="11" t="s">
        <v>33</v>
      </c>
      <c r="AX927" s="11" t="s">
        <v>70</v>
      </c>
      <c r="AY927" s="213" t="s">
        <v>128</v>
      </c>
    </row>
    <row r="928" spans="2:51" s="12" customFormat="1" ht="13.5">
      <c r="B928" s="214"/>
      <c r="C928" s="215"/>
      <c r="D928" s="216" t="s">
        <v>222</v>
      </c>
      <c r="E928" s="217" t="s">
        <v>19</v>
      </c>
      <c r="F928" s="218" t="s">
        <v>858</v>
      </c>
      <c r="G928" s="215"/>
      <c r="H928" s="219">
        <v>92.87</v>
      </c>
      <c r="I928" s="220"/>
      <c r="J928" s="215"/>
      <c r="K928" s="215"/>
      <c r="L928" s="221"/>
      <c r="M928" s="222"/>
      <c r="N928" s="223"/>
      <c r="O928" s="223"/>
      <c r="P928" s="223"/>
      <c r="Q928" s="223"/>
      <c r="R928" s="223"/>
      <c r="S928" s="223"/>
      <c r="T928" s="224"/>
      <c r="AT928" s="225" t="s">
        <v>222</v>
      </c>
      <c r="AU928" s="225" t="s">
        <v>139</v>
      </c>
      <c r="AV928" s="12" t="s">
        <v>79</v>
      </c>
      <c r="AW928" s="12" t="s">
        <v>33</v>
      </c>
      <c r="AX928" s="12" t="s">
        <v>77</v>
      </c>
      <c r="AY928" s="225" t="s">
        <v>128</v>
      </c>
    </row>
    <row r="929" spans="2:65" s="1" customFormat="1" ht="22.5" customHeight="1">
      <c r="B929" s="34"/>
      <c r="C929" s="172" t="s">
        <v>1134</v>
      </c>
      <c r="D929" s="172" t="s">
        <v>129</v>
      </c>
      <c r="E929" s="173" t="s">
        <v>1135</v>
      </c>
      <c r="F929" s="174" t="s">
        <v>1136</v>
      </c>
      <c r="G929" s="175" t="s">
        <v>227</v>
      </c>
      <c r="H929" s="176">
        <v>1979.92</v>
      </c>
      <c r="I929" s="177"/>
      <c r="J929" s="176">
        <f>ROUND(I929*H929,1)</f>
        <v>0</v>
      </c>
      <c r="K929" s="174" t="s">
        <v>19</v>
      </c>
      <c r="L929" s="54"/>
      <c r="M929" s="178" t="s">
        <v>19</v>
      </c>
      <c r="N929" s="179" t="s">
        <v>41</v>
      </c>
      <c r="O929" s="35"/>
      <c r="P929" s="180">
        <f>O929*H929</f>
        <v>0</v>
      </c>
      <c r="Q929" s="180">
        <v>0</v>
      </c>
      <c r="R929" s="180">
        <f>Q929*H929</f>
        <v>0</v>
      </c>
      <c r="S929" s="180">
        <v>0</v>
      </c>
      <c r="T929" s="181">
        <f>S929*H929</f>
        <v>0</v>
      </c>
      <c r="AR929" s="17" t="s">
        <v>143</v>
      </c>
      <c r="AT929" s="17" t="s">
        <v>129</v>
      </c>
      <c r="AU929" s="17" t="s">
        <v>139</v>
      </c>
      <c r="AY929" s="17" t="s">
        <v>128</v>
      </c>
      <c r="BE929" s="182">
        <f>IF(N929="základní",J929,0)</f>
        <v>0</v>
      </c>
      <c r="BF929" s="182">
        <f>IF(N929="snížená",J929,0)</f>
        <v>0</v>
      </c>
      <c r="BG929" s="182">
        <f>IF(N929="zákl. přenesená",J929,0)</f>
        <v>0</v>
      </c>
      <c r="BH929" s="182">
        <f>IF(N929="sníž. přenesená",J929,0)</f>
        <v>0</v>
      </c>
      <c r="BI929" s="182">
        <f>IF(N929="nulová",J929,0)</f>
        <v>0</v>
      </c>
      <c r="BJ929" s="17" t="s">
        <v>77</v>
      </c>
      <c r="BK929" s="182">
        <f>ROUND(I929*H929,1)</f>
        <v>0</v>
      </c>
      <c r="BL929" s="17" t="s">
        <v>143</v>
      </c>
      <c r="BM929" s="17" t="s">
        <v>1137</v>
      </c>
    </row>
    <row r="930" spans="2:51" s="11" customFormat="1" ht="13.5">
      <c r="B930" s="203"/>
      <c r="C930" s="204"/>
      <c r="D930" s="201" t="s">
        <v>222</v>
      </c>
      <c r="E930" s="205" t="s">
        <v>19</v>
      </c>
      <c r="F930" s="206" t="s">
        <v>1138</v>
      </c>
      <c r="G930" s="204"/>
      <c r="H930" s="207" t="s">
        <v>19</v>
      </c>
      <c r="I930" s="208"/>
      <c r="J930" s="204"/>
      <c r="K930" s="204"/>
      <c r="L930" s="209"/>
      <c r="M930" s="210"/>
      <c r="N930" s="211"/>
      <c r="O930" s="211"/>
      <c r="P930" s="211"/>
      <c r="Q930" s="211"/>
      <c r="R930" s="211"/>
      <c r="S930" s="211"/>
      <c r="T930" s="212"/>
      <c r="AT930" s="213" t="s">
        <v>222</v>
      </c>
      <c r="AU930" s="213" t="s">
        <v>139</v>
      </c>
      <c r="AV930" s="11" t="s">
        <v>77</v>
      </c>
      <c r="AW930" s="11" t="s">
        <v>33</v>
      </c>
      <c r="AX930" s="11" t="s">
        <v>70</v>
      </c>
      <c r="AY930" s="213" t="s">
        <v>128</v>
      </c>
    </row>
    <row r="931" spans="2:51" s="12" customFormat="1" ht="13.5">
      <c r="B931" s="214"/>
      <c r="C931" s="215"/>
      <c r="D931" s="201" t="s">
        <v>222</v>
      </c>
      <c r="E931" s="227" t="s">
        <v>19</v>
      </c>
      <c r="F931" s="228" t="s">
        <v>1139</v>
      </c>
      <c r="G931" s="215"/>
      <c r="H931" s="229">
        <v>1979.92</v>
      </c>
      <c r="I931" s="220"/>
      <c r="J931" s="215"/>
      <c r="K931" s="215"/>
      <c r="L931" s="221"/>
      <c r="M931" s="222"/>
      <c r="N931" s="223"/>
      <c r="O931" s="223"/>
      <c r="P931" s="223"/>
      <c r="Q931" s="223"/>
      <c r="R931" s="223"/>
      <c r="S931" s="223"/>
      <c r="T931" s="224"/>
      <c r="AT931" s="225" t="s">
        <v>222</v>
      </c>
      <c r="AU931" s="225" t="s">
        <v>139</v>
      </c>
      <c r="AV931" s="12" t="s">
        <v>79</v>
      </c>
      <c r="AW931" s="12" t="s">
        <v>33</v>
      </c>
      <c r="AX931" s="12" t="s">
        <v>77</v>
      </c>
      <c r="AY931" s="225" t="s">
        <v>128</v>
      </c>
    </row>
    <row r="932" spans="2:63" s="9" customFormat="1" ht="22.35" customHeight="1">
      <c r="B932" s="158"/>
      <c r="C932" s="159"/>
      <c r="D932" s="160" t="s">
        <v>69</v>
      </c>
      <c r="E932" s="199" t="s">
        <v>639</v>
      </c>
      <c r="F932" s="199" t="s">
        <v>1140</v>
      </c>
      <c r="G932" s="159"/>
      <c r="H932" s="159"/>
      <c r="I932" s="162"/>
      <c r="J932" s="200">
        <f>BK932</f>
        <v>0</v>
      </c>
      <c r="K932" s="159"/>
      <c r="L932" s="164"/>
      <c r="M932" s="165"/>
      <c r="N932" s="166"/>
      <c r="O932" s="166"/>
      <c r="P932" s="167">
        <f>SUM(P933:P996)</f>
        <v>0</v>
      </c>
      <c r="Q932" s="166"/>
      <c r="R932" s="167">
        <f>SUM(R933:R996)</f>
        <v>11.1117977</v>
      </c>
      <c r="S932" s="166"/>
      <c r="T932" s="168">
        <f>SUM(T933:T996)</f>
        <v>0</v>
      </c>
      <c r="AR932" s="169" t="s">
        <v>77</v>
      </c>
      <c r="AT932" s="170" t="s">
        <v>69</v>
      </c>
      <c r="AU932" s="170" t="s">
        <v>79</v>
      </c>
      <c r="AY932" s="169" t="s">
        <v>128</v>
      </c>
      <c r="BK932" s="171">
        <f>SUM(BK933:BK996)</f>
        <v>0</v>
      </c>
    </row>
    <row r="933" spans="2:65" s="1" customFormat="1" ht="31.5" customHeight="1">
      <c r="B933" s="34"/>
      <c r="C933" s="172" t="s">
        <v>1141</v>
      </c>
      <c r="D933" s="172" t="s">
        <v>129</v>
      </c>
      <c r="E933" s="173" t="s">
        <v>1068</v>
      </c>
      <c r="F933" s="174" t="s">
        <v>1069</v>
      </c>
      <c r="G933" s="175" t="s">
        <v>227</v>
      </c>
      <c r="H933" s="176">
        <v>14.78</v>
      </c>
      <c r="I933" s="177"/>
      <c r="J933" s="176">
        <f>ROUND(I933*H933,1)</f>
        <v>0</v>
      </c>
      <c r="K933" s="174" t="s">
        <v>218</v>
      </c>
      <c r="L933" s="54"/>
      <c r="M933" s="178" t="s">
        <v>19</v>
      </c>
      <c r="N933" s="179" t="s">
        <v>41</v>
      </c>
      <c r="O933" s="35"/>
      <c r="P933" s="180">
        <f>O933*H933</f>
        <v>0</v>
      </c>
      <c r="Q933" s="180">
        <v>0.00947</v>
      </c>
      <c r="R933" s="180">
        <f>Q933*H933</f>
        <v>0.1399666</v>
      </c>
      <c r="S933" s="180">
        <v>0</v>
      </c>
      <c r="T933" s="181">
        <f>S933*H933</f>
        <v>0</v>
      </c>
      <c r="AR933" s="17" t="s">
        <v>143</v>
      </c>
      <c r="AT933" s="17" t="s">
        <v>129</v>
      </c>
      <c r="AU933" s="17" t="s">
        <v>139</v>
      </c>
      <c r="AY933" s="17" t="s">
        <v>128</v>
      </c>
      <c r="BE933" s="182">
        <f>IF(N933="základní",J933,0)</f>
        <v>0</v>
      </c>
      <c r="BF933" s="182">
        <f>IF(N933="snížená",J933,0)</f>
        <v>0</v>
      </c>
      <c r="BG933" s="182">
        <f>IF(N933="zákl. přenesená",J933,0)</f>
        <v>0</v>
      </c>
      <c r="BH933" s="182">
        <f>IF(N933="sníž. přenesená",J933,0)</f>
        <v>0</v>
      </c>
      <c r="BI933" s="182">
        <f>IF(N933="nulová",J933,0)</f>
        <v>0</v>
      </c>
      <c r="BJ933" s="17" t="s">
        <v>77</v>
      </c>
      <c r="BK933" s="182">
        <f>ROUND(I933*H933,1)</f>
        <v>0</v>
      </c>
      <c r="BL933" s="17" t="s">
        <v>143</v>
      </c>
      <c r="BM933" s="17" t="s">
        <v>1142</v>
      </c>
    </row>
    <row r="934" spans="2:47" s="1" customFormat="1" ht="148.5">
      <c r="B934" s="34"/>
      <c r="C934" s="56"/>
      <c r="D934" s="201" t="s">
        <v>220</v>
      </c>
      <c r="E934" s="56"/>
      <c r="F934" s="202" t="s">
        <v>1071</v>
      </c>
      <c r="G934" s="56"/>
      <c r="H934" s="56"/>
      <c r="I934" s="145"/>
      <c r="J934" s="56"/>
      <c r="K934" s="56"/>
      <c r="L934" s="54"/>
      <c r="M934" s="71"/>
      <c r="N934" s="35"/>
      <c r="O934" s="35"/>
      <c r="P934" s="35"/>
      <c r="Q934" s="35"/>
      <c r="R934" s="35"/>
      <c r="S934" s="35"/>
      <c r="T934" s="72"/>
      <c r="AT934" s="17" t="s">
        <v>220</v>
      </c>
      <c r="AU934" s="17" t="s">
        <v>139</v>
      </c>
    </row>
    <row r="935" spans="2:51" s="11" customFormat="1" ht="13.5">
      <c r="B935" s="203"/>
      <c r="C935" s="204"/>
      <c r="D935" s="201" t="s">
        <v>222</v>
      </c>
      <c r="E935" s="205" t="s">
        <v>19</v>
      </c>
      <c r="F935" s="206" t="s">
        <v>1143</v>
      </c>
      <c r="G935" s="204"/>
      <c r="H935" s="207" t="s">
        <v>19</v>
      </c>
      <c r="I935" s="208"/>
      <c r="J935" s="204"/>
      <c r="K935" s="204"/>
      <c r="L935" s="209"/>
      <c r="M935" s="210"/>
      <c r="N935" s="211"/>
      <c r="O935" s="211"/>
      <c r="P935" s="211"/>
      <c r="Q935" s="211"/>
      <c r="R935" s="211"/>
      <c r="S935" s="211"/>
      <c r="T935" s="212"/>
      <c r="AT935" s="213" t="s">
        <v>222</v>
      </c>
      <c r="AU935" s="213" t="s">
        <v>139</v>
      </c>
      <c r="AV935" s="11" t="s">
        <v>77</v>
      </c>
      <c r="AW935" s="11" t="s">
        <v>33</v>
      </c>
      <c r="AX935" s="11" t="s">
        <v>70</v>
      </c>
      <c r="AY935" s="213" t="s">
        <v>128</v>
      </c>
    </row>
    <row r="936" spans="2:51" s="12" customFormat="1" ht="13.5">
      <c r="B936" s="214"/>
      <c r="C936" s="215"/>
      <c r="D936" s="216" t="s">
        <v>222</v>
      </c>
      <c r="E936" s="217" t="s">
        <v>19</v>
      </c>
      <c r="F936" s="218" t="s">
        <v>1144</v>
      </c>
      <c r="G936" s="215"/>
      <c r="H936" s="219">
        <v>14.78</v>
      </c>
      <c r="I936" s="220"/>
      <c r="J936" s="215"/>
      <c r="K936" s="215"/>
      <c r="L936" s="221"/>
      <c r="M936" s="222"/>
      <c r="N936" s="223"/>
      <c r="O936" s="223"/>
      <c r="P936" s="223"/>
      <c r="Q936" s="223"/>
      <c r="R936" s="223"/>
      <c r="S936" s="223"/>
      <c r="T936" s="224"/>
      <c r="AT936" s="225" t="s">
        <v>222</v>
      </c>
      <c r="AU936" s="225" t="s">
        <v>139</v>
      </c>
      <c r="AV936" s="12" t="s">
        <v>79</v>
      </c>
      <c r="AW936" s="12" t="s">
        <v>33</v>
      </c>
      <c r="AX936" s="12" t="s">
        <v>77</v>
      </c>
      <c r="AY936" s="225" t="s">
        <v>128</v>
      </c>
    </row>
    <row r="937" spans="2:65" s="1" customFormat="1" ht="22.5" customHeight="1">
      <c r="B937" s="34"/>
      <c r="C937" s="241" t="s">
        <v>1145</v>
      </c>
      <c r="D937" s="241" t="s">
        <v>275</v>
      </c>
      <c r="E937" s="242" t="s">
        <v>1146</v>
      </c>
      <c r="F937" s="243" t="s">
        <v>1147</v>
      </c>
      <c r="G937" s="244" t="s">
        <v>227</v>
      </c>
      <c r="H937" s="245">
        <v>15.52</v>
      </c>
      <c r="I937" s="246"/>
      <c r="J937" s="245">
        <f>ROUND(I937*H937,1)</f>
        <v>0</v>
      </c>
      <c r="K937" s="243" t="s">
        <v>19</v>
      </c>
      <c r="L937" s="247"/>
      <c r="M937" s="248" t="s">
        <v>19</v>
      </c>
      <c r="N937" s="249" t="s">
        <v>41</v>
      </c>
      <c r="O937" s="35"/>
      <c r="P937" s="180">
        <f>O937*H937</f>
        <v>0</v>
      </c>
      <c r="Q937" s="180">
        <v>0.0063</v>
      </c>
      <c r="R937" s="180">
        <f>Q937*H937</f>
        <v>0.097776</v>
      </c>
      <c r="S937" s="180">
        <v>0</v>
      </c>
      <c r="T937" s="181">
        <f>S937*H937</f>
        <v>0</v>
      </c>
      <c r="AR937" s="17" t="s">
        <v>162</v>
      </c>
      <c r="AT937" s="17" t="s">
        <v>275</v>
      </c>
      <c r="AU937" s="17" t="s">
        <v>139</v>
      </c>
      <c r="AY937" s="17" t="s">
        <v>128</v>
      </c>
      <c r="BE937" s="182">
        <f>IF(N937="základní",J937,0)</f>
        <v>0</v>
      </c>
      <c r="BF937" s="182">
        <f>IF(N937="snížená",J937,0)</f>
        <v>0</v>
      </c>
      <c r="BG937" s="182">
        <f>IF(N937="zákl. přenesená",J937,0)</f>
        <v>0</v>
      </c>
      <c r="BH937" s="182">
        <f>IF(N937="sníž. přenesená",J937,0)</f>
        <v>0</v>
      </c>
      <c r="BI937" s="182">
        <f>IF(N937="nulová",J937,0)</f>
        <v>0</v>
      </c>
      <c r="BJ937" s="17" t="s">
        <v>77</v>
      </c>
      <c r="BK937" s="182">
        <f>ROUND(I937*H937,1)</f>
        <v>0</v>
      </c>
      <c r="BL937" s="17" t="s">
        <v>143</v>
      </c>
      <c r="BM937" s="17" t="s">
        <v>1148</v>
      </c>
    </row>
    <row r="938" spans="2:65" s="1" customFormat="1" ht="31.5" customHeight="1">
      <c r="B938" s="34"/>
      <c r="C938" s="172" t="s">
        <v>1149</v>
      </c>
      <c r="D938" s="172" t="s">
        <v>129</v>
      </c>
      <c r="E938" s="173" t="s">
        <v>1150</v>
      </c>
      <c r="F938" s="174" t="s">
        <v>1151</v>
      </c>
      <c r="G938" s="175" t="s">
        <v>227</v>
      </c>
      <c r="H938" s="176">
        <v>17.92</v>
      </c>
      <c r="I938" s="177"/>
      <c r="J938" s="176">
        <f>ROUND(I938*H938,1)</f>
        <v>0</v>
      </c>
      <c r="K938" s="174" t="s">
        <v>218</v>
      </c>
      <c r="L938" s="54"/>
      <c r="M938" s="178" t="s">
        <v>19</v>
      </c>
      <c r="N938" s="179" t="s">
        <v>41</v>
      </c>
      <c r="O938" s="35"/>
      <c r="P938" s="180">
        <f>O938*H938</f>
        <v>0</v>
      </c>
      <c r="Q938" s="180">
        <v>0.00925</v>
      </c>
      <c r="R938" s="180">
        <f>Q938*H938</f>
        <v>0.16576000000000002</v>
      </c>
      <c r="S938" s="180">
        <v>0</v>
      </c>
      <c r="T938" s="181">
        <f>S938*H938</f>
        <v>0</v>
      </c>
      <c r="AR938" s="17" t="s">
        <v>143</v>
      </c>
      <c r="AT938" s="17" t="s">
        <v>129</v>
      </c>
      <c r="AU938" s="17" t="s">
        <v>139</v>
      </c>
      <c r="AY938" s="17" t="s">
        <v>128</v>
      </c>
      <c r="BE938" s="182">
        <f>IF(N938="základní",J938,0)</f>
        <v>0</v>
      </c>
      <c r="BF938" s="182">
        <f>IF(N938="snížená",J938,0)</f>
        <v>0</v>
      </c>
      <c r="BG938" s="182">
        <f>IF(N938="zákl. přenesená",J938,0)</f>
        <v>0</v>
      </c>
      <c r="BH938" s="182">
        <f>IF(N938="sníž. přenesená",J938,0)</f>
        <v>0</v>
      </c>
      <c r="BI938" s="182">
        <f>IF(N938="nulová",J938,0)</f>
        <v>0</v>
      </c>
      <c r="BJ938" s="17" t="s">
        <v>77</v>
      </c>
      <c r="BK938" s="182">
        <f>ROUND(I938*H938,1)</f>
        <v>0</v>
      </c>
      <c r="BL938" s="17" t="s">
        <v>143</v>
      </c>
      <c r="BM938" s="17" t="s">
        <v>1152</v>
      </c>
    </row>
    <row r="939" spans="2:47" s="1" customFormat="1" ht="148.5">
      <c r="B939" s="34"/>
      <c r="C939" s="56"/>
      <c r="D939" s="201" t="s">
        <v>220</v>
      </c>
      <c r="E939" s="56"/>
      <c r="F939" s="202" t="s">
        <v>1071</v>
      </c>
      <c r="G939" s="56"/>
      <c r="H939" s="56"/>
      <c r="I939" s="145"/>
      <c r="J939" s="56"/>
      <c r="K939" s="56"/>
      <c r="L939" s="54"/>
      <c r="M939" s="71"/>
      <c r="N939" s="35"/>
      <c r="O939" s="35"/>
      <c r="P939" s="35"/>
      <c r="Q939" s="35"/>
      <c r="R939" s="35"/>
      <c r="S939" s="35"/>
      <c r="T939" s="72"/>
      <c r="AT939" s="17" t="s">
        <v>220</v>
      </c>
      <c r="AU939" s="17" t="s">
        <v>139</v>
      </c>
    </row>
    <row r="940" spans="2:51" s="11" customFormat="1" ht="13.5">
      <c r="B940" s="203"/>
      <c r="C940" s="204"/>
      <c r="D940" s="201" t="s">
        <v>222</v>
      </c>
      <c r="E940" s="205" t="s">
        <v>19</v>
      </c>
      <c r="F940" s="206" t="s">
        <v>1153</v>
      </c>
      <c r="G940" s="204"/>
      <c r="H940" s="207" t="s">
        <v>19</v>
      </c>
      <c r="I940" s="208"/>
      <c r="J940" s="204"/>
      <c r="K940" s="204"/>
      <c r="L940" s="209"/>
      <c r="M940" s="210"/>
      <c r="N940" s="211"/>
      <c r="O940" s="211"/>
      <c r="P940" s="211"/>
      <c r="Q940" s="211"/>
      <c r="R940" s="211"/>
      <c r="S940" s="211"/>
      <c r="T940" s="212"/>
      <c r="AT940" s="213" t="s">
        <v>222</v>
      </c>
      <c r="AU940" s="213" t="s">
        <v>139</v>
      </c>
      <c r="AV940" s="11" t="s">
        <v>77</v>
      </c>
      <c r="AW940" s="11" t="s">
        <v>33</v>
      </c>
      <c r="AX940" s="11" t="s">
        <v>70</v>
      </c>
      <c r="AY940" s="213" t="s">
        <v>128</v>
      </c>
    </row>
    <row r="941" spans="2:51" s="11" customFormat="1" ht="13.5">
      <c r="B941" s="203"/>
      <c r="C941" s="204"/>
      <c r="D941" s="201" t="s">
        <v>222</v>
      </c>
      <c r="E941" s="205" t="s">
        <v>19</v>
      </c>
      <c r="F941" s="206" t="s">
        <v>1154</v>
      </c>
      <c r="G941" s="204"/>
      <c r="H941" s="207" t="s">
        <v>19</v>
      </c>
      <c r="I941" s="208"/>
      <c r="J941" s="204"/>
      <c r="K941" s="204"/>
      <c r="L941" s="209"/>
      <c r="M941" s="210"/>
      <c r="N941" s="211"/>
      <c r="O941" s="211"/>
      <c r="P941" s="211"/>
      <c r="Q941" s="211"/>
      <c r="R941" s="211"/>
      <c r="S941" s="211"/>
      <c r="T941" s="212"/>
      <c r="AT941" s="213" t="s">
        <v>222</v>
      </c>
      <c r="AU941" s="213" t="s">
        <v>139</v>
      </c>
      <c r="AV941" s="11" t="s">
        <v>77</v>
      </c>
      <c r="AW941" s="11" t="s">
        <v>33</v>
      </c>
      <c r="AX941" s="11" t="s">
        <v>70</v>
      </c>
      <c r="AY941" s="213" t="s">
        <v>128</v>
      </c>
    </row>
    <row r="942" spans="2:51" s="12" customFormat="1" ht="13.5">
      <c r="B942" s="214"/>
      <c r="C942" s="215"/>
      <c r="D942" s="201" t="s">
        <v>222</v>
      </c>
      <c r="E942" s="227" t="s">
        <v>19</v>
      </c>
      <c r="F942" s="228" t="s">
        <v>1155</v>
      </c>
      <c r="G942" s="215"/>
      <c r="H942" s="229">
        <v>6.16</v>
      </c>
      <c r="I942" s="220"/>
      <c r="J942" s="215"/>
      <c r="K942" s="215"/>
      <c r="L942" s="221"/>
      <c r="M942" s="222"/>
      <c r="N942" s="223"/>
      <c r="O942" s="223"/>
      <c r="P942" s="223"/>
      <c r="Q942" s="223"/>
      <c r="R942" s="223"/>
      <c r="S942" s="223"/>
      <c r="T942" s="224"/>
      <c r="AT942" s="225" t="s">
        <v>222</v>
      </c>
      <c r="AU942" s="225" t="s">
        <v>139</v>
      </c>
      <c r="AV942" s="12" t="s">
        <v>79</v>
      </c>
      <c r="AW942" s="12" t="s">
        <v>33</v>
      </c>
      <c r="AX942" s="12" t="s">
        <v>70</v>
      </c>
      <c r="AY942" s="225" t="s">
        <v>128</v>
      </c>
    </row>
    <row r="943" spans="2:51" s="11" customFormat="1" ht="13.5">
      <c r="B943" s="203"/>
      <c r="C943" s="204"/>
      <c r="D943" s="201" t="s">
        <v>222</v>
      </c>
      <c r="E943" s="205" t="s">
        <v>19</v>
      </c>
      <c r="F943" s="206" t="s">
        <v>1156</v>
      </c>
      <c r="G943" s="204"/>
      <c r="H943" s="207" t="s">
        <v>19</v>
      </c>
      <c r="I943" s="208"/>
      <c r="J943" s="204"/>
      <c r="K943" s="204"/>
      <c r="L943" s="209"/>
      <c r="M943" s="210"/>
      <c r="N943" s="211"/>
      <c r="O943" s="211"/>
      <c r="P943" s="211"/>
      <c r="Q943" s="211"/>
      <c r="R943" s="211"/>
      <c r="S943" s="211"/>
      <c r="T943" s="212"/>
      <c r="AT943" s="213" t="s">
        <v>222</v>
      </c>
      <c r="AU943" s="213" t="s">
        <v>139</v>
      </c>
      <c r="AV943" s="11" t="s">
        <v>77</v>
      </c>
      <c r="AW943" s="11" t="s">
        <v>33</v>
      </c>
      <c r="AX943" s="11" t="s">
        <v>70</v>
      </c>
      <c r="AY943" s="213" t="s">
        <v>128</v>
      </c>
    </row>
    <row r="944" spans="2:51" s="12" customFormat="1" ht="13.5">
      <c r="B944" s="214"/>
      <c r="C944" s="215"/>
      <c r="D944" s="201" t="s">
        <v>222</v>
      </c>
      <c r="E944" s="227" t="s">
        <v>19</v>
      </c>
      <c r="F944" s="228" t="s">
        <v>1157</v>
      </c>
      <c r="G944" s="215"/>
      <c r="H944" s="229">
        <v>5.07</v>
      </c>
      <c r="I944" s="220"/>
      <c r="J944" s="215"/>
      <c r="K944" s="215"/>
      <c r="L944" s="221"/>
      <c r="M944" s="222"/>
      <c r="N944" s="223"/>
      <c r="O944" s="223"/>
      <c r="P944" s="223"/>
      <c r="Q944" s="223"/>
      <c r="R944" s="223"/>
      <c r="S944" s="223"/>
      <c r="T944" s="224"/>
      <c r="AT944" s="225" t="s">
        <v>222</v>
      </c>
      <c r="AU944" s="225" t="s">
        <v>139</v>
      </c>
      <c r="AV944" s="12" t="s">
        <v>79</v>
      </c>
      <c r="AW944" s="12" t="s">
        <v>33</v>
      </c>
      <c r="AX944" s="12" t="s">
        <v>70</v>
      </c>
      <c r="AY944" s="225" t="s">
        <v>128</v>
      </c>
    </row>
    <row r="945" spans="2:51" s="11" customFormat="1" ht="13.5">
      <c r="B945" s="203"/>
      <c r="C945" s="204"/>
      <c r="D945" s="201" t="s">
        <v>222</v>
      </c>
      <c r="E945" s="205" t="s">
        <v>19</v>
      </c>
      <c r="F945" s="206" t="s">
        <v>1158</v>
      </c>
      <c r="G945" s="204"/>
      <c r="H945" s="207" t="s">
        <v>19</v>
      </c>
      <c r="I945" s="208"/>
      <c r="J945" s="204"/>
      <c r="K945" s="204"/>
      <c r="L945" s="209"/>
      <c r="M945" s="210"/>
      <c r="N945" s="211"/>
      <c r="O945" s="211"/>
      <c r="P945" s="211"/>
      <c r="Q945" s="211"/>
      <c r="R945" s="211"/>
      <c r="S945" s="211"/>
      <c r="T945" s="212"/>
      <c r="AT945" s="213" t="s">
        <v>222</v>
      </c>
      <c r="AU945" s="213" t="s">
        <v>139</v>
      </c>
      <c r="AV945" s="11" t="s">
        <v>77</v>
      </c>
      <c r="AW945" s="11" t="s">
        <v>33</v>
      </c>
      <c r="AX945" s="11" t="s">
        <v>70</v>
      </c>
      <c r="AY945" s="213" t="s">
        <v>128</v>
      </c>
    </row>
    <row r="946" spans="2:51" s="12" customFormat="1" ht="13.5">
      <c r="B946" s="214"/>
      <c r="C946" s="215"/>
      <c r="D946" s="201" t="s">
        <v>222</v>
      </c>
      <c r="E946" s="227" t="s">
        <v>19</v>
      </c>
      <c r="F946" s="228" t="s">
        <v>1159</v>
      </c>
      <c r="G946" s="215"/>
      <c r="H946" s="229">
        <v>6.69</v>
      </c>
      <c r="I946" s="220"/>
      <c r="J946" s="215"/>
      <c r="K946" s="215"/>
      <c r="L946" s="221"/>
      <c r="M946" s="222"/>
      <c r="N946" s="223"/>
      <c r="O946" s="223"/>
      <c r="P946" s="223"/>
      <c r="Q946" s="223"/>
      <c r="R946" s="223"/>
      <c r="S946" s="223"/>
      <c r="T946" s="224"/>
      <c r="AT946" s="225" t="s">
        <v>222</v>
      </c>
      <c r="AU946" s="225" t="s">
        <v>139</v>
      </c>
      <c r="AV946" s="12" t="s">
        <v>79</v>
      </c>
      <c r="AW946" s="12" t="s">
        <v>33</v>
      </c>
      <c r="AX946" s="12" t="s">
        <v>70</v>
      </c>
      <c r="AY946" s="225" t="s">
        <v>128</v>
      </c>
    </row>
    <row r="947" spans="2:51" s="13" customFormat="1" ht="13.5">
      <c r="B947" s="230"/>
      <c r="C947" s="231"/>
      <c r="D947" s="216" t="s">
        <v>222</v>
      </c>
      <c r="E947" s="232" t="s">
        <v>19</v>
      </c>
      <c r="F947" s="233" t="s">
        <v>251</v>
      </c>
      <c r="G947" s="231"/>
      <c r="H947" s="234">
        <v>17.92</v>
      </c>
      <c r="I947" s="235"/>
      <c r="J947" s="231"/>
      <c r="K947" s="231"/>
      <c r="L947" s="236"/>
      <c r="M947" s="237"/>
      <c r="N947" s="238"/>
      <c r="O947" s="238"/>
      <c r="P947" s="238"/>
      <c r="Q947" s="238"/>
      <c r="R947" s="238"/>
      <c r="S947" s="238"/>
      <c r="T947" s="239"/>
      <c r="AT947" s="240" t="s">
        <v>222</v>
      </c>
      <c r="AU947" s="240" t="s">
        <v>139</v>
      </c>
      <c r="AV947" s="13" t="s">
        <v>143</v>
      </c>
      <c r="AW947" s="13" t="s">
        <v>33</v>
      </c>
      <c r="AX947" s="13" t="s">
        <v>77</v>
      </c>
      <c r="AY947" s="240" t="s">
        <v>128</v>
      </c>
    </row>
    <row r="948" spans="2:65" s="1" customFormat="1" ht="22.5" customHeight="1">
      <c r="B948" s="34"/>
      <c r="C948" s="241" t="s">
        <v>1160</v>
      </c>
      <c r="D948" s="241" t="s">
        <v>275</v>
      </c>
      <c r="E948" s="242" t="s">
        <v>1161</v>
      </c>
      <c r="F948" s="243" t="s">
        <v>1162</v>
      </c>
      <c r="G948" s="244" t="s">
        <v>227</v>
      </c>
      <c r="H948" s="245">
        <v>18.82</v>
      </c>
      <c r="I948" s="246"/>
      <c r="J948" s="245">
        <f>ROUND(I948*H948,1)</f>
        <v>0</v>
      </c>
      <c r="K948" s="243" t="s">
        <v>218</v>
      </c>
      <c r="L948" s="247"/>
      <c r="M948" s="248" t="s">
        <v>19</v>
      </c>
      <c r="N948" s="249" t="s">
        <v>41</v>
      </c>
      <c r="O948" s="35"/>
      <c r="P948" s="180">
        <f>O948*H948</f>
        <v>0</v>
      </c>
      <c r="Q948" s="180">
        <v>0.006</v>
      </c>
      <c r="R948" s="180">
        <f>Q948*H948</f>
        <v>0.11292</v>
      </c>
      <c r="S948" s="180">
        <v>0</v>
      </c>
      <c r="T948" s="181">
        <f>S948*H948</f>
        <v>0</v>
      </c>
      <c r="AR948" s="17" t="s">
        <v>162</v>
      </c>
      <c r="AT948" s="17" t="s">
        <v>275</v>
      </c>
      <c r="AU948" s="17" t="s">
        <v>139</v>
      </c>
      <c r="AY948" s="17" t="s">
        <v>128</v>
      </c>
      <c r="BE948" s="182">
        <f>IF(N948="základní",J948,0)</f>
        <v>0</v>
      </c>
      <c r="BF948" s="182">
        <f>IF(N948="snížená",J948,0)</f>
        <v>0</v>
      </c>
      <c r="BG948" s="182">
        <f>IF(N948="zákl. přenesená",J948,0)</f>
        <v>0</v>
      </c>
      <c r="BH948" s="182">
        <f>IF(N948="sníž. přenesená",J948,0)</f>
        <v>0</v>
      </c>
      <c r="BI948" s="182">
        <f>IF(N948="nulová",J948,0)</f>
        <v>0</v>
      </c>
      <c r="BJ948" s="17" t="s">
        <v>77</v>
      </c>
      <c r="BK948" s="182">
        <f>ROUND(I948*H948,1)</f>
        <v>0</v>
      </c>
      <c r="BL948" s="17" t="s">
        <v>143</v>
      </c>
      <c r="BM948" s="17" t="s">
        <v>1163</v>
      </c>
    </row>
    <row r="949" spans="2:65" s="1" customFormat="1" ht="31.5" customHeight="1">
      <c r="B949" s="34"/>
      <c r="C949" s="172" t="s">
        <v>1164</v>
      </c>
      <c r="D949" s="172" t="s">
        <v>129</v>
      </c>
      <c r="E949" s="173" t="s">
        <v>1165</v>
      </c>
      <c r="F949" s="174" t="s">
        <v>1166</v>
      </c>
      <c r="G949" s="175" t="s">
        <v>227</v>
      </c>
      <c r="H949" s="176">
        <v>616.18</v>
      </c>
      <c r="I949" s="177"/>
      <c r="J949" s="176">
        <f>ROUND(I949*H949,1)</f>
        <v>0</v>
      </c>
      <c r="K949" s="174" t="s">
        <v>218</v>
      </c>
      <c r="L949" s="54"/>
      <c r="M949" s="178" t="s">
        <v>19</v>
      </c>
      <c r="N949" s="179" t="s">
        <v>41</v>
      </c>
      <c r="O949" s="35"/>
      <c r="P949" s="180">
        <f>O949*H949</f>
        <v>0</v>
      </c>
      <c r="Q949" s="180">
        <v>0.00938</v>
      </c>
      <c r="R949" s="180">
        <f>Q949*H949</f>
        <v>5.779768399999999</v>
      </c>
      <c r="S949" s="180">
        <v>0</v>
      </c>
      <c r="T949" s="181">
        <f>S949*H949</f>
        <v>0</v>
      </c>
      <c r="AR949" s="17" t="s">
        <v>143</v>
      </c>
      <c r="AT949" s="17" t="s">
        <v>129</v>
      </c>
      <c r="AU949" s="17" t="s">
        <v>139</v>
      </c>
      <c r="AY949" s="17" t="s">
        <v>128</v>
      </c>
      <c r="BE949" s="182">
        <f>IF(N949="základní",J949,0)</f>
        <v>0</v>
      </c>
      <c r="BF949" s="182">
        <f>IF(N949="snížená",J949,0)</f>
        <v>0</v>
      </c>
      <c r="BG949" s="182">
        <f>IF(N949="zákl. přenesená",J949,0)</f>
        <v>0</v>
      </c>
      <c r="BH949" s="182">
        <f>IF(N949="sníž. přenesená",J949,0)</f>
        <v>0</v>
      </c>
      <c r="BI949" s="182">
        <f>IF(N949="nulová",J949,0)</f>
        <v>0</v>
      </c>
      <c r="BJ949" s="17" t="s">
        <v>77</v>
      </c>
      <c r="BK949" s="182">
        <f>ROUND(I949*H949,1)</f>
        <v>0</v>
      </c>
      <c r="BL949" s="17" t="s">
        <v>143</v>
      </c>
      <c r="BM949" s="17" t="s">
        <v>1167</v>
      </c>
    </row>
    <row r="950" spans="2:47" s="1" customFormat="1" ht="148.5">
      <c r="B950" s="34"/>
      <c r="C950" s="56"/>
      <c r="D950" s="201" t="s">
        <v>220</v>
      </c>
      <c r="E950" s="56"/>
      <c r="F950" s="202" t="s">
        <v>1071</v>
      </c>
      <c r="G950" s="56"/>
      <c r="H950" s="56"/>
      <c r="I950" s="145"/>
      <c r="J950" s="56"/>
      <c r="K950" s="56"/>
      <c r="L950" s="54"/>
      <c r="M950" s="71"/>
      <c r="N950" s="35"/>
      <c r="O950" s="35"/>
      <c r="P950" s="35"/>
      <c r="Q950" s="35"/>
      <c r="R950" s="35"/>
      <c r="S950" s="35"/>
      <c r="T950" s="72"/>
      <c r="AT950" s="17" t="s">
        <v>220</v>
      </c>
      <c r="AU950" s="17" t="s">
        <v>139</v>
      </c>
    </row>
    <row r="951" spans="2:51" s="11" customFormat="1" ht="13.5">
      <c r="B951" s="203"/>
      <c r="C951" s="204"/>
      <c r="D951" s="201" t="s">
        <v>222</v>
      </c>
      <c r="E951" s="205" t="s">
        <v>19</v>
      </c>
      <c r="F951" s="206" t="s">
        <v>1154</v>
      </c>
      <c r="G951" s="204"/>
      <c r="H951" s="207" t="s">
        <v>19</v>
      </c>
      <c r="I951" s="208"/>
      <c r="J951" s="204"/>
      <c r="K951" s="204"/>
      <c r="L951" s="209"/>
      <c r="M951" s="210"/>
      <c r="N951" s="211"/>
      <c r="O951" s="211"/>
      <c r="P951" s="211"/>
      <c r="Q951" s="211"/>
      <c r="R951" s="211"/>
      <c r="S951" s="211"/>
      <c r="T951" s="212"/>
      <c r="AT951" s="213" t="s">
        <v>222</v>
      </c>
      <c r="AU951" s="213" t="s">
        <v>139</v>
      </c>
      <c r="AV951" s="11" t="s">
        <v>77</v>
      </c>
      <c r="AW951" s="11" t="s">
        <v>33</v>
      </c>
      <c r="AX951" s="11" t="s">
        <v>70</v>
      </c>
      <c r="AY951" s="213" t="s">
        <v>128</v>
      </c>
    </row>
    <row r="952" spans="2:51" s="12" customFormat="1" ht="13.5">
      <c r="B952" s="214"/>
      <c r="C952" s="215"/>
      <c r="D952" s="201" t="s">
        <v>222</v>
      </c>
      <c r="E952" s="227" t="s">
        <v>19</v>
      </c>
      <c r="F952" s="228" t="s">
        <v>1168</v>
      </c>
      <c r="G952" s="215"/>
      <c r="H952" s="229">
        <v>238.52</v>
      </c>
      <c r="I952" s="220"/>
      <c r="J952" s="215"/>
      <c r="K952" s="215"/>
      <c r="L952" s="221"/>
      <c r="M952" s="222"/>
      <c r="N952" s="223"/>
      <c r="O952" s="223"/>
      <c r="P952" s="223"/>
      <c r="Q952" s="223"/>
      <c r="R952" s="223"/>
      <c r="S952" s="223"/>
      <c r="T952" s="224"/>
      <c r="AT952" s="225" t="s">
        <v>222</v>
      </c>
      <c r="AU952" s="225" t="s">
        <v>139</v>
      </c>
      <c r="AV952" s="12" t="s">
        <v>79</v>
      </c>
      <c r="AW952" s="12" t="s">
        <v>33</v>
      </c>
      <c r="AX952" s="12" t="s">
        <v>70</v>
      </c>
      <c r="AY952" s="225" t="s">
        <v>128</v>
      </c>
    </row>
    <row r="953" spans="2:51" s="12" customFormat="1" ht="13.5">
      <c r="B953" s="214"/>
      <c r="C953" s="215"/>
      <c r="D953" s="201" t="s">
        <v>222</v>
      </c>
      <c r="E953" s="227" t="s">
        <v>19</v>
      </c>
      <c r="F953" s="228" t="s">
        <v>1169</v>
      </c>
      <c r="G953" s="215"/>
      <c r="H953" s="229">
        <v>-11.04</v>
      </c>
      <c r="I953" s="220"/>
      <c r="J953" s="215"/>
      <c r="K953" s="215"/>
      <c r="L953" s="221"/>
      <c r="M953" s="222"/>
      <c r="N953" s="223"/>
      <c r="O953" s="223"/>
      <c r="P953" s="223"/>
      <c r="Q953" s="223"/>
      <c r="R953" s="223"/>
      <c r="S953" s="223"/>
      <c r="T953" s="224"/>
      <c r="AT953" s="225" t="s">
        <v>222</v>
      </c>
      <c r="AU953" s="225" t="s">
        <v>139</v>
      </c>
      <c r="AV953" s="12" t="s">
        <v>79</v>
      </c>
      <c r="AW953" s="12" t="s">
        <v>33</v>
      </c>
      <c r="AX953" s="12" t="s">
        <v>70</v>
      </c>
      <c r="AY953" s="225" t="s">
        <v>128</v>
      </c>
    </row>
    <row r="954" spans="2:51" s="11" customFormat="1" ht="13.5">
      <c r="B954" s="203"/>
      <c r="C954" s="204"/>
      <c r="D954" s="201" t="s">
        <v>222</v>
      </c>
      <c r="E954" s="205" t="s">
        <v>19</v>
      </c>
      <c r="F954" s="206" t="s">
        <v>1156</v>
      </c>
      <c r="G954" s="204"/>
      <c r="H954" s="207" t="s">
        <v>19</v>
      </c>
      <c r="I954" s="208"/>
      <c r="J954" s="204"/>
      <c r="K954" s="204"/>
      <c r="L954" s="209"/>
      <c r="M954" s="210"/>
      <c r="N954" s="211"/>
      <c r="O954" s="211"/>
      <c r="P954" s="211"/>
      <c r="Q954" s="211"/>
      <c r="R954" s="211"/>
      <c r="S954" s="211"/>
      <c r="T954" s="212"/>
      <c r="AT954" s="213" t="s">
        <v>222</v>
      </c>
      <c r="AU954" s="213" t="s">
        <v>139</v>
      </c>
      <c r="AV954" s="11" t="s">
        <v>77</v>
      </c>
      <c r="AW954" s="11" t="s">
        <v>33</v>
      </c>
      <c r="AX954" s="11" t="s">
        <v>70</v>
      </c>
      <c r="AY954" s="213" t="s">
        <v>128</v>
      </c>
    </row>
    <row r="955" spans="2:51" s="12" customFormat="1" ht="13.5">
      <c r="B955" s="214"/>
      <c r="C955" s="215"/>
      <c r="D955" s="201" t="s">
        <v>222</v>
      </c>
      <c r="E955" s="227" t="s">
        <v>19</v>
      </c>
      <c r="F955" s="228" t="s">
        <v>1170</v>
      </c>
      <c r="G955" s="215"/>
      <c r="H955" s="229">
        <v>148.74</v>
      </c>
      <c r="I955" s="220"/>
      <c r="J955" s="215"/>
      <c r="K955" s="215"/>
      <c r="L955" s="221"/>
      <c r="M955" s="222"/>
      <c r="N955" s="223"/>
      <c r="O955" s="223"/>
      <c r="P955" s="223"/>
      <c r="Q955" s="223"/>
      <c r="R955" s="223"/>
      <c r="S955" s="223"/>
      <c r="T955" s="224"/>
      <c r="AT955" s="225" t="s">
        <v>222</v>
      </c>
      <c r="AU955" s="225" t="s">
        <v>139</v>
      </c>
      <c r="AV955" s="12" t="s">
        <v>79</v>
      </c>
      <c r="AW955" s="12" t="s">
        <v>33</v>
      </c>
      <c r="AX955" s="12" t="s">
        <v>70</v>
      </c>
      <c r="AY955" s="225" t="s">
        <v>128</v>
      </c>
    </row>
    <row r="956" spans="2:51" s="12" customFormat="1" ht="13.5">
      <c r="B956" s="214"/>
      <c r="C956" s="215"/>
      <c r="D956" s="201" t="s">
        <v>222</v>
      </c>
      <c r="E956" s="227" t="s">
        <v>19</v>
      </c>
      <c r="F956" s="228" t="s">
        <v>1171</v>
      </c>
      <c r="G956" s="215"/>
      <c r="H956" s="229">
        <v>-10.99</v>
      </c>
      <c r="I956" s="220"/>
      <c r="J956" s="215"/>
      <c r="K956" s="215"/>
      <c r="L956" s="221"/>
      <c r="M956" s="222"/>
      <c r="N956" s="223"/>
      <c r="O956" s="223"/>
      <c r="P956" s="223"/>
      <c r="Q956" s="223"/>
      <c r="R956" s="223"/>
      <c r="S956" s="223"/>
      <c r="T956" s="224"/>
      <c r="AT956" s="225" t="s">
        <v>222</v>
      </c>
      <c r="AU956" s="225" t="s">
        <v>139</v>
      </c>
      <c r="AV956" s="12" t="s">
        <v>79</v>
      </c>
      <c r="AW956" s="12" t="s">
        <v>33</v>
      </c>
      <c r="AX956" s="12" t="s">
        <v>70</v>
      </c>
      <c r="AY956" s="225" t="s">
        <v>128</v>
      </c>
    </row>
    <row r="957" spans="2:51" s="11" customFormat="1" ht="13.5">
      <c r="B957" s="203"/>
      <c r="C957" s="204"/>
      <c r="D957" s="201" t="s">
        <v>222</v>
      </c>
      <c r="E957" s="205" t="s">
        <v>19</v>
      </c>
      <c r="F957" s="206" t="s">
        <v>1158</v>
      </c>
      <c r="G957" s="204"/>
      <c r="H957" s="207" t="s">
        <v>19</v>
      </c>
      <c r="I957" s="208"/>
      <c r="J957" s="204"/>
      <c r="K957" s="204"/>
      <c r="L957" s="209"/>
      <c r="M957" s="210"/>
      <c r="N957" s="211"/>
      <c r="O957" s="211"/>
      <c r="P957" s="211"/>
      <c r="Q957" s="211"/>
      <c r="R957" s="211"/>
      <c r="S957" s="211"/>
      <c r="T957" s="212"/>
      <c r="AT957" s="213" t="s">
        <v>222</v>
      </c>
      <c r="AU957" s="213" t="s">
        <v>139</v>
      </c>
      <c r="AV957" s="11" t="s">
        <v>77</v>
      </c>
      <c r="AW957" s="11" t="s">
        <v>33</v>
      </c>
      <c r="AX957" s="11" t="s">
        <v>70</v>
      </c>
      <c r="AY957" s="213" t="s">
        <v>128</v>
      </c>
    </row>
    <row r="958" spans="2:51" s="12" customFormat="1" ht="13.5">
      <c r="B958" s="214"/>
      <c r="C958" s="215"/>
      <c r="D958" s="201" t="s">
        <v>222</v>
      </c>
      <c r="E958" s="227" t="s">
        <v>19</v>
      </c>
      <c r="F958" s="228" t="s">
        <v>1172</v>
      </c>
      <c r="G958" s="215"/>
      <c r="H958" s="229">
        <v>265.7</v>
      </c>
      <c r="I958" s="220"/>
      <c r="J958" s="215"/>
      <c r="K958" s="215"/>
      <c r="L958" s="221"/>
      <c r="M958" s="222"/>
      <c r="N958" s="223"/>
      <c r="O958" s="223"/>
      <c r="P958" s="223"/>
      <c r="Q958" s="223"/>
      <c r="R958" s="223"/>
      <c r="S958" s="223"/>
      <c r="T958" s="224"/>
      <c r="AT958" s="225" t="s">
        <v>222</v>
      </c>
      <c r="AU958" s="225" t="s">
        <v>139</v>
      </c>
      <c r="AV958" s="12" t="s">
        <v>79</v>
      </c>
      <c r="AW958" s="12" t="s">
        <v>33</v>
      </c>
      <c r="AX958" s="12" t="s">
        <v>70</v>
      </c>
      <c r="AY958" s="225" t="s">
        <v>128</v>
      </c>
    </row>
    <row r="959" spans="2:51" s="12" customFormat="1" ht="13.5">
      <c r="B959" s="214"/>
      <c r="C959" s="215"/>
      <c r="D959" s="201" t="s">
        <v>222</v>
      </c>
      <c r="E959" s="227" t="s">
        <v>19</v>
      </c>
      <c r="F959" s="228" t="s">
        <v>1173</v>
      </c>
      <c r="G959" s="215"/>
      <c r="H959" s="229">
        <v>-14.75</v>
      </c>
      <c r="I959" s="220"/>
      <c r="J959" s="215"/>
      <c r="K959" s="215"/>
      <c r="L959" s="221"/>
      <c r="M959" s="222"/>
      <c r="N959" s="223"/>
      <c r="O959" s="223"/>
      <c r="P959" s="223"/>
      <c r="Q959" s="223"/>
      <c r="R959" s="223"/>
      <c r="S959" s="223"/>
      <c r="T959" s="224"/>
      <c r="AT959" s="225" t="s">
        <v>222</v>
      </c>
      <c r="AU959" s="225" t="s">
        <v>139</v>
      </c>
      <c r="AV959" s="12" t="s">
        <v>79</v>
      </c>
      <c r="AW959" s="12" t="s">
        <v>33</v>
      </c>
      <c r="AX959" s="12" t="s">
        <v>70</v>
      </c>
      <c r="AY959" s="225" t="s">
        <v>128</v>
      </c>
    </row>
    <row r="960" spans="2:51" s="13" customFormat="1" ht="13.5">
      <c r="B960" s="230"/>
      <c r="C960" s="231"/>
      <c r="D960" s="216" t="s">
        <v>222</v>
      </c>
      <c r="E960" s="232" t="s">
        <v>19</v>
      </c>
      <c r="F960" s="233" t="s">
        <v>251</v>
      </c>
      <c r="G960" s="231"/>
      <c r="H960" s="234">
        <v>616.18</v>
      </c>
      <c r="I960" s="235"/>
      <c r="J960" s="231"/>
      <c r="K960" s="231"/>
      <c r="L960" s="236"/>
      <c r="M960" s="237"/>
      <c r="N960" s="238"/>
      <c r="O960" s="238"/>
      <c r="P960" s="238"/>
      <c r="Q960" s="238"/>
      <c r="R960" s="238"/>
      <c r="S960" s="238"/>
      <c r="T960" s="239"/>
      <c r="AT960" s="240" t="s">
        <v>222</v>
      </c>
      <c r="AU960" s="240" t="s">
        <v>139</v>
      </c>
      <c r="AV960" s="13" t="s">
        <v>143</v>
      </c>
      <c r="AW960" s="13" t="s">
        <v>33</v>
      </c>
      <c r="AX960" s="13" t="s">
        <v>77</v>
      </c>
      <c r="AY960" s="240" t="s">
        <v>128</v>
      </c>
    </row>
    <row r="961" spans="2:65" s="1" customFormat="1" ht="22.5" customHeight="1">
      <c r="B961" s="34"/>
      <c r="C961" s="241" t="s">
        <v>1174</v>
      </c>
      <c r="D961" s="241" t="s">
        <v>275</v>
      </c>
      <c r="E961" s="242" t="s">
        <v>1146</v>
      </c>
      <c r="F961" s="243" t="s">
        <v>1147</v>
      </c>
      <c r="G961" s="244" t="s">
        <v>227</v>
      </c>
      <c r="H961" s="245">
        <v>646.99</v>
      </c>
      <c r="I961" s="246"/>
      <c r="J961" s="245">
        <f>ROUND(I961*H961,1)</f>
        <v>0</v>
      </c>
      <c r="K961" s="243" t="s">
        <v>19</v>
      </c>
      <c r="L961" s="247"/>
      <c r="M961" s="248" t="s">
        <v>19</v>
      </c>
      <c r="N961" s="249" t="s">
        <v>41</v>
      </c>
      <c r="O961" s="35"/>
      <c r="P961" s="180">
        <f>O961*H961</f>
        <v>0</v>
      </c>
      <c r="Q961" s="180">
        <v>0.0063</v>
      </c>
      <c r="R961" s="180">
        <f>Q961*H961</f>
        <v>4.076037</v>
      </c>
      <c r="S961" s="180">
        <v>0</v>
      </c>
      <c r="T961" s="181">
        <f>S961*H961</f>
        <v>0</v>
      </c>
      <c r="AR961" s="17" t="s">
        <v>162</v>
      </c>
      <c r="AT961" s="17" t="s">
        <v>275</v>
      </c>
      <c r="AU961" s="17" t="s">
        <v>139</v>
      </c>
      <c r="AY961" s="17" t="s">
        <v>128</v>
      </c>
      <c r="BE961" s="182">
        <f>IF(N961="základní",J961,0)</f>
        <v>0</v>
      </c>
      <c r="BF961" s="182">
        <f>IF(N961="snížená",J961,0)</f>
        <v>0</v>
      </c>
      <c r="BG961" s="182">
        <f>IF(N961="zákl. přenesená",J961,0)</f>
        <v>0</v>
      </c>
      <c r="BH961" s="182">
        <f>IF(N961="sníž. přenesená",J961,0)</f>
        <v>0</v>
      </c>
      <c r="BI961" s="182">
        <f>IF(N961="nulová",J961,0)</f>
        <v>0</v>
      </c>
      <c r="BJ961" s="17" t="s">
        <v>77</v>
      </c>
      <c r="BK961" s="182">
        <f>ROUND(I961*H961,1)</f>
        <v>0</v>
      </c>
      <c r="BL961" s="17" t="s">
        <v>143</v>
      </c>
      <c r="BM961" s="17" t="s">
        <v>1175</v>
      </c>
    </row>
    <row r="962" spans="2:65" s="1" customFormat="1" ht="22.5" customHeight="1">
      <c r="B962" s="34"/>
      <c r="C962" s="172" t="s">
        <v>1176</v>
      </c>
      <c r="D962" s="172" t="s">
        <v>129</v>
      </c>
      <c r="E962" s="173" t="s">
        <v>1177</v>
      </c>
      <c r="F962" s="174" t="s">
        <v>1178</v>
      </c>
      <c r="G962" s="175" t="s">
        <v>227</v>
      </c>
      <c r="H962" s="176">
        <v>16.69</v>
      </c>
      <c r="I962" s="177"/>
      <c r="J962" s="176">
        <f>ROUND(I962*H962,1)</f>
        <v>0</v>
      </c>
      <c r="K962" s="174" t="s">
        <v>218</v>
      </c>
      <c r="L962" s="54"/>
      <c r="M962" s="178" t="s">
        <v>19</v>
      </c>
      <c r="N962" s="179" t="s">
        <v>41</v>
      </c>
      <c r="O962" s="35"/>
      <c r="P962" s="180">
        <f>O962*H962</f>
        <v>0</v>
      </c>
      <c r="Q962" s="180">
        <v>0.00825</v>
      </c>
      <c r="R962" s="180">
        <f>Q962*H962</f>
        <v>0.13769250000000002</v>
      </c>
      <c r="S962" s="180">
        <v>0</v>
      </c>
      <c r="T962" s="181">
        <f>S962*H962</f>
        <v>0</v>
      </c>
      <c r="AR962" s="17" t="s">
        <v>143</v>
      </c>
      <c r="AT962" s="17" t="s">
        <v>129</v>
      </c>
      <c r="AU962" s="17" t="s">
        <v>139</v>
      </c>
      <c r="AY962" s="17" t="s">
        <v>128</v>
      </c>
      <c r="BE962" s="182">
        <f>IF(N962="základní",J962,0)</f>
        <v>0</v>
      </c>
      <c r="BF962" s="182">
        <f>IF(N962="snížená",J962,0)</f>
        <v>0</v>
      </c>
      <c r="BG962" s="182">
        <f>IF(N962="zákl. přenesená",J962,0)</f>
        <v>0</v>
      </c>
      <c r="BH962" s="182">
        <f>IF(N962="sníž. přenesená",J962,0)</f>
        <v>0</v>
      </c>
      <c r="BI962" s="182">
        <f>IF(N962="nulová",J962,0)</f>
        <v>0</v>
      </c>
      <c r="BJ962" s="17" t="s">
        <v>77</v>
      </c>
      <c r="BK962" s="182">
        <f>ROUND(I962*H962,1)</f>
        <v>0</v>
      </c>
      <c r="BL962" s="17" t="s">
        <v>143</v>
      </c>
      <c r="BM962" s="17" t="s">
        <v>1179</v>
      </c>
    </row>
    <row r="963" spans="2:47" s="1" customFormat="1" ht="148.5">
      <c r="B963" s="34"/>
      <c r="C963" s="56"/>
      <c r="D963" s="201" t="s">
        <v>220</v>
      </c>
      <c r="E963" s="56"/>
      <c r="F963" s="202" t="s">
        <v>1071</v>
      </c>
      <c r="G963" s="56"/>
      <c r="H963" s="56"/>
      <c r="I963" s="145"/>
      <c r="J963" s="56"/>
      <c r="K963" s="56"/>
      <c r="L963" s="54"/>
      <c r="M963" s="71"/>
      <c r="N963" s="35"/>
      <c r="O963" s="35"/>
      <c r="P963" s="35"/>
      <c r="Q963" s="35"/>
      <c r="R963" s="35"/>
      <c r="S963" s="35"/>
      <c r="T963" s="72"/>
      <c r="AT963" s="17" t="s">
        <v>220</v>
      </c>
      <c r="AU963" s="17" t="s">
        <v>139</v>
      </c>
    </row>
    <row r="964" spans="2:51" s="11" customFormat="1" ht="13.5">
      <c r="B964" s="203"/>
      <c r="C964" s="204"/>
      <c r="D964" s="201" t="s">
        <v>222</v>
      </c>
      <c r="E964" s="205" t="s">
        <v>19</v>
      </c>
      <c r="F964" s="206" t="s">
        <v>244</v>
      </c>
      <c r="G964" s="204"/>
      <c r="H964" s="207" t="s">
        <v>19</v>
      </c>
      <c r="I964" s="208"/>
      <c r="J964" s="204"/>
      <c r="K964" s="204"/>
      <c r="L964" s="209"/>
      <c r="M964" s="210"/>
      <c r="N964" s="211"/>
      <c r="O964" s="211"/>
      <c r="P964" s="211"/>
      <c r="Q964" s="211"/>
      <c r="R964" s="211"/>
      <c r="S964" s="211"/>
      <c r="T964" s="212"/>
      <c r="AT964" s="213" t="s">
        <v>222</v>
      </c>
      <c r="AU964" s="213" t="s">
        <v>139</v>
      </c>
      <c r="AV964" s="11" t="s">
        <v>77</v>
      </c>
      <c r="AW964" s="11" t="s">
        <v>33</v>
      </c>
      <c r="AX964" s="11" t="s">
        <v>70</v>
      </c>
      <c r="AY964" s="213" t="s">
        <v>128</v>
      </c>
    </row>
    <row r="965" spans="2:51" s="12" customFormat="1" ht="13.5">
      <c r="B965" s="214"/>
      <c r="C965" s="215"/>
      <c r="D965" s="201" t="s">
        <v>222</v>
      </c>
      <c r="E965" s="227" t="s">
        <v>19</v>
      </c>
      <c r="F965" s="228" t="s">
        <v>1180</v>
      </c>
      <c r="G965" s="215"/>
      <c r="H965" s="229">
        <v>16.69</v>
      </c>
      <c r="I965" s="220"/>
      <c r="J965" s="215"/>
      <c r="K965" s="215"/>
      <c r="L965" s="221"/>
      <c r="M965" s="222"/>
      <c r="N965" s="223"/>
      <c r="O965" s="223"/>
      <c r="P965" s="223"/>
      <c r="Q965" s="223"/>
      <c r="R965" s="223"/>
      <c r="S965" s="223"/>
      <c r="T965" s="224"/>
      <c r="AT965" s="225" t="s">
        <v>222</v>
      </c>
      <c r="AU965" s="225" t="s">
        <v>139</v>
      </c>
      <c r="AV965" s="12" t="s">
        <v>79</v>
      </c>
      <c r="AW965" s="12" t="s">
        <v>33</v>
      </c>
      <c r="AX965" s="12" t="s">
        <v>70</v>
      </c>
      <c r="AY965" s="225" t="s">
        <v>128</v>
      </c>
    </row>
    <row r="966" spans="2:51" s="13" customFormat="1" ht="13.5">
      <c r="B966" s="230"/>
      <c r="C966" s="231"/>
      <c r="D966" s="216" t="s">
        <v>222</v>
      </c>
      <c r="E966" s="232" t="s">
        <v>19</v>
      </c>
      <c r="F966" s="233" t="s">
        <v>251</v>
      </c>
      <c r="G966" s="231"/>
      <c r="H966" s="234">
        <v>16.69</v>
      </c>
      <c r="I966" s="235"/>
      <c r="J966" s="231"/>
      <c r="K966" s="231"/>
      <c r="L966" s="236"/>
      <c r="M966" s="237"/>
      <c r="N966" s="238"/>
      <c r="O966" s="238"/>
      <c r="P966" s="238"/>
      <c r="Q966" s="238"/>
      <c r="R966" s="238"/>
      <c r="S966" s="238"/>
      <c r="T966" s="239"/>
      <c r="AT966" s="240" t="s">
        <v>222</v>
      </c>
      <c r="AU966" s="240" t="s">
        <v>139</v>
      </c>
      <c r="AV966" s="13" t="s">
        <v>143</v>
      </c>
      <c r="AW966" s="13" t="s">
        <v>4</v>
      </c>
      <c r="AX966" s="13" t="s">
        <v>77</v>
      </c>
      <c r="AY966" s="240" t="s">
        <v>128</v>
      </c>
    </row>
    <row r="967" spans="2:65" s="1" customFormat="1" ht="22.5" customHeight="1">
      <c r="B967" s="34"/>
      <c r="C967" s="241" t="s">
        <v>1181</v>
      </c>
      <c r="D967" s="241" t="s">
        <v>275</v>
      </c>
      <c r="E967" s="242" t="s">
        <v>1182</v>
      </c>
      <c r="F967" s="243" t="s">
        <v>1183</v>
      </c>
      <c r="G967" s="244" t="s">
        <v>227</v>
      </c>
      <c r="H967" s="245">
        <v>17.52</v>
      </c>
      <c r="I967" s="246"/>
      <c r="J967" s="245">
        <f>ROUND(I967*H967,1)</f>
        <v>0</v>
      </c>
      <c r="K967" s="243" t="s">
        <v>218</v>
      </c>
      <c r="L967" s="247"/>
      <c r="M967" s="248" t="s">
        <v>19</v>
      </c>
      <c r="N967" s="249" t="s">
        <v>41</v>
      </c>
      <c r="O967" s="35"/>
      <c r="P967" s="180">
        <f>O967*H967</f>
        <v>0</v>
      </c>
      <c r="Q967" s="180">
        <v>0.0024</v>
      </c>
      <c r="R967" s="180">
        <f>Q967*H967</f>
        <v>0.042047999999999995</v>
      </c>
      <c r="S967" s="180">
        <v>0</v>
      </c>
      <c r="T967" s="181">
        <f>S967*H967</f>
        <v>0</v>
      </c>
      <c r="AR967" s="17" t="s">
        <v>162</v>
      </c>
      <c r="AT967" s="17" t="s">
        <v>275</v>
      </c>
      <c r="AU967" s="17" t="s">
        <v>139</v>
      </c>
      <c r="AY967" s="17" t="s">
        <v>128</v>
      </c>
      <c r="BE967" s="182">
        <f>IF(N967="základní",J967,0)</f>
        <v>0</v>
      </c>
      <c r="BF967" s="182">
        <f>IF(N967="snížená",J967,0)</f>
        <v>0</v>
      </c>
      <c r="BG967" s="182">
        <f>IF(N967="zákl. přenesená",J967,0)</f>
        <v>0</v>
      </c>
      <c r="BH967" s="182">
        <f>IF(N967="sníž. přenesená",J967,0)</f>
        <v>0</v>
      </c>
      <c r="BI967" s="182">
        <f>IF(N967="nulová",J967,0)</f>
        <v>0</v>
      </c>
      <c r="BJ967" s="17" t="s">
        <v>77</v>
      </c>
      <c r="BK967" s="182">
        <f>ROUND(I967*H967,1)</f>
        <v>0</v>
      </c>
      <c r="BL967" s="17" t="s">
        <v>143</v>
      </c>
      <c r="BM967" s="17" t="s">
        <v>1184</v>
      </c>
    </row>
    <row r="968" spans="2:65" s="1" customFormat="1" ht="22.5" customHeight="1">
      <c r="B968" s="34"/>
      <c r="C968" s="172" t="s">
        <v>1185</v>
      </c>
      <c r="D968" s="172" t="s">
        <v>129</v>
      </c>
      <c r="E968" s="173" t="s">
        <v>1186</v>
      </c>
      <c r="F968" s="174" t="s">
        <v>1187</v>
      </c>
      <c r="G968" s="175" t="s">
        <v>227</v>
      </c>
      <c r="H968" s="176">
        <v>11.92</v>
      </c>
      <c r="I968" s="177"/>
      <c r="J968" s="176">
        <f>ROUND(I968*H968,1)</f>
        <v>0</v>
      </c>
      <c r="K968" s="174" t="s">
        <v>218</v>
      </c>
      <c r="L968" s="54"/>
      <c r="M968" s="178" t="s">
        <v>19</v>
      </c>
      <c r="N968" s="179" t="s">
        <v>41</v>
      </c>
      <c r="O968" s="35"/>
      <c r="P968" s="180">
        <f>O968*H968</f>
        <v>0</v>
      </c>
      <c r="Q968" s="180">
        <v>0.00832</v>
      </c>
      <c r="R968" s="180">
        <f>Q968*H968</f>
        <v>0.0991744</v>
      </c>
      <c r="S968" s="180">
        <v>0</v>
      </c>
      <c r="T968" s="181">
        <f>S968*H968</f>
        <v>0</v>
      </c>
      <c r="AR968" s="17" t="s">
        <v>143</v>
      </c>
      <c r="AT968" s="17" t="s">
        <v>129</v>
      </c>
      <c r="AU968" s="17" t="s">
        <v>139</v>
      </c>
      <c r="AY968" s="17" t="s">
        <v>128</v>
      </c>
      <c r="BE968" s="182">
        <f>IF(N968="základní",J968,0)</f>
        <v>0</v>
      </c>
      <c r="BF968" s="182">
        <f>IF(N968="snížená",J968,0)</f>
        <v>0</v>
      </c>
      <c r="BG968" s="182">
        <f>IF(N968="zákl. přenesená",J968,0)</f>
        <v>0</v>
      </c>
      <c r="BH968" s="182">
        <f>IF(N968="sníž. přenesená",J968,0)</f>
        <v>0</v>
      </c>
      <c r="BI968" s="182">
        <f>IF(N968="nulová",J968,0)</f>
        <v>0</v>
      </c>
      <c r="BJ968" s="17" t="s">
        <v>77</v>
      </c>
      <c r="BK968" s="182">
        <f>ROUND(I968*H968,1)</f>
        <v>0</v>
      </c>
      <c r="BL968" s="17" t="s">
        <v>143</v>
      </c>
      <c r="BM968" s="17" t="s">
        <v>1188</v>
      </c>
    </row>
    <row r="969" spans="2:47" s="1" customFormat="1" ht="148.5">
      <c r="B969" s="34"/>
      <c r="C969" s="56"/>
      <c r="D969" s="201" t="s">
        <v>220</v>
      </c>
      <c r="E969" s="56"/>
      <c r="F969" s="202" t="s">
        <v>1071</v>
      </c>
      <c r="G969" s="56"/>
      <c r="H969" s="56"/>
      <c r="I969" s="145"/>
      <c r="J969" s="56"/>
      <c r="K969" s="56"/>
      <c r="L969" s="54"/>
      <c r="M969" s="71"/>
      <c r="N969" s="35"/>
      <c r="O969" s="35"/>
      <c r="P969" s="35"/>
      <c r="Q969" s="35"/>
      <c r="R969" s="35"/>
      <c r="S969" s="35"/>
      <c r="T969" s="72"/>
      <c r="AT969" s="17" t="s">
        <v>220</v>
      </c>
      <c r="AU969" s="17" t="s">
        <v>139</v>
      </c>
    </row>
    <row r="970" spans="2:51" s="11" customFormat="1" ht="13.5">
      <c r="B970" s="203"/>
      <c r="C970" s="204"/>
      <c r="D970" s="201" t="s">
        <v>222</v>
      </c>
      <c r="E970" s="205" t="s">
        <v>19</v>
      </c>
      <c r="F970" s="206" t="s">
        <v>1189</v>
      </c>
      <c r="G970" s="204"/>
      <c r="H970" s="207" t="s">
        <v>19</v>
      </c>
      <c r="I970" s="208"/>
      <c r="J970" s="204"/>
      <c r="K970" s="204"/>
      <c r="L970" s="209"/>
      <c r="M970" s="210"/>
      <c r="N970" s="211"/>
      <c r="O970" s="211"/>
      <c r="P970" s="211"/>
      <c r="Q970" s="211"/>
      <c r="R970" s="211"/>
      <c r="S970" s="211"/>
      <c r="T970" s="212"/>
      <c r="AT970" s="213" t="s">
        <v>222</v>
      </c>
      <c r="AU970" s="213" t="s">
        <v>139</v>
      </c>
      <c r="AV970" s="11" t="s">
        <v>77</v>
      </c>
      <c r="AW970" s="11" t="s">
        <v>33</v>
      </c>
      <c r="AX970" s="11" t="s">
        <v>70</v>
      </c>
      <c r="AY970" s="213" t="s">
        <v>128</v>
      </c>
    </row>
    <row r="971" spans="2:51" s="12" customFormat="1" ht="13.5">
      <c r="B971" s="214"/>
      <c r="C971" s="215"/>
      <c r="D971" s="216" t="s">
        <v>222</v>
      </c>
      <c r="E971" s="217" t="s">
        <v>19</v>
      </c>
      <c r="F971" s="218" t="s">
        <v>1190</v>
      </c>
      <c r="G971" s="215"/>
      <c r="H971" s="219">
        <v>11.92</v>
      </c>
      <c r="I971" s="220"/>
      <c r="J971" s="215"/>
      <c r="K971" s="215"/>
      <c r="L971" s="221"/>
      <c r="M971" s="222"/>
      <c r="N971" s="223"/>
      <c r="O971" s="223"/>
      <c r="P971" s="223"/>
      <c r="Q971" s="223"/>
      <c r="R971" s="223"/>
      <c r="S971" s="223"/>
      <c r="T971" s="224"/>
      <c r="AT971" s="225" t="s">
        <v>222</v>
      </c>
      <c r="AU971" s="225" t="s">
        <v>139</v>
      </c>
      <c r="AV971" s="12" t="s">
        <v>79</v>
      </c>
      <c r="AW971" s="12" t="s">
        <v>33</v>
      </c>
      <c r="AX971" s="12" t="s">
        <v>77</v>
      </c>
      <c r="AY971" s="225" t="s">
        <v>128</v>
      </c>
    </row>
    <row r="972" spans="2:65" s="1" customFormat="1" ht="22.5" customHeight="1">
      <c r="B972" s="34"/>
      <c r="C972" s="241" t="s">
        <v>1191</v>
      </c>
      <c r="D972" s="241" t="s">
        <v>275</v>
      </c>
      <c r="E972" s="242" t="s">
        <v>1192</v>
      </c>
      <c r="F972" s="243" t="s">
        <v>1193</v>
      </c>
      <c r="G972" s="244" t="s">
        <v>227</v>
      </c>
      <c r="H972" s="245">
        <v>12.52</v>
      </c>
      <c r="I972" s="246"/>
      <c r="J972" s="245">
        <f>ROUND(I972*H972,1)</f>
        <v>0</v>
      </c>
      <c r="K972" s="243" t="s">
        <v>218</v>
      </c>
      <c r="L972" s="247"/>
      <c r="M972" s="248" t="s">
        <v>19</v>
      </c>
      <c r="N972" s="249" t="s">
        <v>41</v>
      </c>
      <c r="O972" s="35"/>
      <c r="P972" s="180">
        <f>O972*H972</f>
        <v>0</v>
      </c>
      <c r="Q972" s="180">
        <v>0.0036</v>
      </c>
      <c r="R972" s="180">
        <f>Q972*H972</f>
        <v>0.045071999999999994</v>
      </c>
      <c r="S972" s="180">
        <v>0</v>
      </c>
      <c r="T972" s="181">
        <f>S972*H972</f>
        <v>0</v>
      </c>
      <c r="AR972" s="17" t="s">
        <v>162</v>
      </c>
      <c r="AT972" s="17" t="s">
        <v>275</v>
      </c>
      <c r="AU972" s="17" t="s">
        <v>139</v>
      </c>
      <c r="AY972" s="17" t="s">
        <v>128</v>
      </c>
      <c r="BE972" s="182">
        <f>IF(N972="základní",J972,0)</f>
        <v>0</v>
      </c>
      <c r="BF972" s="182">
        <f>IF(N972="snížená",J972,0)</f>
        <v>0</v>
      </c>
      <c r="BG972" s="182">
        <f>IF(N972="zákl. přenesená",J972,0)</f>
        <v>0</v>
      </c>
      <c r="BH972" s="182">
        <f>IF(N972="sníž. přenesená",J972,0)</f>
        <v>0</v>
      </c>
      <c r="BI972" s="182">
        <f>IF(N972="nulová",J972,0)</f>
        <v>0</v>
      </c>
      <c r="BJ972" s="17" t="s">
        <v>77</v>
      </c>
      <c r="BK972" s="182">
        <f>ROUND(I972*H972,1)</f>
        <v>0</v>
      </c>
      <c r="BL972" s="17" t="s">
        <v>143</v>
      </c>
      <c r="BM972" s="17" t="s">
        <v>1194</v>
      </c>
    </row>
    <row r="973" spans="2:65" s="1" customFormat="1" ht="22.5" customHeight="1">
      <c r="B973" s="34"/>
      <c r="C973" s="172" t="s">
        <v>1195</v>
      </c>
      <c r="D973" s="172" t="s">
        <v>129</v>
      </c>
      <c r="E973" s="173" t="s">
        <v>1196</v>
      </c>
      <c r="F973" s="174" t="s">
        <v>1197</v>
      </c>
      <c r="G973" s="175" t="s">
        <v>227</v>
      </c>
      <c r="H973" s="176">
        <v>5.44</v>
      </c>
      <c r="I973" s="177"/>
      <c r="J973" s="176">
        <f>ROUND(I973*H973,1)</f>
        <v>0</v>
      </c>
      <c r="K973" s="174" t="s">
        <v>218</v>
      </c>
      <c r="L973" s="54"/>
      <c r="M973" s="178" t="s">
        <v>19</v>
      </c>
      <c r="N973" s="179" t="s">
        <v>41</v>
      </c>
      <c r="O973" s="35"/>
      <c r="P973" s="180">
        <f>O973*H973</f>
        <v>0</v>
      </c>
      <c r="Q973" s="180">
        <v>0.0231</v>
      </c>
      <c r="R973" s="180">
        <f>Q973*H973</f>
        <v>0.125664</v>
      </c>
      <c r="S973" s="180">
        <v>0</v>
      </c>
      <c r="T973" s="181">
        <f>S973*H973</f>
        <v>0</v>
      </c>
      <c r="AR973" s="17" t="s">
        <v>143</v>
      </c>
      <c r="AT973" s="17" t="s">
        <v>129</v>
      </c>
      <c r="AU973" s="17" t="s">
        <v>139</v>
      </c>
      <c r="AY973" s="17" t="s">
        <v>128</v>
      </c>
      <c r="BE973" s="182">
        <f>IF(N973="základní",J973,0)</f>
        <v>0</v>
      </c>
      <c r="BF973" s="182">
        <f>IF(N973="snížená",J973,0)</f>
        <v>0</v>
      </c>
      <c r="BG973" s="182">
        <f>IF(N973="zákl. přenesená",J973,0)</f>
        <v>0</v>
      </c>
      <c r="BH973" s="182">
        <f>IF(N973="sníž. přenesená",J973,0)</f>
        <v>0</v>
      </c>
      <c r="BI973" s="182">
        <f>IF(N973="nulová",J973,0)</f>
        <v>0</v>
      </c>
      <c r="BJ973" s="17" t="s">
        <v>77</v>
      </c>
      <c r="BK973" s="182">
        <f>ROUND(I973*H973,1)</f>
        <v>0</v>
      </c>
      <c r="BL973" s="17" t="s">
        <v>143</v>
      </c>
      <c r="BM973" s="17" t="s">
        <v>1198</v>
      </c>
    </row>
    <row r="974" spans="2:47" s="1" customFormat="1" ht="54">
      <c r="B974" s="34"/>
      <c r="C974" s="56"/>
      <c r="D974" s="201" t="s">
        <v>220</v>
      </c>
      <c r="E974" s="56"/>
      <c r="F974" s="202" t="s">
        <v>1199</v>
      </c>
      <c r="G974" s="56"/>
      <c r="H974" s="56"/>
      <c r="I974" s="145"/>
      <c r="J974" s="56"/>
      <c r="K974" s="56"/>
      <c r="L974" s="54"/>
      <c r="M974" s="71"/>
      <c r="N974" s="35"/>
      <c r="O974" s="35"/>
      <c r="P974" s="35"/>
      <c r="Q974" s="35"/>
      <c r="R974" s="35"/>
      <c r="S974" s="35"/>
      <c r="T974" s="72"/>
      <c r="AT974" s="17" t="s">
        <v>220</v>
      </c>
      <c r="AU974" s="17" t="s">
        <v>139</v>
      </c>
    </row>
    <row r="975" spans="2:51" s="11" customFormat="1" ht="13.5">
      <c r="B975" s="203"/>
      <c r="C975" s="204"/>
      <c r="D975" s="201" t="s">
        <v>222</v>
      </c>
      <c r="E975" s="205" t="s">
        <v>19</v>
      </c>
      <c r="F975" s="206" t="s">
        <v>1156</v>
      </c>
      <c r="G975" s="204"/>
      <c r="H975" s="207" t="s">
        <v>19</v>
      </c>
      <c r="I975" s="208"/>
      <c r="J975" s="204"/>
      <c r="K975" s="204"/>
      <c r="L975" s="209"/>
      <c r="M975" s="210"/>
      <c r="N975" s="211"/>
      <c r="O975" s="211"/>
      <c r="P975" s="211"/>
      <c r="Q975" s="211"/>
      <c r="R975" s="211"/>
      <c r="S975" s="211"/>
      <c r="T975" s="212"/>
      <c r="AT975" s="213" t="s">
        <v>222</v>
      </c>
      <c r="AU975" s="213" t="s">
        <v>139</v>
      </c>
      <c r="AV975" s="11" t="s">
        <v>77</v>
      </c>
      <c r="AW975" s="11" t="s">
        <v>33</v>
      </c>
      <c r="AX975" s="11" t="s">
        <v>70</v>
      </c>
      <c r="AY975" s="213" t="s">
        <v>128</v>
      </c>
    </row>
    <row r="976" spans="2:51" s="12" customFormat="1" ht="13.5">
      <c r="B976" s="214"/>
      <c r="C976" s="215"/>
      <c r="D976" s="216" t="s">
        <v>222</v>
      </c>
      <c r="E976" s="217" t="s">
        <v>19</v>
      </c>
      <c r="F976" s="218" t="s">
        <v>1200</v>
      </c>
      <c r="G976" s="215"/>
      <c r="H976" s="219">
        <v>5.44</v>
      </c>
      <c r="I976" s="220"/>
      <c r="J976" s="215"/>
      <c r="K976" s="215"/>
      <c r="L976" s="221"/>
      <c r="M976" s="222"/>
      <c r="N976" s="223"/>
      <c r="O976" s="223"/>
      <c r="P976" s="223"/>
      <c r="Q976" s="223"/>
      <c r="R976" s="223"/>
      <c r="S976" s="223"/>
      <c r="T976" s="224"/>
      <c r="AT976" s="225" t="s">
        <v>222</v>
      </c>
      <c r="AU976" s="225" t="s">
        <v>139</v>
      </c>
      <c r="AV976" s="12" t="s">
        <v>79</v>
      </c>
      <c r="AW976" s="12" t="s">
        <v>33</v>
      </c>
      <c r="AX976" s="12" t="s">
        <v>77</v>
      </c>
      <c r="AY976" s="225" t="s">
        <v>128</v>
      </c>
    </row>
    <row r="977" spans="2:65" s="1" customFormat="1" ht="22.5" customHeight="1">
      <c r="B977" s="34"/>
      <c r="C977" s="172" t="s">
        <v>1201</v>
      </c>
      <c r="D977" s="172" t="s">
        <v>129</v>
      </c>
      <c r="E977" s="173" t="s">
        <v>1202</v>
      </c>
      <c r="F977" s="174" t="s">
        <v>1203</v>
      </c>
      <c r="G977" s="175" t="s">
        <v>227</v>
      </c>
      <c r="H977" s="176">
        <v>83.31</v>
      </c>
      <c r="I977" s="177"/>
      <c r="J977" s="176">
        <f>ROUND(I977*H977,1)</f>
        <v>0</v>
      </c>
      <c r="K977" s="174" t="s">
        <v>218</v>
      </c>
      <c r="L977" s="54"/>
      <c r="M977" s="178" t="s">
        <v>19</v>
      </c>
      <c r="N977" s="179" t="s">
        <v>41</v>
      </c>
      <c r="O977" s="35"/>
      <c r="P977" s="180">
        <f>O977*H977</f>
        <v>0</v>
      </c>
      <c r="Q977" s="180">
        <v>0.00348</v>
      </c>
      <c r="R977" s="180">
        <f>Q977*H977</f>
        <v>0.28991880000000003</v>
      </c>
      <c r="S977" s="180">
        <v>0</v>
      </c>
      <c r="T977" s="181">
        <f>S977*H977</f>
        <v>0</v>
      </c>
      <c r="AR977" s="17" t="s">
        <v>143</v>
      </c>
      <c r="AT977" s="17" t="s">
        <v>129</v>
      </c>
      <c r="AU977" s="17" t="s">
        <v>139</v>
      </c>
      <c r="AY977" s="17" t="s">
        <v>128</v>
      </c>
      <c r="BE977" s="182">
        <f>IF(N977="základní",J977,0)</f>
        <v>0</v>
      </c>
      <c r="BF977" s="182">
        <f>IF(N977="snížená",J977,0)</f>
        <v>0</v>
      </c>
      <c r="BG977" s="182">
        <f>IF(N977="zákl. přenesená",J977,0)</f>
        <v>0</v>
      </c>
      <c r="BH977" s="182">
        <f>IF(N977="sníž. přenesená",J977,0)</f>
        <v>0</v>
      </c>
      <c r="BI977" s="182">
        <f>IF(N977="nulová",J977,0)</f>
        <v>0</v>
      </c>
      <c r="BJ977" s="17" t="s">
        <v>77</v>
      </c>
      <c r="BK977" s="182">
        <f>ROUND(I977*H977,1)</f>
        <v>0</v>
      </c>
      <c r="BL977" s="17" t="s">
        <v>143</v>
      </c>
      <c r="BM977" s="17" t="s">
        <v>1204</v>
      </c>
    </row>
    <row r="978" spans="2:51" s="11" customFormat="1" ht="13.5">
      <c r="B978" s="203"/>
      <c r="C978" s="204"/>
      <c r="D978" s="201" t="s">
        <v>222</v>
      </c>
      <c r="E978" s="205" t="s">
        <v>19</v>
      </c>
      <c r="F978" s="206" t="s">
        <v>1205</v>
      </c>
      <c r="G978" s="204"/>
      <c r="H978" s="207" t="s">
        <v>19</v>
      </c>
      <c r="I978" s="208"/>
      <c r="J978" s="204"/>
      <c r="K978" s="204"/>
      <c r="L978" s="209"/>
      <c r="M978" s="210"/>
      <c r="N978" s="211"/>
      <c r="O978" s="211"/>
      <c r="P978" s="211"/>
      <c r="Q978" s="211"/>
      <c r="R978" s="211"/>
      <c r="S978" s="211"/>
      <c r="T978" s="212"/>
      <c r="AT978" s="213" t="s">
        <v>222</v>
      </c>
      <c r="AU978" s="213" t="s">
        <v>139</v>
      </c>
      <c r="AV978" s="11" t="s">
        <v>77</v>
      </c>
      <c r="AW978" s="11" t="s">
        <v>33</v>
      </c>
      <c r="AX978" s="11" t="s">
        <v>70</v>
      </c>
      <c r="AY978" s="213" t="s">
        <v>128</v>
      </c>
    </row>
    <row r="979" spans="2:51" s="12" customFormat="1" ht="13.5">
      <c r="B979" s="214"/>
      <c r="C979" s="215"/>
      <c r="D979" s="201" t="s">
        <v>222</v>
      </c>
      <c r="E979" s="227" t="s">
        <v>19</v>
      </c>
      <c r="F979" s="228" t="s">
        <v>1206</v>
      </c>
      <c r="G979" s="215"/>
      <c r="H979" s="229">
        <v>23.36</v>
      </c>
      <c r="I979" s="220"/>
      <c r="J979" s="215"/>
      <c r="K979" s="215"/>
      <c r="L979" s="221"/>
      <c r="M979" s="222"/>
      <c r="N979" s="223"/>
      <c r="O979" s="223"/>
      <c r="P979" s="223"/>
      <c r="Q979" s="223"/>
      <c r="R979" s="223"/>
      <c r="S979" s="223"/>
      <c r="T979" s="224"/>
      <c r="AT979" s="225" t="s">
        <v>222</v>
      </c>
      <c r="AU979" s="225" t="s">
        <v>139</v>
      </c>
      <c r="AV979" s="12" t="s">
        <v>79</v>
      </c>
      <c r="AW979" s="12" t="s">
        <v>33</v>
      </c>
      <c r="AX979" s="12" t="s">
        <v>70</v>
      </c>
      <c r="AY979" s="225" t="s">
        <v>128</v>
      </c>
    </row>
    <row r="980" spans="2:51" s="11" customFormat="1" ht="13.5">
      <c r="B980" s="203"/>
      <c r="C980" s="204"/>
      <c r="D980" s="201" t="s">
        <v>222</v>
      </c>
      <c r="E980" s="205" t="s">
        <v>19</v>
      </c>
      <c r="F980" s="206" t="s">
        <v>526</v>
      </c>
      <c r="G980" s="204"/>
      <c r="H980" s="207" t="s">
        <v>19</v>
      </c>
      <c r="I980" s="208"/>
      <c r="J980" s="204"/>
      <c r="K980" s="204"/>
      <c r="L980" s="209"/>
      <c r="M980" s="210"/>
      <c r="N980" s="211"/>
      <c r="O980" s="211"/>
      <c r="P980" s="211"/>
      <c r="Q980" s="211"/>
      <c r="R980" s="211"/>
      <c r="S980" s="211"/>
      <c r="T980" s="212"/>
      <c r="AT980" s="213" t="s">
        <v>222</v>
      </c>
      <c r="AU980" s="213" t="s">
        <v>139</v>
      </c>
      <c r="AV980" s="11" t="s">
        <v>77</v>
      </c>
      <c r="AW980" s="11" t="s">
        <v>33</v>
      </c>
      <c r="AX980" s="11" t="s">
        <v>70</v>
      </c>
      <c r="AY980" s="213" t="s">
        <v>128</v>
      </c>
    </row>
    <row r="981" spans="2:51" s="12" customFormat="1" ht="13.5">
      <c r="B981" s="214"/>
      <c r="C981" s="215"/>
      <c r="D981" s="201" t="s">
        <v>222</v>
      </c>
      <c r="E981" s="227" t="s">
        <v>19</v>
      </c>
      <c r="F981" s="228" t="s">
        <v>1207</v>
      </c>
      <c r="G981" s="215"/>
      <c r="H981" s="229">
        <v>62.49</v>
      </c>
      <c r="I981" s="220"/>
      <c r="J981" s="215"/>
      <c r="K981" s="215"/>
      <c r="L981" s="221"/>
      <c r="M981" s="222"/>
      <c r="N981" s="223"/>
      <c r="O981" s="223"/>
      <c r="P981" s="223"/>
      <c r="Q981" s="223"/>
      <c r="R981" s="223"/>
      <c r="S981" s="223"/>
      <c r="T981" s="224"/>
      <c r="AT981" s="225" t="s">
        <v>222</v>
      </c>
      <c r="AU981" s="225" t="s">
        <v>139</v>
      </c>
      <c r="AV981" s="12" t="s">
        <v>79</v>
      </c>
      <c r="AW981" s="12" t="s">
        <v>33</v>
      </c>
      <c r="AX981" s="12" t="s">
        <v>70</v>
      </c>
      <c r="AY981" s="225" t="s">
        <v>128</v>
      </c>
    </row>
    <row r="982" spans="2:51" s="12" customFormat="1" ht="13.5">
      <c r="B982" s="214"/>
      <c r="C982" s="215"/>
      <c r="D982" s="201" t="s">
        <v>222</v>
      </c>
      <c r="E982" s="227" t="s">
        <v>19</v>
      </c>
      <c r="F982" s="228" t="s">
        <v>1109</v>
      </c>
      <c r="G982" s="215"/>
      <c r="H982" s="229">
        <v>-2.54</v>
      </c>
      <c r="I982" s="220"/>
      <c r="J982" s="215"/>
      <c r="K982" s="215"/>
      <c r="L982" s="221"/>
      <c r="M982" s="222"/>
      <c r="N982" s="223"/>
      <c r="O982" s="223"/>
      <c r="P982" s="223"/>
      <c r="Q982" s="223"/>
      <c r="R982" s="223"/>
      <c r="S982" s="223"/>
      <c r="T982" s="224"/>
      <c r="AT982" s="225" t="s">
        <v>222</v>
      </c>
      <c r="AU982" s="225" t="s">
        <v>139</v>
      </c>
      <c r="AV982" s="12" t="s">
        <v>79</v>
      </c>
      <c r="AW982" s="12" t="s">
        <v>33</v>
      </c>
      <c r="AX982" s="12" t="s">
        <v>70</v>
      </c>
      <c r="AY982" s="225" t="s">
        <v>128</v>
      </c>
    </row>
    <row r="983" spans="2:51" s="13" customFormat="1" ht="13.5">
      <c r="B983" s="230"/>
      <c r="C983" s="231"/>
      <c r="D983" s="216" t="s">
        <v>222</v>
      </c>
      <c r="E983" s="232" t="s">
        <v>19</v>
      </c>
      <c r="F983" s="233" t="s">
        <v>251</v>
      </c>
      <c r="G983" s="231"/>
      <c r="H983" s="234">
        <v>83.31</v>
      </c>
      <c r="I983" s="235"/>
      <c r="J983" s="231"/>
      <c r="K983" s="231"/>
      <c r="L983" s="236"/>
      <c r="M983" s="237"/>
      <c r="N983" s="238"/>
      <c r="O983" s="238"/>
      <c r="P983" s="238"/>
      <c r="Q983" s="238"/>
      <c r="R983" s="238"/>
      <c r="S983" s="238"/>
      <c r="T983" s="239"/>
      <c r="AT983" s="240" t="s">
        <v>222</v>
      </c>
      <c r="AU983" s="240" t="s">
        <v>139</v>
      </c>
      <c r="AV983" s="13" t="s">
        <v>143</v>
      </c>
      <c r="AW983" s="13" t="s">
        <v>4</v>
      </c>
      <c r="AX983" s="13" t="s">
        <v>77</v>
      </c>
      <c r="AY983" s="240" t="s">
        <v>128</v>
      </c>
    </row>
    <row r="984" spans="2:65" s="1" customFormat="1" ht="31.5" customHeight="1">
      <c r="B984" s="34"/>
      <c r="C984" s="172" t="s">
        <v>1208</v>
      </c>
      <c r="D984" s="172" t="s">
        <v>129</v>
      </c>
      <c r="E984" s="173" t="s">
        <v>1209</v>
      </c>
      <c r="F984" s="174" t="s">
        <v>1210</v>
      </c>
      <c r="G984" s="175" t="s">
        <v>227</v>
      </c>
      <c r="H984" s="176">
        <v>761.44</v>
      </c>
      <c r="I984" s="177"/>
      <c r="J984" s="176">
        <f>ROUND(I984*H984,1)</f>
        <v>0</v>
      </c>
      <c r="K984" s="174" t="s">
        <v>218</v>
      </c>
      <c r="L984" s="54"/>
      <c r="M984" s="178" t="s">
        <v>19</v>
      </c>
      <c r="N984" s="179" t="s">
        <v>41</v>
      </c>
      <c r="O984" s="35"/>
      <c r="P984" s="180">
        <f>O984*H984</f>
        <v>0</v>
      </c>
      <c r="Q984" s="180">
        <v>0</v>
      </c>
      <c r="R984" s="180">
        <f>Q984*H984</f>
        <v>0</v>
      </c>
      <c r="S984" s="180">
        <v>0</v>
      </c>
      <c r="T984" s="181">
        <f>S984*H984</f>
        <v>0</v>
      </c>
      <c r="AR984" s="17" t="s">
        <v>143</v>
      </c>
      <c r="AT984" s="17" t="s">
        <v>129</v>
      </c>
      <c r="AU984" s="17" t="s">
        <v>139</v>
      </c>
      <c r="AY984" s="17" t="s">
        <v>128</v>
      </c>
      <c r="BE984" s="182">
        <f>IF(N984="základní",J984,0)</f>
        <v>0</v>
      </c>
      <c r="BF984" s="182">
        <f>IF(N984="snížená",J984,0)</f>
        <v>0</v>
      </c>
      <c r="BG984" s="182">
        <f>IF(N984="zákl. přenesená",J984,0)</f>
        <v>0</v>
      </c>
      <c r="BH984" s="182">
        <f>IF(N984="sníž. přenesená",J984,0)</f>
        <v>0</v>
      </c>
      <c r="BI984" s="182">
        <f>IF(N984="nulová",J984,0)</f>
        <v>0</v>
      </c>
      <c r="BJ984" s="17" t="s">
        <v>77</v>
      </c>
      <c r="BK984" s="182">
        <f>ROUND(I984*H984,1)</f>
        <v>0</v>
      </c>
      <c r="BL984" s="17" t="s">
        <v>143</v>
      </c>
      <c r="BM984" s="17" t="s">
        <v>1211</v>
      </c>
    </row>
    <row r="985" spans="2:47" s="1" customFormat="1" ht="67.5">
      <c r="B985" s="34"/>
      <c r="C985" s="56"/>
      <c r="D985" s="201" t="s">
        <v>220</v>
      </c>
      <c r="E985" s="56"/>
      <c r="F985" s="202" t="s">
        <v>1212</v>
      </c>
      <c r="G985" s="56"/>
      <c r="H985" s="56"/>
      <c r="I985" s="145"/>
      <c r="J985" s="56"/>
      <c r="K985" s="56"/>
      <c r="L985" s="54"/>
      <c r="M985" s="71"/>
      <c r="N985" s="35"/>
      <c r="O985" s="35"/>
      <c r="P985" s="35"/>
      <c r="Q985" s="35"/>
      <c r="R985" s="35"/>
      <c r="S985" s="35"/>
      <c r="T985" s="72"/>
      <c r="AT985" s="17" t="s">
        <v>220</v>
      </c>
      <c r="AU985" s="17" t="s">
        <v>139</v>
      </c>
    </row>
    <row r="986" spans="2:51" s="12" customFormat="1" ht="13.5">
      <c r="B986" s="214"/>
      <c r="C986" s="215"/>
      <c r="D986" s="201" t="s">
        <v>222</v>
      </c>
      <c r="E986" s="227" t="s">
        <v>19</v>
      </c>
      <c r="F986" s="228" t="s">
        <v>1213</v>
      </c>
      <c r="G986" s="215"/>
      <c r="H986" s="229">
        <v>761.44</v>
      </c>
      <c r="I986" s="220"/>
      <c r="J986" s="215"/>
      <c r="K986" s="215"/>
      <c r="L986" s="221"/>
      <c r="M986" s="222"/>
      <c r="N986" s="223"/>
      <c r="O986" s="223"/>
      <c r="P986" s="223"/>
      <c r="Q986" s="223"/>
      <c r="R986" s="223"/>
      <c r="S986" s="223"/>
      <c r="T986" s="224"/>
      <c r="AT986" s="225" t="s">
        <v>222</v>
      </c>
      <c r="AU986" s="225" t="s">
        <v>139</v>
      </c>
      <c r="AV986" s="12" t="s">
        <v>79</v>
      </c>
      <c r="AW986" s="12" t="s">
        <v>33</v>
      </c>
      <c r="AX986" s="12" t="s">
        <v>70</v>
      </c>
      <c r="AY986" s="225" t="s">
        <v>128</v>
      </c>
    </row>
    <row r="987" spans="2:51" s="13" customFormat="1" ht="13.5">
      <c r="B987" s="230"/>
      <c r="C987" s="231"/>
      <c r="D987" s="216" t="s">
        <v>222</v>
      </c>
      <c r="E987" s="232" t="s">
        <v>19</v>
      </c>
      <c r="F987" s="233" t="s">
        <v>251</v>
      </c>
      <c r="G987" s="231"/>
      <c r="H987" s="234">
        <v>761.44</v>
      </c>
      <c r="I987" s="235"/>
      <c r="J987" s="231"/>
      <c r="K987" s="231"/>
      <c r="L987" s="236"/>
      <c r="M987" s="237"/>
      <c r="N987" s="238"/>
      <c r="O987" s="238"/>
      <c r="P987" s="238"/>
      <c r="Q987" s="238"/>
      <c r="R987" s="238"/>
      <c r="S987" s="238"/>
      <c r="T987" s="239"/>
      <c r="AT987" s="240" t="s">
        <v>222</v>
      </c>
      <c r="AU987" s="240" t="s">
        <v>139</v>
      </c>
      <c r="AV987" s="13" t="s">
        <v>143</v>
      </c>
      <c r="AW987" s="13" t="s">
        <v>4</v>
      </c>
      <c r="AX987" s="13" t="s">
        <v>77</v>
      </c>
      <c r="AY987" s="240" t="s">
        <v>128</v>
      </c>
    </row>
    <row r="988" spans="2:65" s="1" customFormat="1" ht="31.5" customHeight="1">
      <c r="B988" s="34"/>
      <c r="C988" s="172" t="s">
        <v>1214</v>
      </c>
      <c r="D988" s="172" t="s">
        <v>129</v>
      </c>
      <c r="E988" s="173" t="s">
        <v>1215</v>
      </c>
      <c r="F988" s="174" t="s">
        <v>1216</v>
      </c>
      <c r="G988" s="175" t="s">
        <v>227</v>
      </c>
      <c r="H988" s="176">
        <v>34264.8</v>
      </c>
      <c r="I988" s="177"/>
      <c r="J988" s="176">
        <f>ROUND(I988*H988,1)</f>
        <v>0</v>
      </c>
      <c r="K988" s="174" t="s">
        <v>218</v>
      </c>
      <c r="L988" s="54"/>
      <c r="M988" s="178" t="s">
        <v>19</v>
      </c>
      <c r="N988" s="179" t="s">
        <v>41</v>
      </c>
      <c r="O988" s="35"/>
      <c r="P988" s="180">
        <f>O988*H988</f>
        <v>0</v>
      </c>
      <c r="Q988" s="180">
        <v>0</v>
      </c>
      <c r="R988" s="180">
        <f>Q988*H988</f>
        <v>0</v>
      </c>
      <c r="S988" s="180">
        <v>0</v>
      </c>
      <c r="T988" s="181">
        <f>S988*H988</f>
        <v>0</v>
      </c>
      <c r="AR988" s="17" t="s">
        <v>143</v>
      </c>
      <c r="AT988" s="17" t="s">
        <v>129</v>
      </c>
      <c r="AU988" s="17" t="s">
        <v>139</v>
      </c>
      <c r="AY988" s="17" t="s">
        <v>128</v>
      </c>
      <c r="BE988" s="182">
        <f>IF(N988="základní",J988,0)</f>
        <v>0</v>
      </c>
      <c r="BF988" s="182">
        <f>IF(N988="snížená",J988,0)</f>
        <v>0</v>
      </c>
      <c r="BG988" s="182">
        <f>IF(N988="zákl. přenesená",J988,0)</f>
        <v>0</v>
      </c>
      <c r="BH988" s="182">
        <f>IF(N988="sníž. přenesená",J988,0)</f>
        <v>0</v>
      </c>
      <c r="BI988" s="182">
        <f>IF(N988="nulová",J988,0)</f>
        <v>0</v>
      </c>
      <c r="BJ988" s="17" t="s">
        <v>77</v>
      </c>
      <c r="BK988" s="182">
        <f>ROUND(I988*H988,1)</f>
        <v>0</v>
      </c>
      <c r="BL988" s="17" t="s">
        <v>143</v>
      </c>
      <c r="BM988" s="17" t="s">
        <v>1217</v>
      </c>
    </row>
    <row r="989" spans="2:47" s="1" customFormat="1" ht="67.5">
      <c r="B989" s="34"/>
      <c r="C989" s="56"/>
      <c r="D989" s="216" t="s">
        <v>220</v>
      </c>
      <c r="E989" s="56"/>
      <c r="F989" s="226" t="s">
        <v>1212</v>
      </c>
      <c r="G989" s="56"/>
      <c r="H989" s="56"/>
      <c r="I989" s="145"/>
      <c r="J989" s="56"/>
      <c r="K989" s="56"/>
      <c r="L989" s="54"/>
      <c r="M989" s="71"/>
      <c r="N989" s="35"/>
      <c r="O989" s="35"/>
      <c r="P989" s="35"/>
      <c r="Q989" s="35"/>
      <c r="R989" s="35"/>
      <c r="S989" s="35"/>
      <c r="T989" s="72"/>
      <c r="AT989" s="17" t="s">
        <v>220</v>
      </c>
      <c r="AU989" s="17" t="s">
        <v>139</v>
      </c>
    </row>
    <row r="990" spans="2:65" s="1" customFormat="1" ht="31.5" customHeight="1">
      <c r="B990" s="34"/>
      <c r="C990" s="172" t="s">
        <v>1218</v>
      </c>
      <c r="D990" s="172" t="s">
        <v>129</v>
      </c>
      <c r="E990" s="173" t="s">
        <v>1219</v>
      </c>
      <c r="F990" s="174" t="s">
        <v>1220</v>
      </c>
      <c r="G990" s="175" t="s">
        <v>227</v>
      </c>
      <c r="H990" s="176">
        <v>761.44</v>
      </c>
      <c r="I990" s="177"/>
      <c r="J990" s="176">
        <f>ROUND(I990*H990,1)</f>
        <v>0</v>
      </c>
      <c r="K990" s="174" t="s">
        <v>218</v>
      </c>
      <c r="L990" s="54"/>
      <c r="M990" s="178" t="s">
        <v>19</v>
      </c>
      <c r="N990" s="179" t="s">
        <v>41</v>
      </c>
      <c r="O990" s="35"/>
      <c r="P990" s="180">
        <f>O990*H990</f>
        <v>0</v>
      </c>
      <c r="Q990" s="180">
        <v>0</v>
      </c>
      <c r="R990" s="180">
        <f>Q990*H990</f>
        <v>0</v>
      </c>
      <c r="S990" s="180">
        <v>0</v>
      </c>
      <c r="T990" s="181">
        <f>S990*H990</f>
        <v>0</v>
      </c>
      <c r="AR990" s="17" t="s">
        <v>143</v>
      </c>
      <c r="AT990" s="17" t="s">
        <v>129</v>
      </c>
      <c r="AU990" s="17" t="s">
        <v>139</v>
      </c>
      <c r="AY990" s="17" t="s">
        <v>128</v>
      </c>
      <c r="BE990" s="182">
        <f>IF(N990="základní",J990,0)</f>
        <v>0</v>
      </c>
      <c r="BF990" s="182">
        <f>IF(N990="snížená",J990,0)</f>
        <v>0</v>
      </c>
      <c r="BG990" s="182">
        <f>IF(N990="zákl. přenesená",J990,0)</f>
        <v>0</v>
      </c>
      <c r="BH990" s="182">
        <f>IF(N990="sníž. přenesená",J990,0)</f>
        <v>0</v>
      </c>
      <c r="BI990" s="182">
        <f>IF(N990="nulová",J990,0)</f>
        <v>0</v>
      </c>
      <c r="BJ990" s="17" t="s">
        <v>77</v>
      </c>
      <c r="BK990" s="182">
        <f>ROUND(I990*H990,1)</f>
        <v>0</v>
      </c>
      <c r="BL990" s="17" t="s">
        <v>143</v>
      </c>
      <c r="BM990" s="17" t="s">
        <v>1221</v>
      </c>
    </row>
    <row r="991" spans="2:47" s="1" customFormat="1" ht="27">
      <c r="B991" s="34"/>
      <c r="C991" s="56"/>
      <c r="D991" s="216" t="s">
        <v>220</v>
      </c>
      <c r="E991" s="56"/>
      <c r="F991" s="226" t="s">
        <v>1222</v>
      </c>
      <c r="G991" s="56"/>
      <c r="H991" s="56"/>
      <c r="I991" s="145"/>
      <c r="J991" s="56"/>
      <c r="K991" s="56"/>
      <c r="L991" s="54"/>
      <c r="M991" s="71"/>
      <c r="N991" s="35"/>
      <c r="O991" s="35"/>
      <c r="P991" s="35"/>
      <c r="Q991" s="35"/>
      <c r="R991" s="35"/>
      <c r="S991" s="35"/>
      <c r="T991" s="72"/>
      <c r="AT991" s="17" t="s">
        <v>220</v>
      </c>
      <c r="AU991" s="17" t="s">
        <v>139</v>
      </c>
    </row>
    <row r="992" spans="2:65" s="1" customFormat="1" ht="22.5" customHeight="1">
      <c r="B992" s="34"/>
      <c r="C992" s="172" t="s">
        <v>1223</v>
      </c>
      <c r="D992" s="172" t="s">
        <v>129</v>
      </c>
      <c r="E992" s="173" t="s">
        <v>1224</v>
      </c>
      <c r="F992" s="174" t="s">
        <v>1225</v>
      </c>
      <c r="G992" s="175" t="s">
        <v>227</v>
      </c>
      <c r="H992" s="176">
        <v>761.44</v>
      </c>
      <c r="I992" s="177"/>
      <c r="J992" s="176">
        <f>ROUND(I992*H992,1)</f>
        <v>0</v>
      </c>
      <c r="K992" s="174" t="s">
        <v>218</v>
      </c>
      <c r="L992" s="54"/>
      <c r="M992" s="178" t="s">
        <v>19</v>
      </c>
      <c r="N992" s="179" t="s">
        <v>41</v>
      </c>
      <c r="O992" s="35"/>
      <c r="P992" s="180">
        <f>O992*H992</f>
        <v>0</v>
      </c>
      <c r="Q992" s="180">
        <v>0</v>
      </c>
      <c r="R992" s="180">
        <f>Q992*H992</f>
        <v>0</v>
      </c>
      <c r="S992" s="180">
        <v>0</v>
      </c>
      <c r="T992" s="181">
        <f>S992*H992</f>
        <v>0</v>
      </c>
      <c r="AR992" s="17" t="s">
        <v>143</v>
      </c>
      <c r="AT992" s="17" t="s">
        <v>129</v>
      </c>
      <c r="AU992" s="17" t="s">
        <v>139</v>
      </c>
      <c r="AY992" s="17" t="s">
        <v>128</v>
      </c>
      <c r="BE992" s="182">
        <f>IF(N992="základní",J992,0)</f>
        <v>0</v>
      </c>
      <c r="BF992" s="182">
        <f>IF(N992="snížená",J992,0)</f>
        <v>0</v>
      </c>
      <c r="BG992" s="182">
        <f>IF(N992="zákl. přenesená",J992,0)</f>
        <v>0</v>
      </c>
      <c r="BH992" s="182">
        <f>IF(N992="sníž. přenesená",J992,0)</f>
        <v>0</v>
      </c>
      <c r="BI992" s="182">
        <f>IF(N992="nulová",J992,0)</f>
        <v>0</v>
      </c>
      <c r="BJ992" s="17" t="s">
        <v>77</v>
      </c>
      <c r="BK992" s="182">
        <f>ROUND(I992*H992,1)</f>
        <v>0</v>
      </c>
      <c r="BL992" s="17" t="s">
        <v>143</v>
      </c>
      <c r="BM992" s="17" t="s">
        <v>1226</v>
      </c>
    </row>
    <row r="993" spans="2:47" s="1" customFormat="1" ht="40.5">
      <c r="B993" s="34"/>
      <c r="C993" s="56"/>
      <c r="D993" s="216" t="s">
        <v>220</v>
      </c>
      <c r="E993" s="56"/>
      <c r="F993" s="226" t="s">
        <v>1227</v>
      </c>
      <c r="G993" s="56"/>
      <c r="H993" s="56"/>
      <c r="I993" s="145"/>
      <c r="J993" s="56"/>
      <c r="K993" s="56"/>
      <c r="L993" s="54"/>
      <c r="M993" s="71"/>
      <c r="N993" s="35"/>
      <c r="O993" s="35"/>
      <c r="P993" s="35"/>
      <c r="Q993" s="35"/>
      <c r="R993" s="35"/>
      <c r="S993" s="35"/>
      <c r="T993" s="72"/>
      <c r="AT993" s="17" t="s">
        <v>220</v>
      </c>
      <c r="AU993" s="17" t="s">
        <v>139</v>
      </c>
    </row>
    <row r="994" spans="2:65" s="1" customFormat="1" ht="22.5" customHeight="1">
      <c r="B994" s="34"/>
      <c r="C994" s="172" t="s">
        <v>1228</v>
      </c>
      <c r="D994" s="172" t="s">
        <v>129</v>
      </c>
      <c r="E994" s="173" t="s">
        <v>1229</v>
      </c>
      <c r="F994" s="174" t="s">
        <v>1230</v>
      </c>
      <c r="G994" s="175" t="s">
        <v>227</v>
      </c>
      <c r="H994" s="176">
        <v>34264.8</v>
      </c>
      <c r="I994" s="177"/>
      <c r="J994" s="176">
        <f>ROUND(I994*H994,1)</f>
        <v>0</v>
      </c>
      <c r="K994" s="174" t="s">
        <v>218</v>
      </c>
      <c r="L994" s="54"/>
      <c r="M994" s="178" t="s">
        <v>19</v>
      </c>
      <c r="N994" s="179" t="s">
        <v>41</v>
      </c>
      <c r="O994" s="35"/>
      <c r="P994" s="180">
        <f>O994*H994</f>
        <v>0</v>
      </c>
      <c r="Q994" s="180">
        <v>0</v>
      </c>
      <c r="R994" s="180">
        <f>Q994*H994</f>
        <v>0</v>
      </c>
      <c r="S994" s="180">
        <v>0</v>
      </c>
      <c r="T994" s="181">
        <f>S994*H994</f>
        <v>0</v>
      </c>
      <c r="AR994" s="17" t="s">
        <v>143</v>
      </c>
      <c r="AT994" s="17" t="s">
        <v>129</v>
      </c>
      <c r="AU994" s="17" t="s">
        <v>139</v>
      </c>
      <c r="AY994" s="17" t="s">
        <v>128</v>
      </c>
      <c r="BE994" s="182">
        <f>IF(N994="základní",J994,0)</f>
        <v>0</v>
      </c>
      <c r="BF994" s="182">
        <f>IF(N994="snížená",J994,0)</f>
        <v>0</v>
      </c>
      <c r="BG994" s="182">
        <f>IF(N994="zákl. přenesená",J994,0)</f>
        <v>0</v>
      </c>
      <c r="BH994" s="182">
        <f>IF(N994="sníž. přenesená",J994,0)</f>
        <v>0</v>
      </c>
      <c r="BI994" s="182">
        <f>IF(N994="nulová",J994,0)</f>
        <v>0</v>
      </c>
      <c r="BJ994" s="17" t="s">
        <v>77</v>
      </c>
      <c r="BK994" s="182">
        <f>ROUND(I994*H994,1)</f>
        <v>0</v>
      </c>
      <c r="BL994" s="17" t="s">
        <v>143</v>
      </c>
      <c r="BM994" s="17" t="s">
        <v>1231</v>
      </c>
    </row>
    <row r="995" spans="2:47" s="1" customFormat="1" ht="40.5">
      <c r="B995" s="34"/>
      <c r="C995" s="56"/>
      <c r="D995" s="216" t="s">
        <v>220</v>
      </c>
      <c r="E995" s="56"/>
      <c r="F995" s="226" t="s">
        <v>1227</v>
      </c>
      <c r="G995" s="56"/>
      <c r="H995" s="56"/>
      <c r="I995" s="145"/>
      <c r="J995" s="56"/>
      <c r="K995" s="56"/>
      <c r="L995" s="54"/>
      <c r="M995" s="71"/>
      <c r="N995" s="35"/>
      <c r="O995" s="35"/>
      <c r="P995" s="35"/>
      <c r="Q995" s="35"/>
      <c r="R995" s="35"/>
      <c r="S995" s="35"/>
      <c r="T995" s="72"/>
      <c r="AT995" s="17" t="s">
        <v>220</v>
      </c>
      <c r="AU995" s="17" t="s">
        <v>139</v>
      </c>
    </row>
    <row r="996" spans="2:65" s="1" customFormat="1" ht="22.5" customHeight="1">
      <c r="B996" s="34"/>
      <c r="C996" s="172" t="s">
        <v>1232</v>
      </c>
      <c r="D996" s="172" t="s">
        <v>129</v>
      </c>
      <c r="E996" s="173" t="s">
        <v>1233</v>
      </c>
      <c r="F996" s="174" t="s">
        <v>1234</v>
      </c>
      <c r="G996" s="175" t="s">
        <v>227</v>
      </c>
      <c r="H996" s="176">
        <v>761.44</v>
      </c>
      <c r="I996" s="177"/>
      <c r="J996" s="176">
        <f>ROUND(I996*H996,1)</f>
        <v>0</v>
      </c>
      <c r="K996" s="174" t="s">
        <v>218</v>
      </c>
      <c r="L996" s="54"/>
      <c r="M996" s="178" t="s">
        <v>19</v>
      </c>
      <c r="N996" s="179" t="s">
        <v>41</v>
      </c>
      <c r="O996" s="35"/>
      <c r="P996" s="180">
        <f>O996*H996</f>
        <v>0</v>
      </c>
      <c r="Q996" s="180">
        <v>0</v>
      </c>
      <c r="R996" s="180">
        <f>Q996*H996</f>
        <v>0</v>
      </c>
      <c r="S996" s="180">
        <v>0</v>
      </c>
      <c r="T996" s="181">
        <f>S996*H996</f>
        <v>0</v>
      </c>
      <c r="AR996" s="17" t="s">
        <v>143</v>
      </c>
      <c r="AT996" s="17" t="s">
        <v>129</v>
      </c>
      <c r="AU996" s="17" t="s">
        <v>139</v>
      </c>
      <c r="AY996" s="17" t="s">
        <v>128</v>
      </c>
      <c r="BE996" s="182">
        <f>IF(N996="základní",J996,0)</f>
        <v>0</v>
      </c>
      <c r="BF996" s="182">
        <f>IF(N996="snížená",J996,0)</f>
        <v>0</v>
      </c>
      <c r="BG996" s="182">
        <f>IF(N996="zákl. přenesená",J996,0)</f>
        <v>0</v>
      </c>
      <c r="BH996" s="182">
        <f>IF(N996="sníž. přenesená",J996,0)</f>
        <v>0</v>
      </c>
      <c r="BI996" s="182">
        <f>IF(N996="nulová",J996,0)</f>
        <v>0</v>
      </c>
      <c r="BJ996" s="17" t="s">
        <v>77</v>
      </c>
      <c r="BK996" s="182">
        <f>ROUND(I996*H996,1)</f>
        <v>0</v>
      </c>
      <c r="BL996" s="17" t="s">
        <v>143</v>
      </c>
      <c r="BM996" s="17" t="s">
        <v>1235</v>
      </c>
    </row>
    <row r="997" spans="2:63" s="9" customFormat="1" ht="22.35" customHeight="1">
      <c r="B997" s="158"/>
      <c r="C997" s="159"/>
      <c r="D997" s="160" t="s">
        <v>69</v>
      </c>
      <c r="E997" s="199" t="s">
        <v>645</v>
      </c>
      <c r="F997" s="199" t="s">
        <v>1236</v>
      </c>
      <c r="G997" s="159"/>
      <c r="H997" s="159"/>
      <c r="I997" s="162"/>
      <c r="J997" s="200">
        <f>BK997</f>
        <v>0</v>
      </c>
      <c r="K997" s="159"/>
      <c r="L997" s="164"/>
      <c r="M997" s="165"/>
      <c r="N997" s="166"/>
      <c r="O997" s="166"/>
      <c r="P997" s="167">
        <f>SUM(P998:P1068)</f>
        <v>0</v>
      </c>
      <c r="Q997" s="166"/>
      <c r="R997" s="167">
        <f>SUM(R998:R1068)</f>
        <v>93.151822</v>
      </c>
      <c r="S997" s="166"/>
      <c r="T997" s="168">
        <f>SUM(T998:T1068)</f>
        <v>0</v>
      </c>
      <c r="AR997" s="169" t="s">
        <v>77</v>
      </c>
      <c r="AT997" s="170" t="s">
        <v>69</v>
      </c>
      <c r="AU997" s="170" t="s">
        <v>79</v>
      </c>
      <c r="AY997" s="169" t="s">
        <v>128</v>
      </c>
      <c r="BK997" s="171">
        <f>SUM(BK998:BK1068)</f>
        <v>0</v>
      </c>
    </row>
    <row r="998" spans="2:65" s="1" customFormat="1" ht="31.5" customHeight="1">
      <c r="B998" s="34"/>
      <c r="C998" s="172" t="s">
        <v>1237</v>
      </c>
      <c r="D998" s="172" t="s">
        <v>129</v>
      </c>
      <c r="E998" s="173" t="s">
        <v>1238</v>
      </c>
      <c r="F998" s="174" t="s">
        <v>1239</v>
      </c>
      <c r="G998" s="175" t="s">
        <v>236</v>
      </c>
      <c r="H998" s="176">
        <v>3.69</v>
      </c>
      <c r="I998" s="177"/>
      <c r="J998" s="176">
        <f>ROUND(I998*H998,1)</f>
        <v>0</v>
      </c>
      <c r="K998" s="174" t="s">
        <v>218</v>
      </c>
      <c r="L998" s="54"/>
      <c r="M998" s="178" t="s">
        <v>19</v>
      </c>
      <c r="N998" s="179" t="s">
        <v>41</v>
      </c>
      <c r="O998" s="35"/>
      <c r="P998" s="180">
        <f>O998*H998</f>
        <v>0</v>
      </c>
      <c r="Q998" s="180">
        <v>2.25634</v>
      </c>
      <c r="R998" s="180">
        <f>Q998*H998</f>
        <v>8.3258946</v>
      </c>
      <c r="S998" s="180">
        <v>0</v>
      </c>
      <c r="T998" s="181">
        <f>S998*H998</f>
        <v>0</v>
      </c>
      <c r="AR998" s="17" t="s">
        <v>143</v>
      </c>
      <c r="AT998" s="17" t="s">
        <v>129</v>
      </c>
      <c r="AU998" s="17" t="s">
        <v>139</v>
      </c>
      <c r="AY998" s="17" t="s">
        <v>128</v>
      </c>
      <c r="BE998" s="182">
        <f>IF(N998="základní",J998,0)</f>
        <v>0</v>
      </c>
      <c r="BF998" s="182">
        <f>IF(N998="snížená",J998,0)</f>
        <v>0</v>
      </c>
      <c r="BG998" s="182">
        <f>IF(N998="zákl. přenesená",J998,0)</f>
        <v>0</v>
      </c>
      <c r="BH998" s="182">
        <f>IF(N998="sníž. přenesená",J998,0)</f>
        <v>0</v>
      </c>
      <c r="BI998" s="182">
        <f>IF(N998="nulová",J998,0)</f>
        <v>0</v>
      </c>
      <c r="BJ998" s="17" t="s">
        <v>77</v>
      </c>
      <c r="BK998" s="182">
        <f>ROUND(I998*H998,1)</f>
        <v>0</v>
      </c>
      <c r="BL998" s="17" t="s">
        <v>143</v>
      </c>
      <c r="BM998" s="17" t="s">
        <v>1240</v>
      </c>
    </row>
    <row r="999" spans="2:47" s="1" customFormat="1" ht="175.5">
      <c r="B999" s="34"/>
      <c r="C999" s="56"/>
      <c r="D999" s="201" t="s">
        <v>220</v>
      </c>
      <c r="E999" s="56"/>
      <c r="F999" s="202" t="s">
        <v>1241</v>
      </c>
      <c r="G999" s="56"/>
      <c r="H999" s="56"/>
      <c r="I999" s="145"/>
      <c r="J999" s="56"/>
      <c r="K999" s="56"/>
      <c r="L999" s="54"/>
      <c r="M999" s="71"/>
      <c r="N999" s="35"/>
      <c r="O999" s="35"/>
      <c r="P999" s="35"/>
      <c r="Q999" s="35"/>
      <c r="R999" s="35"/>
      <c r="S999" s="35"/>
      <c r="T999" s="72"/>
      <c r="AT999" s="17" t="s">
        <v>220</v>
      </c>
      <c r="AU999" s="17" t="s">
        <v>139</v>
      </c>
    </row>
    <row r="1000" spans="2:51" s="11" customFormat="1" ht="13.5">
      <c r="B1000" s="203"/>
      <c r="C1000" s="204"/>
      <c r="D1000" s="201" t="s">
        <v>222</v>
      </c>
      <c r="E1000" s="205" t="s">
        <v>19</v>
      </c>
      <c r="F1000" s="206" t="s">
        <v>1242</v>
      </c>
      <c r="G1000" s="204"/>
      <c r="H1000" s="207" t="s">
        <v>19</v>
      </c>
      <c r="I1000" s="208"/>
      <c r="J1000" s="204"/>
      <c r="K1000" s="204"/>
      <c r="L1000" s="209"/>
      <c r="M1000" s="210"/>
      <c r="N1000" s="211"/>
      <c r="O1000" s="211"/>
      <c r="P1000" s="211"/>
      <c r="Q1000" s="211"/>
      <c r="R1000" s="211"/>
      <c r="S1000" s="211"/>
      <c r="T1000" s="212"/>
      <c r="AT1000" s="213" t="s">
        <v>222</v>
      </c>
      <c r="AU1000" s="213" t="s">
        <v>139</v>
      </c>
      <c r="AV1000" s="11" t="s">
        <v>77</v>
      </c>
      <c r="AW1000" s="11" t="s">
        <v>33</v>
      </c>
      <c r="AX1000" s="11" t="s">
        <v>70</v>
      </c>
      <c r="AY1000" s="213" t="s">
        <v>128</v>
      </c>
    </row>
    <row r="1001" spans="2:51" s="12" customFormat="1" ht="13.5">
      <c r="B1001" s="214"/>
      <c r="C1001" s="215"/>
      <c r="D1001" s="201" t="s">
        <v>222</v>
      </c>
      <c r="E1001" s="227" t="s">
        <v>19</v>
      </c>
      <c r="F1001" s="228" t="s">
        <v>1243</v>
      </c>
      <c r="G1001" s="215"/>
      <c r="H1001" s="229">
        <v>1.94</v>
      </c>
      <c r="I1001" s="220"/>
      <c r="J1001" s="215"/>
      <c r="K1001" s="215"/>
      <c r="L1001" s="221"/>
      <c r="M1001" s="222"/>
      <c r="N1001" s="223"/>
      <c r="O1001" s="223"/>
      <c r="P1001" s="223"/>
      <c r="Q1001" s="223"/>
      <c r="R1001" s="223"/>
      <c r="S1001" s="223"/>
      <c r="T1001" s="224"/>
      <c r="AT1001" s="225" t="s">
        <v>222</v>
      </c>
      <c r="AU1001" s="225" t="s">
        <v>139</v>
      </c>
      <c r="AV1001" s="12" t="s">
        <v>79</v>
      </c>
      <c r="AW1001" s="12" t="s">
        <v>33</v>
      </c>
      <c r="AX1001" s="12" t="s">
        <v>70</v>
      </c>
      <c r="AY1001" s="225" t="s">
        <v>128</v>
      </c>
    </row>
    <row r="1002" spans="2:51" s="11" customFormat="1" ht="13.5">
      <c r="B1002" s="203"/>
      <c r="C1002" s="204"/>
      <c r="D1002" s="201" t="s">
        <v>222</v>
      </c>
      <c r="E1002" s="205" t="s">
        <v>19</v>
      </c>
      <c r="F1002" s="206" t="s">
        <v>1244</v>
      </c>
      <c r="G1002" s="204"/>
      <c r="H1002" s="207" t="s">
        <v>19</v>
      </c>
      <c r="I1002" s="208"/>
      <c r="J1002" s="204"/>
      <c r="K1002" s="204"/>
      <c r="L1002" s="209"/>
      <c r="M1002" s="210"/>
      <c r="N1002" s="211"/>
      <c r="O1002" s="211"/>
      <c r="P1002" s="211"/>
      <c r="Q1002" s="211"/>
      <c r="R1002" s="211"/>
      <c r="S1002" s="211"/>
      <c r="T1002" s="212"/>
      <c r="AT1002" s="213" t="s">
        <v>222</v>
      </c>
      <c r="AU1002" s="213" t="s">
        <v>139</v>
      </c>
      <c r="AV1002" s="11" t="s">
        <v>77</v>
      </c>
      <c r="AW1002" s="11" t="s">
        <v>33</v>
      </c>
      <c r="AX1002" s="11" t="s">
        <v>70</v>
      </c>
      <c r="AY1002" s="213" t="s">
        <v>128</v>
      </c>
    </row>
    <row r="1003" spans="2:51" s="12" customFormat="1" ht="13.5">
      <c r="B1003" s="214"/>
      <c r="C1003" s="215"/>
      <c r="D1003" s="201" t="s">
        <v>222</v>
      </c>
      <c r="E1003" s="227" t="s">
        <v>19</v>
      </c>
      <c r="F1003" s="228" t="s">
        <v>1245</v>
      </c>
      <c r="G1003" s="215"/>
      <c r="H1003" s="229">
        <v>1.75</v>
      </c>
      <c r="I1003" s="220"/>
      <c r="J1003" s="215"/>
      <c r="K1003" s="215"/>
      <c r="L1003" s="221"/>
      <c r="M1003" s="222"/>
      <c r="N1003" s="223"/>
      <c r="O1003" s="223"/>
      <c r="P1003" s="223"/>
      <c r="Q1003" s="223"/>
      <c r="R1003" s="223"/>
      <c r="S1003" s="223"/>
      <c r="T1003" s="224"/>
      <c r="AT1003" s="225" t="s">
        <v>222</v>
      </c>
      <c r="AU1003" s="225" t="s">
        <v>139</v>
      </c>
      <c r="AV1003" s="12" t="s">
        <v>79</v>
      </c>
      <c r="AW1003" s="12" t="s">
        <v>33</v>
      </c>
      <c r="AX1003" s="12" t="s">
        <v>70</v>
      </c>
      <c r="AY1003" s="225" t="s">
        <v>128</v>
      </c>
    </row>
    <row r="1004" spans="2:51" s="13" customFormat="1" ht="13.5">
      <c r="B1004" s="230"/>
      <c r="C1004" s="231"/>
      <c r="D1004" s="216" t="s">
        <v>222</v>
      </c>
      <c r="E1004" s="232" t="s">
        <v>19</v>
      </c>
      <c r="F1004" s="233" t="s">
        <v>251</v>
      </c>
      <c r="G1004" s="231"/>
      <c r="H1004" s="234">
        <v>3.69</v>
      </c>
      <c r="I1004" s="235"/>
      <c r="J1004" s="231"/>
      <c r="K1004" s="231"/>
      <c r="L1004" s="236"/>
      <c r="M1004" s="237"/>
      <c r="N1004" s="238"/>
      <c r="O1004" s="238"/>
      <c r="P1004" s="238"/>
      <c r="Q1004" s="238"/>
      <c r="R1004" s="238"/>
      <c r="S1004" s="238"/>
      <c r="T1004" s="239"/>
      <c r="AT1004" s="240" t="s">
        <v>222</v>
      </c>
      <c r="AU1004" s="240" t="s">
        <v>139</v>
      </c>
      <c r="AV1004" s="13" t="s">
        <v>143</v>
      </c>
      <c r="AW1004" s="13" t="s">
        <v>33</v>
      </c>
      <c r="AX1004" s="13" t="s">
        <v>77</v>
      </c>
      <c r="AY1004" s="240" t="s">
        <v>128</v>
      </c>
    </row>
    <row r="1005" spans="2:65" s="1" customFormat="1" ht="31.5" customHeight="1">
      <c r="B1005" s="34"/>
      <c r="C1005" s="172" t="s">
        <v>1246</v>
      </c>
      <c r="D1005" s="172" t="s">
        <v>129</v>
      </c>
      <c r="E1005" s="173" t="s">
        <v>1247</v>
      </c>
      <c r="F1005" s="174" t="s">
        <v>1248</v>
      </c>
      <c r="G1005" s="175" t="s">
        <v>236</v>
      </c>
      <c r="H1005" s="176">
        <v>10.69</v>
      </c>
      <c r="I1005" s="177"/>
      <c r="J1005" s="176">
        <f>ROUND(I1005*H1005,1)</f>
        <v>0</v>
      </c>
      <c r="K1005" s="174" t="s">
        <v>218</v>
      </c>
      <c r="L1005" s="54"/>
      <c r="M1005" s="178" t="s">
        <v>19</v>
      </c>
      <c r="N1005" s="179" t="s">
        <v>41</v>
      </c>
      <c r="O1005" s="35"/>
      <c r="P1005" s="180">
        <f>O1005*H1005</f>
        <v>0</v>
      </c>
      <c r="Q1005" s="180">
        <v>2.25634</v>
      </c>
      <c r="R1005" s="180">
        <f>Q1005*H1005</f>
        <v>24.1202746</v>
      </c>
      <c r="S1005" s="180">
        <v>0</v>
      </c>
      <c r="T1005" s="181">
        <f>S1005*H1005</f>
        <v>0</v>
      </c>
      <c r="AR1005" s="17" t="s">
        <v>143</v>
      </c>
      <c r="AT1005" s="17" t="s">
        <v>129</v>
      </c>
      <c r="AU1005" s="17" t="s">
        <v>139</v>
      </c>
      <c r="AY1005" s="17" t="s">
        <v>128</v>
      </c>
      <c r="BE1005" s="182">
        <f>IF(N1005="základní",J1005,0)</f>
        <v>0</v>
      </c>
      <c r="BF1005" s="182">
        <f>IF(N1005="snížená",J1005,0)</f>
        <v>0</v>
      </c>
      <c r="BG1005" s="182">
        <f>IF(N1005="zákl. přenesená",J1005,0)</f>
        <v>0</v>
      </c>
      <c r="BH1005" s="182">
        <f>IF(N1005="sníž. přenesená",J1005,0)</f>
        <v>0</v>
      </c>
      <c r="BI1005" s="182">
        <f>IF(N1005="nulová",J1005,0)</f>
        <v>0</v>
      </c>
      <c r="BJ1005" s="17" t="s">
        <v>77</v>
      </c>
      <c r="BK1005" s="182">
        <f>ROUND(I1005*H1005,1)</f>
        <v>0</v>
      </c>
      <c r="BL1005" s="17" t="s">
        <v>143</v>
      </c>
      <c r="BM1005" s="17" t="s">
        <v>1249</v>
      </c>
    </row>
    <row r="1006" spans="2:47" s="1" customFormat="1" ht="175.5">
      <c r="B1006" s="34"/>
      <c r="C1006" s="56"/>
      <c r="D1006" s="201" t="s">
        <v>220</v>
      </c>
      <c r="E1006" s="56"/>
      <c r="F1006" s="202" t="s">
        <v>1241</v>
      </c>
      <c r="G1006" s="56"/>
      <c r="H1006" s="56"/>
      <c r="I1006" s="145"/>
      <c r="J1006" s="56"/>
      <c r="K1006" s="56"/>
      <c r="L1006" s="54"/>
      <c r="M1006" s="71"/>
      <c r="N1006" s="35"/>
      <c r="O1006" s="35"/>
      <c r="P1006" s="35"/>
      <c r="Q1006" s="35"/>
      <c r="R1006" s="35"/>
      <c r="S1006" s="35"/>
      <c r="T1006" s="72"/>
      <c r="AT1006" s="17" t="s">
        <v>220</v>
      </c>
      <c r="AU1006" s="17" t="s">
        <v>139</v>
      </c>
    </row>
    <row r="1007" spans="2:51" s="11" customFormat="1" ht="13.5">
      <c r="B1007" s="203"/>
      <c r="C1007" s="204"/>
      <c r="D1007" s="201" t="s">
        <v>222</v>
      </c>
      <c r="E1007" s="205" t="s">
        <v>19</v>
      </c>
      <c r="F1007" s="206" t="s">
        <v>349</v>
      </c>
      <c r="G1007" s="204"/>
      <c r="H1007" s="207" t="s">
        <v>19</v>
      </c>
      <c r="I1007" s="208"/>
      <c r="J1007" s="204"/>
      <c r="K1007" s="204"/>
      <c r="L1007" s="209"/>
      <c r="M1007" s="210"/>
      <c r="N1007" s="211"/>
      <c r="O1007" s="211"/>
      <c r="P1007" s="211"/>
      <c r="Q1007" s="211"/>
      <c r="R1007" s="211"/>
      <c r="S1007" s="211"/>
      <c r="T1007" s="212"/>
      <c r="AT1007" s="213" t="s">
        <v>222</v>
      </c>
      <c r="AU1007" s="213" t="s">
        <v>139</v>
      </c>
      <c r="AV1007" s="11" t="s">
        <v>77</v>
      </c>
      <c r="AW1007" s="11" t="s">
        <v>33</v>
      </c>
      <c r="AX1007" s="11" t="s">
        <v>70</v>
      </c>
      <c r="AY1007" s="213" t="s">
        <v>128</v>
      </c>
    </row>
    <row r="1008" spans="2:51" s="12" customFormat="1" ht="13.5">
      <c r="B1008" s="214"/>
      <c r="C1008" s="215"/>
      <c r="D1008" s="216" t="s">
        <v>222</v>
      </c>
      <c r="E1008" s="217" t="s">
        <v>19</v>
      </c>
      <c r="F1008" s="218" t="s">
        <v>1250</v>
      </c>
      <c r="G1008" s="215"/>
      <c r="H1008" s="219">
        <v>10.69</v>
      </c>
      <c r="I1008" s="220"/>
      <c r="J1008" s="215"/>
      <c r="K1008" s="215"/>
      <c r="L1008" s="221"/>
      <c r="M1008" s="222"/>
      <c r="N1008" s="223"/>
      <c r="O1008" s="223"/>
      <c r="P1008" s="223"/>
      <c r="Q1008" s="223"/>
      <c r="R1008" s="223"/>
      <c r="S1008" s="223"/>
      <c r="T1008" s="224"/>
      <c r="AT1008" s="225" t="s">
        <v>222</v>
      </c>
      <c r="AU1008" s="225" t="s">
        <v>139</v>
      </c>
      <c r="AV1008" s="12" t="s">
        <v>79</v>
      </c>
      <c r="AW1008" s="12" t="s">
        <v>33</v>
      </c>
      <c r="AX1008" s="12" t="s">
        <v>77</v>
      </c>
      <c r="AY1008" s="225" t="s">
        <v>128</v>
      </c>
    </row>
    <row r="1009" spans="2:65" s="1" customFormat="1" ht="22.5" customHeight="1">
      <c r="B1009" s="34"/>
      <c r="C1009" s="172" t="s">
        <v>1251</v>
      </c>
      <c r="D1009" s="172" t="s">
        <v>129</v>
      </c>
      <c r="E1009" s="173" t="s">
        <v>1252</v>
      </c>
      <c r="F1009" s="174" t="s">
        <v>1253</v>
      </c>
      <c r="G1009" s="175" t="s">
        <v>236</v>
      </c>
      <c r="H1009" s="176">
        <v>3.69</v>
      </c>
      <c r="I1009" s="177"/>
      <c r="J1009" s="176">
        <f>ROUND(I1009*H1009,1)</f>
        <v>0</v>
      </c>
      <c r="K1009" s="174" t="s">
        <v>218</v>
      </c>
      <c r="L1009" s="54"/>
      <c r="M1009" s="178" t="s">
        <v>19</v>
      </c>
      <c r="N1009" s="179" t="s">
        <v>41</v>
      </c>
      <c r="O1009" s="35"/>
      <c r="P1009" s="180">
        <f>O1009*H1009</f>
        <v>0</v>
      </c>
      <c r="Q1009" s="180">
        <v>0</v>
      </c>
      <c r="R1009" s="180">
        <f>Q1009*H1009</f>
        <v>0</v>
      </c>
      <c r="S1009" s="180">
        <v>0</v>
      </c>
      <c r="T1009" s="181">
        <f>S1009*H1009</f>
        <v>0</v>
      </c>
      <c r="AR1009" s="17" t="s">
        <v>143</v>
      </c>
      <c r="AT1009" s="17" t="s">
        <v>129</v>
      </c>
      <c r="AU1009" s="17" t="s">
        <v>139</v>
      </c>
      <c r="AY1009" s="17" t="s">
        <v>128</v>
      </c>
      <c r="BE1009" s="182">
        <f>IF(N1009="základní",J1009,0)</f>
        <v>0</v>
      </c>
      <c r="BF1009" s="182">
        <f>IF(N1009="snížená",J1009,0)</f>
        <v>0</v>
      </c>
      <c r="BG1009" s="182">
        <f>IF(N1009="zákl. přenesená",J1009,0)</f>
        <v>0</v>
      </c>
      <c r="BH1009" s="182">
        <f>IF(N1009="sníž. přenesená",J1009,0)</f>
        <v>0</v>
      </c>
      <c r="BI1009" s="182">
        <f>IF(N1009="nulová",J1009,0)</f>
        <v>0</v>
      </c>
      <c r="BJ1009" s="17" t="s">
        <v>77</v>
      </c>
      <c r="BK1009" s="182">
        <f>ROUND(I1009*H1009,1)</f>
        <v>0</v>
      </c>
      <c r="BL1009" s="17" t="s">
        <v>143</v>
      </c>
      <c r="BM1009" s="17" t="s">
        <v>1254</v>
      </c>
    </row>
    <row r="1010" spans="2:47" s="1" customFormat="1" ht="81">
      <c r="B1010" s="34"/>
      <c r="C1010" s="56"/>
      <c r="D1010" s="216" t="s">
        <v>220</v>
      </c>
      <c r="E1010" s="56"/>
      <c r="F1010" s="226" t="s">
        <v>1255</v>
      </c>
      <c r="G1010" s="56"/>
      <c r="H1010" s="56"/>
      <c r="I1010" s="145"/>
      <c r="J1010" s="56"/>
      <c r="K1010" s="56"/>
      <c r="L1010" s="54"/>
      <c r="M1010" s="71"/>
      <c r="N1010" s="35"/>
      <c r="O1010" s="35"/>
      <c r="P1010" s="35"/>
      <c r="Q1010" s="35"/>
      <c r="R1010" s="35"/>
      <c r="S1010" s="35"/>
      <c r="T1010" s="72"/>
      <c r="AT1010" s="17" t="s">
        <v>220</v>
      </c>
      <c r="AU1010" s="17" t="s">
        <v>139</v>
      </c>
    </row>
    <row r="1011" spans="2:65" s="1" customFormat="1" ht="31.5" customHeight="1">
      <c r="B1011" s="34"/>
      <c r="C1011" s="172" t="s">
        <v>1256</v>
      </c>
      <c r="D1011" s="172" t="s">
        <v>129</v>
      </c>
      <c r="E1011" s="173" t="s">
        <v>1257</v>
      </c>
      <c r="F1011" s="174" t="s">
        <v>1258</v>
      </c>
      <c r="G1011" s="175" t="s">
        <v>236</v>
      </c>
      <c r="H1011" s="176">
        <v>3.69</v>
      </c>
      <c r="I1011" s="177"/>
      <c r="J1011" s="176">
        <f>ROUND(I1011*H1011,1)</f>
        <v>0</v>
      </c>
      <c r="K1011" s="174" t="s">
        <v>218</v>
      </c>
      <c r="L1011" s="54"/>
      <c r="M1011" s="178" t="s">
        <v>19</v>
      </c>
      <c r="N1011" s="179" t="s">
        <v>41</v>
      </c>
      <c r="O1011" s="35"/>
      <c r="P1011" s="180">
        <f>O1011*H1011</f>
        <v>0</v>
      </c>
      <c r="Q1011" s="180">
        <v>0</v>
      </c>
      <c r="R1011" s="180">
        <f>Q1011*H1011</f>
        <v>0</v>
      </c>
      <c r="S1011" s="180">
        <v>0</v>
      </c>
      <c r="T1011" s="181">
        <f>S1011*H1011</f>
        <v>0</v>
      </c>
      <c r="AR1011" s="17" t="s">
        <v>143</v>
      </c>
      <c r="AT1011" s="17" t="s">
        <v>129</v>
      </c>
      <c r="AU1011" s="17" t="s">
        <v>139</v>
      </c>
      <c r="AY1011" s="17" t="s">
        <v>128</v>
      </c>
      <c r="BE1011" s="182">
        <f>IF(N1011="základní",J1011,0)</f>
        <v>0</v>
      </c>
      <c r="BF1011" s="182">
        <f>IF(N1011="snížená",J1011,0)</f>
        <v>0</v>
      </c>
      <c r="BG1011" s="182">
        <f>IF(N1011="zákl. přenesená",J1011,0)</f>
        <v>0</v>
      </c>
      <c r="BH1011" s="182">
        <f>IF(N1011="sníž. přenesená",J1011,0)</f>
        <v>0</v>
      </c>
      <c r="BI1011" s="182">
        <f>IF(N1011="nulová",J1011,0)</f>
        <v>0</v>
      </c>
      <c r="BJ1011" s="17" t="s">
        <v>77</v>
      </c>
      <c r="BK1011" s="182">
        <f>ROUND(I1011*H1011,1)</f>
        <v>0</v>
      </c>
      <c r="BL1011" s="17" t="s">
        <v>143</v>
      </c>
      <c r="BM1011" s="17" t="s">
        <v>1259</v>
      </c>
    </row>
    <row r="1012" spans="2:47" s="1" customFormat="1" ht="81">
      <c r="B1012" s="34"/>
      <c r="C1012" s="56"/>
      <c r="D1012" s="216" t="s">
        <v>220</v>
      </c>
      <c r="E1012" s="56"/>
      <c r="F1012" s="226" t="s">
        <v>1255</v>
      </c>
      <c r="G1012" s="56"/>
      <c r="H1012" s="56"/>
      <c r="I1012" s="145"/>
      <c r="J1012" s="56"/>
      <c r="K1012" s="56"/>
      <c r="L1012" s="54"/>
      <c r="M1012" s="71"/>
      <c r="N1012" s="35"/>
      <c r="O1012" s="35"/>
      <c r="P1012" s="35"/>
      <c r="Q1012" s="35"/>
      <c r="R1012" s="35"/>
      <c r="S1012" s="35"/>
      <c r="T1012" s="72"/>
      <c r="AT1012" s="17" t="s">
        <v>220</v>
      </c>
      <c r="AU1012" s="17" t="s">
        <v>139</v>
      </c>
    </row>
    <row r="1013" spans="2:65" s="1" customFormat="1" ht="22.5" customHeight="1">
      <c r="B1013" s="34"/>
      <c r="C1013" s="172" t="s">
        <v>1260</v>
      </c>
      <c r="D1013" s="172" t="s">
        <v>129</v>
      </c>
      <c r="E1013" s="173" t="s">
        <v>1261</v>
      </c>
      <c r="F1013" s="174" t="s">
        <v>1262</v>
      </c>
      <c r="G1013" s="175" t="s">
        <v>236</v>
      </c>
      <c r="H1013" s="176">
        <v>10.69</v>
      </c>
      <c r="I1013" s="177"/>
      <c r="J1013" s="176">
        <f>ROUND(I1013*H1013,1)</f>
        <v>0</v>
      </c>
      <c r="K1013" s="174" t="s">
        <v>218</v>
      </c>
      <c r="L1013" s="54"/>
      <c r="M1013" s="178" t="s">
        <v>19</v>
      </c>
      <c r="N1013" s="179" t="s">
        <v>41</v>
      </c>
      <c r="O1013" s="35"/>
      <c r="P1013" s="180">
        <f>O1013*H1013</f>
        <v>0</v>
      </c>
      <c r="Q1013" s="180">
        <v>0</v>
      </c>
      <c r="R1013" s="180">
        <f>Q1013*H1013</f>
        <v>0</v>
      </c>
      <c r="S1013" s="180">
        <v>0</v>
      </c>
      <c r="T1013" s="181">
        <f>S1013*H1013</f>
        <v>0</v>
      </c>
      <c r="AR1013" s="17" t="s">
        <v>143</v>
      </c>
      <c r="AT1013" s="17" t="s">
        <v>129</v>
      </c>
      <c r="AU1013" s="17" t="s">
        <v>139</v>
      </c>
      <c r="AY1013" s="17" t="s">
        <v>128</v>
      </c>
      <c r="BE1013" s="182">
        <f>IF(N1013="základní",J1013,0)</f>
        <v>0</v>
      </c>
      <c r="BF1013" s="182">
        <f>IF(N1013="snížená",J1013,0)</f>
        <v>0</v>
      </c>
      <c r="BG1013" s="182">
        <f>IF(N1013="zákl. přenesená",J1013,0)</f>
        <v>0</v>
      </c>
      <c r="BH1013" s="182">
        <f>IF(N1013="sníž. přenesená",J1013,0)</f>
        <v>0</v>
      </c>
      <c r="BI1013" s="182">
        <f>IF(N1013="nulová",J1013,0)</f>
        <v>0</v>
      </c>
      <c r="BJ1013" s="17" t="s">
        <v>77</v>
      </c>
      <c r="BK1013" s="182">
        <f>ROUND(I1013*H1013,1)</f>
        <v>0</v>
      </c>
      <c r="BL1013" s="17" t="s">
        <v>143</v>
      </c>
      <c r="BM1013" s="17" t="s">
        <v>1263</v>
      </c>
    </row>
    <row r="1014" spans="2:47" s="1" customFormat="1" ht="81">
      <c r="B1014" s="34"/>
      <c r="C1014" s="56"/>
      <c r="D1014" s="216" t="s">
        <v>220</v>
      </c>
      <c r="E1014" s="56"/>
      <c r="F1014" s="226" t="s">
        <v>1255</v>
      </c>
      <c r="G1014" s="56"/>
      <c r="H1014" s="56"/>
      <c r="I1014" s="145"/>
      <c r="J1014" s="56"/>
      <c r="K1014" s="56"/>
      <c r="L1014" s="54"/>
      <c r="M1014" s="71"/>
      <c r="N1014" s="35"/>
      <c r="O1014" s="35"/>
      <c r="P1014" s="35"/>
      <c r="Q1014" s="35"/>
      <c r="R1014" s="35"/>
      <c r="S1014" s="35"/>
      <c r="T1014" s="72"/>
      <c r="AT1014" s="17" t="s">
        <v>220</v>
      </c>
      <c r="AU1014" s="17" t="s">
        <v>139</v>
      </c>
    </row>
    <row r="1015" spans="2:65" s="1" customFormat="1" ht="31.5" customHeight="1">
      <c r="B1015" s="34"/>
      <c r="C1015" s="172" t="s">
        <v>1264</v>
      </c>
      <c r="D1015" s="172" t="s">
        <v>129</v>
      </c>
      <c r="E1015" s="173" t="s">
        <v>1265</v>
      </c>
      <c r="F1015" s="174" t="s">
        <v>1266</v>
      </c>
      <c r="G1015" s="175" t="s">
        <v>236</v>
      </c>
      <c r="H1015" s="176">
        <v>10.69</v>
      </c>
      <c r="I1015" s="177"/>
      <c r="J1015" s="176">
        <f>ROUND(I1015*H1015,1)</f>
        <v>0</v>
      </c>
      <c r="K1015" s="174" t="s">
        <v>218</v>
      </c>
      <c r="L1015" s="54"/>
      <c r="M1015" s="178" t="s">
        <v>19</v>
      </c>
      <c r="N1015" s="179" t="s">
        <v>41</v>
      </c>
      <c r="O1015" s="35"/>
      <c r="P1015" s="180">
        <f>O1015*H1015</f>
        <v>0</v>
      </c>
      <c r="Q1015" s="180">
        <v>0</v>
      </c>
      <c r="R1015" s="180">
        <f>Q1015*H1015</f>
        <v>0</v>
      </c>
      <c r="S1015" s="180">
        <v>0</v>
      </c>
      <c r="T1015" s="181">
        <f>S1015*H1015</f>
        <v>0</v>
      </c>
      <c r="AR1015" s="17" t="s">
        <v>143</v>
      </c>
      <c r="AT1015" s="17" t="s">
        <v>129</v>
      </c>
      <c r="AU1015" s="17" t="s">
        <v>139</v>
      </c>
      <c r="AY1015" s="17" t="s">
        <v>128</v>
      </c>
      <c r="BE1015" s="182">
        <f>IF(N1015="základní",J1015,0)</f>
        <v>0</v>
      </c>
      <c r="BF1015" s="182">
        <f>IF(N1015="snížená",J1015,0)</f>
        <v>0</v>
      </c>
      <c r="BG1015" s="182">
        <f>IF(N1015="zákl. přenesená",J1015,0)</f>
        <v>0</v>
      </c>
      <c r="BH1015" s="182">
        <f>IF(N1015="sníž. přenesená",J1015,0)</f>
        <v>0</v>
      </c>
      <c r="BI1015" s="182">
        <f>IF(N1015="nulová",J1015,0)</f>
        <v>0</v>
      </c>
      <c r="BJ1015" s="17" t="s">
        <v>77</v>
      </c>
      <c r="BK1015" s="182">
        <f>ROUND(I1015*H1015,1)</f>
        <v>0</v>
      </c>
      <c r="BL1015" s="17" t="s">
        <v>143</v>
      </c>
      <c r="BM1015" s="17" t="s">
        <v>1267</v>
      </c>
    </row>
    <row r="1016" spans="2:47" s="1" customFormat="1" ht="81">
      <c r="B1016" s="34"/>
      <c r="C1016" s="56"/>
      <c r="D1016" s="216" t="s">
        <v>220</v>
      </c>
      <c r="E1016" s="56"/>
      <c r="F1016" s="226" t="s">
        <v>1255</v>
      </c>
      <c r="G1016" s="56"/>
      <c r="H1016" s="56"/>
      <c r="I1016" s="145"/>
      <c r="J1016" s="56"/>
      <c r="K1016" s="56"/>
      <c r="L1016" s="54"/>
      <c r="M1016" s="71"/>
      <c r="N1016" s="35"/>
      <c r="O1016" s="35"/>
      <c r="P1016" s="35"/>
      <c r="Q1016" s="35"/>
      <c r="R1016" s="35"/>
      <c r="S1016" s="35"/>
      <c r="T1016" s="72"/>
      <c r="AT1016" s="17" t="s">
        <v>220</v>
      </c>
      <c r="AU1016" s="17" t="s">
        <v>139</v>
      </c>
    </row>
    <row r="1017" spans="2:65" s="1" customFormat="1" ht="22.5" customHeight="1">
      <c r="B1017" s="34"/>
      <c r="C1017" s="172" t="s">
        <v>1268</v>
      </c>
      <c r="D1017" s="172" t="s">
        <v>129</v>
      </c>
      <c r="E1017" s="173" t="s">
        <v>1269</v>
      </c>
      <c r="F1017" s="174" t="s">
        <v>1270</v>
      </c>
      <c r="G1017" s="175" t="s">
        <v>236</v>
      </c>
      <c r="H1017" s="176">
        <v>10.69</v>
      </c>
      <c r="I1017" s="177"/>
      <c r="J1017" s="176">
        <f>ROUND(I1017*H1017,1)</f>
        <v>0</v>
      </c>
      <c r="K1017" s="174" t="s">
        <v>218</v>
      </c>
      <c r="L1017" s="54"/>
      <c r="M1017" s="178" t="s">
        <v>19</v>
      </c>
      <c r="N1017" s="179" t="s">
        <v>41</v>
      </c>
      <c r="O1017" s="35"/>
      <c r="P1017" s="180">
        <f>O1017*H1017</f>
        <v>0</v>
      </c>
      <c r="Q1017" s="180">
        <v>0</v>
      </c>
      <c r="R1017" s="180">
        <f>Q1017*H1017</f>
        <v>0</v>
      </c>
      <c r="S1017" s="180">
        <v>0</v>
      </c>
      <c r="T1017" s="181">
        <f>S1017*H1017</f>
        <v>0</v>
      </c>
      <c r="AR1017" s="17" t="s">
        <v>143</v>
      </c>
      <c r="AT1017" s="17" t="s">
        <v>129</v>
      </c>
      <c r="AU1017" s="17" t="s">
        <v>139</v>
      </c>
      <c r="AY1017" s="17" t="s">
        <v>128</v>
      </c>
      <c r="BE1017" s="182">
        <f>IF(N1017="základní",J1017,0)</f>
        <v>0</v>
      </c>
      <c r="BF1017" s="182">
        <f>IF(N1017="snížená",J1017,0)</f>
        <v>0</v>
      </c>
      <c r="BG1017" s="182">
        <f>IF(N1017="zákl. přenesená",J1017,0)</f>
        <v>0</v>
      </c>
      <c r="BH1017" s="182">
        <f>IF(N1017="sníž. přenesená",J1017,0)</f>
        <v>0</v>
      </c>
      <c r="BI1017" s="182">
        <f>IF(N1017="nulová",J1017,0)</f>
        <v>0</v>
      </c>
      <c r="BJ1017" s="17" t="s">
        <v>77</v>
      </c>
      <c r="BK1017" s="182">
        <f>ROUND(I1017*H1017,1)</f>
        <v>0</v>
      </c>
      <c r="BL1017" s="17" t="s">
        <v>143</v>
      </c>
      <c r="BM1017" s="17" t="s">
        <v>1271</v>
      </c>
    </row>
    <row r="1018" spans="2:47" s="1" customFormat="1" ht="81">
      <c r="B1018" s="34"/>
      <c r="C1018" s="56"/>
      <c r="D1018" s="216" t="s">
        <v>220</v>
      </c>
      <c r="E1018" s="56"/>
      <c r="F1018" s="226" t="s">
        <v>1255</v>
      </c>
      <c r="G1018" s="56"/>
      <c r="H1018" s="56"/>
      <c r="I1018" s="145"/>
      <c r="J1018" s="56"/>
      <c r="K1018" s="56"/>
      <c r="L1018" s="54"/>
      <c r="M1018" s="71"/>
      <c r="N1018" s="35"/>
      <c r="O1018" s="35"/>
      <c r="P1018" s="35"/>
      <c r="Q1018" s="35"/>
      <c r="R1018" s="35"/>
      <c r="S1018" s="35"/>
      <c r="T1018" s="72"/>
      <c r="AT1018" s="17" t="s">
        <v>220</v>
      </c>
      <c r="AU1018" s="17" t="s">
        <v>139</v>
      </c>
    </row>
    <row r="1019" spans="2:65" s="1" customFormat="1" ht="22.5" customHeight="1">
      <c r="B1019" s="34"/>
      <c r="C1019" s="172" t="s">
        <v>1272</v>
      </c>
      <c r="D1019" s="172" t="s">
        <v>129</v>
      </c>
      <c r="E1019" s="173" t="s">
        <v>1273</v>
      </c>
      <c r="F1019" s="174" t="s">
        <v>1274</v>
      </c>
      <c r="G1019" s="175" t="s">
        <v>262</v>
      </c>
      <c r="H1019" s="176">
        <v>1.71</v>
      </c>
      <c r="I1019" s="177"/>
      <c r="J1019" s="176">
        <f>ROUND(I1019*H1019,1)</f>
        <v>0</v>
      </c>
      <c r="K1019" s="174" t="s">
        <v>218</v>
      </c>
      <c r="L1019" s="54"/>
      <c r="M1019" s="178" t="s">
        <v>19</v>
      </c>
      <c r="N1019" s="179" t="s">
        <v>41</v>
      </c>
      <c r="O1019" s="35"/>
      <c r="P1019" s="180">
        <f>O1019*H1019</f>
        <v>0</v>
      </c>
      <c r="Q1019" s="180">
        <v>1.05306</v>
      </c>
      <c r="R1019" s="180">
        <f>Q1019*H1019</f>
        <v>1.8007326000000001</v>
      </c>
      <c r="S1019" s="180">
        <v>0</v>
      </c>
      <c r="T1019" s="181">
        <f>S1019*H1019</f>
        <v>0</v>
      </c>
      <c r="AR1019" s="17" t="s">
        <v>143</v>
      </c>
      <c r="AT1019" s="17" t="s">
        <v>129</v>
      </c>
      <c r="AU1019" s="17" t="s">
        <v>139</v>
      </c>
      <c r="AY1019" s="17" t="s">
        <v>128</v>
      </c>
      <c r="BE1019" s="182">
        <f>IF(N1019="základní",J1019,0)</f>
        <v>0</v>
      </c>
      <c r="BF1019" s="182">
        <f>IF(N1019="snížená",J1019,0)</f>
        <v>0</v>
      </c>
      <c r="BG1019" s="182">
        <f>IF(N1019="zákl. přenesená",J1019,0)</f>
        <v>0</v>
      </c>
      <c r="BH1019" s="182">
        <f>IF(N1019="sníž. přenesená",J1019,0)</f>
        <v>0</v>
      </c>
      <c r="BI1019" s="182">
        <f>IF(N1019="nulová",J1019,0)</f>
        <v>0</v>
      </c>
      <c r="BJ1019" s="17" t="s">
        <v>77</v>
      </c>
      <c r="BK1019" s="182">
        <f>ROUND(I1019*H1019,1)</f>
        <v>0</v>
      </c>
      <c r="BL1019" s="17" t="s">
        <v>143</v>
      </c>
      <c r="BM1019" s="17" t="s">
        <v>1275</v>
      </c>
    </row>
    <row r="1020" spans="2:51" s="11" customFormat="1" ht="13.5">
      <c r="B1020" s="203"/>
      <c r="C1020" s="204"/>
      <c r="D1020" s="201" t="s">
        <v>222</v>
      </c>
      <c r="E1020" s="205" t="s">
        <v>19</v>
      </c>
      <c r="F1020" s="206" t="s">
        <v>1276</v>
      </c>
      <c r="G1020" s="204"/>
      <c r="H1020" s="207" t="s">
        <v>19</v>
      </c>
      <c r="I1020" s="208"/>
      <c r="J1020" s="204"/>
      <c r="K1020" s="204"/>
      <c r="L1020" s="209"/>
      <c r="M1020" s="210"/>
      <c r="N1020" s="211"/>
      <c r="O1020" s="211"/>
      <c r="P1020" s="211"/>
      <c r="Q1020" s="211"/>
      <c r="R1020" s="211"/>
      <c r="S1020" s="211"/>
      <c r="T1020" s="212"/>
      <c r="AT1020" s="213" t="s">
        <v>222</v>
      </c>
      <c r="AU1020" s="213" t="s">
        <v>139</v>
      </c>
      <c r="AV1020" s="11" t="s">
        <v>77</v>
      </c>
      <c r="AW1020" s="11" t="s">
        <v>33</v>
      </c>
      <c r="AX1020" s="11" t="s">
        <v>70</v>
      </c>
      <c r="AY1020" s="213" t="s">
        <v>128</v>
      </c>
    </row>
    <row r="1021" spans="2:51" s="12" customFormat="1" ht="13.5">
      <c r="B1021" s="214"/>
      <c r="C1021" s="215"/>
      <c r="D1021" s="201" t="s">
        <v>222</v>
      </c>
      <c r="E1021" s="227" t="s">
        <v>19</v>
      </c>
      <c r="F1021" s="228" t="s">
        <v>384</v>
      </c>
      <c r="G1021" s="215"/>
      <c r="H1021" s="229">
        <v>0.23</v>
      </c>
      <c r="I1021" s="220"/>
      <c r="J1021" s="215"/>
      <c r="K1021" s="215"/>
      <c r="L1021" s="221"/>
      <c r="M1021" s="222"/>
      <c r="N1021" s="223"/>
      <c r="O1021" s="223"/>
      <c r="P1021" s="223"/>
      <c r="Q1021" s="223"/>
      <c r="R1021" s="223"/>
      <c r="S1021" s="223"/>
      <c r="T1021" s="224"/>
      <c r="AT1021" s="225" t="s">
        <v>222</v>
      </c>
      <c r="AU1021" s="225" t="s">
        <v>139</v>
      </c>
      <c r="AV1021" s="12" t="s">
        <v>79</v>
      </c>
      <c r="AW1021" s="12" t="s">
        <v>33</v>
      </c>
      <c r="AX1021" s="12" t="s">
        <v>70</v>
      </c>
      <c r="AY1021" s="225" t="s">
        <v>128</v>
      </c>
    </row>
    <row r="1022" spans="2:51" s="11" customFormat="1" ht="13.5">
      <c r="B1022" s="203"/>
      <c r="C1022" s="204"/>
      <c r="D1022" s="201" t="s">
        <v>222</v>
      </c>
      <c r="E1022" s="205" t="s">
        <v>19</v>
      </c>
      <c r="F1022" s="206" t="s">
        <v>1242</v>
      </c>
      <c r="G1022" s="204"/>
      <c r="H1022" s="207" t="s">
        <v>19</v>
      </c>
      <c r="I1022" s="208"/>
      <c r="J1022" s="204"/>
      <c r="K1022" s="204"/>
      <c r="L1022" s="209"/>
      <c r="M1022" s="210"/>
      <c r="N1022" s="211"/>
      <c r="O1022" s="211"/>
      <c r="P1022" s="211"/>
      <c r="Q1022" s="211"/>
      <c r="R1022" s="211"/>
      <c r="S1022" s="211"/>
      <c r="T1022" s="212"/>
      <c r="AT1022" s="213" t="s">
        <v>222</v>
      </c>
      <c r="AU1022" s="213" t="s">
        <v>139</v>
      </c>
      <c r="AV1022" s="11" t="s">
        <v>77</v>
      </c>
      <c r="AW1022" s="11" t="s">
        <v>33</v>
      </c>
      <c r="AX1022" s="11" t="s">
        <v>70</v>
      </c>
      <c r="AY1022" s="213" t="s">
        <v>128</v>
      </c>
    </row>
    <row r="1023" spans="2:51" s="12" customFormat="1" ht="13.5">
      <c r="B1023" s="214"/>
      <c r="C1023" s="215"/>
      <c r="D1023" s="201" t="s">
        <v>222</v>
      </c>
      <c r="E1023" s="227" t="s">
        <v>19</v>
      </c>
      <c r="F1023" s="228" t="s">
        <v>1277</v>
      </c>
      <c r="G1023" s="215"/>
      <c r="H1023" s="229">
        <v>0.11</v>
      </c>
      <c r="I1023" s="220"/>
      <c r="J1023" s="215"/>
      <c r="K1023" s="215"/>
      <c r="L1023" s="221"/>
      <c r="M1023" s="222"/>
      <c r="N1023" s="223"/>
      <c r="O1023" s="223"/>
      <c r="P1023" s="223"/>
      <c r="Q1023" s="223"/>
      <c r="R1023" s="223"/>
      <c r="S1023" s="223"/>
      <c r="T1023" s="224"/>
      <c r="AT1023" s="225" t="s">
        <v>222</v>
      </c>
      <c r="AU1023" s="225" t="s">
        <v>139</v>
      </c>
      <c r="AV1023" s="12" t="s">
        <v>79</v>
      </c>
      <c r="AW1023" s="12" t="s">
        <v>33</v>
      </c>
      <c r="AX1023" s="12" t="s">
        <v>70</v>
      </c>
      <c r="AY1023" s="225" t="s">
        <v>128</v>
      </c>
    </row>
    <row r="1024" spans="2:51" s="11" customFormat="1" ht="13.5">
      <c r="B1024" s="203"/>
      <c r="C1024" s="204"/>
      <c r="D1024" s="201" t="s">
        <v>222</v>
      </c>
      <c r="E1024" s="205" t="s">
        <v>19</v>
      </c>
      <c r="F1024" s="206" t="s">
        <v>349</v>
      </c>
      <c r="G1024" s="204"/>
      <c r="H1024" s="207" t="s">
        <v>19</v>
      </c>
      <c r="I1024" s="208"/>
      <c r="J1024" s="204"/>
      <c r="K1024" s="204"/>
      <c r="L1024" s="209"/>
      <c r="M1024" s="210"/>
      <c r="N1024" s="211"/>
      <c r="O1024" s="211"/>
      <c r="P1024" s="211"/>
      <c r="Q1024" s="211"/>
      <c r="R1024" s="211"/>
      <c r="S1024" s="211"/>
      <c r="T1024" s="212"/>
      <c r="AT1024" s="213" t="s">
        <v>222</v>
      </c>
      <c r="AU1024" s="213" t="s">
        <v>139</v>
      </c>
      <c r="AV1024" s="11" t="s">
        <v>77</v>
      </c>
      <c r="AW1024" s="11" t="s">
        <v>33</v>
      </c>
      <c r="AX1024" s="11" t="s">
        <v>70</v>
      </c>
      <c r="AY1024" s="213" t="s">
        <v>128</v>
      </c>
    </row>
    <row r="1025" spans="2:51" s="12" customFormat="1" ht="13.5">
      <c r="B1025" s="214"/>
      <c r="C1025" s="215"/>
      <c r="D1025" s="201" t="s">
        <v>222</v>
      </c>
      <c r="E1025" s="227" t="s">
        <v>19</v>
      </c>
      <c r="F1025" s="228" t="s">
        <v>384</v>
      </c>
      <c r="G1025" s="215"/>
      <c r="H1025" s="229">
        <v>0.23</v>
      </c>
      <c r="I1025" s="220"/>
      <c r="J1025" s="215"/>
      <c r="K1025" s="215"/>
      <c r="L1025" s="221"/>
      <c r="M1025" s="222"/>
      <c r="N1025" s="223"/>
      <c r="O1025" s="223"/>
      <c r="P1025" s="223"/>
      <c r="Q1025" s="223"/>
      <c r="R1025" s="223"/>
      <c r="S1025" s="223"/>
      <c r="T1025" s="224"/>
      <c r="AT1025" s="225" t="s">
        <v>222</v>
      </c>
      <c r="AU1025" s="225" t="s">
        <v>139</v>
      </c>
      <c r="AV1025" s="12" t="s">
        <v>79</v>
      </c>
      <c r="AW1025" s="12" t="s">
        <v>33</v>
      </c>
      <c r="AX1025" s="12" t="s">
        <v>70</v>
      </c>
      <c r="AY1025" s="225" t="s">
        <v>128</v>
      </c>
    </row>
    <row r="1026" spans="2:51" s="11" customFormat="1" ht="13.5">
      <c r="B1026" s="203"/>
      <c r="C1026" s="204"/>
      <c r="D1026" s="201" t="s">
        <v>222</v>
      </c>
      <c r="E1026" s="205" t="s">
        <v>19</v>
      </c>
      <c r="F1026" s="206" t="s">
        <v>1278</v>
      </c>
      <c r="G1026" s="204"/>
      <c r="H1026" s="207" t="s">
        <v>19</v>
      </c>
      <c r="I1026" s="208"/>
      <c r="J1026" s="204"/>
      <c r="K1026" s="204"/>
      <c r="L1026" s="209"/>
      <c r="M1026" s="210"/>
      <c r="N1026" s="211"/>
      <c r="O1026" s="211"/>
      <c r="P1026" s="211"/>
      <c r="Q1026" s="211"/>
      <c r="R1026" s="211"/>
      <c r="S1026" s="211"/>
      <c r="T1026" s="212"/>
      <c r="AT1026" s="213" t="s">
        <v>222</v>
      </c>
      <c r="AU1026" s="213" t="s">
        <v>139</v>
      </c>
      <c r="AV1026" s="11" t="s">
        <v>77</v>
      </c>
      <c r="AW1026" s="11" t="s">
        <v>33</v>
      </c>
      <c r="AX1026" s="11" t="s">
        <v>70</v>
      </c>
      <c r="AY1026" s="213" t="s">
        <v>128</v>
      </c>
    </row>
    <row r="1027" spans="2:51" s="12" customFormat="1" ht="27">
      <c r="B1027" s="214"/>
      <c r="C1027" s="215"/>
      <c r="D1027" s="201" t="s">
        <v>222</v>
      </c>
      <c r="E1027" s="227" t="s">
        <v>19</v>
      </c>
      <c r="F1027" s="228" t="s">
        <v>1279</v>
      </c>
      <c r="G1027" s="215"/>
      <c r="H1027" s="229">
        <v>1.05</v>
      </c>
      <c r="I1027" s="220"/>
      <c r="J1027" s="215"/>
      <c r="K1027" s="215"/>
      <c r="L1027" s="221"/>
      <c r="M1027" s="222"/>
      <c r="N1027" s="223"/>
      <c r="O1027" s="223"/>
      <c r="P1027" s="223"/>
      <c r="Q1027" s="223"/>
      <c r="R1027" s="223"/>
      <c r="S1027" s="223"/>
      <c r="T1027" s="224"/>
      <c r="AT1027" s="225" t="s">
        <v>222</v>
      </c>
      <c r="AU1027" s="225" t="s">
        <v>139</v>
      </c>
      <c r="AV1027" s="12" t="s">
        <v>79</v>
      </c>
      <c r="AW1027" s="12" t="s">
        <v>33</v>
      </c>
      <c r="AX1027" s="12" t="s">
        <v>70</v>
      </c>
      <c r="AY1027" s="225" t="s">
        <v>128</v>
      </c>
    </row>
    <row r="1028" spans="2:51" s="11" customFormat="1" ht="13.5">
      <c r="B1028" s="203"/>
      <c r="C1028" s="204"/>
      <c r="D1028" s="201" t="s">
        <v>222</v>
      </c>
      <c r="E1028" s="205" t="s">
        <v>19</v>
      </c>
      <c r="F1028" s="206" t="s">
        <v>1244</v>
      </c>
      <c r="G1028" s="204"/>
      <c r="H1028" s="207" t="s">
        <v>19</v>
      </c>
      <c r="I1028" s="208"/>
      <c r="J1028" s="204"/>
      <c r="K1028" s="204"/>
      <c r="L1028" s="209"/>
      <c r="M1028" s="210"/>
      <c r="N1028" s="211"/>
      <c r="O1028" s="211"/>
      <c r="P1028" s="211"/>
      <c r="Q1028" s="211"/>
      <c r="R1028" s="211"/>
      <c r="S1028" s="211"/>
      <c r="T1028" s="212"/>
      <c r="AT1028" s="213" t="s">
        <v>222</v>
      </c>
      <c r="AU1028" s="213" t="s">
        <v>139</v>
      </c>
      <c r="AV1028" s="11" t="s">
        <v>77</v>
      </c>
      <c r="AW1028" s="11" t="s">
        <v>33</v>
      </c>
      <c r="AX1028" s="11" t="s">
        <v>70</v>
      </c>
      <c r="AY1028" s="213" t="s">
        <v>128</v>
      </c>
    </row>
    <row r="1029" spans="2:51" s="12" customFormat="1" ht="13.5">
      <c r="B1029" s="214"/>
      <c r="C1029" s="215"/>
      <c r="D1029" s="201" t="s">
        <v>222</v>
      </c>
      <c r="E1029" s="227" t="s">
        <v>19</v>
      </c>
      <c r="F1029" s="228" t="s">
        <v>1280</v>
      </c>
      <c r="G1029" s="215"/>
      <c r="H1029" s="229">
        <v>0.09</v>
      </c>
      <c r="I1029" s="220"/>
      <c r="J1029" s="215"/>
      <c r="K1029" s="215"/>
      <c r="L1029" s="221"/>
      <c r="M1029" s="222"/>
      <c r="N1029" s="223"/>
      <c r="O1029" s="223"/>
      <c r="P1029" s="223"/>
      <c r="Q1029" s="223"/>
      <c r="R1029" s="223"/>
      <c r="S1029" s="223"/>
      <c r="T1029" s="224"/>
      <c r="AT1029" s="225" t="s">
        <v>222</v>
      </c>
      <c r="AU1029" s="225" t="s">
        <v>139</v>
      </c>
      <c r="AV1029" s="12" t="s">
        <v>79</v>
      </c>
      <c r="AW1029" s="12" t="s">
        <v>33</v>
      </c>
      <c r="AX1029" s="12" t="s">
        <v>70</v>
      </c>
      <c r="AY1029" s="225" t="s">
        <v>128</v>
      </c>
    </row>
    <row r="1030" spans="2:51" s="13" customFormat="1" ht="13.5">
      <c r="B1030" s="230"/>
      <c r="C1030" s="231"/>
      <c r="D1030" s="216" t="s">
        <v>222</v>
      </c>
      <c r="E1030" s="232" t="s">
        <v>19</v>
      </c>
      <c r="F1030" s="233" t="s">
        <v>251</v>
      </c>
      <c r="G1030" s="231"/>
      <c r="H1030" s="234">
        <v>1.71</v>
      </c>
      <c r="I1030" s="235"/>
      <c r="J1030" s="231"/>
      <c r="K1030" s="231"/>
      <c r="L1030" s="236"/>
      <c r="M1030" s="237"/>
      <c r="N1030" s="238"/>
      <c r="O1030" s="238"/>
      <c r="P1030" s="238"/>
      <c r="Q1030" s="238"/>
      <c r="R1030" s="238"/>
      <c r="S1030" s="238"/>
      <c r="T1030" s="239"/>
      <c r="AT1030" s="240" t="s">
        <v>222</v>
      </c>
      <c r="AU1030" s="240" t="s">
        <v>139</v>
      </c>
      <c r="AV1030" s="13" t="s">
        <v>143</v>
      </c>
      <c r="AW1030" s="13" t="s">
        <v>33</v>
      </c>
      <c r="AX1030" s="13" t="s">
        <v>77</v>
      </c>
      <c r="AY1030" s="240" t="s">
        <v>128</v>
      </c>
    </row>
    <row r="1031" spans="2:65" s="1" customFormat="1" ht="22.5" customHeight="1">
      <c r="B1031" s="34"/>
      <c r="C1031" s="172" t="s">
        <v>1281</v>
      </c>
      <c r="D1031" s="172" t="s">
        <v>129</v>
      </c>
      <c r="E1031" s="173" t="s">
        <v>1282</v>
      </c>
      <c r="F1031" s="174" t="s">
        <v>1283</v>
      </c>
      <c r="G1031" s="175" t="s">
        <v>227</v>
      </c>
      <c r="H1031" s="176">
        <v>167.09</v>
      </c>
      <c r="I1031" s="177"/>
      <c r="J1031" s="176">
        <f>ROUND(I1031*H1031,1)</f>
        <v>0</v>
      </c>
      <c r="K1031" s="174" t="s">
        <v>218</v>
      </c>
      <c r="L1031" s="54"/>
      <c r="M1031" s="178" t="s">
        <v>19</v>
      </c>
      <c r="N1031" s="179" t="s">
        <v>41</v>
      </c>
      <c r="O1031" s="35"/>
      <c r="P1031" s="180">
        <f>O1031*H1031</f>
        <v>0</v>
      </c>
      <c r="Q1031" s="180">
        <v>0.105</v>
      </c>
      <c r="R1031" s="180">
        <f>Q1031*H1031</f>
        <v>17.54445</v>
      </c>
      <c r="S1031" s="180">
        <v>0</v>
      </c>
      <c r="T1031" s="181">
        <f>S1031*H1031</f>
        <v>0</v>
      </c>
      <c r="AR1031" s="17" t="s">
        <v>143</v>
      </c>
      <c r="AT1031" s="17" t="s">
        <v>129</v>
      </c>
      <c r="AU1031" s="17" t="s">
        <v>139</v>
      </c>
      <c r="AY1031" s="17" t="s">
        <v>128</v>
      </c>
      <c r="BE1031" s="182">
        <f>IF(N1031="základní",J1031,0)</f>
        <v>0</v>
      </c>
      <c r="BF1031" s="182">
        <f>IF(N1031="snížená",J1031,0)</f>
        <v>0</v>
      </c>
      <c r="BG1031" s="182">
        <f>IF(N1031="zákl. přenesená",J1031,0)</f>
        <v>0</v>
      </c>
      <c r="BH1031" s="182">
        <f>IF(N1031="sníž. přenesená",J1031,0)</f>
        <v>0</v>
      </c>
      <c r="BI1031" s="182">
        <f>IF(N1031="nulová",J1031,0)</f>
        <v>0</v>
      </c>
      <c r="BJ1031" s="17" t="s">
        <v>77</v>
      </c>
      <c r="BK1031" s="182">
        <f>ROUND(I1031*H1031,1)</f>
        <v>0</v>
      </c>
      <c r="BL1031" s="17" t="s">
        <v>143</v>
      </c>
      <c r="BM1031" s="17" t="s">
        <v>1284</v>
      </c>
    </row>
    <row r="1032" spans="2:47" s="1" customFormat="1" ht="135">
      <c r="B1032" s="34"/>
      <c r="C1032" s="56"/>
      <c r="D1032" s="201" t="s">
        <v>220</v>
      </c>
      <c r="E1032" s="56"/>
      <c r="F1032" s="202" t="s">
        <v>1285</v>
      </c>
      <c r="G1032" s="56"/>
      <c r="H1032" s="56"/>
      <c r="I1032" s="145"/>
      <c r="J1032" s="56"/>
      <c r="K1032" s="56"/>
      <c r="L1032" s="54"/>
      <c r="M1032" s="71"/>
      <c r="N1032" s="35"/>
      <c r="O1032" s="35"/>
      <c r="P1032" s="35"/>
      <c r="Q1032" s="35"/>
      <c r="R1032" s="35"/>
      <c r="S1032" s="35"/>
      <c r="T1032" s="72"/>
      <c r="AT1032" s="17" t="s">
        <v>220</v>
      </c>
      <c r="AU1032" s="17" t="s">
        <v>139</v>
      </c>
    </row>
    <row r="1033" spans="2:51" s="11" customFormat="1" ht="13.5">
      <c r="B1033" s="203"/>
      <c r="C1033" s="204"/>
      <c r="D1033" s="201" t="s">
        <v>222</v>
      </c>
      <c r="E1033" s="205" t="s">
        <v>19</v>
      </c>
      <c r="F1033" s="206" t="s">
        <v>440</v>
      </c>
      <c r="G1033" s="204"/>
      <c r="H1033" s="207" t="s">
        <v>19</v>
      </c>
      <c r="I1033" s="208"/>
      <c r="J1033" s="204"/>
      <c r="K1033" s="204"/>
      <c r="L1033" s="209"/>
      <c r="M1033" s="210"/>
      <c r="N1033" s="211"/>
      <c r="O1033" s="211"/>
      <c r="P1033" s="211"/>
      <c r="Q1033" s="211"/>
      <c r="R1033" s="211"/>
      <c r="S1033" s="211"/>
      <c r="T1033" s="212"/>
      <c r="AT1033" s="213" t="s">
        <v>222</v>
      </c>
      <c r="AU1033" s="213" t="s">
        <v>139</v>
      </c>
      <c r="AV1033" s="11" t="s">
        <v>77</v>
      </c>
      <c r="AW1033" s="11" t="s">
        <v>33</v>
      </c>
      <c r="AX1033" s="11" t="s">
        <v>70</v>
      </c>
      <c r="AY1033" s="213" t="s">
        <v>128</v>
      </c>
    </row>
    <row r="1034" spans="2:51" s="12" customFormat="1" ht="13.5">
      <c r="B1034" s="214"/>
      <c r="C1034" s="215"/>
      <c r="D1034" s="201" t="s">
        <v>222</v>
      </c>
      <c r="E1034" s="227" t="s">
        <v>19</v>
      </c>
      <c r="F1034" s="228" t="s">
        <v>1286</v>
      </c>
      <c r="G1034" s="215"/>
      <c r="H1034" s="229">
        <v>2.76</v>
      </c>
      <c r="I1034" s="220"/>
      <c r="J1034" s="215"/>
      <c r="K1034" s="215"/>
      <c r="L1034" s="221"/>
      <c r="M1034" s="222"/>
      <c r="N1034" s="223"/>
      <c r="O1034" s="223"/>
      <c r="P1034" s="223"/>
      <c r="Q1034" s="223"/>
      <c r="R1034" s="223"/>
      <c r="S1034" s="223"/>
      <c r="T1034" s="224"/>
      <c r="AT1034" s="225" t="s">
        <v>222</v>
      </c>
      <c r="AU1034" s="225" t="s">
        <v>139</v>
      </c>
      <c r="AV1034" s="12" t="s">
        <v>79</v>
      </c>
      <c r="AW1034" s="12" t="s">
        <v>33</v>
      </c>
      <c r="AX1034" s="12" t="s">
        <v>70</v>
      </c>
      <c r="AY1034" s="225" t="s">
        <v>128</v>
      </c>
    </row>
    <row r="1035" spans="2:51" s="11" customFormat="1" ht="13.5">
      <c r="B1035" s="203"/>
      <c r="C1035" s="204"/>
      <c r="D1035" s="201" t="s">
        <v>222</v>
      </c>
      <c r="E1035" s="205" t="s">
        <v>19</v>
      </c>
      <c r="F1035" s="206" t="s">
        <v>833</v>
      </c>
      <c r="G1035" s="204"/>
      <c r="H1035" s="207" t="s">
        <v>19</v>
      </c>
      <c r="I1035" s="208"/>
      <c r="J1035" s="204"/>
      <c r="K1035" s="204"/>
      <c r="L1035" s="209"/>
      <c r="M1035" s="210"/>
      <c r="N1035" s="211"/>
      <c r="O1035" s="211"/>
      <c r="P1035" s="211"/>
      <c r="Q1035" s="211"/>
      <c r="R1035" s="211"/>
      <c r="S1035" s="211"/>
      <c r="T1035" s="212"/>
      <c r="AT1035" s="213" t="s">
        <v>222</v>
      </c>
      <c r="AU1035" s="213" t="s">
        <v>139</v>
      </c>
      <c r="AV1035" s="11" t="s">
        <v>77</v>
      </c>
      <c r="AW1035" s="11" t="s">
        <v>33</v>
      </c>
      <c r="AX1035" s="11" t="s">
        <v>70</v>
      </c>
      <c r="AY1035" s="213" t="s">
        <v>128</v>
      </c>
    </row>
    <row r="1036" spans="2:51" s="12" customFormat="1" ht="13.5">
      <c r="B1036" s="214"/>
      <c r="C1036" s="215"/>
      <c r="D1036" s="201" t="s">
        <v>222</v>
      </c>
      <c r="E1036" s="227" t="s">
        <v>19</v>
      </c>
      <c r="F1036" s="228" t="s">
        <v>1287</v>
      </c>
      <c r="G1036" s="215"/>
      <c r="H1036" s="229">
        <v>159.62</v>
      </c>
      <c r="I1036" s="220"/>
      <c r="J1036" s="215"/>
      <c r="K1036" s="215"/>
      <c r="L1036" s="221"/>
      <c r="M1036" s="222"/>
      <c r="N1036" s="223"/>
      <c r="O1036" s="223"/>
      <c r="P1036" s="223"/>
      <c r="Q1036" s="223"/>
      <c r="R1036" s="223"/>
      <c r="S1036" s="223"/>
      <c r="T1036" s="224"/>
      <c r="AT1036" s="225" t="s">
        <v>222</v>
      </c>
      <c r="AU1036" s="225" t="s">
        <v>139</v>
      </c>
      <c r="AV1036" s="12" t="s">
        <v>79</v>
      </c>
      <c r="AW1036" s="12" t="s">
        <v>33</v>
      </c>
      <c r="AX1036" s="12" t="s">
        <v>70</v>
      </c>
      <c r="AY1036" s="225" t="s">
        <v>128</v>
      </c>
    </row>
    <row r="1037" spans="2:51" s="11" customFormat="1" ht="13.5">
      <c r="B1037" s="203"/>
      <c r="C1037" s="204"/>
      <c r="D1037" s="201" t="s">
        <v>222</v>
      </c>
      <c r="E1037" s="205" t="s">
        <v>19</v>
      </c>
      <c r="F1037" s="206" t="s">
        <v>525</v>
      </c>
      <c r="G1037" s="204"/>
      <c r="H1037" s="207" t="s">
        <v>19</v>
      </c>
      <c r="I1037" s="208"/>
      <c r="J1037" s="204"/>
      <c r="K1037" s="204"/>
      <c r="L1037" s="209"/>
      <c r="M1037" s="210"/>
      <c r="N1037" s="211"/>
      <c r="O1037" s="211"/>
      <c r="P1037" s="211"/>
      <c r="Q1037" s="211"/>
      <c r="R1037" s="211"/>
      <c r="S1037" s="211"/>
      <c r="T1037" s="212"/>
      <c r="AT1037" s="213" t="s">
        <v>222</v>
      </c>
      <c r="AU1037" s="213" t="s">
        <v>139</v>
      </c>
      <c r="AV1037" s="11" t="s">
        <v>77</v>
      </c>
      <c r="AW1037" s="11" t="s">
        <v>33</v>
      </c>
      <c r="AX1037" s="11" t="s">
        <v>70</v>
      </c>
      <c r="AY1037" s="213" t="s">
        <v>128</v>
      </c>
    </row>
    <row r="1038" spans="2:51" s="12" customFormat="1" ht="13.5">
      <c r="B1038" s="214"/>
      <c r="C1038" s="215"/>
      <c r="D1038" s="201" t="s">
        <v>222</v>
      </c>
      <c r="E1038" s="227" t="s">
        <v>19</v>
      </c>
      <c r="F1038" s="228" t="s">
        <v>1288</v>
      </c>
      <c r="G1038" s="215"/>
      <c r="H1038" s="229">
        <v>1.6</v>
      </c>
      <c r="I1038" s="220"/>
      <c r="J1038" s="215"/>
      <c r="K1038" s="215"/>
      <c r="L1038" s="221"/>
      <c r="M1038" s="222"/>
      <c r="N1038" s="223"/>
      <c r="O1038" s="223"/>
      <c r="P1038" s="223"/>
      <c r="Q1038" s="223"/>
      <c r="R1038" s="223"/>
      <c r="S1038" s="223"/>
      <c r="T1038" s="224"/>
      <c r="AT1038" s="225" t="s">
        <v>222</v>
      </c>
      <c r="AU1038" s="225" t="s">
        <v>139</v>
      </c>
      <c r="AV1038" s="12" t="s">
        <v>79</v>
      </c>
      <c r="AW1038" s="12" t="s">
        <v>33</v>
      </c>
      <c r="AX1038" s="12" t="s">
        <v>70</v>
      </c>
      <c r="AY1038" s="225" t="s">
        <v>128</v>
      </c>
    </row>
    <row r="1039" spans="2:51" s="11" customFormat="1" ht="13.5">
      <c r="B1039" s="203"/>
      <c r="C1039" s="204"/>
      <c r="D1039" s="201" t="s">
        <v>222</v>
      </c>
      <c r="E1039" s="205" t="s">
        <v>19</v>
      </c>
      <c r="F1039" s="206" t="s">
        <v>526</v>
      </c>
      <c r="G1039" s="204"/>
      <c r="H1039" s="207" t="s">
        <v>19</v>
      </c>
      <c r="I1039" s="208"/>
      <c r="J1039" s="204"/>
      <c r="K1039" s="204"/>
      <c r="L1039" s="209"/>
      <c r="M1039" s="210"/>
      <c r="N1039" s="211"/>
      <c r="O1039" s="211"/>
      <c r="P1039" s="211"/>
      <c r="Q1039" s="211"/>
      <c r="R1039" s="211"/>
      <c r="S1039" s="211"/>
      <c r="T1039" s="212"/>
      <c r="AT1039" s="213" t="s">
        <v>222</v>
      </c>
      <c r="AU1039" s="213" t="s">
        <v>139</v>
      </c>
      <c r="AV1039" s="11" t="s">
        <v>77</v>
      </c>
      <c r="AW1039" s="11" t="s">
        <v>33</v>
      </c>
      <c r="AX1039" s="11" t="s">
        <v>70</v>
      </c>
      <c r="AY1039" s="213" t="s">
        <v>128</v>
      </c>
    </row>
    <row r="1040" spans="2:51" s="12" customFormat="1" ht="13.5">
      <c r="B1040" s="214"/>
      <c r="C1040" s="215"/>
      <c r="D1040" s="201" t="s">
        <v>222</v>
      </c>
      <c r="E1040" s="227" t="s">
        <v>19</v>
      </c>
      <c r="F1040" s="228" t="s">
        <v>1289</v>
      </c>
      <c r="G1040" s="215"/>
      <c r="H1040" s="229">
        <v>3.11</v>
      </c>
      <c r="I1040" s="220"/>
      <c r="J1040" s="215"/>
      <c r="K1040" s="215"/>
      <c r="L1040" s="221"/>
      <c r="M1040" s="222"/>
      <c r="N1040" s="223"/>
      <c r="O1040" s="223"/>
      <c r="P1040" s="223"/>
      <c r="Q1040" s="223"/>
      <c r="R1040" s="223"/>
      <c r="S1040" s="223"/>
      <c r="T1040" s="224"/>
      <c r="AT1040" s="225" t="s">
        <v>222</v>
      </c>
      <c r="AU1040" s="225" t="s">
        <v>139</v>
      </c>
      <c r="AV1040" s="12" t="s">
        <v>79</v>
      </c>
      <c r="AW1040" s="12" t="s">
        <v>33</v>
      </c>
      <c r="AX1040" s="12" t="s">
        <v>70</v>
      </c>
      <c r="AY1040" s="225" t="s">
        <v>128</v>
      </c>
    </row>
    <row r="1041" spans="2:51" s="13" customFormat="1" ht="13.5">
      <c r="B1041" s="230"/>
      <c r="C1041" s="231"/>
      <c r="D1041" s="216" t="s">
        <v>222</v>
      </c>
      <c r="E1041" s="232" t="s">
        <v>19</v>
      </c>
      <c r="F1041" s="233" t="s">
        <v>251</v>
      </c>
      <c r="G1041" s="231"/>
      <c r="H1041" s="234">
        <v>167.09</v>
      </c>
      <c r="I1041" s="235"/>
      <c r="J1041" s="231"/>
      <c r="K1041" s="231"/>
      <c r="L1041" s="236"/>
      <c r="M1041" s="237"/>
      <c r="N1041" s="238"/>
      <c r="O1041" s="238"/>
      <c r="P1041" s="238"/>
      <c r="Q1041" s="238"/>
      <c r="R1041" s="238"/>
      <c r="S1041" s="238"/>
      <c r="T1041" s="239"/>
      <c r="AT1041" s="240" t="s">
        <v>222</v>
      </c>
      <c r="AU1041" s="240" t="s">
        <v>139</v>
      </c>
      <c r="AV1041" s="13" t="s">
        <v>143</v>
      </c>
      <c r="AW1041" s="13" t="s">
        <v>33</v>
      </c>
      <c r="AX1041" s="13" t="s">
        <v>77</v>
      </c>
      <c r="AY1041" s="240" t="s">
        <v>128</v>
      </c>
    </row>
    <row r="1042" spans="2:65" s="1" customFormat="1" ht="22.5" customHeight="1">
      <c r="B1042" s="34"/>
      <c r="C1042" s="172" t="s">
        <v>1290</v>
      </c>
      <c r="D1042" s="172" t="s">
        <v>129</v>
      </c>
      <c r="E1042" s="173" t="s">
        <v>1291</v>
      </c>
      <c r="F1042" s="174" t="s">
        <v>1292</v>
      </c>
      <c r="G1042" s="175" t="s">
        <v>227</v>
      </c>
      <c r="H1042" s="176">
        <v>46.48</v>
      </c>
      <c r="I1042" s="177"/>
      <c r="J1042" s="176">
        <f>ROUND(I1042*H1042,1)</f>
        <v>0</v>
      </c>
      <c r="K1042" s="174" t="s">
        <v>218</v>
      </c>
      <c r="L1042" s="54"/>
      <c r="M1042" s="178" t="s">
        <v>19</v>
      </c>
      <c r="N1042" s="179" t="s">
        <v>41</v>
      </c>
      <c r="O1042" s="35"/>
      <c r="P1042" s="180">
        <f>O1042*H1042</f>
        <v>0</v>
      </c>
      <c r="Q1042" s="180">
        <v>0.1386</v>
      </c>
      <c r="R1042" s="180">
        <f>Q1042*H1042</f>
        <v>6.442127999999999</v>
      </c>
      <c r="S1042" s="180">
        <v>0</v>
      </c>
      <c r="T1042" s="181">
        <f>S1042*H1042</f>
        <v>0</v>
      </c>
      <c r="AR1042" s="17" t="s">
        <v>143</v>
      </c>
      <c r="AT1042" s="17" t="s">
        <v>129</v>
      </c>
      <c r="AU1042" s="17" t="s">
        <v>139</v>
      </c>
      <c r="AY1042" s="17" t="s">
        <v>128</v>
      </c>
      <c r="BE1042" s="182">
        <f>IF(N1042="základní",J1042,0)</f>
        <v>0</v>
      </c>
      <c r="BF1042" s="182">
        <f>IF(N1042="snížená",J1042,0)</f>
        <v>0</v>
      </c>
      <c r="BG1042" s="182">
        <f>IF(N1042="zákl. přenesená",J1042,0)</f>
        <v>0</v>
      </c>
      <c r="BH1042" s="182">
        <f>IF(N1042="sníž. přenesená",J1042,0)</f>
        <v>0</v>
      </c>
      <c r="BI1042" s="182">
        <f>IF(N1042="nulová",J1042,0)</f>
        <v>0</v>
      </c>
      <c r="BJ1042" s="17" t="s">
        <v>77</v>
      </c>
      <c r="BK1042" s="182">
        <f>ROUND(I1042*H1042,1)</f>
        <v>0</v>
      </c>
      <c r="BL1042" s="17" t="s">
        <v>143</v>
      </c>
      <c r="BM1042" s="17" t="s">
        <v>1293</v>
      </c>
    </row>
    <row r="1043" spans="2:47" s="1" customFormat="1" ht="27">
      <c r="B1043" s="34"/>
      <c r="C1043" s="56"/>
      <c r="D1043" s="201" t="s">
        <v>220</v>
      </c>
      <c r="E1043" s="56"/>
      <c r="F1043" s="202" t="s">
        <v>1294</v>
      </c>
      <c r="G1043" s="56"/>
      <c r="H1043" s="56"/>
      <c r="I1043" s="145"/>
      <c r="J1043" s="56"/>
      <c r="K1043" s="56"/>
      <c r="L1043" s="54"/>
      <c r="M1043" s="71"/>
      <c r="N1043" s="35"/>
      <c r="O1043" s="35"/>
      <c r="P1043" s="35"/>
      <c r="Q1043" s="35"/>
      <c r="R1043" s="35"/>
      <c r="S1043" s="35"/>
      <c r="T1043" s="72"/>
      <c r="AT1043" s="17" t="s">
        <v>220</v>
      </c>
      <c r="AU1043" s="17" t="s">
        <v>139</v>
      </c>
    </row>
    <row r="1044" spans="2:51" s="11" customFormat="1" ht="13.5">
      <c r="B1044" s="203"/>
      <c r="C1044" s="204"/>
      <c r="D1044" s="201" t="s">
        <v>222</v>
      </c>
      <c r="E1044" s="205" t="s">
        <v>19</v>
      </c>
      <c r="F1044" s="206" t="s">
        <v>1276</v>
      </c>
      <c r="G1044" s="204"/>
      <c r="H1044" s="207" t="s">
        <v>19</v>
      </c>
      <c r="I1044" s="208"/>
      <c r="J1044" s="204"/>
      <c r="K1044" s="204"/>
      <c r="L1044" s="209"/>
      <c r="M1044" s="210"/>
      <c r="N1044" s="211"/>
      <c r="O1044" s="211"/>
      <c r="P1044" s="211"/>
      <c r="Q1044" s="211"/>
      <c r="R1044" s="211"/>
      <c r="S1044" s="211"/>
      <c r="T1044" s="212"/>
      <c r="AT1044" s="213" t="s">
        <v>222</v>
      </c>
      <c r="AU1044" s="213" t="s">
        <v>139</v>
      </c>
      <c r="AV1044" s="11" t="s">
        <v>77</v>
      </c>
      <c r="AW1044" s="11" t="s">
        <v>33</v>
      </c>
      <c r="AX1044" s="11" t="s">
        <v>70</v>
      </c>
      <c r="AY1044" s="213" t="s">
        <v>128</v>
      </c>
    </row>
    <row r="1045" spans="2:51" s="12" customFormat="1" ht="13.5">
      <c r="B1045" s="214"/>
      <c r="C1045" s="215"/>
      <c r="D1045" s="216" t="s">
        <v>222</v>
      </c>
      <c r="E1045" s="217" t="s">
        <v>19</v>
      </c>
      <c r="F1045" s="218" t="s">
        <v>350</v>
      </c>
      <c r="G1045" s="215"/>
      <c r="H1045" s="219">
        <v>46.48</v>
      </c>
      <c r="I1045" s="220"/>
      <c r="J1045" s="215"/>
      <c r="K1045" s="215"/>
      <c r="L1045" s="221"/>
      <c r="M1045" s="222"/>
      <c r="N1045" s="223"/>
      <c r="O1045" s="223"/>
      <c r="P1045" s="223"/>
      <c r="Q1045" s="223"/>
      <c r="R1045" s="223"/>
      <c r="S1045" s="223"/>
      <c r="T1045" s="224"/>
      <c r="AT1045" s="225" t="s">
        <v>222</v>
      </c>
      <c r="AU1045" s="225" t="s">
        <v>139</v>
      </c>
      <c r="AV1045" s="12" t="s">
        <v>79</v>
      </c>
      <c r="AW1045" s="12" t="s">
        <v>33</v>
      </c>
      <c r="AX1045" s="12" t="s">
        <v>77</v>
      </c>
      <c r="AY1045" s="225" t="s">
        <v>128</v>
      </c>
    </row>
    <row r="1046" spans="2:65" s="1" customFormat="1" ht="22.5" customHeight="1">
      <c r="B1046" s="34"/>
      <c r="C1046" s="172" t="s">
        <v>1295</v>
      </c>
      <c r="D1046" s="172" t="s">
        <v>129</v>
      </c>
      <c r="E1046" s="173" t="s">
        <v>1296</v>
      </c>
      <c r="F1046" s="174" t="s">
        <v>1297</v>
      </c>
      <c r="G1046" s="175" t="s">
        <v>227</v>
      </c>
      <c r="H1046" s="176">
        <v>215.61</v>
      </c>
      <c r="I1046" s="177"/>
      <c r="J1046" s="176">
        <f>ROUND(I1046*H1046,1)</f>
        <v>0</v>
      </c>
      <c r="K1046" s="174" t="s">
        <v>218</v>
      </c>
      <c r="L1046" s="54"/>
      <c r="M1046" s="178" t="s">
        <v>19</v>
      </c>
      <c r="N1046" s="179" t="s">
        <v>41</v>
      </c>
      <c r="O1046" s="35"/>
      <c r="P1046" s="180">
        <f>O1046*H1046</f>
        <v>0</v>
      </c>
      <c r="Q1046" s="180">
        <v>0.1617</v>
      </c>
      <c r="R1046" s="180">
        <f>Q1046*H1046</f>
        <v>34.86413700000001</v>
      </c>
      <c r="S1046" s="180">
        <v>0</v>
      </c>
      <c r="T1046" s="181">
        <f>S1046*H1046</f>
        <v>0</v>
      </c>
      <c r="AR1046" s="17" t="s">
        <v>143</v>
      </c>
      <c r="AT1046" s="17" t="s">
        <v>129</v>
      </c>
      <c r="AU1046" s="17" t="s">
        <v>139</v>
      </c>
      <c r="AY1046" s="17" t="s">
        <v>128</v>
      </c>
      <c r="BE1046" s="182">
        <f>IF(N1046="základní",J1046,0)</f>
        <v>0</v>
      </c>
      <c r="BF1046" s="182">
        <f>IF(N1046="snížená",J1046,0)</f>
        <v>0</v>
      </c>
      <c r="BG1046" s="182">
        <f>IF(N1046="zákl. přenesená",J1046,0)</f>
        <v>0</v>
      </c>
      <c r="BH1046" s="182">
        <f>IF(N1046="sníž. přenesená",J1046,0)</f>
        <v>0</v>
      </c>
      <c r="BI1046" s="182">
        <f>IF(N1046="nulová",J1046,0)</f>
        <v>0</v>
      </c>
      <c r="BJ1046" s="17" t="s">
        <v>77</v>
      </c>
      <c r="BK1046" s="182">
        <f>ROUND(I1046*H1046,1)</f>
        <v>0</v>
      </c>
      <c r="BL1046" s="17" t="s">
        <v>143</v>
      </c>
      <c r="BM1046" s="17" t="s">
        <v>1298</v>
      </c>
    </row>
    <row r="1047" spans="2:47" s="1" customFormat="1" ht="27">
      <c r="B1047" s="34"/>
      <c r="C1047" s="56"/>
      <c r="D1047" s="201" t="s">
        <v>220</v>
      </c>
      <c r="E1047" s="56"/>
      <c r="F1047" s="202" t="s">
        <v>1294</v>
      </c>
      <c r="G1047" s="56"/>
      <c r="H1047" s="56"/>
      <c r="I1047" s="145"/>
      <c r="J1047" s="56"/>
      <c r="K1047" s="56"/>
      <c r="L1047" s="54"/>
      <c r="M1047" s="71"/>
      <c r="N1047" s="35"/>
      <c r="O1047" s="35"/>
      <c r="P1047" s="35"/>
      <c r="Q1047" s="35"/>
      <c r="R1047" s="35"/>
      <c r="S1047" s="35"/>
      <c r="T1047" s="72"/>
      <c r="AT1047" s="17" t="s">
        <v>220</v>
      </c>
      <c r="AU1047" s="17" t="s">
        <v>139</v>
      </c>
    </row>
    <row r="1048" spans="2:51" s="11" customFormat="1" ht="13.5">
      <c r="B1048" s="203"/>
      <c r="C1048" s="204"/>
      <c r="D1048" s="201" t="s">
        <v>222</v>
      </c>
      <c r="E1048" s="205" t="s">
        <v>19</v>
      </c>
      <c r="F1048" s="206" t="s">
        <v>1278</v>
      </c>
      <c r="G1048" s="204"/>
      <c r="H1048" s="207" t="s">
        <v>19</v>
      </c>
      <c r="I1048" s="208"/>
      <c r="J1048" s="204"/>
      <c r="K1048" s="204"/>
      <c r="L1048" s="209"/>
      <c r="M1048" s="210"/>
      <c r="N1048" s="211"/>
      <c r="O1048" s="211"/>
      <c r="P1048" s="211"/>
      <c r="Q1048" s="211"/>
      <c r="R1048" s="211"/>
      <c r="S1048" s="211"/>
      <c r="T1048" s="212"/>
      <c r="AT1048" s="213" t="s">
        <v>222</v>
      </c>
      <c r="AU1048" s="213" t="s">
        <v>139</v>
      </c>
      <c r="AV1048" s="11" t="s">
        <v>77</v>
      </c>
      <c r="AW1048" s="11" t="s">
        <v>33</v>
      </c>
      <c r="AX1048" s="11" t="s">
        <v>70</v>
      </c>
      <c r="AY1048" s="213" t="s">
        <v>128</v>
      </c>
    </row>
    <row r="1049" spans="2:51" s="12" customFormat="1" ht="13.5">
      <c r="B1049" s="214"/>
      <c r="C1049" s="215"/>
      <c r="D1049" s="216" t="s">
        <v>222</v>
      </c>
      <c r="E1049" s="217" t="s">
        <v>19</v>
      </c>
      <c r="F1049" s="218" t="s">
        <v>1299</v>
      </c>
      <c r="G1049" s="215"/>
      <c r="H1049" s="219">
        <v>215.61</v>
      </c>
      <c r="I1049" s="220"/>
      <c r="J1049" s="215"/>
      <c r="K1049" s="215"/>
      <c r="L1049" s="221"/>
      <c r="M1049" s="222"/>
      <c r="N1049" s="223"/>
      <c r="O1049" s="223"/>
      <c r="P1049" s="223"/>
      <c r="Q1049" s="223"/>
      <c r="R1049" s="223"/>
      <c r="S1049" s="223"/>
      <c r="T1049" s="224"/>
      <c r="AT1049" s="225" t="s">
        <v>222</v>
      </c>
      <c r="AU1049" s="225" t="s">
        <v>139</v>
      </c>
      <c r="AV1049" s="12" t="s">
        <v>79</v>
      </c>
      <c r="AW1049" s="12" t="s">
        <v>33</v>
      </c>
      <c r="AX1049" s="12" t="s">
        <v>77</v>
      </c>
      <c r="AY1049" s="225" t="s">
        <v>128</v>
      </c>
    </row>
    <row r="1050" spans="2:65" s="1" customFormat="1" ht="22.5" customHeight="1">
      <c r="B1050" s="34"/>
      <c r="C1050" s="172" t="s">
        <v>1300</v>
      </c>
      <c r="D1050" s="172" t="s">
        <v>129</v>
      </c>
      <c r="E1050" s="173" t="s">
        <v>1301</v>
      </c>
      <c r="F1050" s="174" t="s">
        <v>1302</v>
      </c>
      <c r="G1050" s="175" t="s">
        <v>227</v>
      </c>
      <c r="H1050" s="176">
        <v>301.14</v>
      </c>
      <c r="I1050" s="177"/>
      <c r="J1050" s="176">
        <f>ROUND(I1050*H1050,1)</f>
        <v>0</v>
      </c>
      <c r="K1050" s="174" t="s">
        <v>218</v>
      </c>
      <c r="L1050" s="54"/>
      <c r="M1050" s="178" t="s">
        <v>19</v>
      </c>
      <c r="N1050" s="179" t="s">
        <v>41</v>
      </c>
      <c r="O1050" s="35"/>
      <c r="P1050" s="180">
        <f>O1050*H1050</f>
        <v>0</v>
      </c>
      <c r="Q1050" s="180">
        <v>0.00012</v>
      </c>
      <c r="R1050" s="180">
        <f>Q1050*H1050</f>
        <v>0.0361368</v>
      </c>
      <c r="S1050" s="180">
        <v>0</v>
      </c>
      <c r="T1050" s="181">
        <f>S1050*H1050</f>
        <v>0</v>
      </c>
      <c r="AR1050" s="17" t="s">
        <v>143</v>
      </c>
      <c r="AT1050" s="17" t="s">
        <v>129</v>
      </c>
      <c r="AU1050" s="17" t="s">
        <v>139</v>
      </c>
      <c r="AY1050" s="17" t="s">
        <v>128</v>
      </c>
      <c r="BE1050" s="182">
        <f>IF(N1050="základní",J1050,0)</f>
        <v>0</v>
      </c>
      <c r="BF1050" s="182">
        <f>IF(N1050="snížená",J1050,0)</f>
        <v>0</v>
      </c>
      <c r="BG1050" s="182">
        <f>IF(N1050="zákl. přenesená",J1050,0)</f>
        <v>0</v>
      </c>
      <c r="BH1050" s="182">
        <f>IF(N1050="sníž. přenesená",J1050,0)</f>
        <v>0</v>
      </c>
      <c r="BI1050" s="182">
        <f>IF(N1050="nulová",J1050,0)</f>
        <v>0</v>
      </c>
      <c r="BJ1050" s="17" t="s">
        <v>77</v>
      </c>
      <c r="BK1050" s="182">
        <f>ROUND(I1050*H1050,1)</f>
        <v>0</v>
      </c>
      <c r="BL1050" s="17" t="s">
        <v>143</v>
      </c>
      <c r="BM1050" s="17" t="s">
        <v>1303</v>
      </c>
    </row>
    <row r="1051" spans="2:51" s="11" customFormat="1" ht="13.5">
      <c r="B1051" s="203"/>
      <c r="C1051" s="204"/>
      <c r="D1051" s="201" t="s">
        <v>222</v>
      </c>
      <c r="E1051" s="205" t="s">
        <v>19</v>
      </c>
      <c r="F1051" s="206" t="s">
        <v>1276</v>
      </c>
      <c r="G1051" s="204"/>
      <c r="H1051" s="207" t="s">
        <v>19</v>
      </c>
      <c r="I1051" s="208"/>
      <c r="J1051" s="204"/>
      <c r="K1051" s="204"/>
      <c r="L1051" s="209"/>
      <c r="M1051" s="210"/>
      <c r="N1051" s="211"/>
      <c r="O1051" s="211"/>
      <c r="P1051" s="211"/>
      <c r="Q1051" s="211"/>
      <c r="R1051" s="211"/>
      <c r="S1051" s="211"/>
      <c r="T1051" s="212"/>
      <c r="AT1051" s="213" t="s">
        <v>222</v>
      </c>
      <c r="AU1051" s="213" t="s">
        <v>139</v>
      </c>
      <c r="AV1051" s="11" t="s">
        <v>77</v>
      </c>
      <c r="AW1051" s="11" t="s">
        <v>33</v>
      </c>
      <c r="AX1051" s="11" t="s">
        <v>70</v>
      </c>
      <c r="AY1051" s="213" t="s">
        <v>128</v>
      </c>
    </row>
    <row r="1052" spans="2:51" s="12" customFormat="1" ht="13.5">
      <c r="B1052" s="214"/>
      <c r="C1052" s="215"/>
      <c r="D1052" s="201" t="s">
        <v>222</v>
      </c>
      <c r="E1052" s="227" t="s">
        <v>19</v>
      </c>
      <c r="F1052" s="228" t="s">
        <v>350</v>
      </c>
      <c r="G1052" s="215"/>
      <c r="H1052" s="229">
        <v>46.48</v>
      </c>
      <c r="I1052" s="220"/>
      <c r="J1052" s="215"/>
      <c r="K1052" s="215"/>
      <c r="L1052" s="221"/>
      <c r="M1052" s="222"/>
      <c r="N1052" s="223"/>
      <c r="O1052" s="223"/>
      <c r="P1052" s="223"/>
      <c r="Q1052" s="223"/>
      <c r="R1052" s="223"/>
      <c r="S1052" s="223"/>
      <c r="T1052" s="224"/>
      <c r="AT1052" s="225" t="s">
        <v>222</v>
      </c>
      <c r="AU1052" s="225" t="s">
        <v>139</v>
      </c>
      <c r="AV1052" s="12" t="s">
        <v>79</v>
      </c>
      <c r="AW1052" s="12" t="s">
        <v>33</v>
      </c>
      <c r="AX1052" s="12" t="s">
        <v>70</v>
      </c>
      <c r="AY1052" s="225" t="s">
        <v>128</v>
      </c>
    </row>
    <row r="1053" spans="2:51" s="11" customFormat="1" ht="13.5">
      <c r="B1053" s="203"/>
      <c r="C1053" s="204"/>
      <c r="D1053" s="201" t="s">
        <v>222</v>
      </c>
      <c r="E1053" s="205" t="s">
        <v>19</v>
      </c>
      <c r="F1053" s="206" t="s">
        <v>1242</v>
      </c>
      <c r="G1053" s="204"/>
      <c r="H1053" s="207" t="s">
        <v>19</v>
      </c>
      <c r="I1053" s="208"/>
      <c r="J1053" s="204"/>
      <c r="K1053" s="204"/>
      <c r="L1053" s="209"/>
      <c r="M1053" s="210"/>
      <c r="N1053" s="211"/>
      <c r="O1053" s="211"/>
      <c r="P1053" s="211"/>
      <c r="Q1053" s="211"/>
      <c r="R1053" s="211"/>
      <c r="S1053" s="211"/>
      <c r="T1053" s="212"/>
      <c r="AT1053" s="213" t="s">
        <v>222</v>
      </c>
      <c r="AU1053" s="213" t="s">
        <v>139</v>
      </c>
      <c r="AV1053" s="11" t="s">
        <v>77</v>
      </c>
      <c r="AW1053" s="11" t="s">
        <v>33</v>
      </c>
      <c r="AX1053" s="11" t="s">
        <v>70</v>
      </c>
      <c r="AY1053" s="213" t="s">
        <v>128</v>
      </c>
    </row>
    <row r="1054" spans="2:51" s="12" customFormat="1" ht="13.5">
      <c r="B1054" s="214"/>
      <c r="C1054" s="215"/>
      <c r="D1054" s="201" t="s">
        <v>222</v>
      </c>
      <c r="E1054" s="227" t="s">
        <v>19</v>
      </c>
      <c r="F1054" s="228" t="s">
        <v>1073</v>
      </c>
      <c r="G1054" s="215"/>
      <c r="H1054" s="229">
        <v>21.56</v>
      </c>
      <c r="I1054" s="220"/>
      <c r="J1054" s="215"/>
      <c r="K1054" s="215"/>
      <c r="L1054" s="221"/>
      <c r="M1054" s="222"/>
      <c r="N1054" s="223"/>
      <c r="O1054" s="223"/>
      <c r="P1054" s="223"/>
      <c r="Q1054" s="223"/>
      <c r="R1054" s="223"/>
      <c r="S1054" s="223"/>
      <c r="T1054" s="224"/>
      <c r="AT1054" s="225" t="s">
        <v>222</v>
      </c>
      <c r="AU1054" s="225" t="s">
        <v>139</v>
      </c>
      <c r="AV1054" s="12" t="s">
        <v>79</v>
      </c>
      <c r="AW1054" s="12" t="s">
        <v>33</v>
      </c>
      <c r="AX1054" s="12" t="s">
        <v>70</v>
      </c>
      <c r="AY1054" s="225" t="s">
        <v>128</v>
      </c>
    </row>
    <row r="1055" spans="2:51" s="11" customFormat="1" ht="13.5">
      <c r="B1055" s="203"/>
      <c r="C1055" s="204"/>
      <c r="D1055" s="201" t="s">
        <v>222</v>
      </c>
      <c r="E1055" s="205" t="s">
        <v>19</v>
      </c>
      <c r="F1055" s="206" t="s">
        <v>1278</v>
      </c>
      <c r="G1055" s="204"/>
      <c r="H1055" s="207" t="s">
        <v>19</v>
      </c>
      <c r="I1055" s="208"/>
      <c r="J1055" s="204"/>
      <c r="K1055" s="204"/>
      <c r="L1055" s="209"/>
      <c r="M1055" s="210"/>
      <c r="N1055" s="211"/>
      <c r="O1055" s="211"/>
      <c r="P1055" s="211"/>
      <c r="Q1055" s="211"/>
      <c r="R1055" s="211"/>
      <c r="S1055" s="211"/>
      <c r="T1055" s="212"/>
      <c r="AT1055" s="213" t="s">
        <v>222</v>
      </c>
      <c r="AU1055" s="213" t="s">
        <v>139</v>
      </c>
      <c r="AV1055" s="11" t="s">
        <v>77</v>
      </c>
      <c r="AW1055" s="11" t="s">
        <v>33</v>
      </c>
      <c r="AX1055" s="11" t="s">
        <v>70</v>
      </c>
      <c r="AY1055" s="213" t="s">
        <v>128</v>
      </c>
    </row>
    <row r="1056" spans="2:51" s="12" customFormat="1" ht="13.5">
      <c r="B1056" s="214"/>
      <c r="C1056" s="215"/>
      <c r="D1056" s="201" t="s">
        <v>222</v>
      </c>
      <c r="E1056" s="227" t="s">
        <v>19</v>
      </c>
      <c r="F1056" s="228" t="s">
        <v>1299</v>
      </c>
      <c r="G1056" s="215"/>
      <c r="H1056" s="229">
        <v>215.61</v>
      </c>
      <c r="I1056" s="220"/>
      <c r="J1056" s="215"/>
      <c r="K1056" s="215"/>
      <c r="L1056" s="221"/>
      <c r="M1056" s="222"/>
      <c r="N1056" s="223"/>
      <c r="O1056" s="223"/>
      <c r="P1056" s="223"/>
      <c r="Q1056" s="223"/>
      <c r="R1056" s="223"/>
      <c r="S1056" s="223"/>
      <c r="T1056" s="224"/>
      <c r="AT1056" s="225" t="s">
        <v>222</v>
      </c>
      <c r="AU1056" s="225" t="s">
        <v>139</v>
      </c>
      <c r="AV1056" s="12" t="s">
        <v>79</v>
      </c>
      <c r="AW1056" s="12" t="s">
        <v>33</v>
      </c>
      <c r="AX1056" s="12" t="s">
        <v>70</v>
      </c>
      <c r="AY1056" s="225" t="s">
        <v>128</v>
      </c>
    </row>
    <row r="1057" spans="2:51" s="11" customFormat="1" ht="13.5">
      <c r="B1057" s="203"/>
      <c r="C1057" s="204"/>
      <c r="D1057" s="201" t="s">
        <v>222</v>
      </c>
      <c r="E1057" s="205" t="s">
        <v>19</v>
      </c>
      <c r="F1057" s="206" t="s">
        <v>1244</v>
      </c>
      <c r="G1057" s="204"/>
      <c r="H1057" s="207" t="s">
        <v>19</v>
      </c>
      <c r="I1057" s="208"/>
      <c r="J1057" s="204"/>
      <c r="K1057" s="204"/>
      <c r="L1057" s="209"/>
      <c r="M1057" s="210"/>
      <c r="N1057" s="211"/>
      <c r="O1057" s="211"/>
      <c r="P1057" s="211"/>
      <c r="Q1057" s="211"/>
      <c r="R1057" s="211"/>
      <c r="S1057" s="211"/>
      <c r="T1057" s="212"/>
      <c r="AT1057" s="213" t="s">
        <v>222</v>
      </c>
      <c r="AU1057" s="213" t="s">
        <v>139</v>
      </c>
      <c r="AV1057" s="11" t="s">
        <v>77</v>
      </c>
      <c r="AW1057" s="11" t="s">
        <v>33</v>
      </c>
      <c r="AX1057" s="11" t="s">
        <v>70</v>
      </c>
      <c r="AY1057" s="213" t="s">
        <v>128</v>
      </c>
    </row>
    <row r="1058" spans="2:51" s="12" customFormat="1" ht="13.5">
      <c r="B1058" s="214"/>
      <c r="C1058" s="215"/>
      <c r="D1058" s="201" t="s">
        <v>222</v>
      </c>
      <c r="E1058" s="227" t="s">
        <v>19</v>
      </c>
      <c r="F1058" s="228" t="s">
        <v>1304</v>
      </c>
      <c r="G1058" s="215"/>
      <c r="H1058" s="229">
        <v>17.49</v>
      </c>
      <c r="I1058" s="220"/>
      <c r="J1058" s="215"/>
      <c r="K1058" s="215"/>
      <c r="L1058" s="221"/>
      <c r="M1058" s="222"/>
      <c r="N1058" s="223"/>
      <c r="O1058" s="223"/>
      <c r="P1058" s="223"/>
      <c r="Q1058" s="223"/>
      <c r="R1058" s="223"/>
      <c r="S1058" s="223"/>
      <c r="T1058" s="224"/>
      <c r="AT1058" s="225" t="s">
        <v>222</v>
      </c>
      <c r="AU1058" s="225" t="s">
        <v>139</v>
      </c>
      <c r="AV1058" s="12" t="s">
        <v>79</v>
      </c>
      <c r="AW1058" s="12" t="s">
        <v>33</v>
      </c>
      <c r="AX1058" s="12" t="s">
        <v>70</v>
      </c>
      <c r="AY1058" s="225" t="s">
        <v>128</v>
      </c>
    </row>
    <row r="1059" spans="2:51" s="13" customFormat="1" ht="13.5">
      <c r="B1059" s="230"/>
      <c r="C1059" s="231"/>
      <c r="D1059" s="216" t="s">
        <v>222</v>
      </c>
      <c r="E1059" s="232" t="s">
        <v>19</v>
      </c>
      <c r="F1059" s="233" t="s">
        <v>251</v>
      </c>
      <c r="G1059" s="231"/>
      <c r="H1059" s="234">
        <v>301.14</v>
      </c>
      <c r="I1059" s="235"/>
      <c r="J1059" s="231"/>
      <c r="K1059" s="231"/>
      <c r="L1059" s="236"/>
      <c r="M1059" s="237"/>
      <c r="N1059" s="238"/>
      <c r="O1059" s="238"/>
      <c r="P1059" s="238"/>
      <c r="Q1059" s="238"/>
      <c r="R1059" s="238"/>
      <c r="S1059" s="238"/>
      <c r="T1059" s="239"/>
      <c r="AT1059" s="240" t="s">
        <v>222</v>
      </c>
      <c r="AU1059" s="240" t="s">
        <v>139</v>
      </c>
      <c r="AV1059" s="13" t="s">
        <v>143</v>
      </c>
      <c r="AW1059" s="13" t="s">
        <v>4</v>
      </c>
      <c r="AX1059" s="13" t="s">
        <v>77</v>
      </c>
      <c r="AY1059" s="240" t="s">
        <v>128</v>
      </c>
    </row>
    <row r="1060" spans="2:65" s="1" customFormat="1" ht="22.5" customHeight="1">
      <c r="B1060" s="34"/>
      <c r="C1060" s="172" t="s">
        <v>1305</v>
      </c>
      <c r="D1060" s="172" t="s">
        <v>129</v>
      </c>
      <c r="E1060" s="173" t="s">
        <v>1306</v>
      </c>
      <c r="F1060" s="174" t="s">
        <v>1307</v>
      </c>
      <c r="G1060" s="175" t="s">
        <v>227</v>
      </c>
      <c r="H1060" s="176">
        <v>85.53</v>
      </c>
      <c r="I1060" s="177"/>
      <c r="J1060" s="176">
        <f>ROUND(I1060*H1060,1)</f>
        <v>0</v>
      </c>
      <c r="K1060" s="174" t="s">
        <v>218</v>
      </c>
      <c r="L1060" s="54"/>
      <c r="M1060" s="178" t="s">
        <v>19</v>
      </c>
      <c r="N1060" s="179" t="s">
        <v>41</v>
      </c>
      <c r="O1060" s="35"/>
      <c r="P1060" s="180">
        <f>O1060*H1060</f>
        <v>0</v>
      </c>
      <c r="Q1060" s="180">
        <v>0</v>
      </c>
      <c r="R1060" s="180">
        <f>Q1060*H1060</f>
        <v>0</v>
      </c>
      <c r="S1060" s="180">
        <v>0</v>
      </c>
      <c r="T1060" s="181">
        <f>S1060*H1060</f>
        <v>0</v>
      </c>
      <c r="AR1060" s="17" t="s">
        <v>143</v>
      </c>
      <c r="AT1060" s="17" t="s">
        <v>129</v>
      </c>
      <c r="AU1060" s="17" t="s">
        <v>139</v>
      </c>
      <c r="AY1060" s="17" t="s">
        <v>128</v>
      </c>
      <c r="BE1060" s="182">
        <f>IF(N1060="základní",J1060,0)</f>
        <v>0</v>
      </c>
      <c r="BF1060" s="182">
        <f>IF(N1060="snížená",J1060,0)</f>
        <v>0</v>
      </c>
      <c r="BG1060" s="182">
        <f>IF(N1060="zákl. přenesená",J1060,0)</f>
        <v>0</v>
      </c>
      <c r="BH1060" s="182">
        <f>IF(N1060="sníž. přenesená",J1060,0)</f>
        <v>0</v>
      </c>
      <c r="BI1060" s="182">
        <f>IF(N1060="nulová",J1060,0)</f>
        <v>0</v>
      </c>
      <c r="BJ1060" s="17" t="s">
        <v>77</v>
      </c>
      <c r="BK1060" s="182">
        <f>ROUND(I1060*H1060,1)</f>
        <v>0</v>
      </c>
      <c r="BL1060" s="17" t="s">
        <v>143</v>
      </c>
      <c r="BM1060" s="17" t="s">
        <v>1308</v>
      </c>
    </row>
    <row r="1061" spans="2:51" s="11" customFormat="1" ht="13.5">
      <c r="B1061" s="203"/>
      <c r="C1061" s="204"/>
      <c r="D1061" s="201" t="s">
        <v>222</v>
      </c>
      <c r="E1061" s="205" t="s">
        <v>19</v>
      </c>
      <c r="F1061" s="206" t="s">
        <v>1242</v>
      </c>
      <c r="G1061" s="204"/>
      <c r="H1061" s="207" t="s">
        <v>19</v>
      </c>
      <c r="I1061" s="208"/>
      <c r="J1061" s="204"/>
      <c r="K1061" s="204"/>
      <c r="L1061" s="209"/>
      <c r="M1061" s="210"/>
      <c r="N1061" s="211"/>
      <c r="O1061" s="211"/>
      <c r="P1061" s="211"/>
      <c r="Q1061" s="211"/>
      <c r="R1061" s="211"/>
      <c r="S1061" s="211"/>
      <c r="T1061" s="212"/>
      <c r="AT1061" s="213" t="s">
        <v>222</v>
      </c>
      <c r="AU1061" s="213" t="s">
        <v>139</v>
      </c>
      <c r="AV1061" s="11" t="s">
        <v>77</v>
      </c>
      <c r="AW1061" s="11" t="s">
        <v>33</v>
      </c>
      <c r="AX1061" s="11" t="s">
        <v>70</v>
      </c>
      <c r="AY1061" s="213" t="s">
        <v>128</v>
      </c>
    </row>
    <row r="1062" spans="2:51" s="12" customFormat="1" ht="13.5">
      <c r="B1062" s="214"/>
      <c r="C1062" s="215"/>
      <c r="D1062" s="201" t="s">
        <v>222</v>
      </c>
      <c r="E1062" s="227" t="s">
        <v>19</v>
      </c>
      <c r="F1062" s="228" t="s">
        <v>1073</v>
      </c>
      <c r="G1062" s="215"/>
      <c r="H1062" s="229">
        <v>21.56</v>
      </c>
      <c r="I1062" s="220"/>
      <c r="J1062" s="215"/>
      <c r="K1062" s="215"/>
      <c r="L1062" s="221"/>
      <c r="M1062" s="222"/>
      <c r="N1062" s="223"/>
      <c r="O1062" s="223"/>
      <c r="P1062" s="223"/>
      <c r="Q1062" s="223"/>
      <c r="R1062" s="223"/>
      <c r="S1062" s="223"/>
      <c r="T1062" s="224"/>
      <c r="AT1062" s="225" t="s">
        <v>222</v>
      </c>
      <c r="AU1062" s="225" t="s">
        <v>139</v>
      </c>
      <c r="AV1062" s="12" t="s">
        <v>79</v>
      </c>
      <c r="AW1062" s="12" t="s">
        <v>33</v>
      </c>
      <c r="AX1062" s="12" t="s">
        <v>70</v>
      </c>
      <c r="AY1062" s="225" t="s">
        <v>128</v>
      </c>
    </row>
    <row r="1063" spans="2:51" s="11" customFormat="1" ht="13.5">
      <c r="B1063" s="203"/>
      <c r="C1063" s="204"/>
      <c r="D1063" s="201" t="s">
        <v>222</v>
      </c>
      <c r="E1063" s="205" t="s">
        <v>19</v>
      </c>
      <c r="F1063" s="206" t="s">
        <v>349</v>
      </c>
      <c r="G1063" s="204"/>
      <c r="H1063" s="207" t="s">
        <v>19</v>
      </c>
      <c r="I1063" s="208"/>
      <c r="J1063" s="204"/>
      <c r="K1063" s="204"/>
      <c r="L1063" s="209"/>
      <c r="M1063" s="210"/>
      <c r="N1063" s="211"/>
      <c r="O1063" s="211"/>
      <c r="P1063" s="211"/>
      <c r="Q1063" s="211"/>
      <c r="R1063" s="211"/>
      <c r="S1063" s="211"/>
      <c r="T1063" s="212"/>
      <c r="AT1063" s="213" t="s">
        <v>222</v>
      </c>
      <c r="AU1063" s="213" t="s">
        <v>139</v>
      </c>
      <c r="AV1063" s="11" t="s">
        <v>77</v>
      </c>
      <c r="AW1063" s="11" t="s">
        <v>33</v>
      </c>
      <c r="AX1063" s="11" t="s">
        <v>70</v>
      </c>
      <c r="AY1063" s="213" t="s">
        <v>128</v>
      </c>
    </row>
    <row r="1064" spans="2:51" s="12" customFormat="1" ht="13.5">
      <c r="B1064" s="214"/>
      <c r="C1064" s="215"/>
      <c r="D1064" s="201" t="s">
        <v>222</v>
      </c>
      <c r="E1064" s="227" t="s">
        <v>19</v>
      </c>
      <c r="F1064" s="228" t="s">
        <v>350</v>
      </c>
      <c r="G1064" s="215"/>
      <c r="H1064" s="229">
        <v>46.48</v>
      </c>
      <c r="I1064" s="220"/>
      <c r="J1064" s="215"/>
      <c r="K1064" s="215"/>
      <c r="L1064" s="221"/>
      <c r="M1064" s="222"/>
      <c r="N1064" s="223"/>
      <c r="O1064" s="223"/>
      <c r="P1064" s="223"/>
      <c r="Q1064" s="223"/>
      <c r="R1064" s="223"/>
      <c r="S1064" s="223"/>
      <c r="T1064" s="224"/>
      <c r="AT1064" s="225" t="s">
        <v>222</v>
      </c>
      <c r="AU1064" s="225" t="s">
        <v>139</v>
      </c>
      <c r="AV1064" s="12" t="s">
        <v>79</v>
      </c>
      <c r="AW1064" s="12" t="s">
        <v>33</v>
      </c>
      <c r="AX1064" s="12" t="s">
        <v>70</v>
      </c>
      <c r="AY1064" s="225" t="s">
        <v>128</v>
      </c>
    </row>
    <row r="1065" spans="2:51" s="11" customFormat="1" ht="13.5">
      <c r="B1065" s="203"/>
      <c r="C1065" s="204"/>
      <c r="D1065" s="201" t="s">
        <v>222</v>
      </c>
      <c r="E1065" s="205" t="s">
        <v>19</v>
      </c>
      <c r="F1065" s="206" t="s">
        <v>1244</v>
      </c>
      <c r="G1065" s="204"/>
      <c r="H1065" s="207" t="s">
        <v>19</v>
      </c>
      <c r="I1065" s="208"/>
      <c r="J1065" s="204"/>
      <c r="K1065" s="204"/>
      <c r="L1065" s="209"/>
      <c r="M1065" s="210"/>
      <c r="N1065" s="211"/>
      <c r="O1065" s="211"/>
      <c r="P1065" s="211"/>
      <c r="Q1065" s="211"/>
      <c r="R1065" s="211"/>
      <c r="S1065" s="211"/>
      <c r="T1065" s="212"/>
      <c r="AT1065" s="213" t="s">
        <v>222</v>
      </c>
      <c r="AU1065" s="213" t="s">
        <v>139</v>
      </c>
      <c r="AV1065" s="11" t="s">
        <v>77</v>
      </c>
      <c r="AW1065" s="11" t="s">
        <v>33</v>
      </c>
      <c r="AX1065" s="11" t="s">
        <v>70</v>
      </c>
      <c r="AY1065" s="213" t="s">
        <v>128</v>
      </c>
    </row>
    <row r="1066" spans="2:51" s="12" customFormat="1" ht="13.5">
      <c r="B1066" s="214"/>
      <c r="C1066" s="215"/>
      <c r="D1066" s="201" t="s">
        <v>222</v>
      </c>
      <c r="E1066" s="227" t="s">
        <v>19</v>
      </c>
      <c r="F1066" s="228" t="s">
        <v>1304</v>
      </c>
      <c r="G1066" s="215"/>
      <c r="H1066" s="229">
        <v>17.49</v>
      </c>
      <c r="I1066" s="220"/>
      <c r="J1066" s="215"/>
      <c r="K1066" s="215"/>
      <c r="L1066" s="221"/>
      <c r="M1066" s="222"/>
      <c r="N1066" s="223"/>
      <c r="O1066" s="223"/>
      <c r="P1066" s="223"/>
      <c r="Q1066" s="223"/>
      <c r="R1066" s="223"/>
      <c r="S1066" s="223"/>
      <c r="T1066" s="224"/>
      <c r="AT1066" s="225" t="s">
        <v>222</v>
      </c>
      <c r="AU1066" s="225" t="s">
        <v>139</v>
      </c>
      <c r="AV1066" s="12" t="s">
        <v>79</v>
      </c>
      <c r="AW1066" s="12" t="s">
        <v>33</v>
      </c>
      <c r="AX1066" s="12" t="s">
        <v>70</v>
      </c>
      <c r="AY1066" s="225" t="s">
        <v>128</v>
      </c>
    </row>
    <row r="1067" spans="2:51" s="13" customFormat="1" ht="13.5">
      <c r="B1067" s="230"/>
      <c r="C1067" s="231"/>
      <c r="D1067" s="216" t="s">
        <v>222</v>
      </c>
      <c r="E1067" s="232" t="s">
        <v>19</v>
      </c>
      <c r="F1067" s="233" t="s">
        <v>251</v>
      </c>
      <c r="G1067" s="231"/>
      <c r="H1067" s="234">
        <v>85.53</v>
      </c>
      <c r="I1067" s="235"/>
      <c r="J1067" s="231"/>
      <c r="K1067" s="231"/>
      <c r="L1067" s="236"/>
      <c r="M1067" s="237"/>
      <c r="N1067" s="238"/>
      <c r="O1067" s="238"/>
      <c r="P1067" s="238"/>
      <c r="Q1067" s="238"/>
      <c r="R1067" s="238"/>
      <c r="S1067" s="238"/>
      <c r="T1067" s="239"/>
      <c r="AT1067" s="240" t="s">
        <v>222</v>
      </c>
      <c r="AU1067" s="240" t="s">
        <v>139</v>
      </c>
      <c r="AV1067" s="13" t="s">
        <v>143</v>
      </c>
      <c r="AW1067" s="13" t="s">
        <v>33</v>
      </c>
      <c r="AX1067" s="13" t="s">
        <v>77</v>
      </c>
      <c r="AY1067" s="240" t="s">
        <v>128</v>
      </c>
    </row>
    <row r="1068" spans="2:65" s="1" customFormat="1" ht="22.5" customHeight="1">
      <c r="B1068" s="34"/>
      <c r="C1068" s="172" t="s">
        <v>1309</v>
      </c>
      <c r="D1068" s="172" t="s">
        <v>129</v>
      </c>
      <c r="E1068" s="173" t="s">
        <v>1310</v>
      </c>
      <c r="F1068" s="174" t="s">
        <v>1311</v>
      </c>
      <c r="G1068" s="175" t="s">
        <v>227</v>
      </c>
      <c r="H1068" s="176">
        <v>301.14</v>
      </c>
      <c r="I1068" s="177"/>
      <c r="J1068" s="176">
        <f>ROUND(I1068*H1068,1)</f>
        <v>0</v>
      </c>
      <c r="K1068" s="174" t="s">
        <v>19</v>
      </c>
      <c r="L1068" s="54"/>
      <c r="M1068" s="178" t="s">
        <v>19</v>
      </c>
      <c r="N1068" s="179" t="s">
        <v>41</v>
      </c>
      <c r="O1068" s="35"/>
      <c r="P1068" s="180">
        <f>O1068*H1068</f>
        <v>0</v>
      </c>
      <c r="Q1068" s="180">
        <v>6E-05</v>
      </c>
      <c r="R1068" s="180">
        <f>Q1068*H1068</f>
        <v>0.0180684</v>
      </c>
      <c r="S1068" s="180">
        <v>0</v>
      </c>
      <c r="T1068" s="181">
        <f>S1068*H1068</f>
        <v>0</v>
      </c>
      <c r="AR1068" s="17" t="s">
        <v>143</v>
      </c>
      <c r="AT1068" s="17" t="s">
        <v>129</v>
      </c>
      <c r="AU1068" s="17" t="s">
        <v>139</v>
      </c>
      <c r="AY1068" s="17" t="s">
        <v>128</v>
      </c>
      <c r="BE1068" s="182">
        <f>IF(N1068="základní",J1068,0)</f>
        <v>0</v>
      </c>
      <c r="BF1068" s="182">
        <f>IF(N1068="snížená",J1068,0)</f>
        <v>0</v>
      </c>
      <c r="BG1068" s="182">
        <f>IF(N1068="zákl. přenesená",J1068,0)</f>
        <v>0</v>
      </c>
      <c r="BH1068" s="182">
        <f>IF(N1068="sníž. přenesená",J1068,0)</f>
        <v>0</v>
      </c>
      <c r="BI1068" s="182">
        <f>IF(N1068="nulová",J1068,0)</f>
        <v>0</v>
      </c>
      <c r="BJ1068" s="17" t="s">
        <v>77</v>
      </c>
      <c r="BK1068" s="182">
        <f>ROUND(I1068*H1068,1)</f>
        <v>0</v>
      </c>
      <c r="BL1068" s="17" t="s">
        <v>143</v>
      </c>
      <c r="BM1068" s="17" t="s">
        <v>1312</v>
      </c>
    </row>
    <row r="1069" spans="2:63" s="9" customFormat="1" ht="22.35" customHeight="1">
      <c r="B1069" s="158"/>
      <c r="C1069" s="159"/>
      <c r="D1069" s="160" t="s">
        <v>69</v>
      </c>
      <c r="E1069" s="199" t="s">
        <v>166</v>
      </c>
      <c r="F1069" s="199" t="s">
        <v>622</v>
      </c>
      <c r="G1069" s="159"/>
      <c r="H1069" s="159"/>
      <c r="I1069" s="162"/>
      <c r="J1069" s="200">
        <f>BK1069</f>
        <v>0</v>
      </c>
      <c r="K1069" s="159"/>
      <c r="L1069" s="164"/>
      <c r="M1069" s="165"/>
      <c r="N1069" s="166"/>
      <c r="O1069" s="166"/>
      <c r="P1069" s="167">
        <f>SUM(P1070:P1088)</f>
        <v>0</v>
      </c>
      <c r="Q1069" s="166"/>
      <c r="R1069" s="167">
        <f>SUM(R1070:R1088)</f>
        <v>0.06667690000000001</v>
      </c>
      <c r="S1069" s="166"/>
      <c r="T1069" s="168">
        <f>SUM(T1070:T1088)</f>
        <v>0</v>
      </c>
      <c r="AR1069" s="169" t="s">
        <v>77</v>
      </c>
      <c r="AT1069" s="170" t="s">
        <v>69</v>
      </c>
      <c r="AU1069" s="170" t="s">
        <v>79</v>
      </c>
      <c r="AY1069" s="169" t="s">
        <v>128</v>
      </c>
      <c r="BK1069" s="171">
        <f>SUM(BK1070:BK1088)</f>
        <v>0</v>
      </c>
    </row>
    <row r="1070" spans="2:65" s="1" customFormat="1" ht="31.5" customHeight="1">
      <c r="B1070" s="34"/>
      <c r="C1070" s="172" t="s">
        <v>1313</v>
      </c>
      <c r="D1070" s="172" t="s">
        <v>129</v>
      </c>
      <c r="E1070" s="173" t="s">
        <v>1314</v>
      </c>
      <c r="F1070" s="174" t="s">
        <v>1315</v>
      </c>
      <c r="G1070" s="175" t="s">
        <v>236</v>
      </c>
      <c r="H1070" s="176">
        <v>101.7</v>
      </c>
      <c r="I1070" s="177"/>
      <c r="J1070" s="176">
        <f>ROUND(I1070*H1070,1)</f>
        <v>0</v>
      </c>
      <c r="K1070" s="174" t="s">
        <v>218</v>
      </c>
      <c r="L1070" s="54"/>
      <c r="M1070" s="178" t="s">
        <v>19</v>
      </c>
      <c r="N1070" s="179" t="s">
        <v>41</v>
      </c>
      <c r="O1070" s="35"/>
      <c r="P1070" s="180">
        <f>O1070*H1070</f>
        <v>0</v>
      </c>
      <c r="Q1070" s="180">
        <v>0</v>
      </c>
      <c r="R1070" s="180">
        <f>Q1070*H1070</f>
        <v>0</v>
      </c>
      <c r="S1070" s="180">
        <v>0</v>
      </c>
      <c r="T1070" s="181">
        <f>S1070*H1070</f>
        <v>0</v>
      </c>
      <c r="AR1070" s="17" t="s">
        <v>143</v>
      </c>
      <c r="AT1070" s="17" t="s">
        <v>129</v>
      </c>
      <c r="AU1070" s="17" t="s">
        <v>139</v>
      </c>
      <c r="AY1070" s="17" t="s">
        <v>128</v>
      </c>
      <c r="BE1070" s="182">
        <f>IF(N1070="základní",J1070,0)</f>
        <v>0</v>
      </c>
      <c r="BF1070" s="182">
        <f>IF(N1070="snížená",J1070,0)</f>
        <v>0</v>
      </c>
      <c r="BG1070" s="182">
        <f>IF(N1070="zákl. přenesená",J1070,0)</f>
        <v>0</v>
      </c>
      <c r="BH1070" s="182">
        <f>IF(N1070="sníž. přenesená",J1070,0)</f>
        <v>0</v>
      </c>
      <c r="BI1070" s="182">
        <f>IF(N1070="nulová",J1070,0)</f>
        <v>0</v>
      </c>
      <c r="BJ1070" s="17" t="s">
        <v>77</v>
      </c>
      <c r="BK1070" s="182">
        <f>ROUND(I1070*H1070,1)</f>
        <v>0</v>
      </c>
      <c r="BL1070" s="17" t="s">
        <v>143</v>
      </c>
      <c r="BM1070" s="17" t="s">
        <v>1316</v>
      </c>
    </row>
    <row r="1071" spans="2:47" s="1" customFormat="1" ht="27">
      <c r="B1071" s="34"/>
      <c r="C1071" s="56"/>
      <c r="D1071" s="201" t="s">
        <v>220</v>
      </c>
      <c r="E1071" s="56"/>
      <c r="F1071" s="202" t="s">
        <v>1317</v>
      </c>
      <c r="G1071" s="56"/>
      <c r="H1071" s="56"/>
      <c r="I1071" s="145"/>
      <c r="J1071" s="56"/>
      <c r="K1071" s="56"/>
      <c r="L1071" s="54"/>
      <c r="M1071" s="71"/>
      <c r="N1071" s="35"/>
      <c r="O1071" s="35"/>
      <c r="P1071" s="35"/>
      <c r="Q1071" s="35"/>
      <c r="R1071" s="35"/>
      <c r="S1071" s="35"/>
      <c r="T1071" s="72"/>
      <c r="AT1071" s="17" t="s">
        <v>220</v>
      </c>
      <c r="AU1071" s="17" t="s">
        <v>139</v>
      </c>
    </row>
    <row r="1072" spans="2:51" s="11" customFormat="1" ht="13.5">
      <c r="B1072" s="203"/>
      <c r="C1072" s="204"/>
      <c r="D1072" s="201" t="s">
        <v>222</v>
      </c>
      <c r="E1072" s="205" t="s">
        <v>19</v>
      </c>
      <c r="F1072" s="206" t="s">
        <v>433</v>
      </c>
      <c r="G1072" s="204"/>
      <c r="H1072" s="207" t="s">
        <v>19</v>
      </c>
      <c r="I1072" s="208"/>
      <c r="J1072" s="204"/>
      <c r="K1072" s="204"/>
      <c r="L1072" s="209"/>
      <c r="M1072" s="210"/>
      <c r="N1072" s="211"/>
      <c r="O1072" s="211"/>
      <c r="P1072" s="211"/>
      <c r="Q1072" s="211"/>
      <c r="R1072" s="211"/>
      <c r="S1072" s="211"/>
      <c r="T1072" s="212"/>
      <c r="AT1072" s="213" t="s">
        <v>222</v>
      </c>
      <c r="AU1072" s="213" t="s">
        <v>139</v>
      </c>
      <c r="AV1072" s="11" t="s">
        <v>77</v>
      </c>
      <c r="AW1072" s="11" t="s">
        <v>33</v>
      </c>
      <c r="AX1072" s="11" t="s">
        <v>70</v>
      </c>
      <c r="AY1072" s="213" t="s">
        <v>128</v>
      </c>
    </row>
    <row r="1073" spans="2:51" s="12" customFormat="1" ht="13.5">
      <c r="B1073" s="214"/>
      <c r="C1073" s="215"/>
      <c r="D1073" s="216" t="s">
        <v>222</v>
      </c>
      <c r="E1073" s="217" t="s">
        <v>19</v>
      </c>
      <c r="F1073" s="218" t="s">
        <v>1318</v>
      </c>
      <c r="G1073" s="215"/>
      <c r="H1073" s="219">
        <v>101.7</v>
      </c>
      <c r="I1073" s="220"/>
      <c r="J1073" s="215"/>
      <c r="K1073" s="215"/>
      <c r="L1073" s="221"/>
      <c r="M1073" s="222"/>
      <c r="N1073" s="223"/>
      <c r="O1073" s="223"/>
      <c r="P1073" s="223"/>
      <c r="Q1073" s="223"/>
      <c r="R1073" s="223"/>
      <c r="S1073" s="223"/>
      <c r="T1073" s="224"/>
      <c r="AT1073" s="225" t="s">
        <v>222</v>
      </c>
      <c r="AU1073" s="225" t="s">
        <v>139</v>
      </c>
      <c r="AV1073" s="12" t="s">
        <v>79</v>
      </c>
      <c r="AW1073" s="12" t="s">
        <v>33</v>
      </c>
      <c r="AX1073" s="12" t="s">
        <v>77</v>
      </c>
      <c r="AY1073" s="225" t="s">
        <v>128</v>
      </c>
    </row>
    <row r="1074" spans="2:65" s="1" customFormat="1" ht="31.5" customHeight="1">
      <c r="B1074" s="34"/>
      <c r="C1074" s="172" t="s">
        <v>1319</v>
      </c>
      <c r="D1074" s="172" t="s">
        <v>129</v>
      </c>
      <c r="E1074" s="173" t="s">
        <v>1320</v>
      </c>
      <c r="F1074" s="174" t="s">
        <v>1321</v>
      </c>
      <c r="G1074" s="175" t="s">
        <v>236</v>
      </c>
      <c r="H1074" s="176">
        <v>101.7</v>
      </c>
      <c r="I1074" s="177"/>
      <c r="J1074" s="176">
        <f>ROUND(I1074*H1074,1)</f>
        <v>0</v>
      </c>
      <c r="K1074" s="174" t="s">
        <v>218</v>
      </c>
      <c r="L1074" s="54"/>
      <c r="M1074" s="178" t="s">
        <v>19</v>
      </c>
      <c r="N1074" s="179" t="s">
        <v>41</v>
      </c>
      <c r="O1074" s="35"/>
      <c r="P1074" s="180">
        <f>O1074*H1074</f>
        <v>0</v>
      </c>
      <c r="Q1074" s="180">
        <v>0</v>
      </c>
      <c r="R1074" s="180">
        <f>Q1074*H1074</f>
        <v>0</v>
      </c>
      <c r="S1074" s="180">
        <v>0</v>
      </c>
      <c r="T1074" s="181">
        <f>S1074*H1074</f>
        <v>0</v>
      </c>
      <c r="AR1074" s="17" t="s">
        <v>143</v>
      </c>
      <c r="AT1074" s="17" t="s">
        <v>129</v>
      </c>
      <c r="AU1074" s="17" t="s">
        <v>139</v>
      </c>
      <c r="AY1074" s="17" t="s">
        <v>128</v>
      </c>
      <c r="BE1074" s="182">
        <f>IF(N1074="základní",J1074,0)</f>
        <v>0</v>
      </c>
      <c r="BF1074" s="182">
        <f>IF(N1074="snížená",J1074,0)</f>
        <v>0</v>
      </c>
      <c r="BG1074" s="182">
        <f>IF(N1074="zákl. přenesená",J1074,0)</f>
        <v>0</v>
      </c>
      <c r="BH1074" s="182">
        <f>IF(N1074="sníž. přenesená",J1074,0)</f>
        <v>0</v>
      </c>
      <c r="BI1074" s="182">
        <f>IF(N1074="nulová",J1074,0)</f>
        <v>0</v>
      </c>
      <c r="BJ1074" s="17" t="s">
        <v>77</v>
      </c>
      <c r="BK1074" s="182">
        <f>ROUND(I1074*H1074,1)</f>
        <v>0</v>
      </c>
      <c r="BL1074" s="17" t="s">
        <v>143</v>
      </c>
      <c r="BM1074" s="17" t="s">
        <v>1322</v>
      </c>
    </row>
    <row r="1075" spans="2:47" s="1" customFormat="1" ht="27">
      <c r="B1075" s="34"/>
      <c r="C1075" s="56"/>
      <c r="D1075" s="216" t="s">
        <v>220</v>
      </c>
      <c r="E1075" s="56"/>
      <c r="F1075" s="226" t="s">
        <v>1317</v>
      </c>
      <c r="G1075" s="56"/>
      <c r="H1075" s="56"/>
      <c r="I1075" s="145"/>
      <c r="J1075" s="56"/>
      <c r="K1075" s="56"/>
      <c r="L1075" s="54"/>
      <c r="M1075" s="71"/>
      <c r="N1075" s="35"/>
      <c r="O1075" s="35"/>
      <c r="P1075" s="35"/>
      <c r="Q1075" s="35"/>
      <c r="R1075" s="35"/>
      <c r="S1075" s="35"/>
      <c r="T1075" s="72"/>
      <c r="AT1075" s="17" t="s">
        <v>220</v>
      </c>
      <c r="AU1075" s="17" t="s">
        <v>139</v>
      </c>
    </row>
    <row r="1076" spans="2:65" s="1" customFormat="1" ht="31.5" customHeight="1">
      <c r="B1076" s="34"/>
      <c r="C1076" s="172" t="s">
        <v>1323</v>
      </c>
      <c r="D1076" s="172" t="s">
        <v>129</v>
      </c>
      <c r="E1076" s="173" t="s">
        <v>1324</v>
      </c>
      <c r="F1076" s="174" t="s">
        <v>1325</v>
      </c>
      <c r="G1076" s="175" t="s">
        <v>236</v>
      </c>
      <c r="H1076" s="176">
        <v>3051</v>
      </c>
      <c r="I1076" s="177"/>
      <c r="J1076" s="176">
        <f>ROUND(I1076*H1076,1)</f>
        <v>0</v>
      </c>
      <c r="K1076" s="174" t="s">
        <v>218</v>
      </c>
      <c r="L1076" s="54"/>
      <c r="M1076" s="178" t="s">
        <v>19</v>
      </c>
      <c r="N1076" s="179" t="s">
        <v>41</v>
      </c>
      <c r="O1076" s="35"/>
      <c r="P1076" s="180">
        <f>O1076*H1076</f>
        <v>0</v>
      </c>
      <c r="Q1076" s="180">
        <v>0</v>
      </c>
      <c r="R1076" s="180">
        <f>Q1076*H1076</f>
        <v>0</v>
      </c>
      <c r="S1076" s="180">
        <v>0</v>
      </c>
      <c r="T1076" s="181">
        <f>S1076*H1076</f>
        <v>0</v>
      </c>
      <c r="AR1076" s="17" t="s">
        <v>143</v>
      </c>
      <c r="AT1076" s="17" t="s">
        <v>129</v>
      </c>
      <c r="AU1076" s="17" t="s">
        <v>139</v>
      </c>
      <c r="AY1076" s="17" t="s">
        <v>128</v>
      </c>
      <c r="BE1076" s="182">
        <f>IF(N1076="základní",J1076,0)</f>
        <v>0</v>
      </c>
      <c r="BF1076" s="182">
        <f>IF(N1076="snížená",J1076,0)</f>
        <v>0</v>
      </c>
      <c r="BG1076" s="182">
        <f>IF(N1076="zákl. přenesená",J1076,0)</f>
        <v>0</v>
      </c>
      <c r="BH1076" s="182">
        <f>IF(N1076="sníž. přenesená",J1076,0)</f>
        <v>0</v>
      </c>
      <c r="BI1076" s="182">
        <f>IF(N1076="nulová",J1076,0)</f>
        <v>0</v>
      </c>
      <c r="BJ1076" s="17" t="s">
        <v>77</v>
      </c>
      <c r="BK1076" s="182">
        <f>ROUND(I1076*H1076,1)</f>
        <v>0</v>
      </c>
      <c r="BL1076" s="17" t="s">
        <v>143</v>
      </c>
      <c r="BM1076" s="17" t="s">
        <v>1326</v>
      </c>
    </row>
    <row r="1077" spans="2:47" s="1" customFormat="1" ht="27">
      <c r="B1077" s="34"/>
      <c r="C1077" s="56"/>
      <c r="D1077" s="216" t="s">
        <v>220</v>
      </c>
      <c r="E1077" s="56"/>
      <c r="F1077" s="226" t="s">
        <v>1317</v>
      </c>
      <c r="G1077" s="56"/>
      <c r="H1077" s="56"/>
      <c r="I1077" s="145"/>
      <c r="J1077" s="56"/>
      <c r="K1077" s="56"/>
      <c r="L1077" s="54"/>
      <c r="M1077" s="71"/>
      <c r="N1077" s="35"/>
      <c r="O1077" s="35"/>
      <c r="P1077" s="35"/>
      <c r="Q1077" s="35"/>
      <c r="R1077" s="35"/>
      <c r="S1077" s="35"/>
      <c r="T1077" s="72"/>
      <c r="AT1077" s="17" t="s">
        <v>220</v>
      </c>
      <c r="AU1077" s="17" t="s">
        <v>139</v>
      </c>
    </row>
    <row r="1078" spans="2:65" s="1" customFormat="1" ht="31.5" customHeight="1">
      <c r="B1078" s="34"/>
      <c r="C1078" s="172" t="s">
        <v>1327</v>
      </c>
      <c r="D1078" s="172" t="s">
        <v>129</v>
      </c>
      <c r="E1078" s="173" t="s">
        <v>1328</v>
      </c>
      <c r="F1078" s="174" t="s">
        <v>1329</v>
      </c>
      <c r="G1078" s="175" t="s">
        <v>236</v>
      </c>
      <c r="H1078" s="176">
        <v>101.7</v>
      </c>
      <c r="I1078" s="177"/>
      <c r="J1078" s="176">
        <f>ROUND(I1078*H1078,1)</f>
        <v>0</v>
      </c>
      <c r="K1078" s="174" t="s">
        <v>218</v>
      </c>
      <c r="L1078" s="54"/>
      <c r="M1078" s="178" t="s">
        <v>19</v>
      </c>
      <c r="N1078" s="179" t="s">
        <v>41</v>
      </c>
      <c r="O1078" s="35"/>
      <c r="P1078" s="180">
        <f>O1078*H1078</f>
        <v>0</v>
      </c>
      <c r="Q1078" s="180">
        <v>0</v>
      </c>
      <c r="R1078" s="180">
        <f>Q1078*H1078</f>
        <v>0</v>
      </c>
      <c r="S1078" s="180">
        <v>0</v>
      </c>
      <c r="T1078" s="181">
        <f>S1078*H1078</f>
        <v>0</v>
      </c>
      <c r="AR1078" s="17" t="s">
        <v>143</v>
      </c>
      <c r="AT1078" s="17" t="s">
        <v>129</v>
      </c>
      <c r="AU1078" s="17" t="s">
        <v>139</v>
      </c>
      <c r="AY1078" s="17" t="s">
        <v>128</v>
      </c>
      <c r="BE1078" s="182">
        <f>IF(N1078="základní",J1078,0)</f>
        <v>0</v>
      </c>
      <c r="BF1078" s="182">
        <f>IF(N1078="snížená",J1078,0)</f>
        <v>0</v>
      </c>
      <c r="BG1078" s="182">
        <f>IF(N1078="zákl. přenesená",J1078,0)</f>
        <v>0</v>
      </c>
      <c r="BH1078" s="182">
        <f>IF(N1078="sníž. přenesená",J1078,0)</f>
        <v>0</v>
      </c>
      <c r="BI1078" s="182">
        <f>IF(N1078="nulová",J1078,0)</f>
        <v>0</v>
      </c>
      <c r="BJ1078" s="17" t="s">
        <v>77</v>
      </c>
      <c r="BK1078" s="182">
        <f>ROUND(I1078*H1078,1)</f>
        <v>0</v>
      </c>
      <c r="BL1078" s="17" t="s">
        <v>143</v>
      </c>
      <c r="BM1078" s="17" t="s">
        <v>1330</v>
      </c>
    </row>
    <row r="1079" spans="2:47" s="1" customFormat="1" ht="27">
      <c r="B1079" s="34"/>
      <c r="C1079" s="56"/>
      <c r="D1079" s="216" t="s">
        <v>220</v>
      </c>
      <c r="E1079" s="56"/>
      <c r="F1079" s="226" t="s">
        <v>1331</v>
      </c>
      <c r="G1079" s="56"/>
      <c r="H1079" s="56"/>
      <c r="I1079" s="145"/>
      <c r="J1079" s="56"/>
      <c r="K1079" s="56"/>
      <c r="L1079" s="54"/>
      <c r="M1079" s="71"/>
      <c r="N1079" s="35"/>
      <c r="O1079" s="35"/>
      <c r="P1079" s="35"/>
      <c r="Q1079" s="35"/>
      <c r="R1079" s="35"/>
      <c r="S1079" s="35"/>
      <c r="T1079" s="72"/>
      <c r="AT1079" s="17" t="s">
        <v>220</v>
      </c>
      <c r="AU1079" s="17" t="s">
        <v>139</v>
      </c>
    </row>
    <row r="1080" spans="2:65" s="1" customFormat="1" ht="31.5" customHeight="1">
      <c r="B1080" s="34"/>
      <c r="C1080" s="172" t="s">
        <v>1332</v>
      </c>
      <c r="D1080" s="172" t="s">
        <v>129</v>
      </c>
      <c r="E1080" s="173" t="s">
        <v>1333</v>
      </c>
      <c r="F1080" s="174" t="s">
        <v>1334</v>
      </c>
      <c r="G1080" s="175" t="s">
        <v>227</v>
      </c>
      <c r="H1080" s="176">
        <v>218.09</v>
      </c>
      <c r="I1080" s="177"/>
      <c r="J1080" s="176">
        <f>ROUND(I1080*H1080,1)</f>
        <v>0</v>
      </c>
      <c r="K1080" s="174" t="s">
        <v>218</v>
      </c>
      <c r="L1080" s="54"/>
      <c r="M1080" s="178" t="s">
        <v>19</v>
      </c>
      <c r="N1080" s="179" t="s">
        <v>41</v>
      </c>
      <c r="O1080" s="35"/>
      <c r="P1080" s="180">
        <f>O1080*H1080</f>
        <v>0</v>
      </c>
      <c r="Q1080" s="180">
        <v>0.00021</v>
      </c>
      <c r="R1080" s="180">
        <f>Q1080*H1080</f>
        <v>0.045798900000000003</v>
      </c>
      <c r="S1080" s="180">
        <v>0</v>
      </c>
      <c r="T1080" s="181">
        <f>S1080*H1080</f>
        <v>0</v>
      </c>
      <c r="AR1080" s="17" t="s">
        <v>143</v>
      </c>
      <c r="AT1080" s="17" t="s">
        <v>129</v>
      </c>
      <c r="AU1080" s="17" t="s">
        <v>139</v>
      </c>
      <c r="AY1080" s="17" t="s">
        <v>128</v>
      </c>
      <c r="BE1080" s="182">
        <f>IF(N1080="základní",J1080,0)</f>
        <v>0</v>
      </c>
      <c r="BF1080" s="182">
        <f>IF(N1080="snížená",J1080,0)</f>
        <v>0</v>
      </c>
      <c r="BG1080" s="182">
        <f>IF(N1080="zákl. přenesená",J1080,0)</f>
        <v>0</v>
      </c>
      <c r="BH1080" s="182">
        <f>IF(N1080="sníž. přenesená",J1080,0)</f>
        <v>0</v>
      </c>
      <c r="BI1080" s="182">
        <f>IF(N1080="nulová",J1080,0)</f>
        <v>0</v>
      </c>
      <c r="BJ1080" s="17" t="s">
        <v>77</v>
      </c>
      <c r="BK1080" s="182">
        <f>ROUND(I1080*H1080,1)</f>
        <v>0</v>
      </c>
      <c r="BL1080" s="17" t="s">
        <v>143</v>
      </c>
      <c r="BM1080" s="17" t="s">
        <v>1335</v>
      </c>
    </row>
    <row r="1081" spans="2:47" s="1" customFormat="1" ht="54">
      <c r="B1081" s="34"/>
      <c r="C1081" s="56"/>
      <c r="D1081" s="201" t="s">
        <v>220</v>
      </c>
      <c r="E1081" s="56"/>
      <c r="F1081" s="202" t="s">
        <v>1336</v>
      </c>
      <c r="G1081" s="56"/>
      <c r="H1081" s="56"/>
      <c r="I1081" s="145"/>
      <c r="J1081" s="56"/>
      <c r="K1081" s="56"/>
      <c r="L1081" s="54"/>
      <c r="M1081" s="71"/>
      <c r="N1081" s="35"/>
      <c r="O1081" s="35"/>
      <c r="P1081" s="35"/>
      <c r="Q1081" s="35"/>
      <c r="R1081" s="35"/>
      <c r="S1081" s="35"/>
      <c r="T1081" s="72"/>
      <c r="AT1081" s="17" t="s">
        <v>220</v>
      </c>
      <c r="AU1081" s="17" t="s">
        <v>139</v>
      </c>
    </row>
    <row r="1082" spans="2:51" s="12" customFormat="1" ht="13.5">
      <c r="B1082" s="214"/>
      <c r="C1082" s="215"/>
      <c r="D1082" s="216" t="s">
        <v>222</v>
      </c>
      <c r="E1082" s="217" t="s">
        <v>19</v>
      </c>
      <c r="F1082" s="218" t="s">
        <v>1337</v>
      </c>
      <c r="G1082" s="215"/>
      <c r="H1082" s="219">
        <v>218.09</v>
      </c>
      <c r="I1082" s="220"/>
      <c r="J1082" s="215"/>
      <c r="K1082" s="215"/>
      <c r="L1082" s="221"/>
      <c r="M1082" s="222"/>
      <c r="N1082" s="223"/>
      <c r="O1082" s="223"/>
      <c r="P1082" s="223"/>
      <c r="Q1082" s="223"/>
      <c r="R1082" s="223"/>
      <c r="S1082" s="223"/>
      <c r="T1082" s="224"/>
      <c r="AT1082" s="225" t="s">
        <v>222</v>
      </c>
      <c r="AU1082" s="225" t="s">
        <v>139</v>
      </c>
      <c r="AV1082" s="12" t="s">
        <v>79</v>
      </c>
      <c r="AW1082" s="12" t="s">
        <v>33</v>
      </c>
      <c r="AX1082" s="12" t="s">
        <v>77</v>
      </c>
      <c r="AY1082" s="225" t="s">
        <v>128</v>
      </c>
    </row>
    <row r="1083" spans="2:65" s="1" customFormat="1" ht="22.5" customHeight="1">
      <c r="B1083" s="34"/>
      <c r="C1083" s="172" t="s">
        <v>1338</v>
      </c>
      <c r="D1083" s="172" t="s">
        <v>129</v>
      </c>
      <c r="E1083" s="173" t="s">
        <v>1339</v>
      </c>
      <c r="F1083" s="174" t="s">
        <v>1340</v>
      </c>
      <c r="G1083" s="175" t="s">
        <v>227</v>
      </c>
      <c r="H1083" s="176">
        <v>521.95</v>
      </c>
      <c r="I1083" s="177"/>
      <c r="J1083" s="176">
        <f>ROUND(I1083*H1083,1)</f>
        <v>0</v>
      </c>
      <c r="K1083" s="174" t="s">
        <v>218</v>
      </c>
      <c r="L1083" s="54"/>
      <c r="M1083" s="178" t="s">
        <v>19</v>
      </c>
      <c r="N1083" s="179" t="s">
        <v>41</v>
      </c>
      <c r="O1083" s="35"/>
      <c r="P1083" s="180">
        <f>O1083*H1083</f>
        <v>0</v>
      </c>
      <c r="Q1083" s="180">
        <v>4E-05</v>
      </c>
      <c r="R1083" s="180">
        <f>Q1083*H1083</f>
        <v>0.020878000000000004</v>
      </c>
      <c r="S1083" s="180">
        <v>0</v>
      </c>
      <c r="T1083" s="181">
        <f>S1083*H1083</f>
        <v>0</v>
      </c>
      <c r="AR1083" s="17" t="s">
        <v>143</v>
      </c>
      <c r="AT1083" s="17" t="s">
        <v>129</v>
      </c>
      <c r="AU1083" s="17" t="s">
        <v>139</v>
      </c>
      <c r="AY1083" s="17" t="s">
        <v>128</v>
      </c>
      <c r="BE1083" s="182">
        <f>IF(N1083="základní",J1083,0)</f>
        <v>0</v>
      </c>
      <c r="BF1083" s="182">
        <f>IF(N1083="snížená",J1083,0)</f>
        <v>0</v>
      </c>
      <c r="BG1083" s="182">
        <f>IF(N1083="zákl. přenesená",J1083,0)</f>
        <v>0</v>
      </c>
      <c r="BH1083" s="182">
        <f>IF(N1083="sníž. přenesená",J1083,0)</f>
        <v>0</v>
      </c>
      <c r="BI1083" s="182">
        <f>IF(N1083="nulová",J1083,0)</f>
        <v>0</v>
      </c>
      <c r="BJ1083" s="17" t="s">
        <v>77</v>
      </c>
      <c r="BK1083" s="182">
        <f>ROUND(I1083*H1083,1)</f>
        <v>0</v>
      </c>
      <c r="BL1083" s="17" t="s">
        <v>143</v>
      </c>
      <c r="BM1083" s="17" t="s">
        <v>1341</v>
      </c>
    </row>
    <row r="1084" spans="2:47" s="1" customFormat="1" ht="94.5">
      <c r="B1084" s="34"/>
      <c r="C1084" s="56"/>
      <c r="D1084" s="201" t="s">
        <v>220</v>
      </c>
      <c r="E1084" s="56"/>
      <c r="F1084" s="202" t="s">
        <v>1342</v>
      </c>
      <c r="G1084" s="56"/>
      <c r="H1084" s="56"/>
      <c r="I1084" s="145"/>
      <c r="J1084" s="56"/>
      <c r="K1084" s="56"/>
      <c r="L1084" s="54"/>
      <c r="M1084" s="71"/>
      <c r="N1084" s="35"/>
      <c r="O1084" s="35"/>
      <c r="P1084" s="35"/>
      <c r="Q1084" s="35"/>
      <c r="R1084" s="35"/>
      <c r="S1084" s="35"/>
      <c r="T1084" s="72"/>
      <c r="AT1084" s="17" t="s">
        <v>220</v>
      </c>
      <c r="AU1084" s="17" t="s">
        <v>139</v>
      </c>
    </row>
    <row r="1085" spans="2:51" s="12" customFormat="1" ht="13.5">
      <c r="B1085" s="214"/>
      <c r="C1085" s="215"/>
      <c r="D1085" s="201" t="s">
        <v>222</v>
      </c>
      <c r="E1085" s="227" t="s">
        <v>19</v>
      </c>
      <c r="F1085" s="228" t="s">
        <v>1343</v>
      </c>
      <c r="G1085" s="215"/>
      <c r="H1085" s="229">
        <v>118.32</v>
      </c>
      <c r="I1085" s="220"/>
      <c r="J1085" s="215"/>
      <c r="K1085" s="215"/>
      <c r="L1085" s="221"/>
      <c r="M1085" s="222"/>
      <c r="N1085" s="223"/>
      <c r="O1085" s="223"/>
      <c r="P1085" s="223"/>
      <c r="Q1085" s="223"/>
      <c r="R1085" s="223"/>
      <c r="S1085" s="223"/>
      <c r="T1085" s="224"/>
      <c r="AT1085" s="225" t="s">
        <v>222</v>
      </c>
      <c r="AU1085" s="225" t="s">
        <v>139</v>
      </c>
      <c r="AV1085" s="12" t="s">
        <v>79</v>
      </c>
      <c r="AW1085" s="12" t="s">
        <v>33</v>
      </c>
      <c r="AX1085" s="12" t="s">
        <v>70</v>
      </c>
      <c r="AY1085" s="225" t="s">
        <v>128</v>
      </c>
    </row>
    <row r="1086" spans="2:51" s="12" customFormat="1" ht="13.5">
      <c r="B1086" s="214"/>
      <c r="C1086" s="215"/>
      <c r="D1086" s="201" t="s">
        <v>222</v>
      </c>
      <c r="E1086" s="227" t="s">
        <v>19</v>
      </c>
      <c r="F1086" s="228" t="s">
        <v>1344</v>
      </c>
      <c r="G1086" s="215"/>
      <c r="H1086" s="229">
        <v>381.5</v>
      </c>
      <c r="I1086" s="220"/>
      <c r="J1086" s="215"/>
      <c r="K1086" s="215"/>
      <c r="L1086" s="221"/>
      <c r="M1086" s="222"/>
      <c r="N1086" s="223"/>
      <c r="O1086" s="223"/>
      <c r="P1086" s="223"/>
      <c r="Q1086" s="223"/>
      <c r="R1086" s="223"/>
      <c r="S1086" s="223"/>
      <c r="T1086" s="224"/>
      <c r="AT1086" s="225" t="s">
        <v>222</v>
      </c>
      <c r="AU1086" s="225" t="s">
        <v>139</v>
      </c>
      <c r="AV1086" s="12" t="s">
        <v>79</v>
      </c>
      <c r="AW1086" s="12" t="s">
        <v>33</v>
      </c>
      <c r="AX1086" s="12" t="s">
        <v>70</v>
      </c>
      <c r="AY1086" s="225" t="s">
        <v>128</v>
      </c>
    </row>
    <row r="1087" spans="2:51" s="12" customFormat="1" ht="13.5">
      <c r="B1087" s="214"/>
      <c r="C1087" s="215"/>
      <c r="D1087" s="201" t="s">
        <v>222</v>
      </c>
      <c r="E1087" s="227" t="s">
        <v>19</v>
      </c>
      <c r="F1087" s="228" t="s">
        <v>1345</v>
      </c>
      <c r="G1087" s="215"/>
      <c r="H1087" s="229">
        <v>22.13</v>
      </c>
      <c r="I1087" s="220"/>
      <c r="J1087" s="215"/>
      <c r="K1087" s="215"/>
      <c r="L1087" s="221"/>
      <c r="M1087" s="222"/>
      <c r="N1087" s="223"/>
      <c r="O1087" s="223"/>
      <c r="P1087" s="223"/>
      <c r="Q1087" s="223"/>
      <c r="R1087" s="223"/>
      <c r="S1087" s="223"/>
      <c r="T1087" s="224"/>
      <c r="AT1087" s="225" t="s">
        <v>222</v>
      </c>
      <c r="AU1087" s="225" t="s">
        <v>139</v>
      </c>
      <c r="AV1087" s="12" t="s">
        <v>79</v>
      </c>
      <c r="AW1087" s="12" t="s">
        <v>33</v>
      </c>
      <c r="AX1087" s="12" t="s">
        <v>70</v>
      </c>
      <c r="AY1087" s="225" t="s">
        <v>128</v>
      </c>
    </row>
    <row r="1088" spans="2:51" s="13" customFormat="1" ht="13.5">
      <c r="B1088" s="230"/>
      <c r="C1088" s="231"/>
      <c r="D1088" s="201" t="s">
        <v>222</v>
      </c>
      <c r="E1088" s="250" t="s">
        <v>19</v>
      </c>
      <c r="F1088" s="251" t="s">
        <v>251</v>
      </c>
      <c r="G1088" s="231"/>
      <c r="H1088" s="252">
        <v>521.95</v>
      </c>
      <c r="I1088" s="235"/>
      <c r="J1088" s="231"/>
      <c r="K1088" s="231"/>
      <c r="L1088" s="236"/>
      <c r="M1088" s="237"/>
      <c r="N1088" s="238"/>
      <c r="O1088" s="238"/>
      <c r="P1088" s="238"/>
      <c r="Q1088" s="238"/>
      <c r="R1088" s="238"/>
      <c r="S1088" s="238"/>
      <c r="T1088" s="239"/>
      <c r="AT1088" s="240" t="s">
        <v>222</v>
      </c>
      <c r="AU1088" s="240" t="s">
        <v>139</v>
      </c>
      <c r="AV1088" s="13" t="s">
        <v>143</v>
      </c>
      <c r="AW1088" s="13" t="s">
        <v>4</v>
      </c>
      <c r="AX1088" s="13" t="s">
        <v>77</v>
      </c>
      <c r="AY1088" s="240" t="s">
        <v>128</v>
      </c>
    </row>
    <row r="1089" spans="2:63" s="9" customFormat="1" ht="22.35" customHeight="1">
      <c r="B1089" s="158"/>
      <c r="C1089" s="159"/>
      <c r="D1089" s="160" t="s">
        <v>69</v>
      </c>
      <c r="E1089" s="199" t="s">
        <v>854</v>
      </c>
      <c r="F1089" s="199" t="s">
        <v>871</v>
      </c>
      <c r="G1089" s="159"/>
      <c r="H1089" s="159"/>
      <c r="I1089" s="162"/>
      <c r="J1089" s="200">
        <f>BK1089</f>
        <v>0</v>
      </c>
      <c r="K1089" s="159"/>
      <c r="L1089" s="164"/>
      <c r="M1089" s="165"/>
      <c r="N1089" s="166"/>
      <c r="O1089" s="166"/>
      <c r="P1089" s="167">
        <f>SUM(P1090:P1091)</f>
        <v>0</v>
      </c>
      <c r="Q1089" s="166"/>
      <c r="R1089" s="167">
        <f>SUM(R1090:R1091)</f>
        <v>0</v>
      </c>
      <c r="S1089" s="166"/>
      <c r="T1089" s="168">
        <f>SUM(T1090:T1091)</f>
        <v>0</v>
      </c>
      <c r="AR1089" s="169" t="s">
        <v>77</v>
      </c>
      <c r="AT1089" s="170" t="s">
        <v>69</v>
      </c>
      <c r="AU1089" s="170" t="s">
        <v>79</v>
      </c>
      <c r="AY1089" s="169" t="s">
        <v>128</v>
      </c>
      <c r="BK1089" s="171">
        <f>SUM(BK1090:BK1091)</f>
        <v>0</v>
      </c>
    </row>
    <row r="1090" spans="2:65" s="1" customFormat="1" ht="22.5" customHeight="1">
      <c r="B1090" s="34"/>
      <c r="C1090" s="172" t="s">
        <v>1346</v>
      </c>
      <c r="D1090" s="172" t="s">
        <v>129</v>
      </c>
      <c r="E1090" s="173" t="s">
        <v>873</v>
      </c>
      <c r="F1090" s="174" t="s">
        <v>874</v>
      </c>
      <c r="G1090" s="175" t="s">
        <v>262</v>
      </c>
      <c r="H1090" s="176">
        <v>1904.28</v>
      </c>
      <c r="I1090" s="177"/>
      <c r="J1090" s="176">
        <f>ROUND(I1090*H1090,1)</f>
        <v>0</v>
      </c>
      <c r="K1090" s="174" t="s">
        <v>218</v>
      </c>
      <c r="L1090" s="54"/>
      <c r="M1090" s="178" t="s">
        <v>19</v>
      </c>
      <c r="N1090" s="179" t="s">
        <v>41</v>
      </c>
      <c r="O1090" s="35"/>
      <c r="P1090" s="180">
        <f>O1090*H1090</f>
        <v>0</v>
      </c>
      <c r="Q1090" s="180">
        <v>0</v>
      </c>
      <c r="R1090" s="180">
        <f>Q1090*H1090</f>
        <v>0</v>
      </c>
      <c r="S1090" s="180">
        <v>0</v>
      </c>
      <c r="T1090" s="181">
        <f>S1090*H1090</f>
        <v>0</v>
      </c>
      <c r="AR1090" s="17" t="s">
        <v>143</v>
      </c>
      <c r="AT1090" s="17" t="s">
        <v>129</v>
      </c>
      <c r="AU1090" s="17" t="s">
        <v>139</v>
      </c>
      <c r="AY1090" s="17" t="s">
        <v>128</v>
      </c>
      <c r="BE1090" s="182">
        <f>IF(N1090="základní",J1090,0)</f>
        <v>0</v>
      </c>
      <c r="BF1090" s="182">
        <f>IF(N1090="snížená",J1090,0)</f>
        <v>0</v>
      </c>
      <c r="BG1090" s="182">
        <f>IF(N1090="zákl. přenesená",J1090,0)</f>
        <v>0</v>
      </c>
      <c r="BH1090" s="182">
        <f>IF(N1090="sníž. přenesená",J1090,0)</f>
        <v>0</v>
      </c>
      <c r="BI1090" s="182">
        <f>IF(N1090="nulová",J1090,0)</f>
        <v>0</v>
      </c>
      <c r="BJ1090" s="17" t="s">
        <v>77</v>
      </c>
      <c r="BK1090" s="182">
        <f>ROUND(I1090*H1090,1)</f>
        <v>0</v>
      </c>
      <c r="BL1090" s="17" t="s">
        <v>143</v>
      </c>
      <c r="BM1090" s="17" t="s">
        <v>1347</v>
      </c>
    </row>
    <row r="1091" spans="2:47" s="1" customFormat="1" ht="81">
      <c r="B1091" s="34"/>
      <c r="C1091" s="56"/>
      <c r="D1091" s="201" t="s">
        <v>220</v>
      </c>
      <c r="E1091" s="56"/>
      <c r="F1091" s="202" t="s">
        <v>876</v>
      </c>
      <c r="G1091" s="56"/>
      <c r="H1091" s="56"/>
      <c r="I1091" s="145"/>
      <c r="J1091" s="56"/>
      <c r="K1091" s="56"/>
      <c r="L1091" s="54"/>
      <c r="M1091" s="71"/>
      <c r="N1091" s="35"/>
      <c r="O1091" s="35"/>
      <c r="P1091" s="35"/>
      <c r="Q1091" s="35"/>
      <c r="R1091" s="35"/>
      <c r="S1091" s="35"/>
      <c r="T1091" s="72"/>
      <c r="AT1091" s="17" t="s">
        <v>220</v>
      </c>
      <c r="AU1091" s="17" t="s">
        <v>139</v>
      </c>
    </row>
    <row r="1092" spans="2:63" s="9" customFormat="1" ht="29.85" customHeight="1">
      <c r="B1092" s="158"/>
      <c r="C1092" s="159"/>
      <c r="D1092" s="194" t="s">
        <v>69</v>
      </c>
      <c r="E1092" s="197" t="s">
        <v>914</v>
      </c>
      <c r="F1092" s="197" t="s">
        <v>915</v>
      </c>
      <c r="G1092" s="159"/>
      <c r="H1092" s="159"/>
      <c r="I1092" s="162"/>
      <c r="J1092" s="198">
        <f>BK1092</f>
        <v>0</v>
      </c>
      <c r="K1092" s="159"/>
      <c r="L1092" s="164"/>
      <c r="M1092" s="165"/>
      <c r="N1092" s="166"/>
      <c r="O1092" s="166"/>
      <c r="P1092" s="167">
        <f>P1093+P1122+P1137+P1165+P1176+P1194+P1205+P1223+P1232+P1261+P1279+P1301+P1347</f>
        <v>0</v>
      </c>
      <c r="Q1092" s="166"/>
      <c r="R1092" s="167">
        <f>R1093+R1122+R1137+R1165+R1176+R1194+R1205+R1223+R1232+R1261+R1279+R1301+R1347</f>
        <v>47.2244563</v>
      </c>
      <c r="S1092" s="166"/>
      <c r="T1092" s="168">
        <f>T1093+T1122+T1137+T1165+T1176+T1194+T1205+T1223+T1232+T1261+T1279+T1301+T1347</f>
        <v>0</v>
      </c>
      <c r="AR1092" s="169" t="s">
        <v>79</v>
      </c>
      <c r="AT1092" s="170" t="s">
        <v>69</v>
      </c>
      <c r="AU1092" s="170" t="s">
        <v>77</v>
      </c>
      <c r="AY1092" s="169" t="s">
        <v>128</v>
      </c>
      <c r="BK1092" s="171">
        <f>BK1093+BK1122+BK1137+BK1165+BK1176+BK1194+BK1205+BK1223+BK1232+BK1261+BK1279+BK1301+BK1347</f>
        <v>0</v>
      </c>
    </row>
    <row r="1093" spans="2:63" s="9" customFormat="1" ht="14.85" customHeight="1">
      <c r="B1093" s="158"/>
      <c r="C1093" s="159"/>
      <c r="D1093" s="160" t="s">
        <v>69</v>
      </c>
      <c r="E1093" s="199" t="s">
        <v>916</v>
      </c>
      <c r="F1093" s="199" t="s">
        <v>917</v>
      </c>
      <c r="G1093" s="159"/>
      <c r="H1093" s="159"/>
      <c r="I1093" s="162"/>
      <c r="J1093" s="200">
        <f>BK1093</f>
        <v>0</v>
      </c>
      <c r="K1093" s="159"/>
      <c r="L1093" s="164"/>
      <c r="M1093" s="165"/>
      <c r="N1093" s="166"/>
      <c r="O1093" s="166"/>
      <c r="P1093" s="167">
        <f>SUM(P1094:P1121)</f>
        <v>0</v>
      </c>
      <c r="Q1093" s="166"/>
      <c r="R1093" s="167">
        <f>SUM(R1094:R1121)</f>
        <v>0.29563300000000003</v>
      </c>
      <c r="S1093" s="166"/>
      <c r="T1093" s="168">
        <f>SUM(T1094:T1121)</f>
        <v>0</v>
      </c>
      <c r="AR1093" s="169" t="s">
        <v>79</v>
      </c>
      <c r="AT1093" s="170" t="s">
        <v>69</v>
      </c>
      <c r="AU1093" s="170" t="s">
        <v>79</v>
      </c>
      <c r="AY1093" s="169" t="s">
        <v>128</v>
      </c>
      <c r="BK1093" s="171">
        <f>SUM(BK1094:BK1121)</f>
        <v>0</v>
      </c>
    </row>
    <row r="1094" spans="2:65" s="1" customFormat="1" ht="22.5" customHeight="1">
      <c r="B1094" s="34"/>
      <c r="C1094" s="172" t="s">
        <v>1348</v>
      </c>
      <c r="D1094" s="172" t="s">
        <v>129</v>
      </c>
      <c r="E1094" s="173" t="s">
        <v>919</v>
      </c>
      <c r="F1094" s="174" t="s">
        <v>920</v>
      </c>
      <c r="G1094" s="175" t="s">
        <v>227</v>
      </c>
      <c r="H1094" s="176">
        <v>17.49</v>
      </c>
      <c r="I1094" s="177"/>
      <c r="J1094" s="176">
        <f>ROUND(I1094*H1094,1)</f>
        <v>0</v>
      </c>
      <c r="K1094" s="174" t="s">
        <v>218</v>
      </c>
      <c r="L1094" s="54"/>
      <c r="M1094" s="178" t="s">
        <v>19</v>
      </c>
      <c r="N1094" s="179" t="s">
        <v>41</v>
      </c>
      <c r="O1094" s="35"/>
      <c r="P1094" s="180">
        <f>O1094*H1094</f>
        <v>0</v>
      </c>
      <c r="Q1094" s="180">
        <v>0</v>
      </c>
      <c r="R1094" s="180">
        <f>Q1094*H1094</f>
        <v>0</v>
      </c>
      <c r="S1094" s="180">
        <v>0</v>
      </c>
      <c r="T1094" s="181">
        <f>S1094*H1094</f>
        <v>0</v>
      </c>
      <c r="AR1094" s="17" t="s">
        <v>150</v>
      </c>
      <c r="AT1094" s="17" t="s">
        <v>129</v>
      </c>
      <c r="AU1094" s="17" t="s">
        <v>139</v>
      </c>
      <c r="AY1094" s="17" t="s">
        <v>128</v>
      </c>
      <c r="BE1094" s="182">
        <f>IF(N1094="základní",J1094,0)</f>
        <v>0</v>
      </c>
      <c r="BF1094" s="182">
        <f>IF(N1094="snížená",J1094,0)</f>
        <v>0</v>
      </c>
      <c r="BG1094" s="182">
        <f>IF(N1094="zákl. přenesená",J1094,0)</f>
        <v>0</v>
      </c>
      <c r="BH1094" s="182">
        <f>IF(N1094="sníž. přenesená",J1094,0)</f>
        <v>0</v>
      </c>
      <c r="BI1094" s="182">
        <f>IF(N1094="nulová",J1094,0)</f>
        <v>0</v>
      </c>
      <c r="BJ1094" s="17" t="s">
        <v>77</v>
      </c>
      <c r="BK1094" s="182">
        <f>ROUND(I1094*H1094,1)</f>
        <v>0</v>
      </c>
      <c r="BL1094" s="17" t="s">
        <v>150</v>
      </c>
      <c r="BM1094" s="17" t="s">
        <v>1349</v>
      </c>
    </row>
    <row r="1095" spans="2:47" s="1" customFormat="1" ht="40.5">
      <c r="B1095" s="34"/>
      <c r="C1095" s="56"/>
      <c r="D1095" s="201" t="s">
        <v>220</v>
      </c>
      <c r="E1095" s="56"/>
      <c r="F1095" s="202" t="s">
        <v>922</v>
      </c>
      <c r="G1095" s="56"/>
      <c r="H1095" s="56"/>
      <c r="I1095" s="145"/>
      <c r="J1095" s="56"/>
      <c r="K1095" s="56"/>
      <c r="L1095" s="54"/>
      <c r="M1095" s="71"/>
      <c r="N1095" s="35"/>
      <c r="O1095" s="35"/>
      <c r="P1095" s="35"/>
      <c r="Q1095" s="35"/>
      <c r="R1095" s="35"/>
      <c r="S1095" s="35"/>
      <c r="T1095" s="72"/>
      <c r="AT1095" s="17" t="s">
        <v>220</v>
      </c>
      <c r="AU1095" s="17" t="s">
        <v>139</v>
      </c>
    </row>
    <row r="1096" spans="2:51" s="11" customFormat="1" ht="13.5">
      <c r="B1096" s="203"/>
      <c r="C1096" s="204"/>
      <c r="D1096" s="201" t="s">
        <v>222</v>
      </c>
      <c r="E1096" s="205" t="s">
        <v>19</v>
      </c>
      <c r="F1096" s="206" t="s">
        <v>1244</v>
      </c>
      <c r="G1096" s="204"/>
      <c r="H1096" s="207" t="s">
        <v>19</v>
      </c>
      <c r="I1096" s="208"/>
      <c r="J1096" s="204"/>
      <c r="K1096" s="204"/>
      <c r="L1096" s="209"/>
      <c r="M1096" s="210"/>
      <c r="N1096" s="211"/>
      <c r="O1096" s="211"/>
      <c r="P1096" s="211"/>
      <c r="Q1096" s="211"/>
      <c r="R1096" s="211"/>
      <c r="S1096" s="211"/>
      <c r="T1096" s="212"/>
      <c r="AT1096" s="213" t="s">
        <v>222</v>
      </c>
      <c r="AU1096" s="213" t="s">
        <v>139</v>
      </c>
      <c r="AV1096" s="11" t="s">
        <v>77</v>
      </c>
      <c r="AW1096" s="11" t="s">
        <v>33</v>
      </c>
      <c r="AX1096" s="11" t="s">
        <v>70</v>
      </c>
      <c r="AY1096" s="213" t="s">
        <v>128</v>
      </c>
    </row>
    <row r="1097" spans="2:51" s="12" customFormat="1" ht="13.5">
      <c r="B1097" s="214"/>
      <c r="C1097" s="215"/>
      <c r="D1097" s="216" t="s">
        <v>222</v>
      </c>
      <c r="E1097" s="217" t="s">
        <v>19</v>
      </c>
      <c r="F1097" s="218" t="s">
        <v>1304</v>
      </c>
      <c r="G1097" s="215"/>
      <c r="H1097" s="219">
        <v>17.49</v>
      </c>
      <c r="I1097" s="220"/>
      <c r="J1097" s="215"/>
      <c r="K1097" s="215"/>
      <c r="L1097" s="221"/>
      <c r="M1097" s="222"/>
      <c r="N1097" s="223"/>
      <c r="O1097" s="223"/>
      <c r="P1097" s="223"/>
      <c r="Q1097" s="223"/>
      <c r="R1097" s="223"/>
      <c r="S1097" s="223"/>
      <c r="T1097" s="224"/>
      <c r="AT1097" s="225" t="s">
        <v>222</v>
      </c>
      <c r="AU1097" s="225" t="s">
        <v>139</v>
      </c>
      <c r="AV1097" s="12" t="s">
        <v>79</v>
      </c>
      <c r="AW1097" s="12" t="s">
        <v>33</v>
      </c>
      <c r="AX1097" s="12" t="s">
        <v>77</v>
      </c>
      <c r="AY1097" s="225" t="s">
        <v>128</v>
      </c>
    </row>
    <row r="1098" spans="2:65" s="1" customFormat="1" ht="22.5" customHeight="1">
      <c r="B1098" s="34"/>
      <c r="C1098" s="172" t="s">
        <v>1350</v>
      </c>
      <c r="D1098" s="172" t="s">
        <v>129</v>
      </c>
      <c r="E1098" s="173" t="s">
        <v>929</v>
      </c>
      <c r="F1098" s="174" t="s">
        <v>930</v>
      </c>
      <c r="G1098" s="175" t="s">
        <v>227</v>
      </c>
      <c r="H1098" s="176">
        <v>5.38</v>
      </c>
      <c r="I1098" s="177"/>
      <c r="J1098" s="176">
        <f>ROUND(I1098*H1098,1)</f>
        <v>0</v>
      </c>
      <c r="K1098" s="174" t="s">
        <v>218</v>
      </c>
      <c r="L1098" s="54"/>
      <c r="M1098" s="178" t="s">
        <v>19</v>
      </c>
      <c r="N1098" s="179" t="s">
        <v>41</v>
      </c>
      <c r="O1098" s="35"/>
      <c r="P1098" s="180">
        <f>O1098*H1098</f>
        <v>0</v>
      </c>
      <c r="Q1098" s="180">
        <v>0</v>
      </c>
      <c r="R1098" s="180">
        <f>Q1098*H1098</f>
        <v>0</v>
      </c>
      <c r="S1098" s="180">
        <v>0</v>
      </c>
      <c r="T1098" s="181">
        <f>S1098*H1098</f>
        <v>0</v>
      </c>
      <c r="AR1098" s="17" t="s">
        <v>150</v>
      </c>
      <c r="AT1098" s="17" t="s">
        <v>129</v>
      </c>
      <c r="AU1098" s="17" t="s">
        <v>139</v>
      </c>
      <c r="AY1098" s="17" t="s">
        <v>128</v>
      </c>
      <c r="BE1098" s="182">
        <f>IF(N1098="základní",J1098,0)</f>
        <v>0</v>
      </c>
      <c r="BF1098" s="182">
        <f>IF(N1098="snížená",J1098,0)</f>
        <v>0</v>
      </c>
      <c r="BG1098" s="182">
        <f>IF(N1098="zákl. přenesená",J1098,0)</f>
        <v>0</v>
      </c>
      <c r="BH1098" s="182">
        <f>IF(N1098="sníž. přenesená",J1098,0)</f>
        <v>0</v>
      </c>
      <c r="BI1098" s="182">
        <f>IF(N1098="nulová",J1098,0)</f>
        <v>0</v>
      </c>
      <c r="BJ1098" s="17" t="s">
        <v>77</v>
      </c>
      <c r="BK1098" s="182">
        <f>ROUND(I1098*H1098,1)</f>
        <v>0</v>
      </c>
      <c r="BL1098" s="17" t="s">
        <v>150</v>
      </c>
      <c r="BM1098" s="17" t="s">
        <v>1351</v>
      </c>
    </row>
    <row r="1099" spans="2:47" s="1" customFormat="1" ht="40.5">
      <c r="B1099" s="34"/>
      <c r="C1099" s="56"/>
      <c r="D1099" s="201" t="s">
        <v>220</v>
      </c>
      <c r="E1099" s="56"/>
      <c r="F1099" s="202" t="s">
        <v>922</v>
      </c>
      <c r="G1099" s="56"/>
      <c r="H1099" s="56"/>
      <c r="I1099" s="145"/>
      <c r="J1099" s="56"/>
      <c r="K1099" s="56"/>
      <c r="L1099" s="54"/>
      <c r="M1099" s="71"/>
      <c r="N1099" s="35"/>
      <c r="O1099" s="35"/>
      <c r="P1099" s="35"/>
      <c r="Q1099" s="35"/>
      <c r="R1099" s="35"/>
      <c r="S1099" s="35"/>
      <c r="T1099" s="72"/>
      <c r="AT1099" s="17" t="s">
        <v>220</v>
      </c>
      <c r="AU1099" s="17" t="s">
        <v>139</v>
      </c>
    </row>
    <row r="1100" spans="2:51" s="11" customFormat="1" ht="13.5">
      <c r="B1100" s="203"/>
      <c r="C1100" s="204"/>
      <c r="D1100" s="201" t="s">
        <v>222</v>
      </c>
      <c r="E1100" s="205" t="s">
        <v>19</v>
      </c>
      <c r="F1100" s="206" t="s">
        <v>1244</v>
      </c>
      <c r="G1100" s="204"/>
      <c r="H1100" s="207" t="s">
        <v>19</v>
      </c>
      <c r="I1100" s="208"/>
      <c r="J1100" s="204"/>
      <c r="K1100" s="204"/>
      <c r="L1100" s="209"/>
      <c r="M1100" s="210"/>
      <c r="N1100" s="211"/>
      <c r="O1100" s="211"/>
      <c r="P1100" s="211"/>
      <c r="Q1100" s="211"/>
      <c r="R1100" s="211"/>
      <c r="S1100" s="211"/>
      <c r="T1100" s="212"/>
      <c r="AT1100" s="213" t="s">
        <v>222</v>
      </c>
      <c r="AU1100" s="213" t="s">
        <v>139</v>
      </c>
      <c r="AV1100" s="11" t="s">
        <v>77</v>
      </c>
      <c r="AW1100" s="11" t="s">
        <v>33</v>
      </c>
      <c r="AX1100" s="11" t="s">
        <v>70</v>
      </c>
      <c r="AY1100" s="213" t="s">
        <v>128</v>
      </c>
    </row>
    <row r="1101" spans="2:51" s="12" customFormat="1" ht="13.5">
      <c r="B1101" s="214"/>
      <c r="C1101" s="215"/>
      <c r="D1101" s="216" t="s">
        <v>222</v>
      </c>
      <c r="E1101" s="217" t="s">
        <v>19</v>
      </c>
      <c r="F1101" s="218" t="s">
        <v>1352</v>
      </c>
      <c r="G1101" s="215"/>
      <c r="H1101" s="219">
        <v>5.38</v>
      </c>
      <c r="I1101" s="220"/>
      <c r="J1101" s="215"/>
      <c r="K1101" s="215"/>
      <c r="L1101" s="221"/>
      <c r="M1101" s="222"/>
      <c r="N1101" s="223"/>
      <c r="O1101" s="223"/>
      <c r="P1101" s="223"/>
      <c r="Q1101" s="223"/>
      <c r="R1101" s="223"/>
      <c r="S1101" s="223"/>
      <c r="T1101" s="224"/>
      <c r="AT1101" s="225" t="s">
        <v>222</v>
      </c>
      <c r="AU1101" s="225" t="s">
        <v>139</v>
      </c>
      <c r="AV1101" s="12" t="s">
        <v>79</v>
      </c>
      <c r="AW1101" s="12" t="s">
        <v>33</v>
      </c>
      <c r="AX1101" s="12" t="s">
        <v>77</v>
      </c>
      <c r="AY1101" s="225" t="s">
        <v>128</v>
      </c>
    </row>
    <row r="1102" spans="2:65" s="1" customFormat="1" ht="22.5" customHeight="1">
      <c r="B1102" s="34"/>
      <c r="C1102" s="241" t="s">
        <v>1353</v>
      </c>
      <c r="D1102" s="241" t="s">
        <v>275</v>
      </c>
      <c r="E1102" s="242" t="s">
        <v>935</v>
      </c>
      <c r="F1102" s="243" t="s">
        <v>936</v>
      </c>
      <c r="G1102" s="244" t="s">
        <v>262</v>
      </c>
      <c r="H1102" s="245">
        <v>0.01</v>
      </c>
      <c r="I1102" s="246"/>
      <c r="J1102" s="245">
        <f>ROUND(I1102*H1102,1)</f>
        <v>0</v>
      </c>
      <c r="K1102" s="243" t="s">
        <v>218</v>
      </c>
      <c r="L1102" s="247"/>
      <c r="M1102" s="248" t="s">
        <v>19</v>
      </c>
      <c r="N1102" s="249" t="s">
        <v>41</v>
      </c>
      <c r="O1102" s="35"/>
      <c r="P1102" s="180">
        <f>O1102*H1102</f>
        <v>0</v>
      </c>
      <c r="Q1102" s="180">
        <v>1</v>
      </c>
      <c r="R1102" s="180">
        <f>Q1102*H1102</f>
        <v>0.01</v>
      </c>
      <c r="S1102" s="180">
        <v>0</v>
      </c>
      <c r="T1102" s="181">
        <f>S1102*H1102</f>
        <v>0</v>
      </c>
      <c r="AR1102" s="17" t="s">
        <v>422</v>
      </c>
      <c r="AT1102" s="17" t="s">
        <v>275</v>
      </c>
      <c r="AU1102" s="17" t="s">
        <v>139</v>
      </c>
      <c r="AY1102" s="17" t="s">
        <v>128</v>
      </c>
      <c r="BE1102" s="182">
        <f>IF(N1102="základní",J1102,0)</f>
        <v>0</v>
      </c>
      <c r="BF1102" s="182">
        <f>IF(N1102="snížená",J1102,0)</f>
        <v>0</v>
      </c>
      <c r="BG1102" s="182">
        <f>IF(N1102="zákl. přenesená",J1102,0)</f>
        <v>0</v>
      </c>
      <c r="BH1102" s="182">
        <f>IF(N1102="sníž. přenesená",J1102,0)</f>
        <v>0</v>
      </c>
      <c r="BI1102" s="182">
        <f>IF(N1102="nulová",J1102,0)</f>
        <v>0</v>
      </c>
      <c r="BJ1102" s="17" t="s">
        <v>77</v>
      </c>
      <c r="BK1102" s="182">
        <f>ROUND(I1102*H1102,1)</f>
        <v>0</v>
      </c>
      <c r="BL1102" s="17" t="s">
        <v>150</v>
      </c>
      <c r="BM1102" s="17" t="s">
        <v>1354</v>
      </c>
    </row>
    <row r="1103" spans="2:47" s="1" customFormat="1" ht="27">
      <c r="B1103" s="34"/>
      <c r="C1103" s="56"/>
      <c r="D1103" s="201" t="s">
        <v>512</v>
      </c>
      <c r="E1103" s="56"/>
      <c r="F1103" s="202" t="s">
        <v>938</v>
      </c>
      <c r="G1103" s="56"/>
      <c r="H1103" s="56"/>
      <c r="I1103" s="145"/>
      <c r="J1103" s="56"/>
      <c r="K1103" s="56"/>
      <c r="L1103" s="54"/>
      <c r="M1103" s="71"/>
      <c r="N1103" s="35"/>
      <c r="O1103" s="35"/>
      <c r="P1103" s="35"/>
      <c r="Q1103" s="35"/>
      <c r="R1103" s="35"/>
      <c r="S1103" s="35"/>
      <c r="T1103" s="72"/>
      <c r="AT1103" s="17" t="s">
        <v>512</v>
      </c>
      <c r="AU1103" s="17" t="s">
        <v>139</v>
      </c>
    </row>
    <row r="1104" spans="2:51" s="12" customFormat="1" ht="13.5">
      <c r="B1104" s="214"/>
      <c r="C1104" s="215"/>
      <c r="D1104" s="216" t="s">
        <v>222</v>
      </c>
      <c r="E1104" s="217" t="s">
        <v>19</v>
      </c>
      <c r="F1104" s="218" t="s">
        <v>1355</v>
      </c>
      <c r="G1104" s="215"/>
      <c r="H1104" s="219">
        <v>0.01</v>
      </c>
      <c r="I1104" s="220"/>
      <c r="J1104" s="215"/>
      <c r="K1104" s="215"/>
      <c r="L1104" s="221"/>
      <c r="M1104" s="222"/>
      <c r="N1104" s="223"/>
      <c r="O1104" s="223"/>
      <c r="P1104" s="223"/>
      <c r="Q1104" s="223"/>
      <c r="R1104" s="223"/>
      <c r="S1104" s="223"/>
      <c r="T1104" s="224"/>
      <c r="AT1104" s="225" t="s">
        <v>222</v>
      </c>
      <c r="AU1104" s="225" t="s">
        <v>139</v>
      </c>
      <c r="AV1104" s="12" t="s">
        <v>79</v>
      </c>
      <c r="AW1104" s="12" t="s">
        <v>33</v>
      </c>
      <c r="AX1104" s="12" t="s">
        <v>77</v>
      </c>
      <c r="AY1104" s="225" t="s">
        <v>128</v>
      </c>
    </row>
    <row r="1105" spans="2:65" s="1" customFormat="1" ht="22.5" customHeight="1">
      <c r="B1105" s="34"/>
      <c r="C1105" s="172" t="s">
        <v>1356</v>
      </c>
      <c r="D1105" s="172" t="s">
        <v>129</v>
      </c>
      <c r="E1105" s="173" t="s">
        <v>941</v>
      </c>
      <c r="F1105" s="174" t="s">
        <v>942</v>
      </c>
      <c r="G1105" s="175" t="s">
        <v>227</v>
      </c>
      <c r="H1105" s="176">
        <v>17.49</v>
      </c>
      <c r="I1105" s="177"/>
      <c r="J1105" s="176">
        <f>ROUND(I1105*H1105,1)</f>
        <v>0</v>
      </c>
      <c r="K1105" s="174" t="s">
        <v>218</v>
      </c>
      <c r="L1105" s="54"/>
      <c r="M1105" s="178" t="s">
        <v>19</v>
      </c>
      <c r="N1105" s="179" t="s">
        <v>41</v>
      </c>
      <c r="O1105" s="35"/>
      <c r="P1105" s="180">
        <f>O1105*H1105</f>
        <v>0</v>
      </c>
      <c r="Q1105" s="180">
        <v>0.0004</v>
      </c>
      <c r="R1105" s="180">
        <f>Q1105*H1105</f>
        <v>0.006996</v>
      </c>
      <c r="S1105" s="180">
        <v>0</v>
      </c>
      <c r="T1105" s="181">
        <f>S1105*H1105</f>
        <v>0</v>
      </c>
      <c r="AR1105" s="17" t="s">
        <v>150</v>
      </c>
      <c r="AT1105" s="17" t="s">
        <v>129</v>
      </c>
      <c r="AU1105" s="17" t="s">
        <v>139</v>
      </c>
      <c r="AY1105" s="17" t="s">
        <v>128</v>
      </c>
      <c r="BE1105" s="182">
        <f>IF(N1105="základní",J1105,0)</f>
        <v>0</v>
      </c>
      <c r="BF1105" s="182">
        <f>IF(N1105="snížená",J1105,0)</f>
        <v>0</v>
      </c>
      <c r="BG1105" s="182">
        <f>IF(N1105="zákl. přenesená",J1105,0)</f>
        <v>0</v>
      </c>
      <c r="BH1105" s="182">
        <f>IF(N1105="sníž. přenesená",J1105,0)</f>
        <v>0</v>
      </c>
      <c r="BI1105" s="182">
        <f>IF(N1105="nulová",J1105,0)</f>
        <v>0</v>
      </c>
      <c r="BJ1105" s="17" t="s">
        <v>77</v>
      </c>
      <c r="BK1105" s="182">
        <f>ROUND(I1105*H1105,1)</f>
        <v>0</v>
      </c>
      <c r="BL1105" s="17" t="s">
        <v>150</v>
      </c>
      <c r="BM1105" s="17" t="s">
        <v>1357</v>
      </c>
    </row>
    <row r="1106" spans="2:47" s="1" customFormat="1" ht="40.5">
      <c r="B1106" s="34"/>
      <c r="C1106" s="56"/>
      <c r="D1106" s="201" t="s">
        <v>220</v>
      </c>
      <c r="E1106" s="56"/>
      <c r="F1106" s="202" t="s">
        <v>944</v>
      </c>
      <c r="G1106" s="56"/>
      <c r="H1106" s="56"/>
      <c r="I1106" s="145"/>
      <c r="J1106" s="56"/>
      <c r="K1106" s="56"/>
      <c r="L1106" s="54"/>
      <c r="M1106" s="71"/>
      <c r="N1106" s="35"/>
      <c r="O1106" s="35"/>
      <c r="P1106" s="35"/>
      <c r="Q1106" s="35"/>
      <c r="R1106" s="35"/>
      <c r="S1106" s="35"/>
      <c r="T1106" s="72"/>
      <c r="AT1106" s="17" t="s">
        <v>220</v>
      </c>
      <c r="AU1106" s="17" t="s">
        <v>139</v>
      </c>
    </row>
    <row r="1107" spans="2:51" s="11" customFormat="1" ht="13.5">
      <c r="B1107" s="203"/>
      <c r="C1107" s="204"/>
      <c r="D1107" s="201" t="s">
        <v>222</v>
      </c>
      <c r="E1107" s="205" t="s">
        <v>19</v>
      </c>
      <c r="F1107" s="206" t="s">
        <v>1244</v>
      </c>
      <c r="G1107" s="204"/>
      <c r="H1107" s="207" t="s">
        <v>19</v>
      </c>
      <c r="I1107" s="208"/>
      <c r="J1107" s="204"/>
      <c r="K1107" s="204"/>
      <c r="L1107" s="209"/>
      <c r="M1107" s="210"/>
      <c r="N1107" s="211"/>
      <c r="O1107" s="211"/>
      <c r="P1107" s="211"/>
      <c r="Q1107" s="211"/>
      <c r="R1107" s="211"/>
      <c r="S1107" s="211"/>
      <c r="T1107" s="212"/>
      <c r="AT1107" s="213" t="s">
        <v>222</v>
      </c>
      <c r="AU1107" s="213" t="s">
        <v>139</v>
      </c>
      <c r="AV1107" s="11" t="s">
        <v>77</v>
      </c>
      <c r="AW1107" s="11" t="s">
        <v>33</v>
      </c>
      <c r="AX1107" s="11" t="s">
        <v>70</v>
      </c>
      <c r="AY1107" s="213" t="s">
        <v>128</v>
      </c>
    </row>
    <row r="1108" spans="2:51" s="12" customFormat="1" ht="13.5">
      <c r="B1108" s="214"/>
      <c r="C1108" s="215"/>
      <c r="D1108" s="216" t="s">
        <v>222</v>
      </c>
      <c r="E1108" s="217" t="s">
        <v>19</v>
      </c>
      <c r="F1108" s="218" t="s">
        <v>1304</v>
      </c>
      <c r="G1108" s="215"/>
      <c r="H1108" s="219">
        <v>17.49</v>
      </c>
      <c r="I1108" s="220"/>
      <c r="J1108" s="215"/>
      <c r="K1108" s="215"/>
      <c r="L1108" s="221"/>
      <c r="M1108" s="222"/>
      <c r="N1108" s="223"/>
      <c r="O1108" s="223"/>
      <c r="P1108" s="223"/>
      <c r="Q1108" s="223"/>
      <c r="R1108" s="223"/>
      <c r="S1108" s="223"/>
      <c r="T1108" s="224"/>
      <c r="AT1108" s="225" t="s">
        <v>222</v>
      </c>
      <c r="AU1108" s="225" t="s">
        <v>139</v>
      </c>
      <c r="AV1108" s="12" t="s">
        <v>79</v>
      </c>
      <c r="AW1108" s="12" t="s">
        <v>33</v>
      </c>
      <c r="AX1108" s="12" t="s">
        <v>77</v>
      </c>
      <c r="AY1108" s="225" t="s">
        <v>128</v>
      </c>
    </row>
    <row r="1109" spans="2:65" s="1" customFormat="1" ht="22.5" customHeight="1">
      <c r="B1109" s="34"/>
      <c r="C1109" s="172" t="s">
        <v>1358</v>
      </c>
      <c r="D1109" s="172" t="s">
        <v>129</v>
      </c>
      <c r="E1109" s="173" t="s">
        <v>946</v>
      </c>
      <c r="F1109" s="174" t="s">
        <v>947</v>
      </c>
      <c r="G1109" s="175" t="s">
        <v>227</v>
      </c>
      <c r="H1109" s="176">
        <v>5.38</v>
      </c>
      <c r="I1109" s="177"/>
      <c r="J1109" s="176">
        <f>ROUND(I1109*H1109,1)</f>
        <v>0</v>
      </c>
      <c r="K1109" s="174" t="s">
        <v>218</v>
      </c>
      <c r="L1109" s="54"/>
      <c r="M1109" s="178" t="s">
        <v>19</v>
      </c>
      <c r="N1109" s="179" t="s">
        <v>41</v>
      </c>
      <c r="O1109" s="35"/>
      <c r="P1109" s="180">
        <f>O1109*H1109</f>
        <v>0</v>
      </c>
      <c r="Q1109" s="180">
        <v>0.0004</v>
      </c>
      <c r="R1109" s="180">
        <f>Q1109*H1109</f>
        <v>0.0021520000000000003</v>
      </c>
      <c r="S1109" s="180">
        <v>0</v>
      </c>
      <c r="T1109" s="181">
        <f>S1109*H1109</f>
        <v>0</v>
      </c>
      <c r="AR1109" s="17" t="s">
        <v>150</v>
      </c>
      <c r="AT1109" s="17" t="s">
        <v>129</v>
      </c>
      <c r="AU1109" s="17" t="s">
        <v>139</v>
      </c>
      <c r="AY1109" s="17" t="s">
        <v>128</v>
      </c>
      <c r="BE1109" s="182">
        <f>IF(N1109="základní",J1109,0)</f>
        <v>0</v>
      </c>
      <c r="BF1109" s="182">
        <f>IF(N1109="snížená",J1109,0)</f>
        <v>0</v>
      </c>
      <c r="BG1109" s="182">
        <f>IF(N1109="zákl. přenesená",J1109,0)</f>
        <v>0</v>
      </c>
      <c r="BH1109" s="182">
        <f>IF(N1109="sníž. přenesená",J1109,0)</f>
        <v>0</v>
      </c>
      <c r="BI1109" s="182">
        <f>IF(N1109="nulová",J1109,0)</f>
        <v>0</v>
      </c>
      <c r="BJ1109" s="17" t="s">
        <v>77</v>
      </c>
      <c r="BK1109" s="182">
        <f>ROUND(I1109*H1109,1)</f>
        <v>0</v>
      </c>
      <c r="BL1109" s="17" t="s">
        <v>150</v>
      </c>
      <c r="BM1109" s="17" t="s">
        <v>1359</v>
      </c>
    </row>
    <row r="1110" spans="2:47" s="1" customFormat="1" ht="40.5">
      <c r="B1110" s="34"/>
      <c r="C1110" s="56"/>
      <c r="D1110" s="216" t="s">
        <v>220</v>
      </c>
      <c r="E1110" s="56"/>
      <c r="F1110" s="226" t="s">
        <v>944</v>
      </c>
      <c r="G1110" s="56"/>
      <c r="H1110" s="56"/>
      <c r="I1110" s="145"/>
      <c r="J1110" s="56"/>
      <c r="K1110" s="56"/>
      <c r="L1110" s="54"/>
      <c r="M1110" s="71"/>
      <c r="N1110" s="35"/>
      <c r="O1110" s="35"/>
      <c r="P1110" s="35"/>
      <c r="Q1110" s="35"/>
      <c r="R1110" s="35"/>
      <c r="S1110" s="35"/>
      <c r="T1110" s="72"/>
      <c r="AT1110" s="17" t="s">
        <v>220</v>
      </c>
      <c r="AU1110" s="17" t="s">
        <v>139</v>
      </c>
    </row>
    <row r="1111" spans="2:65" s="1" customFormat="1" ht="22.5" customHeight="1">
      <c r="B1111" s="34"/>
      <c r="C1111" s="241" t="s">
        <v>1360</v>
      </c>
      <c r="D1111" s="241" t="s">
        <v>275</v>
      </c>
      <c r="E1111" s="242" t="s">
        <v>1361</v>
      </c>
      <c r="F1111" s="243" t="s">
        <v>1362</v>
      </c>
      <c r="G1111" s="244" t="s">
        <v>227</v>
      </c>
      <c r="H1111" s="245">
        <v>32.93</v>
      </c>
      <c r="I1111" s="246"/>
      <c r="J1111" s="245">
        <f>ROUND(I1111*H1111,1)</f>
        <v>0</v>
      </c>
      <c r="K1111" s="243" t="s">
        <v>19</v>
      </c>
      <c r="L1111" s="247"/>
      <c r="M1111" s="248" t="s">
        <v>19</v>
      </c>
      <c r="N1111" s="249" t="s">
        <v>41</v>
      </c>
      <c r="O1111" s="35"/>
      <c r="P1111" s="180">
        <f>O1111*H1111</f>
        <v>0</v>
      </c>
      <c r="Q1111" s="180">
        <v>0.0045</v>
      </c>
      <c r="R1111" s="180">
        <f>Q1111*H1111</f>
        <v>0.14818499999999998</v>
      </c>
      <c r="S1111" s="180">
        <v>0</v>
      </c>
      <c r="T1111" s="181">
        <f>S1111*H1111</f>
        <v>0</v>
      </c>
      <c r="AR1111" s="17" t="s">
        <v>422</v>
      </c>
      <c r="AT1111" s="17" t="s">
        <v>275</v>
      </c>
      <c r="AU1111" s="17" t="s">
        <v>139</v>
      </c>
      <c r="AY1111" s="17" t="s">
        <v>128</v>
      </c>
      <c r="BE1111" s="182">
        <f>IF(N1111="základní",J1111,0)</f>
        <v>0</v>
      </c>
      <c r="BF1111" s="182">
        <f>IF(N1111="snížená",J1111,0)</f>
        <v>0</v>
      </c>
      <c r="BG1111" s="182">
        <f>IF(N1111="zákl. přenesená",J1111,0)</f>
        <v>0</v>
      </c>
      <c r="BH1111" s="182">
        <f>IF(N1111="sníž. přenesená",J1111,0)</f>
        <v>0</v>
      </c>
      <c r="BI1111" s="182">
        <f>IF(N1111="nulová",J1111,0)</f>
        <v>0</v>
      </c>
      <c r="BJ1111" s="17" t="s">
        <v>77</v>
      </c>
      <c r="BK1111" s="182">
        <f>ROUND(I1111*H1111,1)</f>
        <v>0</v>
      </c>
      <c r="BL1111" s="17" t="s">
        <v>150</v>
      </c>
      <c r="BM1111" s="17" t="s">
        <v>1363</v>
      </c>
    </row>
    <row r="1112" spans="2:65" s="1" customFormat="1" ht="31.5" customHeight="1">
      <c r="B1112" s="34"/>
      <c r="C1112" s="172" t="s">
        <v>1364</v>
      </c>
      <c r="D1112" s="172" t="s">
        <v>129</v>
      </c>
      <c r="E1112" s="173" t="s">
        <v>1365</v>
      </c>
      <c r="F1112" s="174" t="s">
        <v>1366</v>
      </c>
      <c r="G1112" s="175" t="s">
        <v>227</v>
      </c>
      <c r="H1112" s="176">
        <v>85.53</v>
      </c>
      <c r="I1112" s="177"/>
      <c r="J1112" s="176">
        <f>ROUND(I1112*H1112,1)</f>
        <v>0</v>
      </c>
      <c r="K1112" s="174" t="s">
        <v>218</v>
      </c>
      <c r="L1112" s="54"/>
      <c r="M1112" s="178" t="s">
        <v>19</v>
      </c>
      <c r="N1112" s="179" t="s">
        <v>41</v>
      </c>
      <c r="O1112" s="35"/>
      <c r="P1112" s="180">
        <f>O1112*H1112</f>
        <v>0</v>
      </c>
      <c r="Q1112" s="180">
        <v>0</v>
      </c>
      <c r="R1112" s="180">
        <f>Q1112*H1112</f>
        <v>0</v>
      </c>
      <c r="S1112" s="180">
        <v>0</v>
      </c>
      <c r="T1112" s="181">
        <f>S1112*H1112</f>
        <v>0</v>
      </c>
      <c r="AR1112" s="17" t="s">
        <v>150</v>
      </c>
      <c r="AT1112" s="17" t="s">
        <v>129</v>
      </c>
      <c r="AU1112" s="17" t="s">
        <v>139</v>
      </c>
      <c r="AY1112" s="17" t="s">
        <v>128</v>
      </c>
      <c r="BE1112" s="182">
        <f>IF(N1112="základní",J1112,0)</f>
        <v>0</v>
      </c>
      <c r="BF1112" s="182">
        <f>IF(N1112="snížená",J1112,0)</f>
        <v>0</v>
      </c>
      <c r="BG1112" s="182">
        <f>IF(N1112="zákl. přenesená",J1112,0)</f>
        <v>0</v>
      </c>
      <c r="BH1112" s="182">
        <f>IF(N1112="sníž. přenesená",J1112,0)</f>
        <v>0</v>
      </c>
      <c r="BI1112" s="182">
        <f>IF(N1112="nulová",J1112,0)</f>
        <v>0</v>
      </c>
      <c r="BJ1112" s="17" t="s">
        <v>77</v>
      </c>
      <c r="BK1112" s="182">
        <f>ROUND(I1112*H1112,1)</f>
        <v>0</v>
      </c>
      <c r="BL1112" s="17" t="s">
        <v>150</v>
      </c>
      <c r="BM1112" s="17" t="s">
        <v>1367</v>
      </c>
    </row>
    <row r="1113" spans="2:47" s="1" customFormat="1" ht="40.5">
      <c r="B1113" s="34"/>
      <c r="C1113" s="56"/>
      <c r="D1113" s="201" t="s">
        <v>220</v>
      </c>
      <c r="E1113" s="56"/>
      <c r="F1113" s="202" t="s">
        <v>922</v>
      </c>
      <c r="G1113" s="56"/>
      <c r="H1113" s="56"/>
      <c r="I1113" s="145"/>
      <c r="J1113" s="56"/>
      <c r="K1113" s="56"/>
      <c r="L1113" s="54"/>
      <c r="M1113" s="71"/>
      <c r="N1113" s="35"/>
      <c r="O1113" s="35"/>
      <c r="P1113" s="35"/>
      <c r="Q1113" s="35"/>
      <c r="R1113" s="35"/>
      <c r="S1113" s="35"/>
      <c r="T1113" s="72"/>
      <c r="AT1113" s="17" t="s">
        <v>220</v>
      </c>
      <c r="AU1113" s="17" t="s">
        <v>139</v>
      </c>
    </row>
    <row r="1114" spans="2:51" s="11" customFormat="1" ht="13.5">
      <c r="B1114" s="203"/>
      <c r="C1114" s="204"/>
      <c r="D1114" s="201" t="s">
        <v>222</v>
      </c>
      <c r="E1114" s="205" t="s">
        <v>19</v>
      </c>
      <c r="F1114" s="206" t="s">
        <v>1368</v>
      </c>
      <c r="G1114" s="204"/>
      <c r="H1114" s="207" t="s">
        <v>19</v>
      </c>
      <c r="I1114" s="208"/>
      <c r="J1114" s="204"/>
      <c r="K1114" s="204"/>
      <c r="L1114" s="209"/>
      <c r="M1114" s="210"/>
      <c r="N1114" s="211"/>
      <c r="O1114" s="211"/>
      <c r="P1114" s="211"/>
      <c r="Q1114" s="211"/>
      <c r="R1114" s="211"/>
      <c r="S1114" s="211"/>
      <c r="T1114" s="212"/>
      <c r="AT1114" s="213" t="s">
        <v>222</v>
      </c>
      <c r="AU1114" s="213" t="s">
        <v>139</v>
      </c>
      <c r="AV1114" s="11" t="s">
        <v>77</v>
      </c>
      <c r="AW1114" s="11" t="s">
        <v>33</v>
      </c>
      <c r="AX1114" s="11" t="s">
        <v>70</v>
      </c>
      <c r="AY1114" s="213" t="s">
        <v>128</v>
      </c>
    </row>
    <row r="1115" spans="2:51" s="12" customFormat="1" ht="13.5">
      <c r="B1115" s="214"/>
      <c r="C1115" s="215"/>
      <c r="D1115" s="201" t="s">
        <v>222</v>
      </c>
      <c r="E1115" s="227" t="s">
        <v>19</v>
      </c>
      <c r="F1115" s="228" t="s">
        <v>1369</v>
      </c>
      <c r="G1115" s="215"/>
      <c r="H1115" s="229">
        <v>68.04</v>
      </c>
      <c r="I1115" s="220"/>
      <c r="J1115" s="215"/>
      <c r="K1115" s="215"/>
      <c r="L1115" s="221"/>
      <c r="M1115" s="222"/>
      <c r="N1115" s="223"/>
      <c r="O1115" s="223"/>
      <c r="P1115" s="223"/>
      <c r="Q1115" s="223"/>
      <c r="R1115" s="223"/>
      <c r="S1115" s="223"/>
      <c r="T1115" s="224"/>
      <c r="AT1115" s="225" t="s">
        <v>222</v>
      </c>
      <c r="AU1115" s="225" t="s">
        <v>139</v>
      </c>
      <c r="AV1115" s="12" t="s">
        <v>79</v>
      </c>
      <c r="AW1115" s="12" t="s">
        <v>33</v>
      </c>
      <c r="AX1115" s="12" t="s">
        <v>70</v>
      </c>
      <c r="AY1115" s="225" t="s">
        <v>128</v>
      </c>
    </row>
    <row r="1116" spans="2:51" s="11" customFormat="1" ht="13.5">
      <c r="B1116" s="203"/>
      <c r="C1116" s="204"/>
      <c r="D1116" s="201" t="s">
        <v>222</v>
      </c>
      <c r="E1116" s="205" t="s">
        <v>19</v>
      </c>
      <c r="F1116" s="206" t="s">
        <v>1244</v>
      </c>
      <c r="G1116" s="204"/>
      <c r="H1116" s="207" t="s">
        <v>19</v>
      </c>
      <c r="I1116" s="208"/>
      <c r="J1116" s="204"/>
      <c r="K1116" s="204"/>
      <c r="L1116" s="209"/>
      <c r="M1116" s="210"/>
      <c r="N1116" s="211"/>
      <c r="O1116" s="211"/>
      <c r="P1116" s="211"/>
      <c r="Q1116" s="211"/>
      <c r="R1116" s="211"/>
      <c r="S1116" s="211"/>
      <c r="T1116" s="212"/>
      <c r="AT1116" s="213" t="s">
        <v>222</v>
      </c>
      <c r="AU1116" s="213" t="s">
        <v>139</v>
      </c>
      <c r="AV1116" s="11" t="s">
        <v>77</v>
      </c>
      <c r="AW1116" s="11" t="s">
        <v>33</v>
      </c>
      <c r="AX1116" s="11" t="s">
        <v>70</v>
      </c>
      <c r="AY1116" s="213" t="s">
        <v>128</v>
      </c>
    </row>
    <row r="1117" spans="2:51" s="12" customFormat="1" ht="13.5">
      <c r="B1117" s="214"/>
      <c r="C1117" s="215"/>
      <c r="D1117" s="201" t="s">
        <v>222</v>
      </c>
      <c r="E1117" s="227" t="s">
        <v>19</v>
      </c>
      <c r="F1117" s="228" t="s">
        <v>1304</v>
      </c>
      <c r="G1117" s="215"/>
      <c r="H1117" s="229">
        <v>17.49</v>
      </c>
      <c r="I1117" s="220"/>
      <c r="J1117" s="215"/>
      <c r="K1117" s="215"/>
      <c r="L1117" s="221"/>
      <c r="M1117" s="222"/>
      <c r="N1117" s="223"/>
      <c r="O1117" s="223"/>
      <c r="P1117" s="223"/>
      <c r="Q1117" s="223"/>
      <c r="R1117" s="223"/>
      <c r="S1117" s="223"/>
      <c r="T1117" s="224"/>
      <c r="AT1117" s="225" t="s">
        <v>222</v>
      </c>
      <c r="AU1117" s="225" t="s">
        <v>139</v>
      </c>
      <c r="AV1117" s="12" t="s">
        <v>79</v>
      </c>
      <c r="AW1117" s="12" t="s">
        <v>33</v>
      </c>
      <c r="AX1117" s="12" t="s">
        <v>70</v>
      </c>
      <c r="AY1117" s="225" t="s">
        <v>128</v>
      </c>
    </row>
    <row r="1118" spans="2:51" s="13" customFormat="1" ht="13.5">
      <c r="B1118" s="230"/>
      <c r="C1118" s="231"/>
      <c r="D1118" s="216" t="s">
        <v>222</v>
      </c>
      <c r="E1118" s="232" t="s">
        <v>19</v>
      </c>
      <c r="F1118" s="233" t="s">
        <v>251</v>
      </c>
      <c r="G1118" s="231"/>
      <c r="H1118" s="234">
        <v>85.53</v>
      </c>
      <c r="I1118" s="235"/>
      <c r="J1118" s="231"/>
      <c r="K1118" s="231"/>
      <c r="L1118" s="236"/>
      <c r="M1118" s="237"/>
      <c r="N1118" s="238"/>
      <c r="O1118" s="238"/>
      <c r="P1118" s="238"/>
      <c r="Q1118" s="238"/>
      <c r="R1118" s="238"/>
      <c r="S1118" s="238"/>
      <c r="T1118" s="239"/>
      <c r="AT1118" s="240" t="s">
        <v>222</v>
      </c>
      <c r="AU1118" s="240" t="s">
        <v>139</v>
      </c>
      <c r="AV1118" s="13" t="s">
        <v>143</v>
      </c>
      <c r="AW1118" s="13" t="s">
        <v>33</v>
      </c>
      <c r="AX1118" s="13" t="s">
        <v>77</v>
      </c>
      <c r="AY1118" s="240" t="s">
        <v>128</v>
      </c>
    </row>
    <row r="1119" spans="2:65" s="1" customFormat="1" ht="22.5" customHeight="1">
      <c r="B1119" s="34"/>
      <c r="C1119" s="241" t="s">
        <v>1370</v>
      </c>
      <c r="D1119" s="241" t="s">
        <v>275</v>
      </c>
      <c r="E1119" s="242" t="s">
        <v>1371</v>
      </c>
      <c r="F1119" s="243" t="s">
        <v>1372</v>
      </c>
      <c r="G1119" s="244" t="s">
        <v>690</v>
      </c>
      <c r="H1119" s="245">
        <v>128.3</v>
      </c>
      <c r="I1119" s="246"/>
      <c r="J1119" s="245">
        <f>ROUND(I1119*H1119,1)</f>
        <v>0</v>
      </c>
      <c r="K1119" s="243" t="s">
        <v>19</v>
      </c>
      <c r="L1119" s="247"/>
      <c r="M1119" s="248" t="s">
        <v>19</v>
      </c>
      <c r="N1119" s="249" t="s">
        <v>41</v>
      </c>
      <c r="O1119" s="35"/>
      <c r="P1119" s="180">
        <f>O1119*H1119</f>
        <v>0</v>
      </c>
      <c r="Q1119" s="180">
        <v>0.001</v>
      </c>
      <c r="R1119" s="180">
        <f>Q1119*H1119</f>
        <v>0.12830000000000003</v>
      </c>
      <c r="S1119" s="180">
        <v>0</v>
      </c>
      <c r="T1119" s="181">
        <f>S1119*H1119</f>
        <v>0</v>
      </c>
      <c r="AR1119" s="17" t="s">
        <v>422</v>
      </c>
      <c r="AT1119" s="17" t="s">
        <v>275</v>
      </c>
      <c r="AU1119" s="17" t="s">
        <v>139</v>
      </c>
      <c r="AY1119" s="17" t="s">
        <v>128</v>
      </c>
      <c r="BE1119" s="182">
        <f>IF(N1119="základní",J1119,0)</f>
        <v>0</v>
      </c>
      <c r="BF1119" s="182">
        <f>IF(N1119="snížená",J1119,0)</f>
        <v>0</v>
      </c>
      <c r="BG1119" s="182">
        <f>IF(N1119="zákl. přenesená",J1119,0)</f>
        <v>0</v>
      </c>
      <c r="BH1119" s="182">
        <f>IF(N1119="sníž. přenesená",J1119,0)</f>
        <v>0</v>
      </c>
      <c r="BI1119" s="182">
        <f>IF(N1119="nulová",J1119,0)</f>
        <v>0</v>
      </c>
      <c r="BJ1119" s="17" t="s">
        <v>77</v>
      </c>
      <c r="BK1119" s="182">
        <f>ROUND(I1119*H1119,1)</f>
        <v>0</v>
      </c>
      <c r="BL1119" s="17" t="s">
        <v>150</v>
      </c>
      <c r="BM1119" s="17" t="s">
        <v>1373</v>
      </c>
    </row>
    <row r="1120" spans="2:65" s="1" customFormat="1" ht="22.5" customHeight="1">
      <c r="B1120" s="34"/>
      <c r="C1120" s="172" t="s">
        <v>1374</v>
      </c>
      <c r="D1120" s="172" t="s">
        <v>129</v>
      </c>
      <c r="E1120" s="173" t="s">
        <v>975</v>
      </c>
      <c r="F1120" s="174" t="s">
        <v>976</v>
      </c>
      <c r="G1120" s="175" t="s">
        <v>977</v>
      </c>
      <c r="H1120" s="177"/>
      <c r="I1120" s="177"/>
      <c r="J1120" s="176">
        <f>ROUND(I1120*H1120,1)</f>
        <v>0</v>
      </c>
      <c r="K1120" s="174" t="s">
        <v>218</v>
      </c>
      <c r="L1120" s="54"/>
      <c r="M1120" s="178" t="s">
        <v>19</v>
      </c>
      <c r="N1120" s="179" t="s">
        <v>41</v>
      </c>
      <c r="O1120" s="35"/>
      <c r="P1120" s="180">
        <f>O1120*H1120</f>
        <v>0</v>
      </c>
      <c r="Q1120" s="180">
        <v>0</v>
      </c>
      <c r="R1120" s="180">
        <f>Q1120*H1120</f>
        <v>0</v>
      </c>
      <c r="S1120" s="180">
        <v>0</v>
      </c>
      <c r="T1120" s="181">
        <f>S1120*H1120</f>
        <v>0</v>
      </c>
      <c r="AR1120" s="17" t="s">
        <v>150</v>
      </c>
      <c r="AT1120" s="17" t="s">
        <v>129</v>
      </c>
      <c r="AU1120" s="17" t="s">
        <v>139</v>
      </c>
      <c r="AY1120" s="17" t="s">
        <v>128</v>
      </c>
      <c r="BE1120" s="182">
        <f>IF(N1120="základní",J1120,0)</f>
        <v>0</v>
      </c>
      <c r="BF1120" s="182">
        <f>IF(N1120="snížená",J1120,0)</f>
        <v>0</v>
      </c>
      <c r="BG1120" s="182">
        <f>IF(N1120="zákl. přenesená",J1120,0)</f>
        <v>0</v>
      </c>
      <c r="BH1120" s="182">
        <f>IF(N1120="sníž. přenesená",J1120,0)</f>
        <v>0</v>
      </c>
      <c r="BI1120" s="182">
        <f>IF(N1120="nulová",J1120,0)</f>
        <v>0</v>
      </c>
      <c r="BJ1120" s="17" t="s">
        <v>77</v>
      </c>
      <c r="BK1120" s="182">
        <f>ROUND(I1120*H1120,1)</f>
        <v>0</v>
      </c>
      <c r="BL1120" s="17" t="s">
        <v>150</v>
      </c>
      <c r="BM1120" s="17" t="s">
        <v>1375</v>
      </c>
    </row>
    <row r="1121" spans="2:47" s="1" customFormat="1" ht="121.5">
      <c r="B1121" s="34"/>
      <c r="C1121" s="56"/>
      <c r="D1121" s="201" t="s">
        <v>220</v>
      </c>
      <c r="E1121" s="56"/>
      <c r="F1121" s="202" t="s">
        <v>979</v>
      </c>
      <c r="G1121" s="56"/>
      <c r="H1121" s="56"/>
      <c r="I1121" s="145"/>
      <c r="J1121" s="56"/>
      <c r="K1121" s="56"/>
      <c r="L1121" s="54"/>
      <c r="M1121" s="71"/>
      <c r="N1121" s="35"/>
      <c r="O1121" s="35"/>
      <c r="P1121" s="35"/>
      <c r="Q1121" s="35"/>
      <c r="R1121" s="35"/>
      <c r="S1121" s="35"/>
      <c r="T1121" s="72"/>
      <c r="AT1121" s="17" t="s">
        <v>220</v>
      </c>
      <c r="AU1121" s="17" t="s">
        <v>139</v>
      </c>
    </row>
    <row r="1122" spans="2:63" s="9" customFormat="1" ht="22.35" customHeight="1">
      <c r="B1122" s="158"/>
      <c r="C1122" s="159"/>
      <c r="D1122" s="160" t="s">
        <v>69</v>
      </c>
      <c r="E1122" s="199" t="s">
        <v>1376</v>
      </c>
      <c r="F1122" s="199" t="s">
        <v>1377</v>
      </c>
      <c r="G1122" s="159"/>
      <c r="H1122" s="159"/>
      <c r="I1122" s="162"/>
      <c r="J1122" s="200">
        <f>BK1122</f>
        <v>0</v>
      </c>
      <c r="K1122" s="159"/>
      <c r="L1122" s="164"/>
      <c r="M1122" s="165"/>
      <c r="N1122" s="166"/>
      <c r="O1122" s="166"/>
      <c r="P1122" s="167">
        <f>SUM(P1123:P1136)</f>
        <v>0</v>
      </c>
      <c r="Q1122" s="166"/>
      <c r="R1122" s="167">
        <f>SUM(R1123:R1136)</f>
        <v>0</v>
      </c>
      <c r="S1122" s="166"/>
      <c r="T1122" s="168">
        <f>SUM(T1123:T1136)</f>
        <v>0</v>
      </c>
      <c r="AR1122" s="169" t="s">
        <v>79</v>
      </c>
      <c r="AT1122" s="170" t="s">
        <v>69</v>
      </c>
      <c r="AU1122" s="170" t="s">
        <v>79</v>
      </c>
      <c r="AY1122" s="169" t="s">
        <v>128</v>
      </c>
      <c r="BK1122" s="171">
        <f>SUM(BK1123:BK1136)</f>
        <v>0</v>
      </c>
    </row>
    <row r="1123" spans="2:65" s="1" customFormat="1" ht="31.5" customHeight="1">
      <c r="B1123" s="34"/>
      <c r="C1123" s="172" t="s">
        <v>1378</v>
      </c>
      <c r="D1123" s="172" t="s">
        <v>129</v>
      </c>
      <c r="E1123" s="173" t="s">
        <v>1379</v>
      </c>
      <c r="F1123" s="174" t="s">
        <v>1380</v>
      </c>
      <c r="G1123" s="175" t="s">
        <v>227</v>
      </c>
      <c r="H1123" s="176">
        <v>71.97</v>
      </c>
      <c r="I1123" s="177"/>
      <c r="J1123" s="176">
        <f>ROUND(I1123*H1123,1)</f>
        <v>0</v>
      </c>
      <c r="K1123" s="174" t="s">
        <v>19</v>
      </c>
      <c r="L1123" s="54"/>
      <c r="M1123" s="178" t="s">
        <v>19</v>
      </c>
      <c r="N1123" s="179" t="s">
        <v>41</v>
      </c>
      <c r="O1123" s="35"/>
      <c r="P1123" s="180">
        <f>O1123*H1123</f>
        <v>0</v>
      </c>
      <c r="Q1123" s="180">
        <v>0</v>
      </c>
      <c r="R1123" s="180">
        <f>Q1123*H1123</f>
        <v>0</v>
      </c>
      <c r="S1123" s="180">
        <v>0</v>
      </c>
      <c r="T1123" s="181">
        <f>S1123*H1123</f>
        <v>0</v>
      </c>
      <c r="AR1123" s="17" t="s">
        <v>150</v>
      </c>
      <c r="AT1123" s="17" t="s">
        <v>129</v>
      </c>
      <c r="AU1123" s="17" t="s">
        <v>139</v>
      </c>
      <c r="AY1123" s="17" t="s">
        <v>128</v>
      </c>
      <c r="BE1123" s="182">
        <f>IF(N1123="základní",J1123,0)</f>
        <v>0</v>
      </c>
      <c r="BF1123" s="182">
        <f>IF(N1123="snížená",J1123,0)</f>
        <v>0</v>
      </c>
      <c r="BG1123" s="182">
        <f>IF(N1123="zákl. přenesená",J1123,0)</f>
        <v>0</v>
      </c>
      <c r="BH1123" s="182">
        <f>IF(N1123="sníž. přenesená",J1123,0)</f>
        <v>0</v>
      </c>
      <c r="BI1123" s="182">
        <f>IF(N1123="nulová",J1123,0)</f>
        <v>0</v>
      </c>
      <c r="BJ1123" s="17" t="s">
        <v>77</v>
      </c>
      <c r="BK1123" s="182">
        <f>ROUND(I1123*H1123,1)</f>
        <v>0</v>
      </c>
      <c r="BL1123" s="17" t="s">
        <v>150</v>
      </c>
      <c r="BM1123" s="17" t="s">
        <v>1381</v>
      </c>
    </row>
    <row r="1124" spans="2:51" s="11" customFormat="1" ht="13.5">
      <c r="B1124" s="203"/>
      <c r="C1124" s="204"/>
      <c r="D1124" s="201" t="s">
        <v>222</v>
      </c>
      <c r="E1124" s="205" t="s">
        <v>19</v>
      </c>
      <c r="F1124" s="206" t="s">
        <v>1382</v>
      </c>
      <c r="G1124" s="204"/>
      <c r="H1124" s="207" t="s">
        <v>19</v>
      </c>
      <c r="I1124" s="208"/>
      <c r="J1124" s="204"/>
      <c r="K1124" s="204"/>
      <c r="L1124" s="209"/>
      <c r="M1124" s="210"/>
      <c r="N1124" s="211"/>
      <c r="O1124" s="211"/>
      <c r="P1124" s="211"/>
      <c r="Q1124" s="211"/>
      <c r="R1124" s="211"/>
      <c r="S1124" s="211"/>
      <c r="T1124" s="212"/>
      <c r="AT1124" s="213" t="s">
        <v>222</v>
      </c>
      <c r="AU1124" s="213" t="s">
        <v>139</v>
      </c>
      <c r="AV1124" s="11" t="s">
        <v>77</v>
      </c>
      <c r="AW1124" s="11" t="s">
        <v>33</v>
      </c>
      <c r="AX1124" s="11" t="s">
        <v>70</v>
      </c>
      <c r="AY1124" s="213" t="s">
        <v>128</v>
      </c>
    </row>
    <row r="1125" spans="2:51" s="12" customFormat="1" ht="13.5">
      <c r="B1125" s="214"/>
      <c r="C1125" s="215"/>
      <c r="D1125" s="201" t="s">
        <v>222</v>
      </c>
      <c r="E1125" s="227" t="s">
        <v>19</v>
      </c>
      <c r="F1125" s="228" t="s">
        <v>1383</v>
      </c>
      <c r="G1125" s="215"/>
      <c r="H1125" s="229">
        <v>71.97</v>
      </c>
      <c r="I1125" s="220"/>
      <c r="J1125" s="215"/>
      <c r="K1125" s="215"/>
      <c r="L1125" s="221"/>
      <c r="M1125" s="222"/>
      <c r="N1125" s="223"/>
      <c r="O1125" s="223"/>
      <c r="P1125" s="223"/>
      <c r="Q1125" s="223"/>
      <c r="R1125" s="223"/>
      <c r="S1125" s="223"/>
      <c r="T1125" s="224"/>
      <c r="AT1125" s="225" t="s">
        <v>222</v>
      </c>
      <c r="AU1125" s="225" t="s">
        <v>139</v>
      </c>
      <c r="AV1125" s="12" t="s">
        <v>79</v>
      </c>
      <c r="AW1125" s="12" t="s">
        <v>33</v>
      </c>
      <c r="AX1125" s="12" t="s">
        <v>70</v>
      </c>
      <c r="AY1125" s="225" t="s">
        <v>128</v>
      </c>
    </row>
    <row r="1126" spans="2:51" s="13" customFormat="1" ht="13.5">
      <c r="B1126" s="230"/>
      <c r="C1126" s="231"/>
      <c r="D1126" s="216" t="s">
        <v>222</v>
      </c>
      <c r="E1126" s="232" t="s">
        <v>19</v>
      </c>
      <c r="F1126" s="233" t="s">
        <v>251</v>
      </c>
      <c r="G1126" s="231"/>
      <c r="H1126" s="234">
        <v>71.97</v>
      </c>
      <c r="I1126" s="235"/>
      <c r="J1126" s="231"/>
      <c r="K1126" s="231"/>
      <c r="L1126" s="236"/>
      <c r="M1126" s="237"/>
      <c r="N1126" s="238"/>
      <c r="O1126" s="238"/>
      <c r="P1126" s="238"/>
      <c r="Q1126" s="238"/>
      <c r="R1126" s="238"/>
      <c r="S1126" s="238"/>
      <c r="T1126" s="239"/>
      <c r="AT1126" s="240" t="s">
        <v>222</v>
      </c>
      <c r="AU1126" s="240" t="s">
        <v>139</v>
      </c>
      <c r="AV1126" s="13" t="s">
        <v>143</v>
      </c>
      <c r="AW1126" s="13" t="s">
        <v>4</v>
      </c>
      <c r="AX1126" s="13" t="s">
        <v>77</v>
      </c>
      <c r="AY1126" s="240" t="s">
        <v>128</v>
      </c>
    </row>
    <row r="1127" spans="2:65" s="1" customFormat="1" ht="31.5" customHeight="1">
      <c r="B1127" s="34"/>
      <c r="C1127" s="172" t="s">
        <v>1384</v>
      </c>
      <c r="D1127" s="172" t="s">
        <v>129</v>
      </c>
      <c r="E1127" s="173" t="s">
        <v>1385</v>
      </c>
      <c r="F1127" s="174" t="s">
        <v>1386</v>
      </c>
      <c r="G1127" s="175" t="s">
        <v>227</v>
      </c>
      <c r="H1127" s="176">
        <v>38.91</v>
      </c>
      <c r="I1127" s="177"/>
      <c r="J1127" s="176">
        <f>ROUND(I1127*H1127,1)</f>
        <v>0</v>
      </c>
      <c r="K1127" s="174" t="s">
        <v>19</v>
      </c>
      <c r="L1127" s="54"/>
      <c r="M1127" s="178" t="s">
        <v>19</v>
      </c>
      <c r="N1127" s="179" t="s">
        <v>41</v>
      </c>
      <c r="O1127" s="35"/>
      <c r="P1127" s="180">
        <f>O1127*H1127</f>
        <v>0</v>
      </c>
      <c r="Q1127" s="180">
        <v>0</v>
      </c>
      <c r="R1127" s="180">
        <f>Q1127*H1127</f>
        <v>0</v>
      </c>
      <c r="S1127" s="180">
        <v>0</v>
      </c>
      <c r="T1127" s="181">
        <f>S1127*H1127</f>
        <v>0</v>
      </c>
      <c r="AR1127" s="17" t="s">
        <v>150</v>
      </c>
      <c r="AT1127" s="17" t="s">
        <v>129</v>
      </c>
      <c r="AU1127" s="17" t="s">
        <v>139</v>
      </c>
      <c r="AY1127" s="17" t="s">
        <v>128</v>
      </c>
      <c r="BE1127" s="182">
        <f>IF(N1127="základní",J1127,0)</f>
        <v>0</v>
      </c>
      <c r="BF1127" s="182">
        <f>IF(N1127="snížená",J1127,0)</f>
        <v>0</v>
      </c>
      <c r="BG1127" s="182">
        <f>IF(N1127="zákl. přenesená",J1127,0)</f>
        <v>0</v>
      </c>
      <c r="BH1127" s="182">
        <f>IF(N1127="sníž. přenesená",J1127,0)</f>
        <v>0</v>
      </c>
      <c r="BI1127" s="182">
        <f>IF(N1127="nulová",J1127,0)</f>
        <v>0</v>
      </c>
      <c r="BJ1127" s="17" t="s">
        <v>77</v>
      </c>
      <c r="BK1127" s="182">
        <f>ROUND(I1127*H1127,1)</f>
        <v>0</v>
      </c>
      <c r="BL1127" s="17" t="s">
        <v>150</v>
      </c>
      <c r="BM1127" s="17" t="s">
        <v>1387</v>
      </c>
    </row>
    <row r="1128" spans="2:51" s="11" customFormat="1" ht="13.5">
      <c r="B1128" s="203"/>
      <c r="C1128" s="204"/>
      <c r="D1128" s="201" t="s">
        <v>222</v>
      </c>
      <c r="E1128" s="205" t="s">
        <v>19</v>
      </c>
      <c r="F1128" s="206" t="s">
        <v>1388</v>
      </c>
      <c r="G1128" s="204"/>
      <c r="H1128" s="207" t="s">
        <v>19</v>
      </c>
      <c r="I1128" s="208"/>
      <c r="J1128" s="204"/>
      <c r="K1128" s="204"/>
      <c r="L1128" s="209"/>
      <c r="M1128" s="210"/>
      <c r="N1128" s="211"/>
      <c r="O1128" s="211"/>
      <c r="P1128" s="211"/>
      <c r="Q1128" s="211"/>
      <c r="R1128" s="211"/>
      <c r="S1128" s="211"/>
      <c r="T1128" s="212"/>
      <c r="AT1128" s="213" t="s">
        <v>222</v>
      </c>
      <c r="AU1128" s="213" t="s">
        <v>139</v>
      </c>
      <c r="AV1128" s="11" t="s">
        <v>77</v>
      </c>
      <c r="AW1128" s="11" t="s">
        <v>33</v>
      </c>
      <c r="AX1128" s="11" t="s">
        <v>70</v>
      </c>
      <c r="AY1128" s="213" t="s">
        <v>128</v>
      </c>
    </row>
    <row r="1129" spans="2:51" s="12" customFormat="1" ht="13.5">
      <c r="B1129" s="214"/>
      <c r="C1129" s="215"/>
      <c r="D1129" s="201" t="s">
        <v>222</v>
      </c>
      <c r="E1129" s="227" t="s">
        <v>19</v>
      </c>
      <c r="F1129" s="228" t="s">
        <v>1389</v>
      </c>
      <c r="G1129" s="215"/>
      <c r="H1129" s="229">
        <v>38.91</v>
      </c>
      <c r="I1129" s="220"/>
      <c r="J1129" s="215"/>
      <c r="K1129" s="215"/>
      <c r="L1129" s="221"/>
      <c r="M1129" s="222"/>
      <c r="N1129" s="223"/>
      <c r="O1129" s="223"/>
      <c r="P1129" s="223"/>
      <c r="Q1129" s="223"/>
      <c r="R1129" s="223"/>
      <c r="S1129" s="223"/>
      <c r="T1129" s="224"/>
      <c r="AT1129" s="225" t="s">
        <v>222</v>
      </c>
      <c r="AU1129" s="225" t="s">
        <v>139</v>
      </c>
      <c r="AV1129" s="12" t="s">
        <v>79</v>
      </c>
      <c r="AW1129" s="12" t="s">
        <v>33</v>
      </c>
      <c r="AX1129" s="12" t="s">
        <v>70</v>
      </c>
      <c r="AY1129" s="225" t="s">
        <v>128</v>
      </c>
    </row>
    <row r="1130" spans="2:51" s="13" customFormat="1" ht="13.5">
      <c r="B1130" s="230"/>
      <c r="C1130" s="231"/>
      <c r="D1130" s="216" t="s">
        <v>222</v>
      </c>
      <c r="E1130" s="232" t="s">
        <v>19</v>
      </c>
      <c r="F1130" s="233" t="s">
        <v>251</v>
      </c>
      <c r="G1130" s="231"/>
      <c r="H1130" s="234">
        <v>38.91</v>
      </c>
      <c r="I1130" s="235"/>
      <c r="J1130" s="231"/>
      <c r="K1130" s="231"/>
      <c r="L1130" s="236"/>
      <c r="M1130" s="237"/>
      <c r="N1130" s="238"/>
      <c r="O1130" s="238"/>
      <c r="P1130" s="238"/>
      <c r="Q1130" s="238"/>
      <c r="R1130" s="238"/>
      <c r="S1130" s="238"/>
      <c r="T1130" s="239"/>
      <c r="AT1130" s="240" t="s">
        <v>222</v>
      </c>
      <c r="AU1130" s="240" t="s">
        <v>139</v>
      </c>
      <c r="AV1130" s="13" t="s">
        <v>143</v>
      </c>
      <c r="AW1130" s="13" t="s">
        <v>4</v>
      </c>
      <c r="AX1130" s="13" t="s">
        <v>77</v>
      </c>
      <c r="AY1130" s="240" t="s">
        <v>128</v>
      </c>
    </row>
    <row r="1131" spans="2:65" s="1" customFormat="1" ht="31.5" customHeight="1">
      <c r="B1131" s="34"/>
      <c r="C1131" s="172" t="s">
        <v>1390</v>
      </c>
      <c r="D1131" s="172" t="s">
        <v>129</v>
      </c>
      <c r="E1131" s="173" t="s">
        <v>1391</v>
      </c>
      <c r="F1131" s="174" t="s">
        <v>1392</v>
      </c>
      <c r="G1131" s="175" t="s">
        <v>227</v>
      </c>
      <c r="H1131" s="176">
        <v>10.82</v>
      </c>
      <c r="I1131" s="177"/>
      <c r="J1131" s="176">
        <f>ROUND(I1131*H1131,1)</f>
        <v>0</v>
      </c>
      <c r="K1131" s="174" t="s">
        <v>19</v>
      </c>
      <c r="L1131" s="54"/>
      <c r="M1131" s="178" t="s">
        <v>19</v>
      </c>
      <c r="N1131" s="179" t="s">
        <v>41</v>
      </c>
      <c r="O1131" s="35"/>
      <c r="P1131" s="180">
        <f>O1131*H1131</f>
        <v>0</v>
      </c>
      <c r="Q1131" s="180">
        <v>0</v>
      </c>
      <c r="R1131" s="180">
        <f>Q1131*H1131</f>
        <v>0</v>
      </c>
      <c r="S1131" s="180">
        <v>0</v>
      </c>
      <c r="T1131" s="181">
        <f>S1131*H1131</f>
        <v>0</v>
      </c>
      <c r="AR1131" s="17" t="s">
        <v>150</v>
      </c>
      <c r="AT1131" s="17" t="s">
        <v>129</v>
      </c>
      <c r="AU1131" s="17" t="s">
        <v>139</v>
      </c>
      <c r="AY1131" s="17" t="s">
        <v>128</v>
      </c>
      <c r="BE1131" s="182">
        <f>IF(N1131="základní",J1131,0)</f>
        <v>0</v>
      </c>
      <c r="BF1131" s="182">
        <f>IF(N1131="snížená",J1131,0)</f>
        <v>0</v>
      </c>
      <c r="BG1131" s="182">
        <f>IF(N1131="zákl. přenesená",J1131,0)</f>
        <v>0</v>
      </c>
      <c r="BH1131" s="182">
        <f>IF(N1131="sníž. přenesená",J1131,0)</f>
        <v>0</v>
      </c>
      <c r="BI1131" s="182">
        <f>IF(N1131="nulová",J1131,0)</f>
        <v>0</v>
      </c>
      <c r="BJ1131" s="17" t="s">
        <v>77</v>
      </c>
      <c r="BK1131" s="182">
        <f>ROUND(I1131*H1131,1)</f>
        <v>0</v>
      </c>
      <c r="BL1131" s="17" t="s">
        <v>150</v>
      </c>
      <c r="BM1131" s="17" t="s">
        <v>1393</v>
      </c>
    </row>
    <row r="1132" spans="2:51" s="11" customFormat="1" ht="13.5">
      <c r="B1132" s="203"/>
      <c r="C1132" s="204"/>
      <c r="D1132" s="201" t="s">
        <v>222</v>
      </c>
      <c r="E1132" s="205" t="s">
        <v>19</v>
      </c>
      <c r="F1132" s="206" t="s">
        <v>575</v>
      </c>
      <c r="G1132" s="204"/>
      <c r="H1132" s="207" t="s">
        <v>19</v>
      </c>
      <c r="I1132" s="208"/>
      <c r="J1132" s="204"/>
      <c r="K1132" s="204"/>
      <c r="L1132" s="209"/>
      <c r="M1132" s="210"/>
      <c r="N1132" s="211"/>
      <c r="O1132" s="211"/>
      <c r="P1132" s="211"/>
      <c r="Q1132" s="211"/>
      <c r="R1132" s="211"/>
      <c r="S1132" s="211"/>
      <c r="T1132" s="212"/>
      <c r="AT1132" s="213" t="s">
        <v>222</v>
      </c>
      <c r="AU1132" s="213" t="s">
        <v>139</v>
      </c>
      <c r="AV1132" s="11" t="s">
        <v>77</v>
      </c>
      <c r="AW1132" s="11" t="s">
        <v>33</v>
      </c>
      <c r="AX1132" s="11" t="s">
        <v>70</v>
      </c>
      <c r="AY1132" s="213" t="s">
        <v>128</v>
      </c>
    </row>
    <row r="1133" spans="2:51" s="12" customFormat="1" ht="13.5">
      <c r="B1133" s="214"/>
      <c r="C1133" s="215"/>
      <c r="D1133" s="201" t="s">
        <v>222</v>
      </c>
      <c r="E1133" s="227" t="s">
        <v>19</v>
      </c>
      <c r="F1133" s="228" t="s">
        <v>600</v>
      </c>
      <c r="G1133" s="215"/>
      <c r="H1133" s="229">
        <v>10.82</v>
      </c>
      <c r="I1133" s="220"/>
      <c r="J1133" s="215"/>
      <c r="K1133" s="215"/>
      <c r="L1133" s="221"/>
      <c r="M1133" s="222"/>
      <c r="N1133" s="223"/>
      <c r="O1133" s="223"/>
      <c r="P1133" s="223"/>
      <c r="Q1133" s="223"/>
      <c r="R1133" s="223"/>
      <c r="S1133" s="223"/>
      <c r="T1133" s="224"/>
      <c r="AT1133" s="225" t="s">
        <v>222</v>
      </c>
      <c r="AU1133" s="225" t="s">
        <v>139</v>
      </c>
      <c r="AV1133" s="12" t="s">
        <v>79</v>
      </c>
      <c r="AW1133" s="12" t="s">
        <v>33</v>
      </c>
      <c r="AX1133" s="12" t="s">
        <v>70</v>
      </c>
      <c r="AY1133" s="225" t="s">
        <v>128</v>
      </c>
    </row>
    <row r="1134" spans="2:51" s="13" customFormat="1" ht="13.5">
      <c r="B1134" s="230"/>
      <c r="C1134" s="231"/>
      <c r="D1134" s="216" t="s">
        <v>222</v>
      </c>
      <c r="E1134" s="232" t="s">
        <v>19</v>
      </c>
      <c r="F1134" s="233" t="s">
        <v>251</v>
      </c>
      <c r="G1134" s="231"/>
      <c r="H1134" s="234">
        <v>10.82</v>
      </c>
      <c r="I1134" s="235"/>
      <c r="J1134" s="231"/>
      <c r="K1134" s="231"/>
      <c r="L1134" s="236"/>
      <c r="M1134" s="237"/>
      <c r="N1134" s="238"/>
      <c r="O1134" s="238"/>
      <c r="P1134" s="238"/>
      <c r="Q1134" s="238"/>
      <c r="R1134" s="238"/>
      <c r="S1134" s="238"/>
      <c r="T1134" s="239"/>
      <c r="AT1134" s="240" t="s">
        <v>222</v>
      </c>
      <c r="AU1134" s="240" t="s">
        <v>139</v>
      </c>
      <c r="AV1134" s="13" t="s">
        <v>143</v>
      </c>
      <c r="AW1134" s="13" t="s">
        <v>4</v>
      </c>
      <c r="AX1134" s="13" t="s">
        <v>77</v>
      </c>
      <c r="AY1134" s="240" t="s">
        <v>128</v>
      </c>
    </row>
    <row r="1135" spans="2:65" s="1" customFormat="1" ht="22.5" customHeight="1">
      <c r="B1135" s="34"/>
      <c r="C1135" s="172" t="s">
        <v>1394</v>
      </c>
      <c r="D1135" s="172" t="s">
        <v>129</v>
      </c>
      <c r="E1135" s="173" t="s">
        <v>1395</v>
      </c>
      <c r="F1135" s="174" t="s">
        <v>1396</v>
      </c>
      <c r="G1135" s="175" t="s">
        <v>977</v>
      </c>
      <c r="H1135" s="177"/>
      <c r="I1135" s="177"/>
      <c r="J1135" s="176">
        <f>ROUND(I1135*H1135,1)</f>
        <v>0</v>
      </c>
      <c r="K1135" s="174" t="s">
        <v>218</v>
      </c>
      <c r="L1135" s="54"/>
      <c r="M1135" s="178" t="s">
        <v>19</v>
      </c>
      <c r="N1135" s="179" t="s">
        <v>41</v>
      </c>
      <c r="O1135" s="35"/>
      <c r="P1135" s="180">
        <f>O1135*H1135</f>
        <v>0</v>
      </c>
      <c r="Q1135" s="180">
        <v>0</v>
      </c>
      <c r="R1135" s="180">
        <f>Q1135*H1135</f>
        <v>0</v>
      </c>
      <c r="S1135" s="180">
        <v>0</v>
      </c>
      <c r="T1135" s="181">
        <f>S1135*H1135</f>
        <v>0</v>
      </c>
      <c r="AR1135" s="17" t="s">
        <v>150</v>
      </c>
      <c r="AT1135" s="17" t="s">
        <v>129</v>
      </c>
      <c r="AU1135" s="17" t="s">
        <v>139</v>
      </c>
      <c r="AY1135" s="17" t="s">
        <v>128</v>
      </c>
      <c r="BE1135" s="182">
        <f>IF(N1135="základní",J1135,0)</f>
        <v>0</v>
      </c>
      <c r="BF1135" s="182">
        <f>IF(N1135="snížená",J1135,0)</f>
        <v>0</v>
      </c>
      <c r="BG1135" s="182">
        <f>IF(N1135="zákl. přenesená",J1135,0)</f>
        <v>0</v>
      </c>
      <c r="BH1135" s="182">
        <f>IF(N1135="sníž. přenesená",J1135,0)</f>
        <v>0</v>
      </c>
      <c r="BI1135" s="182">
        <f>IF(N1135="nulová",J1135,0)</f>
        <v>0</v>
      </c>
      <c r="BJ1135" s="17" t="s">
        <v>77</v>
      </c>
      <c r="BK1135" s="182">
        <f>ROUND(I1135*H1135,1)</f>
        <v>0</v>
      </c>
      <c r="BL1135" s="17" t="s">
        <v>150</v>
      </c>
      <c r="BM1135" s="17" t="s">
        <v>1397</v>
      </c>
    </row>
    <row r="1136" spans="2:47" s="1" customFormat="1" ht="121.5">
      <c r="B1136" s="34"/>
      <c r="C1136" s="56"/>
      <c r="D1136" s="201" t="s">
        <v>220</v>
      </c>
      <c r="E1136" s="56"/>
      <c r="F1136" s="202" t="s">
        <v>1398</v>
      </c>
      <c r="G1136" s="56"/>
      <c r="H1136" s="56"/>
      <c r="I1136" s="145"/>
      <c r="J1136" s="56"/>
      <c r="K1136" s="56"/>
      <c r="L1136" s="54"/>
      <c r="M1136" s="71"/>
      <c r="N1136" s="35"/>
      <c r="O1136" s="35"/>
      <c r="P1136" s="35"/>
      <c r="Q1136" s="35"/>
      <c r="R1136" s="35"/>
      <c r="S1136" s="35"/>
      <c r="T1136" s="72"/>
      <c r="AT1136" s="17" t="s">
        <v>220</v>
      </c>
      <c r="AU1136" s="17" t="s">
        <v>139</v>
      </c>
    </row>
    <row r="1137" spans="2:63" s="9" customFormat="1" ht="22.35" customHeight="1">
      <c r="B1137" s="158"/>
      <c r="C1137" s="159"/>
      <c r="D1137" s="160" t="s">
        <v>69</v>
      </c>
      <c r="E1137" s="199" t="s">
        <v>1399</v>
      </c>
      <c r="F1137" s="199" t="s">
        <v>1400</v>
      </c>
      <c r="G1137" s="159"/>
      <c r="H1137" s="159"/>
      <c r="I1137" s="162"/>
      <c r="J1137" s="200">
        <f>BK1137</f>
        <v>0</v>
      </c>
      <c r="K1137" s="159"/>
      <c r="L1137" s="164"/>
      <c r="M1137" s="165"/>
      <c r="N1137" s="166"/>
      <c r="O1137" s="166"/>
      <c r="P1137" s="167">
        <f>SUM(P1138:P1164)</f>
        <v>0</v>
      </c>
      <c r="Q1137" s="166"/>
      <c r="R1137" s="167">
        <f>SUM(R1138:R1164)</f>
        <v>0.6432384</v>
      </c>
      <c r="S1137" s="166"/>
      <c r="T1137" s="168">
        <f>SUM(T1138:T1164)</f>
        <v>0</v>
      </c>
      <c r="AR1137" s="169" t="s">
        <v>79</v>
      </c>
      <c r="AT1137" s="170" t="s">
        <v>69</v>
      </c>
      <c r="AU1137" s="170" t="s">
        <v>79</v>
      </c>
      <c r="AY1137" s="169" t="s">
        <v>128</v>
      </c>
      <c r="BK1137" s="171">
        <f>SUM(BK1138:BK1164)</f>
        <v>0</v>
      </c>
    </row>
    <row r="1138" spans="2:65" s="1" customFormat="1" ht="22.5" customHeight="1">
      <c r="B1138" s="34"/>
      <c r="C1138" s="172" t="s">
        <v>1401</v>
      </c>
      <c r="D1138" s="172" t="s">
        <v>129</v>
      </c>
      <c r="E1138" s="173" t="s">
        <v>1402</v>
      </c>
      <c r="F1138" s="174" t="s">
        <v>1403</v>
      </c>
      <c r="G1138" s="175" t="s">
        <v>227</v>
      </c>
      <c r="H1138" s="176">
        <v>308.57</v>
      </c>
      <c r="I1138" s="177"/>
      <c r="J1138" s="176">
        <f>ROUND(I1138*H1138,1)</f>
        <v>0</v>
      </c>
      <c r="K1138" s="174" t="s">
        <v>218</v>
      </c>
      <c r="L1138" s="54"/>
      <c r="M1138" s="178" t="s">
        <v>19</v>
      </c>
      <c r="N1138" s="179" t="s">
        <v>41</v>
      </c>
      <c r="O1138" s="35"/>
      <c r="P1138" s="180">
        <f>O1138*H1138</f>
        <v>0</v>
      </c>
      <c r="Q1138" s="180">
        <v>0</v>
      </c>
      <c r="R1138" s="180">
        <f>Q1138*H1138</f>
        <v>0</v>
      </c>
      <c r="S1138" s="180">
        <v>0</v>
      </c>
      <c r="T1138" s="181">
        <f>S1138*H1138</f>
        <v>0</v>
      </c>
      <c r="AR1138" s="17" t="s">
        <v>150</v>
      </c>
      <c r="AT1138" s="17" t="s">
        <v>129</v>
      </c>
      <c r="AU1138" s="17" t="s">
        <v>139</v>
      </c>
      <c r="AY1138" s="17" t="s">
        <v>128</v>
      </c>
      <c r="BE1138" s="182">
        <f>IF(N1138="základní",J1138,0)</f>
        <v>0</v>
      </c>
      <c r="BF1138" s="182">
        <f>IF(N1138="snížená",J1138,0)</f>
        <v>0</v>
      </c>
      <c r="BG1138" s="182">
        <f>IF(N1138="zákl. přenesená",J1138,0)</f>
        <v>0</v>
      </c>
      <c r="BH1138" s="182">
        <f>IF(N1138="sníž. přenesená",J1138,0)</f>
        <v>0</v>
      </c>
      <c r="BI1138" s="182">
        <f>IF(N1138="nulová",J1138,0)</f>
        <v>0</v>
      </c>
      <c r="BJ1138" s="17" t="s">
        <v>77</v>
      </c>
      <c r="BK1138" s="182">
        <f>ROUND(I1138*H1138,1)</f>
        <v>0</v>
      </c>
      <c r="BL1138" s="17" t="s">
        <v>150</v>
      </c>
      <c r="BM1138" s="17" t="s">
        <v>1404</v>
      </c>
    </row>
    <row r="1139" spans="2:47" s="1" customFormat="1" ht="40.5">
      <c r="B1139" s="34"/>
      <c r="C1139" s="56"/>
      <c r="D1139" s="201" t="s">
        <v>220</v>
      </c>
      <c r="E1139" s="56"/>
      <c r="F1139" s="202" t="s">
        <v>1405</v>
      </c>
      <c r="G1139" s="56"/>
      <c r="H1139" s="56"/>
      <c r="I1139" s="145"/>
      <c r="J1139" s="56"/>
      <c r="K1139" s="56"/>
      <c r="L1139" s="54"/>
      <c r="M1139" s="71"/>
      <c r="N1139" s="35"/>
      <c r="O1139" s="35"/>
      <c r="P1139" s="35"/>
      <c r="Q1139" s="35"/>
      <c r="R1139" s="35"/>
      <c r="S1139" s="35"/>
      <c r="T1139" s="72"/>
      <c r="AT1139" s="17" t="s">
        <v>220</v>
      </c>
      <c r="AU1139" s="17" t="s">
        <v>139</v>
      </c>
    </row>
    <row r="1140" spans="2:51" s="11" customFormat="1" ht="13.5">
      <c r="B1140" s="203"/>
      <c r="C1140" s="204"/>
      <c r="D1140" s="201" t="s">
        <v>222</v>
      </c>
      <c r="E1140" s="205" t="s">
        <v>19</v>
      </c>
      <c r="F1140" s="206" t="s">
        <v>1276</v>
      </c>
      <c r="G1140" s="204"/>
      <c r="H1140" s="207" t="s">
        <v>19</v>
      </c>
      <c r="I1140" s="208"/>
      <c r="J1140" s="204"/>
      <c r="K1140" s="204"/>
      <c r="L1140" s="209"/>
      <c r="M1140" s="210"/>
      <c r="N1140" s="211"/>
      <c r="O1140" s="211"/>
      <c r="P1140" s="211"/>
      <c r="Q1140" s="211"/>
      <c r="R1140" s="211"/>
      <c r="S1140" s="211"/>
      <c r="T1140" s="212"/>
      <c r="AT1140" s="213" t="s">
        <v>222</v>
      </c>
      <c r="AU1140" s="213" t="s">
        <v>139</v>
      </c>
      <c r="AV1140" s="11" t="s">
        <v>77</v>
      </c>
      <c r="AW1140" s="11" t="s">
        <v>33</v>
      </c>
      <c r="AX1140" s="11" t="s">
        <v>70</v>
      </c>
      <c r="AY1140" s="213" t="s">
        <v>128</v>
      </c>
    </row>
    <row r="1141" spans="2:51" s="12" customFormat="1" ht="13.5">
      <c r="B1141" s="214"/>
      <c r="C1141" s="215"/>
      <c r="D1141" s="201" t="s">
        <v>222</v>
      </c>
      <c r="E1141" s="227" t="s">
        <v>19</v>
      </c>
      <c r="F1141" s="228" t="s">
        <v>350</v>
      </c>
      <c r="G1141" s="215"/>
      <c r="H1141" s="229">
        <v>46.48</v>
      </c>
      <c r="I1141" s="220"/>
      <c r="J1141" s="215"/>
      <c r="K1141" s="215"/>
      <c r="L1141" s="221"/>
      <c r="M1141" s="222"/>
      <c r="N1141" s="223"/>
      <c r="O1141" s="223"/>
      <c r="P1141" s="223"/>
      <c r="Q1141" s="223"/>
      <c r="R1141" s="223"/>
      <c r="S1141" s="223"/>
      <c r="T1141" s="224"/>
      <c r="AT1141" s="225" t="s">
        <v>222</v>
      </c>
      <c r="AU1141" s="225" t="s">
        <v>139</v>
      </c>
      <c r="AV1141" s="12" t="s">
        <v>79</v>
      </c>
      <c r="AW1141" s="12" t="s">
        <v>33</v>
      </c>
      <c r="AX1141" s="12" t="s">
        <v>70</v>
      </c>
      <c r="AY1141" s="225" t="s">
        <v>128</v>
      </c>
    </row>
    <row r="1142" spans="2:51" s="11" customFormat="1" ht="13.5">
      <c r="B1142" s="203"/>
      <c r="C1142" s="204"/>
      <c r="D1142" s="201" t="s">
        <v>222</v>
      </c>
      <c r="E1142" s="205" t="s">
        <v>19</v>
      </c>
      <c r="F1142" s="206" t="s">
        <v>1276</v>
      </c>
      <c r="G1142" s="204"/>
      <c r="H1142" s="207" t="s">
        <v>19</v>
      </c>
      <c r="I1142" s="208"/>
      <c r="J1142" s="204"/>
      <c r="K1142" s="204"/>
      <c r="L1142" s="209"/>
      <c r="M1142" s="210"/>
      <c r="N1142" s="211"/>
      <c r="O1142" s="211"/>
      <c r="P1142" s="211"/>
      <c r="Q1142" s="211"/>
      <c r="R1142" s="211"/>
      <c r="S1142" s="211"/>
      <c r="T1142" s="212"/>
      <c r="AT1142" s="213" t="s">
        <v>222</v>
      </c>
      <c r="AU1142" s="213" t="s">
        <v>139</v>
      </c>
      <c r="AV1142" s="11" t="s">
        <v>77</v>
      </c>
      <c r="AW1142" s="11" t="s">
        <v>33</v>
      </c>
      <c r="AX1142" s="11" t="s">
        <v>70</v>
      </c>
      <c r="AY1142" s="213" t="s">
        <v>128</v>
      </c>
    </row>
    <row r="1143" spans="2:51" s="12" customFormat="1" ht="13.5">
      <c r="B1143" s="214"/>
      <c r="C1143" s="215"/>
      <c r="D1143" s="201" t="s">
        <v>222</v>
      </c>
      <c r="E1143" s="227" t="s">
        <v>19</v>
      </c>
      <c r="F1143" s="228" t="s">
        <v>350</v>
      </c>
      <c r="G1143" s="215"/>
      <c r="H1143" s="229">
        <v>46.48</v>
      </c>
      <c r="I1143" s="220"/>
      <c r="J1143" s="215"/>
      <c r="K1143" s="215"/>
      <c r="L1143" s="221"/>
      <c r="M1143" s="222"/>
      <c r="N1143" s="223"/>
      <c r="O1143" s="223"/>
      <c r="P1143" s="223"/>
      <c r="Q1143" s="223"/>
      <c r="R1143" s="223"/>
      <c r="S1143" s="223"/>
      <c r="T1143" s="224"/>
      <c r="AT1143" s="225" t="s">
        <v>222</v>
      </c>
      <c r="AU1143" s="225" t="s">
        <v>139</v>
      </c>
      <c r="AV1143" s="12" t="s">
        <v>79</v>
      </c>
      <c r="AW1143" s="12" t="s">
        <v>33</v>
      </c>
      <c r="AX1143" s="12" t="s">
        <v>70</v>
      </c>
      <c r="AY1143" s="225" t="s">
        <v>128</v>
      </c>
    </row>
    <row r="1144" spans="2:51" s="11" customFormat="1" ht="13.5">
      <c r="B1144" s="203"/>
      <c r="C1144" s="204"/>
      <c r="D1144" s="201" t="s">
        <v>222</v>
      </c>
      <c r="E1144" s="205" t="s">
        <v>19</v>
      </c>
      <c r="F1144" s="206" t="s">
        <v>1278</v>
      </c>
      <c r="G1144" s="204"/>
      <c r="H1144" s="207" t="s">
        <v>19</v>
      </c>
      <c r="I1144" s="208"/>
      <c r="J1144" s="204"/>
      <c r="K1144" s="204"/>
      <c r="L1144" s="209"/>
      <c r="M1144" s="210"/>
      <c r="N1144" s="211"/>
      <c r="O1144" s="211"/>
      <c r="P1144" s="211"/>
      <c r="Q1144" s="211"/>
      <c r="R1144" s="211"/>
      <c r="S1144" s="211"/>
      <c r="T1144" s="212"/>
      <c r="AT1144" s="213" t="s">
        <v>222</v>
      </c>
      <c r="AU1144" s="213" t="s">
        <v>139</v>
      </c>
      <c r="AV1144" s="11" t="s">
        <v>77</v>
      </c>
      <c r="AW1144" s="11" t="s">
        <v>33</v>
      </c>
      <c r="AX1144" s="11" t="s">
        <v>70</v>
      </c>
      <c r="AY1144" s="213" t="s">
        <v>128</v>
      </c>
    </row>
    <row r="1145" spans="2:51" s="12" customFormat="1" ht="13.5">
      <c r="B1145" s="214"/>
      <c r="C1145" s="215"/>
      <c r="D1145" s="201" t="s">
        <v>222</v>
      </c>
      <c r="E1145" s="227" t="s">
        <v>19</v>
      </c>
      <c r="F1145" s="228" t="s">
        <v>1299</v>
      </c>
      <c r="G1145" s="215"/>
      <c r="H1145" s="229">
        <v>215.61</v>
      </c>
      <c r="I1145" s="220"/>
      <c r="J1145" s="215"/>
      <c r="K1145" s="215"/>
      <c r="L1145" s="221"/>
      <c r="M1145" s="222"/>
      <c r="N1145" s="223"/>
      <c r="O1145" s="223"/>
      <c r="P1145" s="223"/>
      <c r="Q1145" s="223"/>
      <c r="R1145" s="223"/>
      <c r="S1145" s="223"/>
      <c r="T1145" s="224"/>
      <c r="AT1145" s="225" t="s">
        <v>222</v>
      </c>
      <c r="AU1145" s="225" t="s">
        <v>139</v>
      </c>
      <c r="AV1145" s="12" t="s">
        <v>79</v>
      </c>
      <c r="AW1145" s="12" t="s">
        <v>33</v>
      </c>
      <c r="AX1145" s="12" t="s">
        <v>70</v>
      </c>
      <c r="AY1145" s="225" t="s">
        <v>128</v>
      </c>
    </row>
    <row r="1146" spans="2:51" s="13" customFormat="1" ht="13.5">
      <c r="B1146" s="230"/>
      <c r="C1146" s="231"/>
      <c r="D1146" s="216" t="s">
        <v>222</v>
      </c>
      <c r="E1146" s="232" t="s">
        <v>19</v>
      </c>
      <c r="F1146" s="233" t="s">
        <v>251</v>
      </c>
      <c r="G1146" s="231"/>
      <c r="H1146" s="234">
        <v>308.57</v>
      </c>
      <c r="I1146" s="235"/>
      <c r="J1146" s="231"/>
      <c r="K1146" s="231"/>
      <c r="L1146" s="236"/>
      <c r="M1146" s="237"/>
      <c r="N1146" s="238"/>
      <c r="O1146" s="238"/>
      <c r="P1146" s="238"/>
      <c r="Q1146" s="238"/>
      <c r="R1146" s="238"/>
      <c r="S1146" s="238"/>
      <c r="T1146" s="239"/>
      <c r="AT1146" s="240" t="s">
        <v>222</v>
      </c>
      <c r="AU1146" s="240" t="s">
        <v>139</v>
      </c>
      <c r="AV1146" s="13" t="s">
        <v>143</v>
      </c>
      <c r="AW1146" s="13" t="s">
        <v>4</v>
      </c>
      <c r="AX1146" s="13" t="s">
        <v>77</v>
      </c>
      <c r="AY1146" s="240" t="s">
        <v>128</v>
      </c>
    </row>
    <row r="1147" spans="2:65" s="1" customFormat="1" ht="22.5" customHeight="1">
      <c r="B1147" s="34"/>
      <c r="C1147" s="241" t="s">
        <v>1406</v>
      </c>
      <c r="D1147" s="241" t="s">
        <v>275</v>
      </c>
      <c r="E1147" s="242" t="s">
        <v>1407</v>
      </c>
      <c r="F1147" s="243" t="s">
        <v>1408</v>
      </c>
      <c r="G1147" s="244" t="s">
        <v>236</v>
      </c>
      <c r="H1147" s="245">
        <v>7.8</v>
      </c>
      <c r="I1147" s="246"/>
      <c r="J1147" s="245">
        <f>ROUND(I1147*H1147,1)</f>
        <v>0</v>
      </c>
      <c r="K1147" s="243" t="s">
        <v>218</v>
      </c>
      <c r="L1147" s="247"/>
      <c r="M1147" s="248" t="s">
        <v>19</v>
      </c>
      <c r="N1147" s="249" t="s">
        <v>41</v>
      </c>
      <c r="O1147" s="35"/>
      <c r="P1147" s="180">
        <f>O1147*H1147</f>
        <v>0</v>
      </c>
      <c r="Q1147" s="180">
        <v>0.032</v>
      </c>
      <c r="R1147" s="180">
        <f>Q1147*H1147</f>
        <v>0.2496</v>
      </c>
      <c r="S1147" s="180">
        <v>0</v>
      </c>
      <c r="T1147" s="181">
        <f>S1147*H1147</f>
        <v>0</v>
      </c>
      <c r="AR1147" s="17" t="s">
        <v>422</v>
      </c>
      <c r="AT1147" s="17" t="s">
        <v>275</v>
      </c>
      <c r="AU1147" s="17" t="s">
        <v>139</v>
      </c>
      <c r="AY1147" s="17" t="s">
        <v>128</v>
      </c>
      <c r="BE1147" s="182">
        <f>IF(N1147="základní",J1147,0)</f>
        <v>0</v>
      </c>
      <c r="BF1147" s="182">
        <f>IF(N1147="snížená",J1147,0)</f>
        <v>0</v>
      </c>
      <c r="BG1147" s="182">
        <f>IF(N1147="zákl. přenesená",J1147,0)</f>
        <v>0</v>
      </c>
      <c r="BH1147" s="182">
        <f>IF(N1147="sníž. přenesená",J1147,0)</f>
        <v>0</v>
      </c>
      <c r="BI1147" s="182">
        <f>IF(N1147="nulová",J1147,0)</f>
        <v>0</v>
      </c>
      <c r="BJ1147" s="17" t="s">
        <v>77</v>
      </c>
      <c r="BK1147" s="182">
        <f>ROUND(I1147*H1147,1)</f>
        <v>0</v>
      </c>
      <c r="BL1147" s="17" t="s">
        <v>150</v>
      </c>
      <c r="BM1147" s="17" t="s">
        <v>1409</v>
      </c>
    </row>
    <row r="1148" spans="2:51" s="11" customFormat="1" ht="13.5">
      <c r="B1148" s="203"/>
      <c r="C1148" s="204"/>
      <c r="D1148" s="201" t="s">
        <v>222</v>
      </c>
      <c r="E1148" s="205" t="s">
        <v>19</v>
      </c>
      <c r="F1148" s="206" t="s">
        <v>1276</v>
      </c>
      <c r="G1148" s="204"/>
      <c r="H1148" s="207" t="s">
        <v>19</v>
      </c>
      <c r="I1148" s="208"/>
      <c r="J1148" s="204"/>
      <c r="K1148" s="204"/>
      <c r="L1148" s="209"/>
      <c r="M1148" s="210"/>
      <c r="N1148" s="211"/>
      <c r="O1148" s="211"/>
      <c r="P1148" s="211"/>
      <c r="Q1148" s="211"/>
      <c r="R1148" s="211"/>
      <c r="S1148" s="211"/>
      <c r="T1148" s="212"/>
      <c r="AT1148" s="213" t="s">
        <v>222</v>
      </c>
      <c r="AU1148" s="213" t="s">
        <v>139</v>
      </c>
      <c r="AV1148" s="11" t="s">
        <v>77</v>
      </c>
      <c r="AW1148" s="11" t="s">
        <v>33</v>
      </c>
      <c r="AX1148" s="11" t="s">
        <v>70</v>
      </c>
      <c r="AY1148" s="213" t="s">
        <v>128</v>
      </c>
    </row>
    <row r="1149" spans="2:51" s="12" customFormat="1" ht="13.5">
      <c r="B1149" s="214"/>
      <c r="C1149" s="215"/>
      <c r="D1149" s="201" t="s">
        <v>222</v>
      </c>
      <c r="E1149" s="227" t="s">
        <v>19</v>
      </c>
      <c r="F1149" s="228" t="s">
        <v>1410</v>
      </c>
      <c r="G1149" s="215"/>
      <c r="H1149" s="229">
        <v>3.9</v>
      </c>
      <c r="I1149" s="220"/>
      <c r="J1149" s="215"/>
      <c r="K1149" s="215"/>
      <c r="L1149" s="221"/>
      <c r="M1149" s="222"/>
      <c r="N1149" s="223"/>
      <c r="O1149" s="223"/>
      <c r="P1149" s="223"/>
      <c r="Q1149" s="223"/>
      <c r="R1149" s="223"/>
      <c r="S1149" s="223"/>
      <c r="T1149" s="224"/>
      <c r="AT1149" s="225" t="s">
        <v>222</v>
      </c>
      <c r="AU1149" s="225" t="s">
        <v>139</v>
      </c>
      <c r="AV1149" s="12" t="s">
        <v>79</v>
      </c>
      <c r="AW1149" s="12" t="s">
        <v>33</v>
      </c>
      <c r="AX1149" s="12" t="s">
        <v>70</v>
      </c>
      <c r="AY1149" s="225" t="s">
        <v>128</v>
      </c>
    </row>
    <row r="1150" spans="2:51" s="11" customFormat="1" ht="13.5">
      <c r="B1150" s="203"/>
      <c r="C1150" s="204"/>
      <c r="D1150" s="201" t="s">
        <v>222</v>
      </c>
      <c r="E1150" s="205" t="s">
        <v>19</v>
      </c>
      <c r="F1150" s="206" t="s">
        <v>1276</v>
      </c>
      <c r="G1150" s="204"/>
      <c r="H1150" s="207" t="s">
        <v>19</v>
      </c>
      <c r="I1150" s="208"/>
      <c r="J1150" s="204"/>
      <c r="K1150" s="204"/>
      <c r="L1150" s="209"/>
      <c r="M1150" s="210"/>
      <c r="N1150" s="211"/>
      <c r="O1150" s="211"/>
      <c r="P1150" s="211"/>
      <c r="Q1150" s="211"/>
      <c r="R1150" s="211"/>
      <c r="S1150" s="211"/>
      <c r="T1150" s="212"/>
      <c r="AT1150" s="213" t="s">
        <v>222</v>
      </c>
      <c r="AU1150" s="213" t="s">
        <v>139</v>
      </c>
      <c r="AV1150" s="11" t="s">
        <v>77</v>
      </c>
      <c r="AW1150" s="11" t="s">
        <v>33</v>
      </c>
      <c r="AX1150" s="11" t="s">
        <v>70</v>
      </c>
      <c r="AY1150" s="213" t="s">
        <v>128</v>
      </c>
    </row>
    <row r="1151" spans="2:51" s="12" customFormat="1" ht="13.5">
      <c r="B1151" s="214"/>
      <c r="C1151" s="215"/>
      <c r="D1151" s="201" t="s">
        <v>222</v>
      </c>
      <c r="E1151" s="227" t="s">
        <v>19</v>
      </c>
      <c r="F1151" s="228" t="s">
        <v>1410</v>
      </c>
      <c r="G1151" s="215"/>
      <c r="H1151" s="229">
        <v>3.9</v>
      </c>
      <c r="I1151" s="220"/>
      <c r="J1151" s="215"/>
      <c r="K1151" s="215"/>
      <c r="L1151" s="221"/>
      <c r="M1151" s="222"/>
      <c r="N1151" s="223"/>
      <c r="O1151" s="223"/>
      <c r="P1151" s="223"/>
      <c r="Q1151" s="223"/>
      <c r="R1151" s="223"/>
      <c r="S1151" s="223"/>
      <c r="T1151" s="224"/>
      <c r="AT1151" s="225" t="s">
        <v>222</v>
      </c>
      <c r="AU1151" s="225" t="s">
        <v>139</v>
      </c>
      <c r="AV1151" s="12" t="s">
        <v>79</v>
      </c>
      <c r="AW1151" s="12" t="s">
        <v>33</v>
      </c>
      <c r="AX1151" s="12" t="s">
        <v>70</v>
      </c>
      <c r="AY1151" s="225" t="s">
        <v>128</v>
      </c>
    </row>
    <row r="1152" spans="2:51" s="13" customFormat="1" ht="13.5">
      <c r="B1152" s="230"/>
      <c r="C1152" s="231"/>
      <c r="D1152" s="216" t="s">
        <v>222</v>
      </c>
      <c r="E1152" s="232" t="s">
        <v>19</v>
      </c>
      <c r="F1152" s="233" t="s">
        <v>251</v>
      </c>
      <c r="G1152" s="231"/>
      <c r="H1152" s="234">
        <v>7.8</v>
      </c>
      <c r="I1152" s="235"/>
      <c r="J1152" s="231"/>
      <c r="K1152" s="231"/>
      <c r="L1152" s="236"/>
      <c r="M1152" s="237"/>
      <c r="N1152" s="238"/>
      <c r="O1152" s="238"/>
      <c r="P1152" s="238"/>
      <c r="Q1152" s="238"/>
      <c r="R1152" s="238"/>
      <c r="S1152" s="238"/>
      <c r="T1152" s="239"/>
      <c r="AT1152" s="240" t="s">
        <v>222</v>
      </c>
      <c r="AU1152" s="240" t="s">
        <v>139</v>
      </c>
      <c r="AV1152" s="13" t="s">
        <v>143</v>
      </c>
      <c r="AW1152" s="13" t="s">
        <v>33</v>
      </c>
      <c r="AX1152" s="13" t="s">
        <v>77</v>
      </c>
      <c r="AY1152" s="240" t="s">
        <v>128</v>
      </c>
    </row>
    <row r="1153" spans="2:65" s="1" customFormat="1" ht="22.5" customHeight="1">
      <c r="B1153" s="34"/>
      <c r="C1153" s="241" t="s">
        <v>1411</v>
      </c>
      <c r="D1153" s="241" t="s">
        <v>275</v>
      </c>
      <c r="E1153" s="242" t="s">
        <v>1412</v>
      </c>
      <c r="F1153" s="243" t="s">
        <v>1413</v>
      </c>
      <c r="G1153" s="244" t="s">
        <v>227</v>
      </c>
      <c r="H1153" s="245">
        <v>226.39</v>
      </c>
      <c r="I1153" s="246"/>
      <c r="J1153" s="245">
        <f>ROUND(I1153*H1153,1)</f>
        <v>0</v>
      </c>
      <c r="K1153" s="243" t="s">
        <v>218</v>
      </c>
      <c r="L1153" s="247"/>
      <c r="M1153" s="248" t="s">
        <v>19</v>
      </c>
      <c r="N1153" s="249" t="s">
        <v>41</v>
      </c>
      <c r="O1153" s="35"/>
      <c r="P1153" s="180">
        <f>O1153*H1153</f>
        <v>0</v>
      </c>
      <c r="Q1153" s="180">
        <v>0.00096</v>
      </c>
      <c r="R1153" s="180">
        <f>Q1153*H1153</f>
        <v>0.21733439999999998</v>
      </c>
      <c r="S1153" s="180">
        <v>0</v>
      </c>
      <c r="T1153" s="181">
        <f>S1153*H1153</f>
        <v>0</v>
      </c>
      <c r="AR1153" s="17" t="s">
        <v>422</v>
      </c>
      <c r="AT1153" s="17" t="s">
        <v>275</v>
      </c>
      <c r="AU1153" s="17" t="s">
        <v>139</v>
      </c>
      <c r="AY1153" s="17" t="s">
        <v>128</v>
      </c>
      <c r="BE1153" s="182">
        <f>IF(N1153="základní",J1153,0)</f>
        <v>0</v>
      </c>
      <c r="BF1153" s="182">
        <f>IF(N1153="snížená",J1153,0)</f>
        <v>0</v>
      </c>
      <c r="BG1153" s="182">
        <f>IF(N1153="zákl. přenesená",J1153,0)</f>
        <v>0</v>
      </c>
      <c r="BH1153" s="182">
        <f>IF(N1153="sníž. přenesená",J1153,0)</f>
        <v>0</v>
      </c>
      <c r="BI1153" s="182">
        <f>IF(N1153="nulová",J1153,0)</f>
        <v>0</v>
      </c>
      <c r="BJ1153" s="17" t="s">
        <v>77</v>
      </c>
      <c r="BK1153" s="182">
        <f>ROUND(I1153*H1153,1)</f>
        <v>0</v>
      </c>
      <c r="BL1153" s="17" t="s">
        <v>150</v>
      </c>
      <c r="BM1153" s="17" t="s">
        <v>1414</v>
      </c>
    </row>
    <row r="1154" spans="2:47" s="1" customFormat="1" ht="27">
      <c r="B1154" s="34"/>
      <c r="C1154" s="56"/>
      <c r="D1154" s="201" t="s">
        <v>512</v>
      </c>
      <c r="E1154" s="56"/>
      <c r="F1154" s="202" t="s">
        <v>1415</v>
      </c>
      <c r="G1154" s="56"/>
      <c r="H1154" s="56"/>
      <c r="I1154" s="145"/>
      <c r="J1154" s="56"/>
      <c r="K1154" s="56"/>
      <c r="L1154" s="54"/>
      <c r="M1154" s="71"/>
      <c r="N1154" s="35"/>
      <c r="O1154" s="35"/>
      <c r="P1154" s="35"/>
      <c r="Q1154" s="35"/>
      <c r="R1154" s="35"/>
      <c r="S1154" s="35"/>
      <c r="T1154" s="72"/>
      <c r="AT1154" s="17" t="s">
        <v>512</v>
      </c>
      <c r="AU1154" s="17" t="s">
        <v>139</v>
      </c>
    </row>
    <row r="1155" spans="2:51" s="11" customFormat="1" ht="13.5">
      <c r="B1155" s="203"/>
      <c r="C1155" s="204"/>
      <c r="D1155" s="201" t="s">
        <v>222</v>
      </c>
      <c r="E1155" s="205" t="s">
        <v>19</v>
      </c>
      <c r="F1155" s="206" t="s">
        <v>1278</v>
      </c>
      <c r="G1155" s="204"/>
      <c r="H1155" s="207" t="s">
        <v>19</v>
      </c>
      <c r="I1155" s="208"/>
      <c r="J1155" s="204"/>
      <c r="K1155" s="204"/>
      <c r="L1155" s="209"/>
      <c r="M1155" s="210"/>
      <c r="N1155" s="211"/>
      <c r="O1155" s="211"/>
      <c r="P1155" s="211"/>
      <c r="Q1155" s="211"/>
      <c r="R1155" s="211"/>
      <c r="S1155" s="211"/>
      <c r="T1155" s="212"/>
      <c r="AT1155" s="213" t="s">
        <v>222</v>
      </c>
      <c r="AU1155" s="213" t="s">
        <v>139</v>
      </c>
      <c r="AV1155" s="11" t="s">
        <v>77</v>
      </c>
      <c r="AW1155" s="11" t="s">
        <v>33</v>
      </c>
      <c r="AX1155" s="11" t="s">
        <v>70</v>
      </c>
      <c r="AY1155" s="213" t="s">
        <v>128</v>
      </c>
    </row>
    <row r="1156" spans="2:51" s="12" customFormat="1" ht="13.5">
      <c r="B1156" s="214"/>
      <c r="C1156" s="215"/>
      <c r="D1156" s="216" t="s">
        <v>222</v>
      </c>
      <c r="E1156" s="217" t="s">
        <v>19</v>
      </c>
      <c r="F1156" s="218" t="s">
        <v>1416</v>
      </c>
      <c r="G1156" s="215"/>
      <c r="H1156" s="219">
        <v>226.39</v>
      </c>
      <c r="I1156" s="220"/>
      <c r="J1156" s="215"/>
      <c r="K1156" s="215"/>
      <c r="L1156" s="221"/>
      <c r="M1156" s="222"/>
      <c r="N1156" s="223"/>
      <c r="O1156" s="223"/>
      <c r="P1156" s="223"/>
      <c r="Q1156" s="223"/>
      <c r="R1156" s="223"/>
      <c r="S1156" s="223"/>
      <c r="T1156" s="224"/>
      <c r="AT1156" s="225" t="s">
        <v>222</v>
      </c>
      <c r="AU1156" s="225" t="s">
        <v>139</v>
      </c>
      <c r="AV1156" s="12" t="s">
        <v>79</v>
      </c>
      <c r="AW1156" s="12" t="s">
        <v>33</v>
      </c>
      <c r="AX1156" s="12" t="s">
        <v>77</v>
      </c>
      <c r="AY1156" s="225" t="s">
        <v>128</v>
      </c>
    </row>
    <row r="1157" spans="2:65" s="1" customFormat="1" ht="22.5" customHeight="1">
      <c r="B1157" s="34"/>
      <c r="C1157" s="172" t="s">
        <v>1417</v>
      </c>
      <c r="D1157" s="172" t="s">
        <v>129</v>
      </c>
      <c r="E1157" s="173" t="s">
        <v>1418</v>
      </c>
      <c r="F1157" s="174" t="s">
        <v>1419</v>
      </c>
      <c r="G1157" s="175" t="s">
        <v>227</v>
      </c>
      <c r="H1157" s="176">
        <v>17.49</v>
      </c>
      <c r="I1157" s="177"/>
      <c r="J1157" s="176">
        <f>ROUND(I1157*H1157,1)</f>
        <v>0</v>
      </c>
      <c r="K1157" s="174" t="s">
        <v>218</v>
      </c>
      <c r="L1157" s="54"/>
      <c r="M1157" s="178" t="s">
        <v>19</v>
      </c>
      <c r="N1157" s="179" t="s">
        <v>41</v>
      </c>
      <c r="O1157" s="35"/>
      <c r="P1157" s="180">
        <f>O1157*H1157</f>
        <v>0</v>
      </c>
      <c r="Q1157" s="180">
        <v>0</v>
      </c>
      <c r="R1157" s="180">
        <f>Q1157*H1157</f>
        <v>0</v>
      </c>
      <c r="S1157" s="180">
        <v>0</v>
      </c>
      <c r="T1157" s="181">
        <f>S1157*H1157</f>
        <v>0</v>
      </c>
      <c r="AR1157" s="17" t="s">
        <v>150</v>
      </c>
      <c r="AT1157" s="17" t="s">
        <v>129</v>
      </c>
      <c r="AU1157" s="17" t="s">
        <v>139</v>
      </c>
      <c r="AY1157" s="17" t="s">
        <v>128</v>
      </c>
      <c r="BE1157" s="182">
        <f>IF(N1157="základní",J1157,0)</f>
        <v>0</v>
      </c>
      <c r="BF1157" s="182">
        <f>IF(N1157="snížená",J1157,0)</f>
        <v>0</v>
      </c>
      <c r="BG1157" s="182">
        <f>IF(N1157="zákl. přenesená",J1157,0)</f>
        <v>0</v>
      </c>
      <c r="BH1157" s="182">
        <f>IF(N1157="sníž. přenesená",J1157,0)</f>
        <v>0</v>
      </c>
      <c r="BI1157" s="182">
        <f>IF(N1157="nulová",J1157,0)</f>
        <v>0</v>
      </c>
      <c r="BJ1157" s="17" t="s">
        <v>77</v>
      </c>
      <c r="BK1157" s="182">
        <f>ROUND(I1157*H1157,1)</f>
        <v>0</v>
      </c>
      <c r="BL1157" s="17" t="s">
        <v>150</v>
      </c>
      <c r="BM1157" s="17" t="s">
        <v>1420</v>
      </c>
    </row>
    <row r="1158" spans="2:47" s="1" customFormat="1" ht="40.5">
      <c r="B1158" s="34"/>
      <c r="C1158" s="56"/>
      <c r="D1158" s="201" t="s">
        <v>220</v>
      </c>
      <c r="E1158" s="56"/>
      <c r="F1158" s="202" t="s">
        <v>1405</v>
      </c>
      <c r="G1158" s="56"/>
      <c r="H1158" s="56"/>
      <c r="I1158" s="145"/>
      <c r="J1158" s="56"/>
      <c r="K1158" s="56"/>
      <c r="L1158" s="54"/>
      <c r="M1158" s="71"/>
      <c r="N1158" s="35"/>
      <c r="O1158" s="35"/>
      <c r="P1158" s="35"/>
      <c r="Q1158" s="35"/>
      <c r="R1158" s="35"/>
      <c r="S1158" s="35"/>
      <c r="T1158" s="72"/>
      <c r="AT1158" s="17" t="s">
        <v>220</v>
      </c>
      <c r="AU1158" s="17" t="s">
        <v>139</v>
      </c>
    </row>
    <row r="1159" spans="2:51" s="11" customFormat="1" ht="13.5">
      <c r="B1159" s="203"/>
      <c r="C1159" s="204"/>
      <c r="D1159" s="201" t="s">
        <v>222</v>
      </c>
      <c r="E1159" s="205" t="s">
        <v>19</v>
      </c>
      <c r="F1159" s="206" t="s">
        <v>1244</v>
      </c>
      <c r="G1159" s="204"/>
      <c r="H1159" s="207" t="s">
        <v>19</v>
      </c>
      <c r="I1159" s="208"/>
      <c r="J1159" s="204"/>
      <c r="K1159" s="204"/>
      <c r="L1159" s="209"/>
      <c r="M1159" s="210"/>
      <c r="N1159" s="211"/>
      <c r="O1159" s="211"/>
      <c r="P1159" s="211"/>
      <c r="Q1159" s="211"/>
      <c r="R1159" s="211"/>
      <c r="S1159" s="211"/>
      <c r="T1159" s="212"/>
      <c r="AT1159" s="213" t="s">
        <v>222</v>
      </c>
      <c r="AU1159" s="213" t="s">
        <v>139</v>
      </c>
      <c r="AV1159" s="11" t="s">
        <v>77</v>
      </c>
      <c r="AW1159" s="11" t="s">
        <v>33</v>
      </c>
      <c r="AX1159" s="11" t="s">
        <v>70</v>
      </c>
      <c r="AY1159" s="213" t="s">
        <v>128</v>
      </c>
    </row>
    <row r="1160" spans="2:51" s="12" customFormat="1" ht="13.5">
      <c r="B1160" s="214"/>
      <c r="C1160" s="215"/>
      <c r="D1160" s="216" t="s">
        <v>222</v>
      </c>
      <c r="E1160" s="217" t="s">
        <v>19</v>
      </c>
      <c r="F1160" s="218" t="s">
        <v>1304</v>
      </c>
      <c r="G1160" s="215"/>
      <c r="H1160" s="219">
        <v>17.49</v>
      </c>
      <c r="I1160" s="220"/>
      <c r="J1160" s="215"/>
      <c r="K1160" s="215"/>
      <c r="L1160" s="221"/>
      <c r="M1160" s="222"/>
      <c r="N1160" s="223"/>
      <c r="O1160" s="223"/>
      <c r="P1160" s="223"/>
      <c r="Q1160" s="223"/>
      <c r="R1160" s="223"/>
      <c r="S1160" s="223"/>
      <c r="T1160" s="224"/>
      <c r="AT1160" s="225" t="s">
        <v>222</v>
      </c>
      <c r="AU1160" s="225" t="s">
        <v>139</v>
      </c>
      <c r="AV1160" s="12" t="s">
        <v>79</v>
      </c>
      <c r="AW1160" s="12" t="s">
        <v>33</v>
      </c>
      <c r="AX1160" s="12" t="s">
        <v>77</v>
      </c>
      <c r="AY1160" s="225" t="s">
        <v>128</v>
      </c>
    </row>
    <row r="1161" spans="2:65" s="1" customFormat="1" ht="22.5" customHeight="1">
      <c r="B1161" s="34"/>
      <c r="C1161" s="241" t="s">
        <v>1421</v>
      </c>
      <c r="D1161" s="241" t="s">
        <v>275</v>
      </c>
      <c r="E1161" s="242" t="s">
        <v>1422</v>
      </c>
      <c r="F1161" s="243" t="s">
        <v>1423</v>
      </c>
      <c r="G1161" s="244" t="s">
        <v>227</v>
      </c>
      <c r="H1161" s="245">
        <v>36.73</v>
      </c>
      <c r="I1161" s="246"/>
      <c r="J1161" s="245">
        <f>ROUND(I1161*H1161,1)</f>
        <v>0</v>
      </c>
      <c r="K1161" s="243" t="s">
        <v>218</v>
      </c>
      <c r="L1161" s="247"/>
      <c r="M1161" s="248" t="s">
        <v>19</v>
      </c>
      <c r="N1161" s="249" t="s">
        <v>41</v>
      </c>
      <c r="O1161" s="35"/>
      <c r="P1161" s="180">
        <f>O1161*H1161</f>
        <v>0</v>
      </c>
      <c r="Q1161" s="180">
        <v>0.0048</v>
      </c>
      <c r="R1161" s="180">
        <f>Q1161*H1161</f>
        <v>0.17630399999999996</v>
      </c>
      <c r="S1161" s="180">
        <v>0</v>
      </c>
      <c r="T1161" s="181">
        <f>S1161*H1161</f>
        <v>0</v>
      </c>
      <c r="AR1161" s="17" t="s">
        <v>422</v>
      </c>
      <c r="AT1161" s="17" t="s">
        <v>275</v>
      </c>
      <c r="AU1161" s="17" t="s">
        <v>139</v>
      </c>
      <c r="AY1161" s="17" t="s">
        <v>128</v>
      </c>
      <c r="BE1161" s="182">
        <f>IF(N1161="základní",J1161,0)</f>
        <v>0</v>
      </c>
      <c r="BF1161" s="182">
        <f>IF(N1161="snížená",J1161,0)</f>
        <v>0</v>
      </c>
      <c r="BG1161" s="182">
        <f>IF(N1161="zákl. přenesená",J1161,0)</f>
        <v>0</v>
      </c>
      <c r="BH1161" s="182">
        <f>IF(N1161="sníž. přenesená",J1161,0)</f>
        <v>0</v>
      </c>
      <c r="BI1161" s="182">
        <f>IF(N1161="nulová",J1161,0)</f>
        <v>0</v>
      </c>
      <c r="BJ1161" s="17" t="s">
        <v>77</v>
      </c>
      <c r="BK1161" s="182">
        <f>ROUND(I1161*H1161,1)</f>
        <v>0</v>
      </c>
      <c r="BL1161" s="17" t="s">
        <v>150</v>
      </c>
      <c r="BM1161" s="17" t="s">
        <v>1424</v>
      </c>
    </row>
    <row r="1162" spans="2:47" s="1" customFormat="1" ht="27">
      <c r="B1162" s="34"/>
      <c r="C1162" s="56"/>
      <c r="D1162" s="216" t="s">
        <v>512</v>
      </c>
      <c r="E1162" s="56"/>
      <c r="F1162" s="226" t="s">
        <v>1425</v>
      </c>
      <c r="G1162" s="56"/>
      <c r="H1162" s="56"/>
      <c r="I1162" s="145"/>
      <c r="J1162" s="56"/>
      <c r="K1162" s="56"/>
      <c r="L1162" s="54"/>
      <c r="M1162" s="71"/>
      <c r="N1162" s="35"/>
      <c r="O1162" s="35"/>
      <c r="P1162" s="35"/>
      <c r="Q1162" s="35"/>
      <c r="R1162" s="35"/>
      <c r="S1162" s="35"/>
      <c r="T1162" s="72"/>
      <c r="AT1162" s="17" t="s">
        <v>512</v>
      </c>
      <c r="AU1162" s="17" t="s">
        <v>139</v>
      </c>
    </row>
    <row r="1163" spans="2:65" s="1" customFormat="1" ht="22.5" customHeight="1">
      <c r="B1163" s="34"/>
      <c r="C1163" s="172" t="s">
        <v>1426</v>
      </c>
      <c r="D1163" s="172" t="s">
        <v>129</v>
      </c>
      <c r="E1163" s="173" t="s">
        <v>1427</v>
      </c>
      <c r="F1163" s="174" t="s">
        <v>1428</v>
      </c>
      <c r="G1163" s="175" t="s">
        <v>977</v>
      </c>
      <c r="H1163" s="177"/>
      <c r="I1163" s="177"/>
      <c r="J1163" s="176">
        <f>ROUND(I1163*H1163,1)</f>
        <v>0</v>
      </c>
      <c r="K1163" s="174" t="s">
        <v>218</v>
      </c>
      <c r="L1163" s="54"/>
      <c r="M1163" s="178" t="s">
        <v>19</v>
      </c>
      <c r="N1163" s="179" t="s">
        <v>41</v>
      </c>
      <c r="O1163" s="35"/>
      <c r="P1163" s="180">
        <f>O1163*H1163</f>
        <v>0</v>
      </c>
      <c r="Q1163" s="180">
        <v>0</v>
      </c>
      <c r="R1163" s="180">
        <f>Q1163*H1163</f>
        <v>0</v>
      </c>
      <c r="S1163" s="180">
        <v>0</v>
      </c>
      <c r="T1163" s="181">
        <f>S1163*H1163</f>
        <v>0</v>
      </c>
      <c r="AR1163" s="17" t="s">
        <v>150</v>
      </c>
      <c r="AT1163" s="17" t="s">
        <v>129</v>
      </c>
      <c r="AU1163" s="17" t="s">
        <v>139</v>
      </c>
      <c r="AY1163" s="17" t="s">
        <v>128</v>
      </c>
      <c r="BE1163" s="182">
        <f>IF(N1163="základní",J1163,0)</f>
        <v>0</v>
      </c>
      <c r="BF1163" s="182">
        <f>IF(N1163="snížená",J1163,0)</f>
        <v>0</v>
      </c>
      <c r="BG1163" s="182">
        <f>IF(N1163="zákl. přenesená",J1163,0)</f>
        <v>0</v>
      </c>
      <c r="BH1163" s="182">
        <f>IF(N1163="sníž. přenesená",J1163,0)</f>
        <v>0</v>
      </c>
      <c r="BI1163" s="182">
        <f>IF(N1163="nulová",J1163,0)</f>
        <v>0</v>
      </c>
      <c r="BJ1163" s="17" t="s">
        <v>77</v>
      </c>
      <c r="BK1163" s="182">
        <f>ROUND(I1163*H1163,1)</f>
        <v>0</v>
      </c>
      <c r="BL1163" s="17" t="s">
        <v>150</v>
      </c>
      <c r="BM1163" s="17" t="s">
        <v>1429</v>
      </c>
    </row>
    <row r="1164" spans="2:47" s="1" customFormat="1" ht="121.5">
      <c r="B1164" s="34"/>
      <c r="C1164" s="56"/>
      <c r="D1164" s="201" t="s">
        <v>220</v>
      </c>
      <c r="E1164" s="56"/>
      <c r="F1164" s="202" t="s">
        <v>1430</v>
      </c>
      <c r="G1164" s="56"/>
      <c r="H1164" s="56"/>
      <c r="I1164" s="145"/>
      <c r="J1164" s="56"/>
      <c r="K1164" s="56"/>
      <c r="L1164" s="54"/>
      <c r="M1164" s="71"/>
      <c r="N1164" s="35"/>
      <c r="O1164" s="35"/>
      <c r="P1164" s="35"/>
      <c r="Q1164" s="35"/>
      <c r="R1164" s="35"/>
      <c r="S1164" s="35"/>
      <c r="T1164" s="72"/>
      <c r="AT1164" s="17" t="s">
        <v>220</v>
      </c>
      <c r="AU1164" s="17" t="s">
        <v>139</v>
      </c>
    </row>
    <row r="1165" spans="2:63" s="9" customFormat="1" ht="22.35" customHeight="1">
      <c r="B1165" s="158"/>
      <c r="C1165" s="159"/>
      <c r="D1165" s="160" t="s">
        <v>69</v>
      </c>
      <c r="E1165" s="199" t="s">
        <v>1431</v>
      </c>
      <c r="F1165" s="199" t="s">
        <v>1432</v>
      </c>
      <c r="G1165" s="159"/>
      <c r="H1165" s="159"/>
      <c r="I1165" s="162"/>
      <c r="J1165" s="200">
        <f>BK1165</f>
        <v>0</v>
      </c>
      <c r="K1165" s="159"/>
      <c r="L1165" s="164"/>
      <c r="M1165" s="165"/>
      <c r="N1165" s="166"/>
      <c r="O1165" s="166"/>
      <c r="P1165" s="167">
        <f>SUM(P1166:P1175)</f>
        <v>0</v>
      </c>
      <c r="Q1165" s="166"/>
      <c r="R1165" s="167">
        <f>SUM(R1166:R1175)</f>
        <v>0.1520403</v>
      </c>
      <c r="S1165" s="166"/>
      <c r="T1165" s="168">
        <f>SUM(T1166:T1175)</f>
        <v>0</v>
      </c>
      <c r="AR1165" s="169" t="s">
        <v>79</v>
      </c>
      <c r="AT1165" s="170" t="s">
        <v>69</v>
      </c>
      <c r="AU1165" s="170" t="s">
        <v>79</v>
      </c>
      <c r="AY1165" s="169" t="s">
        <v>128</v>
      </c>
      <c r="BK1165" s="171">
        <f>SUM(BK1166:BK1175)</f>
        <v>0</v>
      </c>
    </row>
    <row r="1166" spans="2:65" s="1" customFormat="1" ht="22.5" customHeight="1">
      <c r="B1166" s="34"/>
      <c r="C1166" s="172" t="s">
        <v>1433</v>
      </c>
      <c r="D1166" s="172" t="s">
        <v>129</v>
      </c>
      <c r="E1166" s="173" t="s">
        <v>1434</v>
      </c>
      <c r="F1166" s="174" t="s">
        <v>1435</v>
      </c>
      <c r="G1166" s="175" t="s">
        <v>227</v>
      </c>
      <c r="H1166" s="176">
        <v>10.09</v>
      </c>
      <c r="I1166" s="177"/>
      <c r="J1166" s="176">
        <f>ROUND(I1166*H1166,1)</f>
        <v>0</v>
      </c>
      <c r="K1166" s="174" t="s">
        <v>218</v>
      </c>
      <c r="L1166" s="54"/>
      <c r="M1166" s="178" t="s">
        <v>19</v>
      </c>
      <c r="N1166" s="179" t="s">
        <v>41</v>
      </c>
      <c r="O1166" s="35"/>
      <c r="P1166" s="180">
        <f>O1166*H1166</f>
        <v>0</v>
      </c>
      <c r="Q1166" s="180">
        <v>0.01435</v>
      </c>
      <c r="R1166" s="180">
        <f>Q1166*H1166</f>
        <v>0.1447915</v>
      </c>
      <c r="S1166" s="180">
        <v>0</v>
      </c>
      <c r="T1166" s="181">
        <f>S1166*H1166</f>
        <v>0</v>
      </c>
      <c r="AR1166" s="17" t="s">
        <v>150</v>
      </c>
      <c r="AT1166" s="17" t="s">
        <v>129</v>
      </c>
      <c r="AU1166" s="17" t="s">
        <v>139</v>
      </c>
      <c r="AY1166" s="17" t="s">
        <v>128</v>
      </c>
      <c r="BE1166" s="182">
        <f>IF(N1166="základní",J1166,0)</f>
        <v>0</v>
      </c>
      <c r="BF1166" s="182">
        <f>IF(N1166="snížená",J1166,0)</f>
        <v>0</v>
      </c>
      <c r="BG1166" s="182">
        <f>IF(N1166="zákl. přenesená",J1166,0)</f>
        <v>0</v>
      </c>
      <c r="BH1166" s="182">
        <f>IF(N1166="sníž. přenesená",J1166,0)</f>
        <v>0</v>
      </c>
      <c r="BI1166" s="182">
        <f>IF(N1166="nulová",J1166,0)</f>
        <v>0</v>
      </c>
      <c r="BJ1166" s="17" t="s">
        <v>77</v>
      </c>
      <c r="BK1166" s="182">
        <f>ROUND(I1166*H1166,1)</f>
        <v>0</v>
      </c>
      <c r="BL1166" s="17" t="s">
        <v>150</v>
      </c>
      <c r="BM1166" s="17" t="s">
        <v>1436</v>
      </c>
    </row>
    <row r="1167" spans="2:47" s="1" customFormat="1" ht="135">
      <c r="B1167" s="34"/>
      <c r="C1167" s="56"/>
      <c r="D1167" s="201" t="s">
        <v>220</v>
      </c>
      <c r="E1167" s="56"/>
      <c r="F1167" s="202" t="s">
        <v>1437</v>
      </c>
      <c r="G1167" s="56"/>
      <c r="H1167" s="56"/>
      <c r="I1167" s="145"/>
      <c r="J1167" s="56"/>
      <c r="K1167" s="56"/>
      <c r="L1167" s="54"/>
      <c r="M1167" s="71"/>
      <c r="N1167" s="35"/>
      <c r="O1167" s="35"/>
      <c r="P1167" s="35"/>
      <c r="Q1167" s="35"/>
      <c r="R1167" s="35"/>
      <c r="S1167" s="35"/>
      <c r="T1167" s="72"/>
      <c r="AT1167" s="17" t="s">
        <v>220</v>
      </c>
      <c r="AU1167" s="17" t="s">
        <v>139</v>
      </c>
    </row>
    <row r="1168" spans="2:51" s="11" customFormat="1" ht="13.5">
      <c r="B1168" s="203"/>
      <c r="C1168" s="204"/>
      <c r="D1168" s="201" t="s">
        <v>222</v>
      </c>
      <c r="E1168" s="205" t="s">
        <v>19</v>
      </c>
      <c r="F1168" s="206" t="s">
        <v>575</v>
      </c>
      <c r="G1168" s="204"/>
      <c r="H1168" s="207" t="s">
        <v>19</v>
      </c>
      <c r="I1168" s="208"/>
      <c r="J1168" s="204"/>
      <c r="K1168" s="204"/>
      <c r="L1168" s="209"/>
      <c r="M1168" s="210"/>
      <c r="N1168" s="211"/>
      <c r="O1168" s="211"/>
      <c r="P1168" s="211"/>
      <c r="Q1168" s="211"/>
      <c r="R1168" s="211"/>
      <c r="S1168" s="211"/>
      <c r="T1168" s="212"/>
      <c r="AT1168" s="213" t="s">
        <v>222</v>
      </c>
      <c r="AU1168" s="213" t="s">
        <v>139</v>
      </c>
      <c r="AV1168" s="11" t="s">
        <v>77</v>
      </c>
      <c r="AW1168" s="11" t="s">
        <v>33</v>
      </c>
      <c r="AX1168" s="11" t="s">
        <v>70</v>
      </c>
      <c r="AY1168" s="213" t="s">
        <v>128</v>
      </c>
    </row>
    <row r="1169" spans="2:51" s="12" customFormat="1" ht="13.5">
      <c r="B1169" s="214"/>
      <c r="C1169" s="215"/>
      <c r="D1169" s="216" t="s">
        <v>222</v>
      </c>
      <c r="E1169" s="217" t="s">
        <v>19</v>
      </c>
      <c r="F1169" s="218" t="s">
        <v>1438</v>
      </c>
      <c r="G1169" s="215"/>
      <c r="H1169" s="219">
        <v>10.09</v>
      </c>
      <c r="I1169" s="220"/>
      <c r="J1169" s="215"/>
      <c r="K1169" s="215"/>
      <c r="L1169" s="221"/>
      <c r="M1169" s="222"/>
      <c r="N1169" s="223"/>
      <c r="O1169" s="223"/>
      <c r="P1169" s="223"/>
      <c r="Q1169" s="223"/>
      <c r="R1169" s="223"/>
      <c r="S1169" s="223"/>
      <c r="T1169" s="224"/>
      <c r="AT1169" s="225" t="s">
        <v>222</v>
      </c>
      <c r="AU1169" s="225" t="s">
        <v>139</v>
      </c>
      <c r="AV1169" s="12" t="s">
        <v>79</v>
      </c>
      <c r="AW1169" s="12" t="s">
        <v>33</v>
      </c>
      <c r="AX1169" s="12" t="s">
        <v>77</v>
      </c>
      <c r="AY1169" s="225" t="s">
        <v>128</v>
      </c>
    </row>
    <row r="1170" spans="2:65" s="1" customFormat="1" ht="22.5" customHeight="1">
      <c r="B1170" s="34"/>
      <c r="C1170" s="172" t="s">
        <v>1439</v>
      </c>
      <c r="D1170" s="172" t="s">
        <v>129</v>
      </c>
      <c r="E1170" s="173" t="s">
        <v>1440</v>
      </c>
      <c r="F1170" s="174" t="s">
        <v>1441</v>
      </c>
      <c r="G1170" s="175" t="s">
        <v>217</v>
      </c>
      <c r="H1170" s="176">
        <v>27.88</v>
      </c>
      <c r="I1170" s="177"/>
      <c r="J1170" s="176">
        <f>ROUND(I1170*H1170,1)</f>
        <v>0</v>
      </c>
      <c r="K1170" s="174" t="s">
        <v>218</v>
      </c>
      <c r="L1170" s="54"/>
      <c r="M1170" s="178" t="s">
        <v>19</v>
      </c>
      <c r="N1170" s="179" t="s">
        <v>41</v>
      </c>
      <c r="O1170" s="35"/>
      <c r="P1170" s="180">
        <f>O1170*H1170</f>
        <v>0</v>
      </c>
      <c r="Q1170" s="180">
        <v>0.00026</v>
      </c>
      <c r="R1170" s="180">
        <f>Q1170*H1170</f>
        <v>0.007248799999999999</v>
      </c>
      <c r="S1170" s="180">
        <v>0</v>
      </c>
      <c r="T1170" s="181">
        <f>S1170*H1170</f>
        <v>0</v>
      </c>
      <c r="AR1170" s="17" t="s">
        <v>150</v>
      </c>
      <c r="AT1170" s="17" t="s">
        <v>129</v>
      </c>
      <c r="AU1170" s="17" t="s">
        <v>139</v>
      </c>
      <c r="AY1170" s="17" t="s">
        <v>128</v>
      </c>
      <c r="BE1170" s="182">
        <f>IF(N1170="základní",J1170,0)</f>
        <v>0</v>
      </c>
      <c r="BF1170" s="182">
        <f>IF(N1170="snížená",J1170,0)</f>
        <v>0</v>
      </c>
      <c r="BG1170" s="182">
        <f>IF(N1170="zákl. přenesená",J1170,0)</f>
        <v>0</v>
      </c>
      <c r="BH1170" s="182">
        <f>IF(N1170="sníž. přenesená",J1170,0)</f>
        <v>0</v>
      </c>
      <c r="BI1170" s="182">
        <f>IF(N1170="nulová",J1170,0)</f>
        <v>0</v>
      </c>
      <c r="BJ1170" s="17" t="s">
        <v>77</v>
      </c>
      <c r="BK1170" s="182">
        <f>ROUND(I1170*H1170,1)</f>
        <v>0</v>
      </c>
      <c r="BL1170" s="17" t="s">
        <v>150</v>
      </c>
      <c r="BM1170" s="17" t="s">
        <v>1442</v>
      </c>
    </row>
    <row r="1171" spans="2:47" s="1" customFormat="1" ht="135">
      <c r="B1171" s="34"/>
      <c r="C1171" s="56"/>
      <c r="D1171" s="201" t="s">
        <v>220</v>
      </c>
      <c r="E1171" s="56"/>
      <c r="F1171" s="202" t="s">
        <v>1437</v>
      </c>
      <c r="G1171" s="56"/>
      <c r="H1171" s="56"/>
      <c r="I1171" s="145"/>
      <c r="J1171" s="56"/>
      <c r="K1171" s="56"/>
      <c r="L1171" s="54"/>
      <c r="M1171" s="71"/>
      <c r="N1171" s="35"/>
      <c r="O1171" s="35"/>
      <c r="P1171" s="35"/>
      <c r="Q1171" s="35"/>
      <c r="R1171" s="35"/>
      <c r="S1171" s="35"/>
      <c r="T1171" s="72"/>
      <c r="AT1171" s="17" t="s">
        <v>220</v>
      </c>
      <c r="AU1171" s="17" t="s">
        <v>139</v>
      </c>
    </row>
    <row r="1172" spans="2:51" s="11" customFormat="1" ht="13.5">
      <c r="B1172" s="203"/>
      <c r="C1172" s="204"/>
      <c r="D1172" s="201" t="s">
        <v>222</v>
      </c>
      <c r="E1172" s="205" t="s">
        <v>19</v>
      </c>
      <c r="F1172" s="206" t="s">
        <v>575</v>
      </c>
      <c r="G1172" s="204"/>
      <c r="H1172" s="207" t="s">
        <v>19</v>
      </c>
      <c r="I1172" s="208"/>
      <c r="J1172" s="204"/>
      <c r="K1172" s="204"/>
      <c r="L1172" s="209"/>
      <c r="M1172" s="210"/>
      <c r="N1172" s="211"/>
      <c r="O1172" s="211"/>
      <c r="P1172" s="211"/>
      <c r="Q1172" s="211"/>
      <c r="R1172" s="211"/>
      <c r="S1172" s="211"/>
      <c r="T1172" s="212"/>
      <c r="AT1172" s="213" t="s">
        <v>222</v>
      </c>
      <c r="AU1172" s="213" t="s">
        <v>139</v>
      </c>
      <c r="AV1172" s="11" t="s">
        <v>77</v>
      </c>
      <c r="AW1172" s="11" t="s">
        <v>33</v>
      </c>
      <c r="AX1172" s="11" t="s">
        <v>70</v>
      </c>
      <c r="AY1172" s="213" t="s">
        <v>128</v>
      </c>
    </row>
    <row r="1173" spans="2:51" s="12" customFormat="1" ht="13.5">
      <c r="B1173" s="214"/>
      <c r="C1173" s="215"/>
      <c r="D1173" s="216" t="s">
        <v>222</v>
      </c>
      <c r="E1173" s="217" t="s">
        <v>19</v>
      </c>
      <c r="F1173" s="218" t="s">
        <v>1443</v>
      </c>
      <c r="G1173" s="215"/>
      <c r="H1173" s="219">
        <v>27.88</v>
      </c>
      <c r="I1173" s="220"/>
      <c r="J1173" s="215"/>
      <c r="K1173" s="215"/>
      <c r="L1173" s="221"/>
      <c r="M1173" s="222"/>
      <c r="N1173" s="223"/>
      <c r="O1173" s="223"/>
      <c r="P1173" s="223"/>
      <c r="Q1173" s="223"/>
      <c r="R1173" s="223"/>
      <c r="S1173" s="223"/>
      <c r="T1173" s="224"/>
      <c r="AT1173" s="225" t="s">
        <v>222</v>
      </c>
      <c r="AU1173" s="225" t="s">
        <v>139</v>
      </c>
      <c r="AV1173" s="12" t="s">
        <v>79</v>
      </c>
      <c r="AW1173" s="12" t="s">
        <v>33</v>
      </c>
      <c r="AX1173" s="12" t="s">
        <v>77</v>
      </c>
      <c r="AY1173" s="225" t="s">
        <v>128</v>
      </c>
    </row>
    <row r="1174" spans="2:65" s="1" customFormat="1" ht="22.5" customHeight="1">
      <c r="B1174" s="34"/>
      <c r="C1174" s="172" t="s">
        <v>1444</v>
      </c>
      <c r="D1174" s="172" t="s">
        <v>129</v>
      </c>
      <c r="E1174" s="173" t="s">
        <v>1445</v>
      </c>
      <c r="F1174" s="174" t="s">
        <v>1446</v>
      </c>
      <c r="G1174" s="175" t="s">
        <v>977</v>
      </c>
      <c r="H1174" s="177"/>
      <c r="I1174" s="177"/>
      <c r="J1174" s="176">
        <f>ROUND(I1174*H1174,1)</f>
        <v>0</v>
      </c>
      <c r="K1174" s="174" t="s">
        <v>218</v>
      </c>
      <c r="L1174" s="54"/>
      <c r="M1174" s="178" t="s">
        <v>19</v>
      </c>
      <c r="N1174" s="179" t="s">
        <v>41</v>
      </c>
      <c r="O1174" s="35"/>
      <c r="P1174" s="180">
        <f>O1174*H1174</f>
        <v>0</v>
      </c>
      <c r="Q1174" s="180">
        <v>0</v>
      </c>
      <c r="R1174" s="180">
        <f>Q1174*H1174</f>
        <v>0</v>
      </c>
      <c r="S1174" s="180">
        <v>0</v>
      </c>
      <c r="T1174" s="181">
        <f>S1174*H1174</f>
        <v>0</v>
      </c>
      <c r="AR1174" s="17" t="s">
        <v>150</v>
      </c>
      <c r="AT1174" s="17" t="s">
        <v>129</v>
      </c>
      <c r="AU1174" s="17" t="s">
        <v>139</v>
      </c>
      <c r="AY1174" s="17" t="s">
        <v>128</v>
      </c>
      <c r="BE1174" s="182">
        <f>IF(N1174="základní",J1174,0)</f>
        <v>0</v>
      </c>
      <c r="BF1174" s="182">
        <f>IF(N1174="snížená",J1174,0)</f>
        <v>0</v>
      </c>
      <c r="BG1174" s="182">
        <f>IF(N1174="zákl. přenesená",J1174,0)</f>
        <v>0</v>
      </c>
      <c r="BH1174" s="182">
        <f>IF(N1174="sníž. přenesená",J1174,0)</f>
        <v>0</v>
      </c>
      <c r="BI1174" s="182">
        <f>IF(N1174="nulová",J1174,0)</f>
        <v>0</v>
      </c>
      <c r="BJ1174" s="17" t="s">
        <v>77</v>
      </c>
      <c r="BK1174" s="182">
        <f>ROUND(I1174*H1174,1)</f>
        <v>0</v>
      </c>
      <c r="BL1174" s="17" t="s">
        <v>150</v>
      </c>
      <c r="BM1174" s="17" t="s">
        <v>1447</v>
      </c>
    </row>
    <row r="1175" spans="2:47" s="1" customFormat="1" ht="121.5">
      <c r="B1175" s="34"/>
      <c r="C1175" s="56"/>
      <c r="D1175" s="201" t="s">
        <v>220</v>
      </c>
      <c r="E1175" s="56"/>
      <c r="F1175" s="202" t="s">
        <v>1448</v>
      </c>
      <c r="G1175" s="56"/>
      <c r="H1175" s="56"/>
      <c r="I1175" s="145"/>
      <c r="J1175" s="56"/>
      <c r="K1175" s="56"/>
      <c r="L1175" s="54"/>
      <c r="M1175" s="71"/>
      <c r="N1175" s="35"/>
      <c r="O1175" s="35"/>
      <c r="P1175" s="35"/>
      <c r="Q1175" s="35"/>
      <c r="R1175" s="35"/>
      <c r="S1175" s="35"/>
      <c r="T1175" s="72"/>
      <c r="AT1175" s="17" t="s">
        <v>220</v>
      </c>
      <c r="AU1175" s="17" t="s">
        <v>139</v>
      </c>
    </row>
    <row r="1176" spans="2:63" s="9" customFormat="1" ht="22.35" customHeight="1">
      <c r="B1176" s="158"/>
      <c r="C1176" s="159"/>
      <c r="D1176" s="160" t="s">
        <v>69</v>
      </c>
      <c r="E1176" s="199" t="s">
        <v>1449</v>
      </c>
      <c r="F1176" s="199" t="s">
        <v>1450</v>
      </c>
      <c r="G1176" s="159"/>
      <c r="H1176" s="159"/>
      <c r="I1176" s="162"/>
      <c r="J1176" s="200">
        <f>BK1176</f>
        <v>0</v>
      </c>
      <c r="K1176" s="159"/>
      <c r="L1176" s="164"/>
      <c r="M1176" s="165"/>
      <c r="N1176" s="166"/>
      <c r="O1176" s="166"/>
      <c r="P1176" s="167">
        <f>SUM(P1177:P1193)</f>
        <v>0</v>
      </c>
      <c r="Q1176" s="166"/>
      <c r="R1176" s="167">
        <f>SUM(R1177:R1193)</f>
        <v>0</v>
      </c>
      <c r="S1176" s="166"/>
      <c r="T1176" s="168">
        <f>SUM(T1177:T1193)</f>
        <v>0</v>
      </c>
      <c r="AR1176" s="169" t="s">
        <v>79</v>
      </c>
      <c r="AT1176" s="170" t="s">
        <v>69</v>
      </c>
      <c r="AU1176" s="170" t="s">
        <v>79</v>
      </c>
      <c r="AY1176" s="169" t="s">
        <v>128</v>
      </c>
      <c r="BK1176" s="171">
        <f>SUM(BK1177:BK1193)</f>
        <v>0</v>
      </c>
    </row>
    <row r="1177" spans="2:65" s="1" customFormat="1" ht="22.5" customHeight="1">
      <c r="B1177" s="34"/>
      <c r="C1177" s="172" t="s">
        <v>1451</v>
      </c>
      <c r="D1177" s="172" t="s">
        <v>129</v>
      </c>
      <c r="E1177" s="173" t="s">
        <v>1452</v>
      </c>
      <c r="F1177" s="174" t="s">
        <v>1453</v>
      </c>
      <c r="G1177" s="175" t="s">
        <v>217</v>
      </c>
      <c r="H1177" s="176">
        <v>36</v>
      </c>
      <c r="I1177" s="177"/>
      <c r="J1177" s="176">
        <f aca="true" t="shared" si="10" ref="J1177:J1192">ROUND(I1177*H1177,1)</f>
        <v>0</v>
      </c>
      <c r="K1177" s="174" t="s">
        <v>19</v>
      </c>
      <c r="L1177" s="54"/>
      <c r="M1177" s="178" t="s">
        <v>19</v>
      </c>
      <c r="N1177" s="179" t="s">
        <v>41</v>
      </c>
      <c r="O1177" s="35"/>
      <c r="P1177" s="180">
        <f aca="true" t="shared" si="11" ref="P1177:P1192">O1177*H1177</f>
        <v>0</v>
      </c>
      <c r="Q1177" s="180">
        <v>0</v>
      </c>
      <c r="R1177" s="180">
        <f aca="true" t="shared" si="12" ref="R1177:R1192">Q1177*H1177</f>
        <v>0</v>
      </c>
      <c r="S1177" s="180">
        <v>0</v>
      </c>
      <c r="T1177" s="181">
        <f aca="true" t="shared" si="13" ref="T1177:T1192">S1177*H1177</f>
        <v>0</v>
      </c>
      <c r="AR1177" s="17" t="s">
        <v>150</v>
      </c>
      <c r="AT1177" s="17" t="s">
        <v>129</v>
      </c>
      <c r="AU1177" s="17" t="s">
        <v>139</v>
      </c>
      <c r="AY1177" s="17" t="s">
        <v>128</v>
      </c>
      <c r="BE1177" s="182">
        <f aca="true" t="shared" si="14" ref="BE1177:BE1192">IF(N1177="základní",J1177,0)</f>
        <v>0</v>
      </c>
      <c r="BF1177" s="182">
        <f aca="true" t="shared" si="15" ref="BF1177:BF1192">IF(N1177="snížená",J1177,0)</f>
        <v>0</v>
      </c>
      <c r="BG1177" s="182">
        <f aca="true" t="shared" si="16" ref="BG1177:BG1192">IF(N1177="zákl. přenesená",J1177,0)</f>
        <v>0</v>
      </c>
      <c r="BH1177" s="182">
        <f aca="true" t="shared" si="17" ref="BH1177:BH1192">IF(N1177="sníž. přenesená",J1177,0)</f>
        <v>0</v>
      </c>
      <c r="BI1177" s="182">
        <f aca="true" t="shared" si="18" ref="BI1177:BI1192">IF(N1177="nulová",J1177,0)</f>
        <v>0</v>
      </c>
      <c r="BJ1177" s="17" t="s">
        <v>77</v>
      </c>
      <c r="BK1177" s="182">
        <f aca="true" t="shared" si="19" ref="BK1177:BK1192">ROUND(I1177*H1177,1)</f>
        <v>0</v>
      </c>
      <c r="BL1177" s="17" t="s">
        <v>150</v>
      </c>
      <c r="BM1177" s="17" t="s">
        <v>1454</v>
      </c>
    </row>
    <row r="1178" spans="2:65" s="1" customFormat="1" ht="22.5" customHeight="1">
      <c r="B1178" s="34"/>
      <c r="C1178" s="172" t="s">
        <v>1455</v>
      </c>
      <c r="D1178" s="172" t="s">
        <v>129</v>
      </c>
      <c r="E1178" s="173" t="s">
        <v>1456</v>
      </c>
      <c r="F1178" s="174" t="s">
        <v>1453</v>
      </c>
      <c r="G1178" s="175" t="s">
        <v>217</v>
      </c>
      <c r="H1178" s="176">
        <v>191</v>
      </c>
      <c r="I1178" s="177"/>
      <c r="J1178" s="176">
        <f t="shared" si="10"/>
        <v>0</v>
      </c>
      <c r="K1178" s="174" t="s">
        <v>19</v>
      </c>
      <c r="L1178" s="54"/>
      <c r="M1178" s="178" t="s">
        <v>19</v>
      </c>
      <c r="N1178" s="179" t="s">
        <v>41</v>
      </c>
      <c r="O1178" s="35"/>
      <c r="P1178" s="180">
        <f t="shared" si="11"/>
        <v>0</v>
      </c>
      <c r="Q1178" s="180">
        <v>0</v>
      </c>
      <c r="R1178" s="180">
        <f t="shared" si="12"/>
        <v>0</v>
      </c>
      <c r="S1178" s="180">
        <v>0</v>
      </c>
      <c r="T1178" s="181">
        <f t="shared" si="13"/>
        <v>0</v>
      </c>
      <c r="AR1178" s="17" t="s">
        <v>150</v>
      </c>
      <c r="AT1178" s="17" t="s">
        <v>129</v>
      </c>
      <c r="AU1178" s="17" t="s">
        <v>139</v>
      </c>
      <c r="AY1178" s="17" t="s">
        <v>128</v>
      </c>
      <c r="BE1178" s="182">
        <f t="shared" si="14"/>
        <v>0</v>
      </c>
      <c r="BF1178" s="182">
        <f t="shared" si="15"/>
        <v>0</v>
      </c>
      <c r="BG1178" s="182">
        <f t="shared" si="16"/>
        <v>0</v>
      </c>
      <c r="BH1178" s="182">
        <f t="shared" si="17"/>
        <v>0</v>
      </c>
      <c r="BI1178" s="182">
        <f t="shared" si="18"/>
        <v>0</v>
      </c>
      <c r="BJ1178" s="17" t="s">
        <v>77</v>
      </c>
      <c r="BK1178" s="182">
        <f t="shared" si="19"/>
        <v>0</v>
      </c>
      <c r="BL1178" s="17" t="s">
        <v>150</v>
      </c>
      <c r="BM1178" s="17" t="s">
        <v>1457</v>
      </c>
    </row>
    <row r="1179" spans="2:65" s="1" customFormat="1" ht="22.5" customHeight="1">
      <c r="B1179" s="34"/>
      <c r="C1179" s="172" t="s">
        <v>1458</v>
      </c>
      <c r="D1179" s="172" t="s">
        <v>129</v>
      </c>
      <c r="E1179" s="173" t="s">
        <v>1459</v>
      </c>
      <c r="F1179" s="174" t="s">
        <v>1460</v>
      </c>
      <c r="G1179" s="175" t="s">
        <v>217</v>
      </c>
      <c r="H1179" s="176">
        <v>12</v>
      </c>
      <c r="I1179" s="177"/>
      <c r="J1179" s="176">
        <f t="shared" si="10"/>
        <v>0</v>
      </c>
      <c r="K1179" s="174" t="s">
        <v>19</v>
      </c>
      <c r="L1179" s="54"/>
      <c r="M1179" s="178" t="s">
        <v>19</v>
      </c>
      <c r="N1179" s="179" t="s">
        <v>41</v>
      </c>
      <c r="O1179" s="35"/>
      <c r="P1179" s="180">
        <f t="shared" si="11"/>
        <v>0</v>
      </c>
      <c r="Q1179" s="180">
        <v>0</v>
      </c>
      <c r="R1179" s="180">
        <f t="shared" si="12"/>
        <v>0</v>
      </c>
      <c r="S1179" s="180">
        <v>0</v>
      </c>
      <c r="T1179" s="181">
        <f t="shared" si="13"/>
        <v>0</v>
      </c>
      <c r="AR1179" s="17" t="s">
        <v>150</v>
      </c>
      <c r="AT1179" s="17" t="s">
        <v>129</v>
      </c>
      <c r="AU1179" s="17" t="s">
        <v>139</v>
      </c>
      <c r="AY1179" s="17" t="s">
        <v>128</v>
      </c>
      <c r="BE1179" s="182">
        <f t="shared" si="14"/>
        <v>0</v>
      </c>
      <c r="BF1179" s="182">
        <f t="shared" si="15"/>
        <v>0</v>
      </c>
      <c r="BG1179" s="182">
        <f t="shared" si="16"/>
        <v>0</v>
      </c>
      <c r="BH1179" s="182">
        <f t="shared" si="17"/>
        <v>0</v>
      </c>
      <c r="BI1179" s="182">
        <f t="shared" si="18"/>
        <v>0</v>
      </c>
      <c r="BJ1179" s="17" t="s">
        <v>77</v>
      </c>
      <c r="BK1179" s="182">
        <f t="shared" si="19"/>
        <v>0</v>
      </c>
      <c r="BL1179" s="17" t="s">
        <v>150</v>
      </c>
      <c r="BM1179" s="17" t="s">
        <v>1461</v>
      </c>
    </row>
    <row r="1180" spans="2:65" s="1" customFormat="1" ht="22.5" customHeight="1">
      <c r="B1180" s="34"/>
      <c r="C1180" s="172" t="s">
        <v>1462</v>
      </c>
      <c r="D1180" s="172" t="s">
        <v>129</v>
      </c>
      <c r="E1180" s="173" t="s">
        <v>1463</v>
      </c>
      <c r="F1180" s="174" t="s">
        <v>1464</v>
      </c>
      <c r="G1180" s="175" t="s">
        <v>137</v>
      </c>
      <c r="H1180" s="176">
        <v>2</v>
      </c>
      <c r="I1180" s="177"/>
      <c r="J1180" s="176">
        <f t="shared" si="10"/>
        <v>0</v>
      </c>
      <c r="K1180" s="174" t="s">
        <v>19</v>
      </c>
      <c r="L1180" s="54"/>
      <c r="M1180" s="178" t="s">
        <v>19</v>
      </c>
      <c r="N1180" s="179" t="s">
        <v>41</v>
      </c>
      <c r="O1180" s="35"/>
      <c r="P1180" s="180">
        <f t="shared" si="11"/>
        <v>0</v>
      </c>
      <c r="Q1180" s="180">
        <v>0</v>
      </c>
      <c r="R1180" s="180">
        <f t="shared" si="12"/>
        <v>0</v>
      </c>
      <c r="S1180" s="180">
        <v>0</v>
      </c>
      <c r="T1180" s="181">
        <f t="shared" si="13"/>
        <v>0</v>
      </c>
      <c r="AR1180" s="17" t="s">
        <v>150</v>
      </c>
      <c r="AT1180" s="17" t="s">
        <v>129</v>
      </c>
      <c r="AU1180" s="17" t="s">
        <v>139</v>
      </c>
      <c r="AY1180" s="17" t="s">
        <v>128</v>
      </c>
      <c r="BE1180" s="182">
        <f t="shared" si="14"/>
        <v>0</v>
      </c>
      <c r="BF1180" s="182">
        <f t="shared" si="15"/>
        <v>0</v>
      </c>
      <c r="BG1180" s="182">
        <f t="shared" si="16"/>
        <v>0</v>
      </c>
      <c r="BH1180" s="182">
        <f t="shared" si="17"/>
        <v>0</v>
      </c>
      <c r="BI1180" s="182">
        <f t="shared" si="18"/>
        <v>0</v>
      </c>
      <c r="BJ1180" s="17" t="s">
        <v>77</v>
      </c>
      <c r="BK1180" s="182">
        <f t="shared" si="19"/>
        <v>0</v>
      </c>
      <c r="BL1180" s="17" t="s">
        <v>150</v>
      </c>
      <c r="BM1180" s="17" t="s">
        <v>1465</v>
      </c>
    </row>
    <row r="1181" spans="2:65" s="1" customFormat="1" ht="22.5" customHeight="1">
      <c r="B1181" s="34"/>
      <c r="C1181" s="172" t="s">
        <v>1466</v>
      </c>
      <c r="D1181" s="172" t="s">
        <v>129</v>
      </c>
      <c r="E1181" s="173" t="s">
        <v>1467</v>
      </c>
      <c r="F1181" s="174" t="s">
        <v>1468</v>
      </c>
      <c r="G1181" s="175" t="s">
        <v>217</v>
      </c>
      <c r="H1181" s="176">
        <v>8</v>
      </c>
      <c r="I1181" s="177"/>
      <c r="J1181" s="176">
        <f t="shared" si="10"/>
        <v>0</v>
      </c>
      <c r="K1181" s="174" t="s">
        <v>19</v>
      </c>
      <c r="L1181" s="54"/>
      <c r="M1181" s="178" t="s">
        <v>19</v>
      </c>
      <c r="N1181" s="179" t="s">
        <v>41</v>
      </c>
      <c r="O1181" s="35"/>
      <c r="P1181" s="180">
        <f t="shared" si="11"/>
        <v>0</v>
      </c>
      <c r="Q1181" s="180">
        <v>0</v>
      </c>
      <c r="R1181" s="180">
        <f t="shared" si="12"/>
        <v>0</v>
      </c>
      <c r="S1181" s="180">
        <v>0</v>
      </c>
      <c r="T1181" s="181">
        <f t="shared" si="13"/>
        <v>0</v>
      </c>
      <c r="AR1181" s="17" t="s">
        <v>150</v>
      </c>
      <c r="AT1181" s="17" t="s">
        <v>129</v>
      </c>
      <c r="AU1181" s="17" t="s">
        <v>139</v>
      </c>
      <c r="AY1181" s="17" t="s">
        <v>128</v>
      </c>
      <c r="BE1181" s="182">
        <f t="shared" si="14"/>
        <v>0</v>
      </c>
      <c r="BF1181" s="182">
        <f t="shared" si="15"/>
        <v>0</v>
      </c>
      <c r="BG1181" s="182">
        <f t="shared" si="16"/>
        <v>0</v>
      </c>
      <c r="BH1181" s="182">
        <f t="shared" si="17"/>
        <v>0</v>
      </c>
      <c r="BI1181" s="182">
        <f t="shared" si="18"/>
        <v>0</v>
      </c>
      <c r="BJ1181" s="17" t="s">
        <v>77</v>
      </c>
      <c r="BK1181" s="182">
        <f t="shared" si="19"/>
        <v>0</v>
      </c>
      <c r="BL1181" s="17" t="s">
        <v>150</v>
      </c>
      <c r="BM1181" s="17" t="s">
        <v>1469</v>
      </c>
    </row>
    <row r="1182" spans="2:65" s="1" customFormat="1" ht="22.5" customHeight="1">
      <c r="B1182" s="34"/>
      <c r="C1182" s="172" t="s">
        <v>1470</v>
      </c>
      <c r="D1182" s="172" t="s">
        <v>129</v>
      </c>
      <c r="E1182" s="173" t="s">
        <v>1471</v>
      </c>
      <c r="F1182" s="174" t="s">
        <v>1472</v>
      </c>
      <c r="G1182" s="175" t="s">
        <v>137</v>
      </c>
      <c r="H1182" s="176">
        <v>2</v>
      </c>
      <c r="I1182" s="177"/>
      <c r="J1182" s="176">
        <f t="shared" si="10"/>
        <v>0</v>
      </c>
      <c r="K1182" s="174" t="s">
        <v>19</v>
      </c>
      <c r="L1182" s="54"/>
      <c r="M1182" s="178" t="s">
        <v>19</v>
      </c>
      <c r="N1182" s="179" t="s">
        <v>41</v>
      </c>
      <c r="O1182" s="35"/>
      <c r="P1182" s="180">
        <f t="shared" si="11"/>
        <v>0</v>
      </c>
      <c r="Q1182" s="180">
        <v>0</v>
      </c>
      <c r="R1182" s="180">
        <f t="shared" si="12"/>
        <v>0</v>
      </c>
      <c r="S1182" s="180">
        <v>0</v>
      </c>
      <c r="T1182" s="181">
        <f t="shared" si="13"/>
        <v>0</v>
      </c>
      <c r="AR1182" s="17" t="s">
        <v>150</v>
      </c>
      <c r="AT1182" s="17" t="s">
        <v>129</v>
      </c>
      <c r="AU1182" s="17" t="s">
        <v>139</v>
      </c>
      <c r="AY1182" s="17" t="s">
        <v>128</v>
      </c>
      <c r="BE1182" s="182">
        <f t="shared" si="14"/>
        <v>0</v>
      </c>
      <c r="BF1182" s="182">
        <f t="shared" si="15"/>
        <v>0</v>
      </c>
      <c r="BG1182" s="182">
        <f t="shared" si="16"/>
        <v>0</v>
      </c>
      <c r="BH1182" s="182">
        <f t="shared" si="17"/>
        <v>0</v>
      </c>
      <c r="BI1182" s="182">
        <f t="shared" si="18"/>
        <v>0</v>
      </c>
      <c r="BJ1182" s="17" t="s">
        <v>77</v>
      </c>
      <c r="BK1182" s="182">
        <f t="shared" si="19"/>
        <v>0</v>
      </c>
      <c r="BL1182" s="17" t="s">
        <v>150</v>
      </c>
      <c r="BM1182" s="17" t="s">
        <v>1473</v>
      </c>
    </row>
    <row r="1183" spans="2:65" s="1" customFormat="1" ht="22.5" customHeight="1">
      <c r="B1183" s="34"/>
      <c r="C1183" s="172" t="s">
        <v>1474</v>
      </c>
      <c r="D1183" s="172" t="s">
        <v>129</v>
      </c>
      <c r="E1183" s="173" t="s">
        <v>1475</v>
      </c>
      <c r="F1183" s="174" t="s">
        <v>1476</v>
      </c>
      <c r="G1183" s="175" t="s">
        <v>217</v>
      </c>
      <c r="H1183" s="176">
        <v>13</v>
      </c>
      <c r="I1183" s="177"/>
      <c r="J1183" s="176">
        <f t="shared" si="10"/>
        <v>0</v>
      </c>
      <c r="K1183" s="174" t="s">
        <v>19</v>
      </c>
      <c r="L1183" s="54"/>
      <c r="M1183" s="178" t="s">
        <v>19</v>
      </c>
      <c r="N1183" s="179" t="s">
        <v>41</v>
      </c>
      <c r="O1183" s="35"/>
      <c r="P1183" s="180">
        <f t="shared" si="11"/>
        <v>0</v>
      </c>
      <c r="Q1183" s="180">
        <v>0</v>
      </c>
      <c r="R1183" s="180">
        <f t="shared" si="12"/>
        <v>0</v>
      </c>
      <c r="S1183" s="180">
        <v>0</v>
      </c>
      <c r="T1183" s="181">
        <f t="shared" si="13"/>
        <v>0</v>
      </c>
      <c r="AR1183" s="17" t="s">
        <v>150</v>
      </c>
      <c r="AT1183" s="17" t="s">
        <v>129</v>
      </c>
      <c r="AU1183" s="17" t="s">
        <v>139</v>
      </c>
      <c r="AY1183" s="17" t="s">
        <v>128</v>
      </c>
      <c r="BE1183" s="182">
        <f t="shared" si="14"/>
        <v>0</v>
      </c>
      <c r="BF1183" s="182">
        <f t="shared" si="15"/>
        <v>0</v>
      </c>
      <c r="BG1183" s="182">
        <f t="shared" si="16"/>
        <v>0</v>
      </c>
      <c r="BH1183" s="182">
        <f t="shared" si="17"/>
        <v>0</v>
      </c>
      <c r="BI1183" s="182">
        <f t="shared" si="18"/>
        <v>0</v>
      </c>
      <c r="BJ1183" s="17" t="s">
        <v>77</v>
      </c>
      <c r="BK1183" s="182">
        <f t="shared" si="19"/>
        <v>0</v>
      </c>
      <c r="BL1183" s="17" t="s">
        <v>150</v>
      </c>
      <c r="BM1183" s="17" t="s">
        <v>1477</v>
      </c>
    </row>
    <row r="1184" spans="2:65" s="1" customFormat="1" ht="22.5" customHeight="1">
      <c r="B1184" s="34"/>
      <c r="C1184" s="172" t="s">
        <v>1478</v>
      </c>
      <c r="D1184" s="172" t="s">
        <v>129</v>
      </c>
      <c r="E1184" s="173" t="s">
        <v>1479</v>
      </c>
      <c r="F1184" s="174" t="s">
        <v>1480</v>
      </c>
      <c r="G1184" s="175" t="s">
        <v>217</v>
      </c>
      <c r="H1184" s="176">
        <v>30</v>
      </c>
      <c r="I1184" s="177"/>
      <c r="J1184" s="176">
        <f t="shared" si="10"/>
        <v>0</v>
      </c>
      <c r="K1184" s="174" t="s">
        <v>19</v>
      </c>
      <c r="L1184" s="54"/>
      <c r="M1184" s="178" t="s">
        <v>19</v>
      </c>
      <c r="N1184" s="179" t="s">
        <v>41</v>
      </c>
      <c r="O1184" s="35"/>
      <c r="P1184" s="180">
        <f t="shared" si="11"/>
        <v>0</v>
      </c>
      <c r="Q1184" s="180">
        <v>0</v>
      </c>
      <c r="R1184" s="180">
        <f t="shared" si="12"/>
        <v>0</v>
      </c>
      <c r="S1184" s="180">
        <v>0</v>
      </c>
      <c r="T1184" s="181">
        <f t="shared" si="13"/>
        <v>0</v>
      </c>
      <c r="AR1184" s="17" t="s">
        <v>150</v>
      </c>
      <c r="AT1184" s="17" t="s">
        <v>129</v>
      </c>
      <c r="AU1184" s="17" t="s">
        <v>139</v>
      </c>
      <c r="AY1184" s="17" t="s">
        <v>128</v>
      </c>
      <c r="BE1184" s="182">
        <f t="shared" si="14"/>
        <v>0</v>
      </c>
      <c r="BF1184" s="182">
        <f t="shared" si="15"/>
        <v>0</v>
      </c>
      <c r="BG1184" s="182">
        <f t="shared" si="16"/>
        <v>0</v>
      </c>
      <c r="BH1184" s="182">
        <f t="shared" si="17"/>
        <v>0</v>
      </c>
      <c r="BI1184" s="182">
        <f t="shared" si="18"/>
        <v>0</v>
      </c>
      <c r="BJ1184" s="17" t="s">
        <v>77</v>
      </c>
      <c r="BK1184" s="182">
        <f t="shared" si="19"/>
        <v>0</v>
      </c>
      <c r="BL1184" s="17" t="s">
        <v>150</v>
      </c>
      <c r="BM1184" s="17" t="s">
        <v>1481</v>
      </c>
    </row>
    <row r="1185" spans="2:65" s="1" customFormat="1" ht="22.5" customHeight="1">
      <c r="B1185" s="34"/>
      <c r="C1185" s="172" t="s">
        <v>1482</v>
      </c>
      <c r="D1185" s="172" t="s">
        <v>129</v>
      </c>
      <c r="E1185" s="173" t="s">
        <v>1483</v>
      </c>
      <c r="F1185" s="174" t="s">
        <v>1484</v>
      </c>
      <c r="G1185" s="175" t="s">
        <v>217</v>
      </c>
      <c r="H1185" s="176">
        <v>3</v>
      </c>
      <c r="I1185" s="177"/>
      <c r="J1185" s="176">
        <f t="shared" si="10"/>
        <v>0</v>
      </c>
      <c r="K1185" s="174" t="s">
        <v>19</v>
      </c>
      <c r="L1185" s="54"/>
      <c r="M1185" s="178" t="s">
        <v>19</v>
      </c>
      <c r="N1185" s="179" t="s">
        <v>41</v>
      </c>
      <c r="O1185" s="35"/>
      <c r="P1185" s="180">
        <f t="shared" si="11"/>
        <v>0</v>
      </c>
      <c r="Q1185" s="180">
        <v>0</v>
      </c>
      <c r="R1185" s="180">
        <f t="shared" si="12"/>
        <v>0</v>
      </c>
      <c r="S1185" s="180">
        <v>0</v>
      </c>
      <c r="T1185" s="181">
        <f t="shared" si="13"/>
        <v>0</v>
      </c>
      <c r="AR1185" s="17" t="s">
        <v>150</v>
      </c>
      <c r="AT1185" s="17" t="s">
        <v>129</v>
      </c>
      <c r="AU1185" s="17" t="s">
        <v>139</v>
      </c>
      <c r="AY1185" s="17" t="s">
        <v>128</v>
      </c>
      <c r="BE1185" s="182">
        <f t="shared" si="14"/>
        <v>0</v>
      </c>
      <c r="BF1185" s="182">
        <f t="shared" si="15"/>
        <v>0</v>
      </c>
      <c r="BG1185" s="182">
        <f t="shared" si="16"/>
        <v>0</v>
      </c>
      <c r="BH1185" s="182">
        <f t="shared" si="17"/>
        <v>0</v>
      </c>
      <c r="BI1185" s="182">
        <f t="shared" si="18"/>
        <v>0</v>
      </c>
      <c r="BJ1185" s="17" t="s">
        <v>77</v>
      </c>
      <c r="BK1185" s="182">
        <f t="shared" si="19"/>
        <v>0</v>
      </c>
      <c r="BL1185" s="17" t="s">
        <v>150</v>
      </c>
      <c r="BM1185" s="17" t="s">
        <v>1485</v>
      </c>
    </row>
    <row r="1186" spans="2:65" s="1" customFormat="1" ht="22.5" customHeight="1">
      <c r="B1186" s="34"/>
      <c r="C1186" s="172" t="s">
        <v>1486</v>
      </c>
      <c r="D1186" s="172" t="s">
        <v>129</v>
      </c>
      <c r="E1186" s="173" t="s">
        <v>1487</v>
      </c>
      <c r="F1186" s="174" t="s">
        <v>1488</v>
      </c>
      <c r="G1186" s="175" t="s">
        <v>217</v>
      </c>
      <c r="H1186" s="176">
        <v>14</v>
      </c>
      <c r="I1186" s="177"/>
      <c r="J1186" s="176">
        <f t="shared" si="10"/>
        <v>0</v>
      </c>
      <c r="K1186" s="174" t="s">
        <v>19</v>
      </c>
      <c r="L1186" s="54"/>
      <c r="M1186" s="178" t="s">
        <v>19</v>
      </c>
      <c r="N1186" s="179" t="s">
        <v>41</v>
      </c>
      <c r="O1186" s="35"/>
      <c r="P1186" s="180">
        <f t="shared" si="11"/>
        <v>0</v>
      </c>
      <c r="Q1186" s="180">
        <v>0</v>
      </c>
      <c r="R1186" s="180">
        <f t="shared" si="12"/>
        <v>0</v>
      </c>
      <c r="S1186" s="180">
        <v>0</v>
      </c>
      <c r="T1186" s="181">
        <f t="shared" si="13"/>
        <v>0</v>
      </c>
      <c r="AR1186" s="17" t="s">
        <v>150</v>
      </c>
      <c r="AT1186" s="17" t="s">
        <v>129</v>
      </c>
      <c r="AU1186" s="17" t="s">
        <v>139</v>
      </c>
      <c r="AY1186" s="17" t="s">
        <v>128</v>
      </c>
      <c r="BE1186" s="182">
        <f t="shared" si="14"/>
        <v>0</v>
      </c>
      <c r="BF1186" s="182">
        <f t="shared" si="15"/>
        <v>0</v>
      </c>
      <c r="BG1186" s="182">
        <f t="shared" si="16"/>
        <v>0</v>
      </c>
      <c r="BH1186" s="182">
        <f t="shared" si="17"/>
        <v>0</v>
      </c>
      <c r="BI1186" s="182">
        <f t="shared" si="18"/>
        <v>0</v>
      </c>
      <c r="BJ1186" s="17" t="s">
        <v>77</v>
      </c>
      <c r="BK1186" s="182">
        <f t="shared" si="19"/>
        <v>0</v>
      </c>
      <c r="BL1186" s="17" t="s">
        <v>150</v>
      </c>
      <c r="BM1186" s="17" t="s">
        <v>1489</v>
      </c>
    </row>
    <row r="1187" spans="2:65" s="1" customFormat="1" ht="22.5" customHeight="1">
      <c r="B1187" s="34"/>
      <c r="C1187" s="172" t="s">
        <v>1490</v>
      </c>
      <c r="D1187" s="172" t="s">
        <v>129</v>
      </c>
      <c r="E1187" s="173" t="s">
        <v>1491</v>
      </c>
      <c r="F1187" s="174" t="s">
        <v>1476</v>
      </c>
      <c r="G1187" s="175" t="s">
        <v>217</v>
      </c>
      <c r="H1187" s="176">
        <v>6</v>
      </c>
      <c r="I1187" s="177"/>
      <c r="J1187" s="176">
        <f t="shared" si="10"/>
        <v>0</v>
      </c>
      <c r="K1187" s="174" t="s">
        <v>19</v>
      </c>
      <c r="L1187" s="54"/>
      <c r="M1187" s="178" t="s">
        <v>19</v>
      </c>
      <c r="N1187" s="179" t="s">
        <v>41</v>
      </c>
      <c r="O1187" s="35"/>
      <c r="P1187" s="180">
        <f t="shared" si="11"/>
        <v>0</v>
      </c>
      <c r="Q1187" s="180">
        <v>0</v>
      </c>
      <c r="R1187" s="180">
        <f t="shared" si="12"/>
        <v>0</v>
      </c>
      <c r="S1187" s="180">
        <v>0</v>
      </c>
      <c r="T1187" s="181">
        <f t="shared" si="13"/>
        <v>0</v>
      </c>
      <c r="AR1187" s="17" t="s">
        <v>150</v>
      </c>
      <c r="AT1187" s="17" t="s">
        <v>129</v>
      </c>
      <c r="AU1187" s="17" t="s">
        <v>139</v>
      </c>
      <c r="AY1187" s="17" t="s">
        <v>128</v>
      </c>
      <c r="BE1187" s="182">
        <f t="shared" si="14"/>
        <v>0</v>
      </c>
      <c r="BF1187" s="182">
        <f t="shared" si="15"/>
        <v>0</v>
      </c>
      <c r="BG1187" s="182">
        <f t="shared" si="16"/>
        <v>0</v>
      </c>
      <c r="BH1187" s="182">
        <f t="shared" si="17"/>
        <v>0</v>
      </c>
      <c r="BI1187" s="182">
        <f t="shared" si="18"/>
        <v>0</v>
      </c>
      <c r="BJ1187" s="17" t="s">
        <v>77</v>
      </c>
      <c r="BK1187" s="182">
        <f t="shared" si="19"/>
        <v>0</v>
      </c>
      <c r="BL1187" s="17" t="s">
        <v>150</v>
      </c>
      <c r="BM1187" s="17" t="s">
        <v>1492</v>
      </c>
    </row>
    <row r="1188" spans="2:65" s="1" customFormat="1" ht="22.5" customHeight="1">
      <c r="B1188" s="34"/>
      <c r="C1188" s="172" t="s">
        <v>1493</v>
      </c>
      <c r="D1188" s="172" t="s">
        <v>129</v>
      </c>
      <c r="E1188" s="173" t="s">
        <v>1494</v>
      </c>
      <c r="F1188" s="174" t="s">
        <v>1495</v>
      </c>
      <c r="G1188" s="175" t="s">
        <v>217</v>
      </c>
      <c r="H1188" s="176">
        <v>6</v>
      </c>
      <c r="I1188" s="177"/>
      <c r="J1188" s="176">
        <f t="shared" si="10"/>
        <v>0</v>
      </c>
      <c r="K1188" s="174" t="s">
        <v>19</v>
      </c>
      <c r="L1188" s="54"/>
      <c r="M1188" s="178" t="s">
        <v>19</v>
      </c>
      <c r="N1188" s="179" t="s">
        <v>41</v>
      </c>
      <c r="O1188" s="35"/>
      <c r="P1188" s="180">
        <f t="shared" si="11"/>
        <v>0</v>
      </c>
      <c r="Q1188" s="180">
        <v>0</v>
      </c>
      <c r="R1188" s="180">
        <f t="shared" si="12"/>
        <v>0</v>
      </c>
      <c r="S1188" s="180">
        <v>0</v>
      </c>
      <c r="T1188" s="181">
        <f t="shared" si="13"/>
        <v>0</v>
      </c>
      <c r="AR1188" s="17" t="s">
        <v>150</v>
      </c>
      <c r="AT1188" s="17" t="s">
        <v>129</v>
      </c>
      <c r="AU1188" s="17" t="s">
        <v>139</v>
      </c>
      <c r="AY1188" s="17" t="s">
        <v>128</v>
      </c>
      <c r="BE1188" s="182">
        <f t="shared" si="14"/>
        <v>0</v>
      </c>
      <c r="BF1188" s="182">
        <f t="shared" si="15"/>
        <v>0</v>
      </c>
      <c r="BG1188" s="182">
        <f t="shared" si="16"/>
        <v>0</v>
      </c>
      <c r="BH1188" s="182">
        <f t="shared" si="17"/>
        <v>0</v>
      </c>
      <c r="BI1188" s="182">
        <f t="shared" si="18"/>
        <v>0</v>
      </c>
      <c r="BJ1188" s="17" t="s">
        <v>77</v>
      </c>
      <c r="BK1188" s="182">
        <f t="shared" si="19"/>
        <v>0</v>
      </c>
      <c r="BL1188" s="17" t="s">
        <v>150</v>
      </c>
      <c r="BM1188" s="17" t="s">
        <v>1496</v>
      </c>
    </row>
    <row r="1189" spans="2:65" s="1" customFormat="1" ht="22.5" customHeight="1">
      <c r="B1189" s="34"/>
      <c r="C1189" s="172" t="s">
        <v>1497</v>
      </c>
      <c r="D1189" s="172" t="s">
        <v>129</v>
      </c>
      <c r="E1189" s="173" t="s">
        <v>1498</v>
      </c>
      <c r="F1189" s="174" t="s">
        <v>1499</v>
      </c>
      <c r="G1189" s="175" t="s">
        <v>217</v>
      </c>
      <c r="H1189" s="176">
        <v>5.5</v>
      </c>
      <c r="I1189" s="177"/>
      <c r="J1189" s="176">
        <f t="shared" si="10"/>
        <v>0</v>
      </c>
      <c r="K1189" s="174" t="s">
        <v>19</v>
      </c>
      <c r="L1189" s="54"/>
      <c r="M1189" s="178" t="s">
        <v>19</v>
      </c>
      <c r="N1189" s="179" t="s">
        <v>41</v>
      </c>
      <c r="O1189" s="35"/>
      <c r="P1189" s="180">
        <f t="shared" si="11"/>
        <v>0</v>
      </c>
      <c r="Q1189" s="180">
        <v>0</v>
      </c>
      <c r="R1189" s="180">
        <f t="shared" si="12"/>
        <v>0</v>
      </c>
      <c r="S1189" s="180">
        <v>0</v>
      </c>
      <c r="T1189" s="181">
        <f t="shared" si="13"/>
        <v>0</v>
      </c>
      <c r="AR1189" s="17" t="s">
        <v>150</v>
      </c>
      <c r="AT1189" s="17" t="s">
        <v>129</v>
      </c>
      <c r="AU1189" s="17" t="s">
        <v>139</v>
      </c>
      <c r="AY1189" s="17" t="s">
        <v>128</v>
      </c>
      <c r="BE1189" s="182">
        <f t="shared" si="14"/>
        <v>0</v>
      </c>
      <c r="BF1189" s="182">
        <f t="shared" si="15"/>
        <v>0</v>
      </c>
      <c r="BG1189" s="182">
        <f t="shared" si="16"/>
        <v>0</v>
      </c>
      <c r="BH1189" s="182">
        <f t="shared" si="17"/>
        <v>0</v>
      </c>
      <c r="BI1189" s="182">
        <f t="shared" si="18"/>
        <v>0</v>
      </c>
      <c r="BJ1189" s="17" t="s">
        <v>77</v>
      </c>
      <c r="BK1189" s="182">
        <f t="shared" si="19"/>
        <v>0</v>
      </c>
      <c r="BL1189" s="17" t="s">
        <v>150</v>
      </c>
      <c r="BM1189" s="17" t="s">
        <v>1500</v>
      </c>
    </row>
    <row r="1190" spans="2:65" s="1" customFormat="1" ht="22.5" customHeight="1">
      <c r="B1190" s="34"/>
      <c r="C1190" s="172" t="s">
        <v>1501</v>
      </c>
      <c r="D1190" s="172" t="s">
        <v>129</v>
      </c>
      <c r="E1190" s="173" t="s">
        <v>1502</v>
      </c>
      <c r="F1190" s="174" t="s">
        <v>1503</v>
      </c>
      <c r="G1190" s="175" t="s">
        <v>217</v>
      </c>
      <c r="H1190" s="176">
        <v>6</v>
      </c>
      <c r="I1190" s="177"/>
      <c r="J1190" s="176">
        <f t="shared" si="10"/>
        <v>0</v>
      </c>
      <c r="K1190" s="174" t="s">
        <v>19</v>
      </c>
      <c r="L1190" s="54"/>
      <c r="M1190" s="178" t="s">
        <v>19</v>
      </c>
      <c r="N1190" s="179" t="s">
        <v>41</v>
      </c>
      <c r="O1190" s="35"/>
      <c r="P1190" s="180">
        <f t="shared" si="11"/>
        <v>0</v>
      </c>
      <c r="Q1190" s="180">
        <v>0</v>
      </c>
      <c r="R1190" s="180">
        <f t="shared" si="12"/>
        <v>0</v>
      </c>
      <c r="S1190" s="180">
        <v>0</v>
      </c>
      <c r="T1190" s="181">
        <f t="shared" si="13"/>
        <v>0</v>
      </c>
      <c r="AR1190" s="17" t="s">
        <v>150</v>
      </c>
      <c r="AT1190" s="17" t="s">
        <v>129</v>
      </c>
      <c r="AU1190" s="17" t="s">
        <v>139</v>
      </c>
      <c r="AY1190" s="17" t="s">
        <v>128</v>
      </c>
      <c r="BE1190" s="182">
        <f t="shared" si="14"/>
        <v>0</v>
      </c>
      <c r="BF1190" s="182">
        <f t="shared" si="15"/>
        <v>0</v>
      </c>
      <c r="BG1190" s="182">
        <f t="shared" si="16"/>
        <v>0</v>
      </c>
      <c r="BH1190" s="182">
        <f t="shared" si="17"/>
        <v>0</v>
      </c>
      <c r="BI1190" s="182">
        <f t="shared" si="18"/>
        <v>0</v>
      </c>
      <c r="BJ1190" s="17" t="s">
        <v>77</v>
      </c>
      <c r="BK1190" s="182">
        <f t="shared" si="19"/>
        <v>0</v>
      </c>
      <c r="BL1190" s="17" t="s">
        <v>150</v>
      </c>
      <c r="BM1190" s="17" t="s">
        <v>1504</v>
      </c>
    </row>
    <row r="1191" spans="2:65" s="1" customFormat="1" ht="22.5" customHeight="1">
      <c r="B1191" s="34"/>
      <c r="C1191" s="172" t="s">
        <v>1505</v>
      </c>
      <c r="D1191" s="172" t="s">
        <v>129</v>
      </c>
      <c r="E1191" s="173" t="s">
        <v>1506</v>
      </c>
      <c r="F1191" s="174" t="s">
        <v>1507</v>
      </c>
      <c r="G1191" s="175" t="s">
        <v>217</v>
      </c>
      <c r="H1191" s="176">
        <v>5.5</v>
      </c>
      <c r="I1191" s="177"/>
      <c r="J1191" s="176">
        <f t="shared" si="10"/>
        <v>0</v>
      </c>
      <c r="K1191" s="174" t="s">
        <v>19</v>
      </c>
      <c r="L1191" s="54"/>
      <c r="M1191" s="178" t="s">
        <v>19</v>
      </c>
      <c r="N1191" s="179" t="s">
        <v>41</v>
      </c>
      <c r="O1191" s="35"/>
      <c r="P1191" s="180">
        <f t="shared" si="11"/>
        <v>0</v>
      </c>
      <c r="Q1191" s="180">
        <v>0</v>
      </c>
      <c r="R1191" s="180">
        <f t="shared" si="12"/>
        <v>0</v>
      </c>
      <c r="S1191" s="180">
        <v>0</v>
      </c>
      <c r="T1191" s="181">
        <f t="shared" si="13"/>
        <v>0</v>
      </c>
      <c r="AR1191" s="17" t="s">
        <v>150</v>
      </c>
      <c r="AT1191" s="17" t="s">
        <v>129</v>
      </c>
      <c r="AU1191" s="17" t="s">
        <v>139</v>
      </c>
      <c r="AY1191" s="17" t="s">
        <v>128</v>
      </c>
      <c r="BE1191" s="182">
        <f t="shared" si="14"/>
        <v>0</v>
      </c>
      <c r="BF1191" s="182">
        <f t="shared" si="15"/>
        <v>0</v>
      </c>
      <c r="BG1191" s="182">
        <f t="shared" si="16"/>
        <v>0</v>
      </c>
      <c r="BH1191" s="182">
        <f t="shared" si="17"/>
        <v>0</v>
      </c>
      <c r="BI1191" s="182">
        <f t="shared" si="18"/>
        <v>0</v>
      </c>
      <c r="BJ1191" s="17" t="s">
        <v>77</v>
      </c>
      <c r="BK1191" s="182">
        <f t="shared" si="19"/>
        <v>0</v>
      </c>
      <c r="BL1191" s="17" t="s">
        <v>150</v>
      </c>
      <c r="BM1191" s="17" t="s">
        <v>1508</v>
      </c>
    </row>
    <row r="1192" spans="2:65" s="1" customFormat="1" ht="22.5" customHeight="1">
      <c r="B1192" s="34"/>
      <c r="C1192" s="172" t="s">
        <v>1509</v>
      </c>
      <c r="D1192" s="172" t="s">
        <v>129</v>
      </c>
      <c r="E1192" s="173" t="s">
        <v>1510</v>
      </c>
      <c r="F1192" s="174" t="s">
        <v>1511</v>
      </c>
      <c r="G1192" s="175" t="s">
        <v>977</v>
      </c>
      <c r="H1192" s="177"/>
      <c r="I1192" s="177"/>
      <c r="J1192" s="176">
        <f t="shared" si="10"/>
        <v>0</v>
      </c>
      <c r="K1192" s="174" t="s">
        <v>218</v>
      </c>
      <c r="L1192" s="54"/>
      <c r="M1192" s="178" t="s">
        <v>19</v>
      </c>
      <c r="N1192" s="179" t="s">
        <v>41</v>
      </c>
      <c r="O1192" s="35"/>
      <c r="P1192" s="180">
        <f t="shared" si="11"/>
        <v>0</v>
      </c>
      <c r="Q1192" s="180">
        <v>0</v>
      </c>
      <c r="R1192" s="180">
        <f t="shared" si="12"/>
        <v>0</v>
      </c>
      <c r="S1192" s="180">
        <v>0</v>
      </c>
      <c r="T1192" s="181">
        <f t="shared" si="13"/>
        <v>0</v>
      </c>
      <c r="AR1192" s="17" t="s">
        <v>150</v>
      </c>
      <c r="AT1192" s="17" t="s">
        <v>129</v>
      </c>
      <c r="AU1192" s="17" t="s">
        <v>139</v>
      </c>
      <c r="AY1192" s="17" t="s">
        <v>128</v>
      </c>
      <c r="BE1192" s="182">
        <f t="shared" si="14"/>
        <v>0</v>
      </c>
      <c r="BF1192" s="182">
        <f t="shared" si="15"/>
        <v>0</v>
      </c>
      <c r="BG1192" s="182">
        <f t="shared" si="16"/>
        <v>0</v>
      </c>
      <c r="BH1192" s="182">
        <f t="shared" si="17"/>
        <v>0</v>
      </c>
      <c r="BI1192" s="182">
        <f t="shared" si="18"/>
        <v>0</v>
      </c>
      <c r="BJ1192" s="17" t="s">
        <v>77</v>
      </c>
      <c r="BK1192" s="182">
        <f t="shared" si="19"/>
        <v>0</v>
      </c>
      <c r="BL1192" s="17" t="s">
        <v>150</v>
      </c>
      <c r="BM1192" s="17" t="s">
        <v>1512</v>
      </c>
    </row>
    <row r="1193" spans="2:47" s="1" customFormat="1" ht="121.5">
      <c r="B1193" s="34"/>
      <c r="C1193" s="56"/>
      <c r="D1193" s="201" t="s">
        <v>220</v>
      </c>
      <c r="E1193" s="56"/>
      <c r="F1193" s="202" t="s">
        <v>1513</v>
      </c>
      <c r="G1193" s="56"/>
      <c r="H1193" s="56"/>
      <c r="I1193" s="145"/>
      <c r="J1193" s="56"/>
      <c r="K1193" s="56"/>
      <c r="L1193" s="54"/>
      <c r="M1193" s="71"/>
      <c r="N1193" s="35"/>
      <c r="O1193" s="35"/>
      <c r="P1193" s="35"/>
      <c r="Q1193" s="35"/>
      <c r="R1193" s="35"/>
      <c r="S1193" s="35"/>
      <c r="T1193" s="72"/>
      <c r="AT1193" s="17" t="s">
        <v>220</v>
      </c>
      <c r="AU1193" s="17" t="s">
        <v>139</v>
      </c>
    </row>
    <row r="1194" spans="2:63" s="9" customFormat="1" ht="22.35" customHeight="1">
      <c r="B1194" s="158"/>
      <c r="C1194" s="159"/>
      <c r="D1194" s="160" t="s">
        <v>69</v>
      </c>
      <c r="E1194" s="199" t="s">
        <v>1514</v>
      </c>
      <c r="F1194" s="199" t="s">
        <v>1515</v>
      </c>
      <c r="G1194" s="159"/>
      <c r="H1194" s="159"/>
      <c r="I1194" s="162"/>
      <c r="J1194" s="200">
        <f>BK1194</f>
        <v>0</v>
      </c>
      <c r="K1194" s="159"/>
      <c r="L1194" s="164"/>
      <c r="M1194" s="165"/>
      <c r="N1194" s="166"/>
      <c r="O1194" s="166"/>
      <c r="P1194" s="167">
        <f>SUM(P1195:P1204)</f>
        <v>0</v>
      </c>
      <c r="Q1194" s="166"/>
      <c r="R1194" s="167">
        <f>SUM(R1195:R1204)</f>
        <v>0.448</v>
      </c>
      <c r="S1194" s="166"/>
      <c r="T1194" s="168">
        <f>SUM(T1195:T1204)</f>
        <v>0</v>
      </c>
      <c r="AR1194" s="169" t="s">
        <v>79</v>
      </c>
      <c r="AT1194" s="170" t="s">
        <v>69</v>
      </c>
      <c r="AU1194" s="170" t="s">
        <v>79</v>
      </c>
      <c r="AY1194" s="169" t="s">
        <v>128</v>
      </c>
      <c r="BK1194" s="171">
        <f>SUM(BK1195:BK1204)</f>
        <v>0</v>
      </c>
    </row>
    <row r="1195" spans="2:65" s="1" customFormat="1" ht="22.5" customHeight="1">
      <c r="B1195" s="34"/>
      <c r="C1195" s="172" t="s">
        <v>1516</v>
      </c>
      <c r="D1195" s="172" t="s">
        <v>129</v>
      </c>
      <c r="E1195" s="173" t="s">
        <v>1517</v>
      </c>
      <c r="F1195" s="174" t="s">
        <v>1518</v>
      </c>
      <c r="G1195" s="175" t="s">
        <v>137</v>
      </c>
      <c r="H1195" s="176">
        <v>36</v>
      </c>
      <c r="I1195" s="177"/>
      <c r="J1195" s="176">
        <f>ROUND(I1195*H1195,1)</f>
        <v>0</v>
      </c>
      <c r="K1195" s="174" t="s">
        <v>19</v>
      </c>
      <c r="L1195" s="54"/>
      <c r="M1195" s="178" t="s">
        <v>19</v>
      </c>
      <c r="N1195" s="179" t="s">
        <v>41</v>
      </c>
      <c r="O1195" s="35"/>
      <c r="P1195" s="180">
        <f>O1195*H1195</f>
        <v>0</v>
      </c>
      <c r="Q1195" s="180">
        <v>0</v>
      </c>
      <c r="R1195" s="180">
        <f>Q1195*H1195</f>
        <v>0</v>
      </c>
      <c r="S1195" s="180">
        <v>0</v>
      </c>
      <c r="T1195" s="181">
        <f>S1195*H1195</f>
        <v>0</v>
      </c>
      <c r="AR1195" s="17" t="s">
        <v>150</v>
      </c>
      <c r="AT1195" s="17" t="s">
        <v>129</v>
      </c>
      <c r="AU1195" s="17" t="s">
        <v>139</v>
      </c>
      <c r="AY1195" s="17" t="s">
        <v>128</v>
      </c>
      <c r="BE1195" s="182">
        <f>IF(N1195="základní",J1195,0)</f>
        <v>0</v>
      </c>
      <c r="BF1195" s="182">
        <f>IF(N1195="snížená",J1195,0)</f>
        <v>0</v>
      </c>
      <c r="BG1195" s="182">
        <f>IF(N1195="zákl. přenesená",J1195,0)</f>
        <v>0</v>
      </c>
      <c r="BH1195" s="182">
        <f>IF(N1195="sníž. přenesená",J1195,0)</f>
        <v>0</v>
      </c>
      <c r="BI1195" s="182">
        <f>IF(N1195="nulová",J1195,0)</f>
        <v>0</v>
      </c>
      <c r="BJ1195" s="17" t="s">
        <v>77</v>
      </c>
      <c r="BK1195" s="182">
        <f>ROUND(I1195*H1195,1)</f>
        <v>0</v>
      </c>
      <c r="BL1195" s="17" t="s">
        <v>150</v>
      </c>
      <c r="BM1195" s="17" t="s">
        <v>1519</v>
      </c>
    </row>
    <row r="1196" spans="2:51" s="11" customFormat="1" ht="13.5">
      <c r="B1196" s="203"/>
      <c r="C1196" s="204"/>
      <c r="D1196" s="201" t="s">
        <v>222</v>
      </c>
      <c r="E1196" s="205" t="s">
        <v>19</v>
      </c>
      <c r="F1196" s="206" t="s">
        <v>1520</v>
      </c>
      <c r="G1196" s="204"/>
      <c r="H1196" s="207" t="s">
        <v>19</v>
      </c>
      <c r="I1196" s="208"/>
      <c r="J1196" s="204"/>
      <c r="K1196" s="204"/>
      <c r="L1196" s="209"/>
      <c r="M1196" s="210"/>
      <c r="N1196" s="211"/>
      <c r="O1196" s="211"/>
      <c r="P1196" s="211"/>
      <c r="Q1196" s="211"/>
      <c r="R1196" s="211"/>
      <c r="S1196" s="211"/>
      <c r="T1196" s="212"/>
      <c r="AT1196" s="213" t="s">
        <v>222</v>
      </c>
      <c r="AU1196" s="213" t="s">
        <v>139</v>
      </c>
      <c r="AV1196" s="11" t="s">
        <v>77</v>
      </c>
      <c r="AW1196" s="11" t="s">
        <v>33</v>
      </c>
      <c r="AX1196" s="11" t="s">
        <v>70</v>
      </c>
      <c r="AY1196" s="213" t="s">
        <v>128</v>
      </c>
    </row>
    <row r="1197" spans="2:51" s="12" customFormat="1" ht="13.5">
      <c r="B1197" s="214"/>
      <c r="C1197" s="215"/>
      <c r="D1197" s="201" t="s">
        <v>222</v>
      </c>
      <c r="E1197" s="227" t="s">
        <v>19</v>
      </c>
      <c r="F1197" s="228" t="s">
        <v>464</v>
      </c>
      <c r="G1197" s="215"/>
      <c r="H1197" s="229">
        <v>36</v>
      </c>
      <c r="I1197" s="220"/>
      <c r="J1197" s="215"/>
      <c r="K1197" s="215"/>
      <c r="L1197" s="221"/>
      <c r="M1197" s="222"/>
      <c r="N1197" s="223"/>
      <c r="O1197" s="223"/>
      <c r="P1197" s="223"/>
      <c r="Q1197" s="223"/>
      <c r="R1197" s="223"/>
      <c r="S1197" s="223"/>
      <c r="T1197" s="224"/>
      <c r="AT1197" s="225" t="s">
        <v>222</v>
      </c>
      <c r="AU1197" s="225" t="s">
        <v>139</v>
      </c>
      <c r="AV1197" s="12" t="s">
        <v>79</v>
      </c>
      <c r="AW1197" s="12" t="s">
        <v>33</v>
      </c>
      <c r="AX1197" s="12" t="s">
        <v>70</v>
      </c>
      <c r="AY1197" s="225" t="s">
        <v>128</v>
      </c>
    </row>
    <row r="1198" spans="2:51" s="13" customFormat="1" ht="13.5">
      <c r="B1198" s="230"/>
      <c r="C1198" s="231"/>
      <c r="D1198" s="216" t="s">
        <v>222</v>
      </c>
      <c r="E1198" s="232" t="s">
        <v>19</v>
      </c>
      <c r="F1198" s="233" t="s">
        <v>251</v>
      </c>
      <c r="G1198" s="231"/>
      <c r="H1198" s="234">
        <v>36</v>
      </c>
      <c r="I1198" s="235"/>
      <c r="J1198" s="231"/>
      <c r="K1198" s="231"/>
      <c r="L1198" s="236"/>
      <c r="M1198" s="237"/>
      <c r="N1198" s="238"/>
      <c r="O1198" s="238"/>
      <c r="P1198" s="238"/>
      <c r="Q1198" s="238"/>
      <c r="R1198" s="238"/>
      <c r="S1198" s="238"/>
      <c r="T1198" s="239"/>
      <c r="AT1198" s="240" t="s">
        <v>222</v>
      </c>
      <c r="AU1198" s="240" t="s">
        <v>139</v>
      </c>
      <c r="AV1198" s="13" t="s">
        <v>143</v>
      </c>
      <c r="AW1198" s="13" t="s">
        <v>4</v>
      </c>
      <c r="AX1198" s="13" t="s">
        <v>77</v>
      </c>
      <c r="AY1198" s="240" t="s">
        <v>128</v>
      </c>
    </row>
    <row r="1199" spans="2:65" s="1" customFormat="1" ht="22.5" customHeight="1">
      <c r="B1199" s="34"/>
      <c r="C1199" s="241" t="s">
        <v>1521</v>
      </c>
      <c r="D1199" s="241" t="s">
        <v>275</v>
      </c>
      <c r="E1199" s="242" t="s">
        <v>1522</v>
      </c>
      <c r="F1199" s="243" t="s">
        <v>1523</v>
      </c>
      <c r="G1199" s="244" t="s">
        <v>137</v>
      </c>
      <c r="H1199" s="245">
        <v>1</v>
      </c>
      <c r="I1199" s="246"/>
      <c r="J1199" s="245">
        <f aca="true" t="shared" si="20" ref="J1199:J1204">ROUND(I1199*H1199,1)</f>
        <v>0</v>
      </c>
      <c r="K1199" s="243" t="s">
        <v>19</v>
      </c>
      <c r="L1199" s="247"/>
      <c r="M1199" s="248" t="s">
        <v>19</v>
      </c>
      <c r="N1199" s="249" t="s">
        <v>41</v>
      </c>
      <c r="O1199" s="35"/>
      <c r="P1199" s="180">
        <f aca="true" t="shared" si="21" ref="P1199:P1204">O1199*H1199</f>
        <v>0</v>
      </c>
      <c r="Q1199" s="180">
        <v>0.016</v>
      </c>
      <c r="R1199" s="180">
        <f aca="true" t="shared" si="22" ref="R1199:R1204">Q1199*H1199</f>
        <v>0.016</v>
      </c>
      <c r="S1199" s="180">
        <v>0</v>
      </c>
      <c r="T1199" s="181">
        <f aca="true" t="shared" si="23" ref="T1199:T1204">S1199*H1199</f>
        <v>0</v>
      </c>
      <c r="AR1199" s="17" t="s">
        <v>422</v>
      </c>
      <c r="AT1199" s="17" t="s">
        <v>275</v>
      </c>
      <c r="AU1199" s="17" t="s">
        <v>139</v>
      </c>
      <c r="AY1199" s="17" t="s">
        <v>128</v>
      </c>
      <c r="BE1199" s="182">
        <f aca="true" t="shared" si="24" ref="BE1199:BE1204">IF(N1199="základní",J1199,0)</f>
        <v>0</v>
      </c>
      <c r="BF1199" s="182">
        <f aca="true" t="shared" si="25" ref="BF1199:BF1204">IF(N1199="snížená",J1199,0)</f>
        <v>0</v>
      </c>
      <c r="BG1199" s="182">
        <f aca="true" t="shared" si="26" ref="BG1199:BG1204">IF(N1199="zákl. přenesená",J1199,0)</f>
        <v>0</v>
      </c>
      <c r="BH1199" s="182">
        <f aca="true" t="shared" si="27" ref="BH1199:BH1204">IF(N1199="sníž. přenesená",J1199,0)</f>
        <v>0</v>
      </c>
      <c r="BI1199" s="182">
        <f aca="true" t="shared" si="28" ref="BI1199:BI1204">IF(N1199="nulová",J1199,0)</f>
        <v>0</v>
      </c>
      <c r="BJ1199" s="17" t="s">
        <v>77</v>
      </c>
      <c r="BK1199" s="182">
        <f aca="true" t="shared" si="29" ref="BK1199:BK1204">ROUND(I1199*H1199,1)</f>
        <v>0</v>
      </c>
      <c r="BL1199" s="17" t="s">
        <v>150</v>
      </c>
      <c r="BM1199" s="17" t="s">
        <v>1524</v>
      </c>
    </row>
    <row r="1200" spans="2:65" s="1" customFormat="1" ht="31.5" customHeight="1">
      <c r="B1200" s="34"/>
      <c r="C1200" s="241" t="s">
        <v>1525</v>
      </c>
      <c r="D1200" s="241" t="s">
        <v>275</v>
      </c>
      <c r="E1200" s="242" t="s">
        <v>1526</v>
      </c>
      <c r="F1200" s="243" t="s">
        <v>1527</v>
      </c>
      <c r="G1200" s="244" t="s">
        <v>137</v>
      </c>
      <c r="H1200" s="245">
        <v>1</v>
      </c>
      <c r="I1200" s="246"/>
      <c r="J1200" s="245">
        <f t="shared" si="20"/>
        <v>0</v>
      </c>
      <c r="K1200" s="243" t="s">
        <v>19</v>
      </c>
      <c r="L1200" s="247"/>
      <c r="M1200" s="248" t="s">
        <v>19</v>
      </c>
      <c r="N1200" s="249" t="s">
        <v>41</v>
      </c>
      <c r="O1200" s="35"/>
      <c r="P1200" s="180">
        <f t="shared" si="21"/>
        <v>0</v>
      </c>
      <c r="Q1200" s="180">
        <v>0.016</v>
      </c>
      <c r="R1200" s="180">
        <f t="shared" si="22"/>
        <v>0.016</v>
      </c>
      <c r="S1200" s="180">
        <v>0</v>
      </c>
      <c r="T1200" s="181">
        <f t="shared" si="23"/>
        <v>0</v>
      </c>
      <c r="AR1200" s="17" t="s">
        <v>422</v>
      </c>
      <c r="AT1200" s="17" t="s">
        <v>275</v>
      </c>
      <c r="AU1200" s="17" t="s">
        <v>139</v>
      </c>
      <c r="AY1200" s="17" t="s">
        <v>128</v>
      </c>
      <c r="BE1200" s="182">
        <f t="shared" si="24"/>
        <v>0</v>
      </c>
      <c r="BF1200" s="182">
        <f t="shared" si="25"/>
        <v>0</v>
      </c>
      <c r="BG1200" s="182">
        <f t="shared" si="26"/>
        <v>0</v>
      </c>
      <c r="BH1200" s="182">
        <f t="shared" si="27"/>
        <v>0</v>
      </c>
      <c r="BI1200" s="182">
        <f t="shared" si="28"/>
        <v>0</v>
      </c>
      <c r="BJ1200" s="17" t="s">
        <v>77</v>
      </c>
      <c r="BK1200" s="182">
        <f t="shared" si="29"/>
        <v>0</v>
      </c>
      <c r="BL1200" s="17" t="s">
        <v>150</v>
      </c>
      <c r="BM1200" s="17" t="s">
        <v>1528</v>
      </c>
    </row>
    <row r="1201" spans="2:65" s="1" customFormat="1" ht="31.5" customHeight="1">
      <c r="B1201" s="34"/>
      <c r="C1201" s="241" t="s">
        <v>1529</v>
      </c>
      <c r="D1201" s="241" t="s">
        <v>275</v>
      </c>
      <c r="E1201" s="242" t="s">
        <v>1530</v>
      </c>
      <c r="F1201" s="243" t="s">
        <v>1527</v>
      </c>
      <c r="G1201" s="244" t="s">
        <v>137</v>
      </c>
      <c r="H1201" s="245">
        <v>20</v>
      </c>
      <c r="I1201" s="246"/>
      <c r="J1201" s="245">
        <f t="shared" si="20"/>
        <v>0</v>
      </c>
      <c r="K1201" s="243" t="s">
        <v>19</v>
      </c>
      <c r="L1201" s="247"/>
      <c r="M1201" s="248" t="s">
        <v>19</v>
      </c>
      <c r="N1201" s="249" t="s">
        <v>41</v>
      </c>
      <c r="O1201" s="35"/>
      <c r="P1201" s="180">
        <f t="shared" si="21"/>
        <v>0</v>
      </c>
      <c r="Q1201" s="180">
        <v>0.016</v>
      </c>
      <c r="R1201" s="180">
        <f t="shared" si="22"/>
        <v>0.32</v>
      </c>
      <c r="S1201" s="180">
        <v>0</v>
      </c>
      <c r="T1201" s="181">
        <f t="shared" si="23"/>
        <v>0</v>
      </c>
      <c r="AR1201" s="17" t="s">
        <v>422</v>
      </c>
      <c r="AT1201" s="17" t="s">
        <v>275</v>
      </c>
      <c r="AU1201" s="17" t="s">
        <v>139</v>
      </c>
      <c r="AY1201" s="17" t="s">
        <v>128</v>
      </c>
      <c r="BE1201" s="182">
        <f t="shared" si="24"/>
        <v>0</v>
      </c>
      <c r="BF1201" s="182">
        <f t="shared" si="25"/>
        <v>0</v>
      </c>
      <c r="BG1201" s="182">
        <f t="shared" si="26"/>
        <v>0</v>
      </c>
      <c r="BH1201" s="182">
        <f t="shared" si="27"/>
        <v>0</v>
      </c>
      <c r="BI1201" s="182">
        <f t="shared" si="28"/>
        <v>0</v>
      </c>
      <c r="BJ1201" s="17" t="s">
        <v>77</v>
      </c>
      <c r="BK1201" s="182">
        <f t="shared" si="29"/>
        <v>0</v>
      </c>
      <c r="BL1201" s="17" t="s">
        <v>150</v>
      </c>
      <c r="BM1201" s="17" t="s">
        <v>1531</v>
      </c>
    </row>
    <row r="1202" spans="2:65" s="1" customFormat="1" ht="31.5" customHeight="1">
      <c r="B1202" s="34"/>
      <c r="C1202" s="241" t="s">
        <v>1532</v>
      </c>
      <c r="D1202" s="241" t="s">
        <v>275</v>
      </c>
      <c r="E1202" s="242" t="s">
        <v>1533</v>
      </c>
      <c r="F1202" s="243" t="s">
        <v>1534</v>
      </c>
      <c r="G1202" s="244" t="s">
        <v>137</v>
      </c>
      <c r="H1202" s="245">
        <v>4</v>
      </c>
      <c r="I1202" s="246"/>
      <c r="J1202" s="245">
        <f t="shared" si="20"/>
        <v>0</v>
      </c>
      <c r="K1202" s="243" t="s">
        <v>19</v>
      </c>
      <c r="L1202" s="247"/>
      <c r="M1202" s="248" t="s">
        <v>19</v>
      </c>
      <c r="N1202" s="249" t="s">
        <v>41</v>
      </c>
      <c r="O1202" s="35"/>
      <c r="P1202" s="180">
        <f t="shared" si="21"/>
        <v>0</v>
      </c>
      <c r="Q1202" s="180">
        <v>0.016</v>
      </c>
      <c r="R1202" s="180">
        <f t="shared" si="22"/>
        <v>0.064</v>
      </c>
      <c r="S1202" s="180">
        <v>0</v>
      </c>
      <c r="T1202" s="181">
        <f t="shared" si="23"/>
        <v>0</v>
      </c>
      <c r="AR1202" s="17" t="s">
        <v>422</v>
      </c>
      <c r="AT1202" s="17" t="s">
        <v>275</v>
      </c>
      <c r="AU1202" s="17" t="s">
        <v>139</v>
      </c>
      <c r="AY1202" s="17" t="s">
        <v>128</v>
      </c>
      <c r="BE1202" s="182">
        <f t="shared" si="24"/>
        <v>0</v>
      </c>
      <c r="BF1202" s="182">
        <f t="shared" si="25"/>
        <v>0</v>
      </c>
      <c r="BG1202" s="182">
        <f t="shared" si="26"/>
        <v>0</v>
      </c>
      <c r="BH1202" s="182">
        <f t="shared" si="27"/>
        <v>0</v>
      </c>
      <c r="BI1202" s="182">
        <f t="shared" si="28"/>
        <v>0</v>
      </c>
      <c r="BJ1202" s="17" t="s">
        <v>77</v>
      </c>
      <c r="BK1202" s="182">
        <f t="shared" si="29"/>
        <v>0</v>
      </c>
      <c r="BL1202" s="17" t="s">
        <v>150</v>
      </c>
      <c r="BM1202" s="17" t="s">
        <v>1535</v>
      </c>
    </row>
    <row r="1203" spans="2:65" s="1" customFormat="1" ht="31.5" customHeight="1">
      <c r="B1203" s="34"/>
      <c r="C1203" s="241" t="s">
        <v>1536</v>
      </c>
      <c r="D1203" s="241" t="s">
        <v>275</v>
      </c>
      <c r="E1203" s="242" t="s">
        <v>1537</v>
      </c>
      <c r="F1203" s="243" t="s">
        <v>1538</v>
      </c>
      <c r="G1203" s="244" t="s">
        <v>137</v>
      </c>
      <c r="H1203" s="245">
        <v>1</v>
      </c>
      <c r="I1203" s="246"/>
      <c r="J1203" s="245">
        <f t="shared" si="20"/>
        <v>0</v>
      </c>
      <c r="K1203" s="243" t="s">
        <v>19</v>
      </c>
      <c r="L1203" s="247"/>
      <c r="M1203" s="248" t="s">
        <v>19</v>
      </c>
      <c r="N1203" s="249" t="s">
        <v>41</v>
      </c>
      <c r="O1203" s="35"/>
      <c r="P1203" s="180">
        <f t="shared" si="21"/>
        <v>0</v>
      </c>
      <c r="Q1203" s="180">
        <v>0.016</v>
      </c>
      <c r="R1203" s="180">
        <f t="shared" si="22"/>
        <v>0.016</v>
      </c>
      <c r="S1203" s="180">
        <v>0</v>
      </c>
      <c r="T1203" s="181">
        <f t="shared" si="23"/>
        <v>0</v>
      </c>
      <c r="AR1203" s="17" t="s">
        <v>422</v>
      </c>
      <c r="AT1203" s="17" t="s">
        <v>275</v>
      </c>
      <c r="AU1203" s="17" t="s">
        <v>139</v>
      </c>
      <c r="AY1203" s="17" t="s">
        <v>128</v>
      </c>
      <c r="BE1203" s="182">
        <f t="shared" si="24"/>
        <v>0</v>
      </c>
      <c r="BF1203" s="182">
        <f t="shared" si="25"/>
        <v>0</v>
      </c>
      <c r="BG1203" s="182">
        <f t="shared" si="26"/>
        <v>0</v>
      </c>
      <c r="BH1203" s="182">
        <f t="shared" si="27"/>
        <v>0</v>
      </c>
      <c r="BI1203" s="182">
        <f t="shared" si="28"/>
        <v>0</v>
      </c>
      <c r="BJ1203" s="17" t="s">
        <v>77</v>
      </c>
      <c r="BK1203" s="182">
        <f t="shared" si="29"/>
        <v>0</v>
      </c>
      <c r="BL1203" s="17" t="s">
        <v>150</v>
      </c>
      <c r="BM1203" s="17" t="s">
        <v>1539</v>
      </c>
    </row>
    <row r="1204" spans="2:65" s="1" customFormat="1" ht="31.5" customHeight="1">
      <c r="B1204" s="34"/>
      <c r="C1204" s="241" t="s">
        <v>1540</v>
      </c>
      <c r="D1204" s="241" t="s">
        <v>275</v>
      </c>
      <c r="E1204" s="242" t="s">
        <v>1541</v>
      </c>
      <c r="F1204" s="243" t="s">
        <v>1542</v>
      </c>
      <c r="G1204" s="244" t="s">
        <v>137</v>
      </c>
      <c r="H1204" s="245">
        <v>1</v>
      </c>
      <c r="I1204" s="246"/>
      <c r="J1204" s="245">
        <f t="shared" si="20"/>
        <v>0</v>
      </c>
      <c r="K1204" s="243" t="s">
        <v>19</v>
      </c>
      <c r="L1204" s="247"/>
      <c r="M1204" s="248" t="s">
        <v>19</v>
      </c>
      <c r="N1204" s="249" t="s">
        <v>41</v>
      </c>
      <c r="O1204" s="35"/>
      <c r="P1204" s="180">
        <f t="shared" si="21"/>
        <v>0</v>
      </c>
      <c r="Q1204" s="180">
        <v>0.016</v>
      </c>
      <c r="R1204" s="180">
        <f t="shared" si="22"/>
        <v>0.016</v>
      </c>
      <c r="S1204" s="180">
        <v>0</v>
      </c>
      <c r="T1204" s="181">
        <f t="shared" si="23"/>
        <v>0</v>
      </c>
      <c r="AR1204" s="17" t="s">
        <v>422</v>
      </c>
      <c r="AT1204" s="17" t="s">
        <v>275</v>
      </c>
      <c r="AU1204" s="17" t="s">
        <v>139</v>
      </c>
      <c r="AY1204" s="17" t="s">
        <v>128</v>
      </c>
      <c r="BE1204" s="182">
        <f t="shared" si="24"/>
        <v>0</v>
      </c>
      <c r="BF1204" s="182">
        <f t="shared" si="25"/>
        <v>0</v>
      </c>
      <c r="BG1204" s="182">
        <f t="shared" si="26"/>
        <v>0</v>
      </c>
      <c r="BH1204" s="182">
        <f t="shared" si="27"/>
        <v>0</v>
      </c>
      <c r="BI1204" s="182">
        <f t="shared" si="28"/>
        <v>0</v>
      </c>
      <c r="BJ1204" s="17" t="s">
        <v>77</v>
      </c>
      <c r="BK1204" s="182">
        <f t="shared" si="29"/>
        <v>0</v>
      </c>
      <c r="BL1204" s="17" t="s">
        <v>150</v>
      </c>
      <c r="BM1204" s="17" t="s">
        <v>1543</v>
      </c>
    </row>
    <row r="1205" spans="2:63" s="9" customFormat="1" ht="22.35" customHeight="1">
      <c r="B1205" s="158"/>
      <c r="C1205" s="159"/>
      <c r="D1205" s="160" t="s">
        <v>69</v>
      </c>
      <c r="E1205" s="199" t="s">
        <v>1544</v>
      </c>
      <c r="F1205" s="199" t="s">
        <v>1545</v>
      </c>
      <c r="G1205" s="159"/>
      <c r="H1205" s="159"/>
      <c r="I1205" s="162"/>
      <c r="J1205" s="200">
        <f>BK1205</f>
        <v>0</v>
      </c>
      <c r="K1205" s="159"/>
      <c r="L1205" s="164"/>
      <c r="M1205" s="165"/>
      <c r="N1205" s="166"/>
      <c r="O1205" s="166"/>
      <c r="P1205" s="167">
        <f>SUM(P1206:P1222)</f>
        <v>0</v>
      </c>
      <c r="Q1205" s="166"/>
      <c r="R1205" s="167">
        <f>SUM(R1206:R1222)</f>
        <v>0</v>
      </c>
      <c r="S1205" s="166"/>
      <c r="T1205" s="168">
        <f>SUM(T1206:T1222)</f>
        <v>0</v>
      </c>
      <c r="AR1205" s="169" t="s">
        <v>79</v>
      </c>
      <c r="AT1205" s="170" t="s">
        <v>69</v>
      </c>
      <c r="AU1205" s="170" t="s">
        <v>79</v>
      </c>
      <c r="AY1205" s="169" t="s">
        <v>128</v>
      </c>
      <c r="BK1205" s="171">
        <f>SUM(BK1206:BK1222)</f>
        <v>0</v>
      </c>
    </row>
    <row r="1206" spans="2:65" s="1" customFormat="1" ht="22.5" customHeight="1">
      <c r="B1206" s="34"/>
      <c r="C1206" s="172" t="s">
        <v>1546</v>
      </c>
      <c r="D1206" s="172" t="s">
        <v>129</v>
      </c>
      <c r="E1206" s="173" t="s">
        <v>1547</v>
      </c>
      <c r="F1206" s="174" t="s">
        <v>1548</v>
      </c>
      <c r="G1206" s="175" t="s">
        <v>137</v>
      </c>
      <c r="H1206" s="176">
        <v>1</v>
      </c>
      <c r="I1206" s="177"/>
      <c r="J1206" s="176">
        <f aca="true" t="shared" si="30" ref="J1206:J1221">ROUND(I1206*H1206,1)</f>
        <v>0</v>
      </c>
      <c r="K1206" s="174" t="s">
        <v>19</v>
      </c>
      <c r="L1206" s="54"/>
      <c r="M1206" s="178" t="s">
        <v>19</v>
      </c>
      <c r="N1206" s="179" t="s">
        <v>41</v>
      </c>
      <c r="O1206" s="35"/>
      <c r="P1206" s="180">
        <f aca="true" t="shared" si="31" ref="P1206:P1221">O1206*H1206</f>
        <v>0</v>
      </c>
      <c r="Q1206" s="180">
        <v>0</v>
      </c>
      <c r="R1206" s="180">
        <f aca="true" t="shared" si="32" ref="R1206:R1221">Q1206*H1206</f>
        <v>0</v>
      </c>
      <c r="S1206" s="180">
        <v>0</v>
      </c>
      <c r="T1206" s="181">
        <f aca="true" t="shared" si="33" ref="T1206:T1221">S1206*H1206</f>
        <v>0</v>
      </c>
      <c r="AR1206" s="17" t="s">
        <v>150</v>
      </c>
      <c r="AT1206" s="17" t="s">
        <v>129</v>
      </c>
      <c r="AU1206" s="17" t="s">
        <v>139</v>
      </c>
      <c r="AY1206" s="17" t="s">
        <v>128</v>
      </c>
      <c r="BE1206" s="182">
        <f aca="true" t="shared" si="34" ref="BE1206:BE1221">IF(N1206="základní",J1206,0)</f>
        <v>0</v>
      </c>
      <c r="BF1206" s="182">
        <f aca="true" t="shared" si="35" ref="BF1206:BF1221">IF(N1206="snížená",J1206,0)</f>
        <v>0</v>
      </c>
      <c r="BG1206" s="182">
        <f aca="true" t="shared" si="36" ref="BG1206:BG1221">IF(N1206="zákl. přenesená",J1206,0)</f>
        <v>0</v>
      </c>
      <c r="BH1206" s="182">
        <f aca="true" t="shared" si="37" ref="BH1206:BH1221">IF(N1206="sníž. přenesená",J1206,0)</f>
        <v>0</v>
      </c>
      <c r="BI1206" s="182">
        <f aca="true" t="shared" si="38" ref="BI1206:BI1221">IF(N1206="nulová",J1206,0)</f>
        <v>0</v>
      </c>
      <c r="BJ1206" s="17" t="s">
        <v>77</v>
      </c>
      <c r="BK1206" s="182">
        <f aca="true" t="shared" si="39" ref="BK1206:BK1221">ROUND(I1206*H1206,1)</f>
        <v>0</v>
      </c>
      <c r="BL1206" s="17" t="s">
        <v>150</v>
      </c>
      <c r="BM1206" s="17" t="s">
        <v>1549</v>
      </c>
    </row>
    <row r="1207" spans="2:65" s="1" customFormat="1" ht="22.5" customHeight="1">
      <c r="B1207" s="34"/>
      <c r="C1207" s="172" t="s">
        <v>1550</v>
      </c>
      <c r="D1207" s="172" t="s">
        <v>129</v>
      </c>
      <c r="E1207" s="173" t="s">
        <v>1551</v>
      </c>
      <c r="F1207" s="174" t="s">
        <v>1552</v>
      </c>
      <c r="G1207" s="175" t="s">
        <v>137</v>
      </c>
      <c r="H1207" s="176">
        <v>1</v>
      </c>
      <c r="I1207" s="177"/>
      <c r="J1207" s="176">
        <f t="shared" si="30"/>
        <v>0</v>
      </c>
      <c r="K1207" s="174" t="s">
        <v>19</v>
      </c>
      <c r="L1207" s="54"/>
      <c r="M1207" s="178" t="s">
        <v>19</v>
      </c>
      <c r="N1207" s="179" t="s">
        <v>41</v>
      </c>
      <c r="O1207" s="35"/>
      <c r="P1207" s="180">
        <f t="shared" si="31"/>
        <v>0</v>
      </c>
      <c r="Q1207" s="180">
        <v>0</v>
      </c>
      <c r="R1207" s="180">
        <f t="shared" si="32"/>
        <v>0</v>
      </c>
      <c r="S1207" s="180">
        <v>0</v>
      </c>
      <c r="T1207" s="181">
        <f t="shared" si="33"/>
        <v>0</v>
      </c>
      <c r="AR1207" s="17" t="s">
        <v>150</v>
      </c>
      <c r="AT1207" s="17" t="s">
        <v>129</v>
      </c>
      <c r="AU1207" s="17" t="s">
        <v>139</v>
      </c>
      <c r="AY1207" s="17" t="s">
        <v>128</v>
      </c>
      <c r="BE1207" s="182">
        <f t="shared" si="34"/>
        <v>0</v>
      </c>
      <c r="BF1207" s="182">
        <f t="shared" si="35"/>
        <v>0</v>
      </c>
      <c r="BG1207" s="182">
        <f t="shared" si="36"/>
        <v>0</v>
      </c>
      <c r="BH1207" s="182">
        <f t="shared" si="37"/>
        <v>0</v>
      </c>
      <c r="BI1207" s="182">
        <f t="shared" si="38"/>
        <v>0</v>
      </c>
      <c r="BJ1207" s="17" t="s">
        <v>77</v>
      </c>
      <c r="BK1207" s="182">
        <f t="shared" si="39"/>
        <v>0</v>
      </c>
      <c r="BL1207" s="17" t="s">
        <v>150</v>
      </c>
      <c r="BM1207" s="17" t="s">
        <v>1553</v>
      </c>
    </row>
    <row r="1208" spans="2:65" s="1" customFormat="1" ht="22.5" customHeight="1">
      <c r="B1208" s="34"/>
      <c r="C1208" s="172" t="s">
        <v>1554</v>
      </c>
      <c r="D1208" s="172" t="s">
        <v>129</v>
      </c>
      <c r="E1208" s="173" t="s">
        <v>1555</v>
      </c>
      <c r="F1208" s="174" t="s">
        <v>1556</v>
      </c>
      <c r="G1208" s="175" t="s">
        <v>137</v>
      </c>
      <c r="H1208" s="176">
        <v>1</v>
      </c>
      <c r="I1208" s="177"/>
      <c r="J1208" s="176">
        <f t="shared" si="30"/>
        <v>0</v>
      </c>
      <c r="K1208" s="174" t="s">
        <v>19</v>
      </c>
      <c r="L1208" s="54"/>
      <c r="M1208" s="178" t="s">
        <v>19</v>
      </c>
      <c r="N1208" s="179" t="s">
        <v>41</v>
      </c>
      <c r="O1208" s="35"/>
      <c r="P1208" s="180">
        <f t="shared" si="31"/>
        <v>0</v>
      </c>
      <c r="Q1208" s="180">
        <v>0</v>
      </c>
      <c r="R1208" s="180">
        <f t="shared" si="32"/>
        <v>0</v>
      </c>
      <c r="S1208" s="180">
        <v>0</v>
      </c>
      <c r="T1208" s="181">
        <f t="shared" si="33"/>
        <v>0</v>
      </c>
      <c r="AR1208" s="17" t="s">
        <v>150</v>
      </c>
      <c r="AT1208" s="17" t="s">
        <v>129</v>
      </c>
      <c r="AU1208" s="17" t="s">
        <v>139</v>
      </c>
      <c r="AY1208" s="17" t="s">
        <v>128</v>
      </c>
      <c r="BE1208" s="182">
        <f t="shared" si="34"/>
        <v>0</v>
      </c>
      <c r="BF1208" s="182">
        <f t="shared" si="35"/>
        <v>0</v>
      </c>
      <c r="BG1208" s="182">
        <f t="shared" si="36"/>
        <v>0</v>
      </c>
      <c r="BH1208" s="182">
        <f t="shared" si="37"/>
        <v>0</v>
      </c>
      <c r="BI1208" s="182">
        <f t="shared" si="38"/>
        <v>0</v>
      </c>
      <c r="BJ1208" s="17" t="s">
        <v>77</v>
      </c>
      <c r="BK1208" s="182">
        <f t="shared" si="39"/>
        <v>0</v>
      </c>
      <c r="BL1208" s="17" t="s">
        <v>150</v>
      </c>
      <c r="BM1208" s="17" t="s">
        <v>1557</v>
      </c>
    </row>
    <row r="1209" spans="2:65" s="1" customFormat="1" ht="22.5" customHeight="1">
      <c r="B1209" s="34"/>
      <c r="C1209" s="172" t="s">
        <v>1558</v>
      </c>
      <c r="D1209" s="172" t="s">
        <v>129</v>
      </c>
      <c r="E1209" s="173" t="s">
        <v>1559</v>
      </c>
      <c r="F1209" s="174" t="s">
        <v>1560</v>
      </c>
      <c r="G1209" s="175" t="s">
        <v>217</v>
      </c>
      <c r="H1209" s="176">
        <v>174</v>
      </c>
      <c r="I1209" s="177"/>
      <c r="J1209" s="176">
        <f t="shared" si="30"/>
        <v>0</v>
      </c>
      <c r="K1209" s="174" t="s">
        <v>19</v>
      </c>
      <c r="L1209" s="54"/>
      <c r="M1209" s="178" t="s">
        <v>19</v>
      </c>
      <c r="N1209" s="179" t="s">
        <v>41</v>
      </c>
      <c r="O1209" s="35"/>
      <c r="P1209" s="180">
        <f t="shared" si="31"/>
        <v>0</v>
      </c>
      <c r="Q1209" s="180">
        <v>0</v>
      </c>
      <c r="R1209" s="180">
        <f t="shared" si="32"/>
        <v>0</v>
      </c>
      <c r="S1209" s="180">
        <v>0</v>
      </c>
      <c r="T1209" s="181">
        <f t="shared" si="33"/>
        <v>0</v>
      </c>
      <c r="AR1209" s="17" t="s">
        <v>150</v>
      </c>
      <c r="AT1209" s="17" t="s">
        <v>129</v>
      </c>
      <c r="AU1209" s="17" t="s">
        <v>139</v>
      </c>
      <c r="AY1209" s="17" t="s">
        <v>128</v>
      </c>
      <c r="BE1209" s="182">
        <f t="shared" si="34"/>
        <v>0</v>
      </c>
      <c r="BF1209" s="182">
        <f t="shared" si="35"/>
        <v>0</v>
      </c>
      <c r="BG1209" s="182">
        <f t="shared" si="36"/>
        <v>0</v>
      </c>
      <c r="BH1209" s="182">
        <f t="shared" si="37"/>
        <v>0</v>
      </c>
      <c r="BI1209" s="182">
        <f t="shared" si="38"/>
        <v>0</v>
      </c>
      <c r="BJ1209" s="17" t="s">
        <v>77</v>
      </c>
      <c r="BK1209" s="182">
        <f t="shared" si="39"/>
        <v>0</v>
      </c>
      <c r="BL1209" s="17" t="s">
        <v>150</v>
      </c>
      <c r="BM1209" s="17" t="s">
        <v>1561</v>
      </c>
    </row>
    <row r="1210" spans="2:65" s="1" customFormat="1" ht="22.5" customHeight="1">
      <c r="B1210" s="34"/>
      <c r="C1210" s="172" t="s">
        <v>1562</v>
      </c>
      <c r="D1210" s="172" t="s">
        <v>129</v>
      </c>
      <c r="E1210" s="173" t="s">
        <v>1563</v>
      </c>
      <c r="F1210" s="174" t="s">
        <v>1564</v>
      </c>
      <c r="G1210" s="175" t="s">
        <v>137</v>
      </c>
      <c r="H1210" s="176">
        <v>2</v>
      </c>
      <c r="I1210" s="177"/>
      <c r="J1210" s="176">
        <f t="shared" si="30"/>
        <v>0</v>
      </c>
      <c r="K1210" s="174" t="s">
        <v>19</v>
      </c>
      <c r="L1210" s="54"/>
      <c r="M1210" s="178" t="s">
        <v>19</v>
      </c>
      <c r="N1210" s="179" t="s">
        <v>41</v>
      </c>
      <c r="O1210" s="35"/>
      <c r="P1210" s="180">
        <f t="shared" si="31"/>
        <v>0</v>
      </c>
      <c r="Q1210" s="180">
        <v>0</v>
      </c>
      <c r="R1210" s="180">
        <f t="shared" si="32"/>
        <v>0</v>
      </c>
      <c r="S1210" s="180">
        <v>0</v>
      </c>
      <c r="T1210" s="181">
        <f t="shared" si="33"/>
        <v>0</v>
      </c>
      <c r="AR1210" s="17" t="s">
        <v>150</v>
      </c>
      <c r="AT1210" s="17" t="s">
        <v>129</v>
      </c>
      <c r="AU1210" s="17" t="s">
        <v>139</v>
      </c>
      <c r="AY1210" s="17" t="s">
        <v>128</v>
      </c>
      <c r="BE1210" s="182">
        <f t="shared" si="34"/>
        <v>0</v>
      </c>
      <c r="BF1210" s="182">
        <f t="shared" si="35"/>
        <v>0</v>
      </c>
      <c r="BG1210" s="182">
        <f t="shared" si="36"/>
        <v>0</v>
      </c>
      <c r="BH1210" s="182">
        <f t="shared" si="37"/>
        <v>0</v>
      </c>
      <c r="BI1210" s="182">
        <f t="shared" si="38"/>
        <v>0</v>
      </c>
      <c r="BJ1210" s="17" t="s">
        <v>77</v>
      </c>
      <c r="BK1210" s="182">
        <f t="shared" si="39"/>
        <v>0</v>
      </c>
      <c r="BL1210" s="17" t="s">
        <v>150</v>
      </c>
      <c r="BM1210" s="17" t="s">
        <v>1565</v>
      </c>
    </row>
    <row r="1211" spans="2:65" s="1" customFormat="1" ht="22.5" customHeight="1">
      <c r="B1211" s="34"/>
      <c r="C1211" s="172" t="s">
        <v>1566</v>
      </c>
      <c r="D1211" s="172" t="s">
        <v>129</v>
      </c>
      <c r="E1211" s="173" t="s">
        <v>1567</v>
      </c>
      <c r="F1211" s="174" t="s">
        <v>1568</v>
      </c>
      <c r="G1211" s="175" t="s">
        <v>227</v>
      </c>
      <c r="H1211" s="176">
        <v>238</v>
      </c>
      <c r="I1211" s="177"/>
      <c r="J1211" s="176">
        <f t="shared" si="30"/>
        <v>0</v>
      </c>
      <c r="K1211" s="174" t="s">
        <v>19</v>
      </c>
      <c r="L1211" s="54"/>
      <c r="M1211" s="178" t="s">
        <v>19</v>
      </c>
      <c r="N1211" s="179" t="s">
        <v>41</v>
      </c>
      <c r="O1211" s="35"/>
      <c r="P1211" s="180">
        <f t="shared" si="31"/>
        <v>0</v>
      </c>
      <c r="Q1211" s="180">
        <v>0</v>
      </c>
      <c r="R1211" s="180">
        <f t="shared" si="32"/>
        <v>0</v>
      </c>
      <c r="S1211" s="180">
        <v>0</v>
      </c>
      <c r="T1211" s="181">
        <f t="shared" si="33"/>
        <v>0</v>
      </c>
      <c r="AR1211" s="17" t="s">
        <v>150</v>
      </c>
      <c r="AT1211" s="17" t="s">
        <v>129</v>
      </c>
      <c r="AU1211" s="17" t="s">
        <v>139</v>
      </c>
      <c r="AY1211" s="17" t="s">
        <v>128</v>
      </c>
      <c r="BE1211" s="182">
        <f t="shared" si="34"/>
        <v>0</v>
      </c>
      <c r="BF1211" s="182">
        <f t="shared" si="35"/>
        <v>0</v>
      </c>
      <c r="BG1211" s="182">
        <f t="shared" si="36"/>
        <v>0</v>
      </c>
      <c r="BH1211" s="182">
        <f t="shared" si="37"/>
        <v>0</v>
      </c>
      <c r="BI1211" s="182">
        <f t="shared" si="38"/>
        <v>0</v>
      </c>
      <c r="BJ1211" s="17" t="s">
        <v>77</v>
      </c>
      <c r="BK1211" s="182">
        <f t="shared" si="39"/>
        <v>0</v>
      </c>
      <c r="BL1211" s="17" t="s">
        <v>150</v>
      </c>
      <c r="BM1211" s="17" t="s">
        <v>1569</v>
      </c>
    </row>
    <row r="1212" spans="2:65" s="1" customFormat="1" ht="22.5" customHeight="1">
      <c r="B1212" s="34"/>
      <c r="C1212" s="172" t="s">
        <v>1570</v>
      </c>
      <c r="D1212" s="172" t="s">
        <v>129</v>
      </c>
      <c r="E1212" s="173" t="s">
        <v>1571</v>
      </c>
      <c r="F1212" s="174" t="s">
        <v>1572</v>
      </c>
      <c r="G1212" s="175" t="s">
        <v>690</v>
      </c>
      <c r="H1212" s="176">
        <v>786</v>
      </c>
      <c r="I1212" s="177"/>
      <c r="J1212" s="176">
        <f t="shared" si="30"/>
        <v>0</v>
      </c>
      <c r="K1212" s="174" t="s">
        <v>19</v>
      </c>
      <c r="L1212" s="54"/>
      <c r="M1212" s="178" t="s">
        <v>19</v>
      </c>
      <c r="N1212" s="179" t="s">
        <v>41</v>
      </c>
      <c r="O1212" s="35"/>
      <c r="P1212" s="180">
        <f t="shared" si="31"/>
        <v>0</v>
      </c>
      <c r="Q1212" s="180">
        <v>0</v>
      </c>
      <c r="R1212" s="180">
        <f t="shared" si="32"/>
        <v>0</v>
      </c>
      <c r="S1212" s="180">
        <v>0</v>
      </c>
      <c r="T1212" s="181">
        <f t="shared" si="33"/>
        <v>0</v>
      </c>
      <c r="AR1212" s="17" t="s">
        <v>150</v>
      </c>
      <c r="AT1212" s="17" t="s">
        <v>129</v>
      </c>
      <c r="AU1212" s="17" t="s">
        <v>139</v>
      </c>
      <c r="AY1212" s="17" t="s">
        <v>128</v>
      </c>
      <c r="BE1212" s="182">
        <f t="shared" si="34"/>
        <v>0</v>
      </c>
      <c r="BF1212" s="182">
        <f t="shared" si="35"/>
        <v>0</v>
      </c>
      <c r="BG1212" s="182">
        <f t="shared" si="36"/>
        <v>0</v>
      </c>
      <c r="BH1212" s="182">
        <f t="shared" si="37"/>
        <v>0</v>
      </c>
      <c r="BI1212" s="182">
        <f t="shared" si="38"/>
        <v>0</v>
      </c>
      <c r="BJ1212" s="17" t="s">
        <v>77</v>
      </c>
      <c r="BK1212" s="182">
        <f t="shared" si="39"/>
        <v>0</v>
      </c>
      <c r="BL1212" s="17" t="s">
        <v>150</v>
      </c>
      <c r="BM1212" s="17" t="s">
        <v>1573</v>
      </c>
    </row>
    <row r="1213" spans="2:65" s="1" customFormat="1" ht="22.5" customHeight="1">
      <c r="B1213" s="34"/>
      <c r="C1213" s="172" t="s">
        <v>1574</v>
      </c>
      <c r="D1213" s="172" t="s">
        <v>129</v>
      </c>
      <c r="E1213" s="173" t="s">
        <v>1575</v>
      </c>
      <c r="F1213" s="174" t="s">
        <v>1576</v>
      </c>
      <c r="G1213" s="175" t="s">
        <v>227</v>
      </c>
      <c r="H1213" s="176">
        <v>208</v>
      </c>
      <c r="I1213" s="177"/>
      <c r="J1213" s="176">
        <f t="shared" si="30"/>
        <v>0</v>
      </c>
      <c r="K1213" s="174" t="s">
        <v>19</v>
      </c>
      <c r="L1213" s="54"/>
      <c r="M1213" s="178" t="s">
        <v>19</v>
      </c>
      <c r="N1213" s="179" t="s">
        <v>41</v>
      </c>
      <c r="O1213" s="35"/>
      <c r="P1213" s="180">
        <f t="shared" si="31"/>
        <v>0</v>
      </c>
      <c r="Q1213" s="180">
        <v>0</v>
      </c>
      <c r="R1213" s="180">
        <f t="shared" si="32"/>
        <v>0</v>
      </c>
      <c r="S1213" s="180">
        <v>0</v>
      </c>
      <c r="T1213" s="181">
        <f t="shared" si="33"/>
        <v>0</v>
      </c>
      <c r="AR1213" s="17" t="s">
        <v>150</v>
      </c>
      <c r="AT1213" s="17" t="s">
        <v>129</v>
      </c>
      <c r="AU1213" s="17" t="s">
        <v>139</v>
      </c>
      <c r="AY1213" s="17" t="s">
        <v>128</v>
      </c>
      <c r="BE1213" s="182">
        <f t="shared" si="34"/>
        <v>0</v>
      </c>
      <c r="BF1213" s="182">
        <f t="shared" si="35"/>
        <v>0</v>
      </c>
      <c r="BG1213" s="182">
        <f t="shared" si="36"/>
        <v>0</v>
      </c>
      <c r="BH1213" s="182">
        <f t="shared" si="37"/>
        <v>0</v>
      </c>
      <c r="BI1213" s="182">
        <f t="shared" si="38"/>
        <v>0</v>
      </c>
      <c r="BJ1213" s="17" t="s">
        <v>77</v>
      </c>
      <c r="BK1213" s="182">
        <f t="shared" si="39"/>
        <v>0</v>
      </c>
      <c r="BL1213" s="17" t="s">
        <v>150</v>
      </c>
      <c r="BM1213" s="17" t="s">
        <v>1577</v>
      </c>
    </row>
    <row r="1214" spans="2:65" s="1" customFormat="1" ht="22.5" customHeight="1">
      <c r="B1214" s="34"/>
      <c r="C1214" s="172" t="s">
        <v>1578</v>
      </c>
      <c r="D1214" s="172" t="s">
        <v>129</v>
      </c>
      <c r="E1214" s="173" t="s">
        <v>1579</v>
      </c>
      <c r="F1214" s="174" t="s">
        <v>1580</v>
      </c>
      <c r="G1214" s="175" t="s">
        <v>227</v>
      </c>
      <c r="H1214" s="176">
        <v>60</v>
      </c>
      <c r="I1214" s="177"/>
      <c r="J1214" s="176">
        <f t="shared" si="30"/>
        <v>0</v>
      </c>
      <c r="K1214" s="174" t="s">
        <v>19</v>
      </c>
      <c r="L1214" s="54"/>
      <c r="M1214" s="178" t="s">
        <v>19</v>
      </c>
      <c r="N1214" s="179" t="s">
        <v>41</v>
      </c>
      <c r="O1214" s="35"/>
      <c r="P1214" s="180">
        <f t="shared" si="31"/>
        <v>0</v>
      </c>
      <c r="Q1214" s="180">
        <v>0</v>
      </c>
      <c r="R1214" s="180">
        <f t="shared" si="32"/>
        <v>0</v>
      </c>
      <c r="S1214" s="180">
        <v>0</v>
      </c>
      <c r="T1214" s="181">
        <f t="shared" si="33"/>
        <v>0</v>
      </c>
      <c r="AR1214" s="17" t="s">
        <v>150</v>
      </c>
      <c r="AT1214" s="17" t="s">
        <v>129</v>
      </c>
      <c r="AU1214" s="17" t="s">
        <v>139</v>
      </c>
      <c r="AY1214" s="17" t="s">
        <v>128</v>
      </c>
      <c r="BE1214" s="182">
        <f t="shared" si="34"/>
        <v>0</v>
      </c>
      <c r="BF1214" s="182">
        <f t="shared" si="35"/>
        <v>0</v>
      </c>
      <c r="BG1214" s="182">
        <f t="shared" si="36"/>
        <v>0</v>
      </c>
      <c r="BH1214" s="182">
        <f t="shared" si="37"/>
        <v>0</v>
      </c>
      <c r="BI1214" s="182">
        <f t="shared" si="38"/>
        <v>0</v>
      </c>
      <c r="BJ1214" s="17" t="s">
        <v>77</v>
      </c>
      <c r="BK1214" s="182">
        <f t="shared" si="39"/>
        <v>0</v>
      </c>
      <c r="BL1214" s="17" t="s">
        <v>150</v>
      </c>
      <c r="BM1214" s="17" t="s">
        <v>1581</v>
      </c>
    </row>
    <row r="1215" spans="2:65" s="1" customFormat="1" ht="22.5" customHeight="1">
      <c r="B1215" s="34"/>
      <c r="C1215" s="172" t="s">
        <v>1582</v>
      </c>
      <c r="D1215" s="172" t="s">
        <v>129</v>
      </c>
      <c r="E1215" s="173" t="s">
        <v>1583</v>
      </c>
      <c r="F1215" s="174" t="s">
        <v>1584</v>
      </c>
      <c r="G1215" s="175" t="s">
        <v>137</v>
      </c>
      <c r="H1215" s="176">
        <v>1</v>
      </c>
      <c r="I1215" s="177"/>
      <c r="J1215" s="176">
        <f t="shared" si="30"/>
        <v>0</v>
      </c>
      <c r="K1215" s="174" t="s">
        <v>19</v>
      </c>
      <c r="L1215" s="54"/>
      <c r="M1215" s="178" t="s">
        <v>19</v>
      </c>
      <c r="N1215" s="179" t="s">
        <v>41</v>
      </c>
      <c r="O1215" s="35"/>
      <c r="P1215" s="180">
        <f t="shared" si="31"/>
        <v>0</v>
      </c>
      <c r="Q1215" s="180">
        <v>0</v>
      </c>
      <c r="R1215" s="180">
        <f t="shared" si="32"/>
        <v>0</v>
      </c>
      <c r="S1215" s="180">
        <v>0</v>
      </c>
      <c r="T1215" s="181">
        <f t="shared" si="33"/>
        <v>0</v>
      </c>
      <c r="AR1215" s="17" t="s">
        <v>150</v>
      </c>
      <c r="AT1215" s="17" t="s">
        <v>129</v>
      </c>
      <c r="AU1215" s="17" t="s">
        <v>139</v>
      </c>
      <c r="AY1215" s="17" t="s">
        <v>128</v>
      </c>
      <c r="BE1215" s="182">
        <f t="shared" si="34"/>
        <v>0</v>
      </c>
      <c r="BF1215" s="182">
        <f t="shared" si="35"/>
        <v>0</v>
      </c>
      <c r="BG1215" s="182">
        <f t="shared" si="36"/>
        <v>0</v>
      </c>
      <c r="BH1215" s="182">
        <f t="shared" si="37"/>
        <v>0</v>
      </c>
      <c r="BI1215" s="182">
        <f t="shared" si="38"/>
        <v>0</v>
      </c>
      <c r="BJ1215" s="17" t="s">
        <v>77</v>
      </c>
      <c r="BK1215" s="182">
        <f t="shared" si="39"/>
        <v>0</v>
      </c>
      <c r="BL1215" s="17" t="s">
        <v>150</v>
      </c>
      <c r="BM1215" s="17" t="s">
        <v>1585</v>
      </c>
    </row>
    <row r="1216" spans="2:65" s="1" customFormat="1" ht="22.5" customHeight="1">
      <c r="B1216" s="34"/>
      <c r="C1216" s="172" t="s">
        <v>1586</v>
      </c>
      <c r="D1216" s="172" t="s">
        <v>129</v>
      </c>
      <c r="E1216" s="173" t="s">
        <v>1587</v>
      </c>
      <c r="F1216" s="174" t="s">
        <v>1588</v>
      </c>
      <c r="G1216" s="175" t="s">
        <v>217</v>
      </c>
      <c r="H1216" s="176">
        <v>12</v>
      </c>
      <c r="I1216" s="177"/>
      <c r="J1216" s="176">
        <f t="shared" si="30"/>
        <v>0</v>
      </c>
      <c r="K1216" s="174" t="s">
        <v>19</v>
      </c>
      <c r="L1216" s="54"/>
      <c r="M1216" s="178" t="s">
        <v>19</v>
      </c>
      <c r="N1216" s="179" t="s">
        <v>41</v>
      </c>
      <c r="O1216" s="35"/>
      <c r="P1216" s="180">
        <f t="shared" si="31"/>
        <v>0</v>
      </c>
      <c r="Q1216" s="180">
        <v>0</v>
      </c>
      <c r="R1216" s="180">
        <f t="shared" si="32"/>
        <v>0</v>
      </c>
      <c r="S1216" s="180">
        <v>0</v>
      </c>
      <c r="T1216" s="181">
        <f t="shared" si="33"/>
        <v>0</v>
      </c>
      <c r="AR1216" s="17" t="s">
        <v>150</v>
      </c>
      <c r="AT1216" s="17" t="s">
        <v>129</v>
      </c>
      <c r="AU1216" s="17" t="s">
        <v>139</v>
      </c>
      <c r="AY1216" s="17" t="s">
        <v>128</v>
      </c>
      <c r="BE1216" s="182">
        <f t="shared" si="34"/>
        <v>0</v>
      </c>
      <c r="BF1216" s="182">
        <f t="shared" si="35"/>
        <v>0</v>
      </c>
      <c r="BG1216" s="182">
        <f t="shared" si="36"/>
        <v>0</v>
      </c>
      <c r="BH1216" s="182">
        <f t="shared" si="37"/>
        <v>0</v>
      </c>
      <c r="BI1216" s="182">
        <f t="shared" si="38"/>
        <v>0</v>
      </c>
      <c r="BJ1216" s="17" t="s">
        <v>77</v>
      </c>
      <c r="BK1216" s="182">
        <f t="shared" si="39"/>
        <v>0</v>
      </c>
      <c r="BL1216" s="17" t="s">
        <v>150</v>
      </c>
      <c r="BM1216" s="17" t="s">
        <v>1589</v>
      </c>
    </row>
    <row r="1217" spans="2:65" s="1" customFormat="1" ht="22.5" customHeight="1">
      <c r="B1217" s="34"/>
      <c r="C1217" s="172" t="s">
        <v>1590</v>
      </c>
      <c r="D1217" s="172" t="s">
        <v>129</v>
      </c>
      <c r="E1217" s="173" t="s">
        <v>1591</v>
      </c>
      <c r="F1217" s="174" t="s">
        <v>1592</v>
      </c>
      <c r="G1217" s="175" t="s">
        <v>217</v>
      </c>
      <c r="H1217" s="176">
        <v>3</v>
      </c>
      <c r="I1217" s="177"/>
      <c r="J1217" s="176">
        <f t="shared" si="30"/>
        <v>0</v>
      </c>
      <c r="K1217" s="174" t="s">
        <v>19</v>
      </c>
      <c r="L1217" s="54"/>
      <c r="M1217" s="178" t="s">
        <v>19</v>
      </c>
      <c r="N1217" s="179" t="s">
        <v>41</v>
      </c>
      <c r="O1217" s="35"/>
      <c r="P1217" s="180">
        <f t="shared" si="31"/>
        <v>0</v>
      </c>
      <c r="Q1217" s="180">
        <v>0</v>
      </c>
      <c r="R1217" s="180">
        <f t="shared" si="32"/>
        <v>0</v>
      </c>
      <c r="S1217" s="180">
        <v>0</v>
      </c>
      <c r="T1217" s="181">
        <f t="shared" si="33"/>
        <v>0</v>
      </c>
      <c r="AR1217" s="17" t="s">
        <v>150</v>
      </c>
      <c r="AT1217" s="17" t="s">
        <v>129</v>
      </c>
      <c r="AU1217" s="17" t="s">
        <v>139</v>
      </c>
      <c r="AY1217" s="17" t="s">
        <v>128</v>
      </c>
      <c r="BE1217" s="182">
        <f t="shared" si="34"/>
        <v>0</v>
      </c>
      <c r="BF1217" s="182">
        <f t="shared" si="35"/>
        <v>0</v>
      </c>
      <c r="BG1217" s="182">
        <f t="shared" si="36"/>
        <v>0</v>
      </c>
      <c r="BH1217" s="182">
        <f t="shared" si="37"/>
        <v>0</v>
      </c>
      <c r="BI1217" s="182">
        <f t="shared" si="38"/>
        <v>0</v>
      </c>
      <c r="BJ1217" s="17" t="s">
        <v>77</v>
      </c>
      <c r="BK1217" s="182">
        <f t="shared" si="39"/>
        <v>0</v>
      </c>
      <c r="BL1217" s="17" t="s">
        <v>150</v>
      </c>
      <c r="BM1217" s="17" t="s">
        <v>1593</v>
      </c>
    </row>
    <row r="1218" spans="2:65" s="1" customFormat="1" ht="22.5" customHeight="1">
      <c r="B1218" s="34"/>
      <c r="C1218" s="172" t="s">
        <v>1594</v>
      </c>
      <c r="D1218" s="172" t="s">
        <v>129</v>
      </c>
      <c r="E1218" s="173" t="s">
        <v>1595</v>
      </c>
      <c r="F1218" s="174" t="s">
        <v>1596</v>
      </c>
      <c r="G1218" s="175" t="s">
        <v>137</v>
      </c>
      <c r="H1218" s="176">
        <v>3</v>
      </c>
      <c r="I1218" s="177"/>
      <c r="J1218" s="176">
        <f t="shared" si="30"/>
        <v>0</v>
      </c>
      <c r="K1218" s="174" t="s">
        <v>19</v>
      </c>
      <c r="L1218" s="54"/>
      <c r="M1218" s="178" t="s">
        <v>19</v>
      </c>
      <c r="N1218" s="179" t="s">
        <v>41</v>
      </c>
      <c r="O1218" s="35"/>
      <c r="P1218" s="180">
        <f t="shared" si="31"/>
        <v>0</v>
      </c>
      <c r="Q1218" s="180">
        <v>0</v>
      </c>
      <c r="R1218" s="180">
        <f t="shared" si="32"/>
        <v>0</v>
      </c>
      <c r="S1218" s="180">
        <v>0</v>
      </c>
      <c r="T1218" s="181">
        <f t="shared" si="33"/>
        <v>0</v>
      </c>
      <c r="AR1218" s="17" t="s">
        <v>150</v>
      </c>
      <c r="AT1218" s="17" t="s">
        <v>129</v>
      </c>
      <c r="AU1218" s="17" t="s">
        <v>139</v>
      </c>
      <c r="AY1218" s="17" t="s">
        <v>128</v>
      </c>
      <c r="BE1218" s="182">
        <f t="shared" si="34"/>
        <v>0</v>
      </c>
      <c r="BF1218" s="182">
        <f t="shared" si="35"/>
        <v>0</v>
      </c>
      <c r="BG1218" s="182">
        <f t="shared" si="36"/>
        <v>0</v>
      </c>
      <c r="BH1218" s="182">
        <f t="shared" si="37"/>
        <v>0</v>
      </c>
      <c r="BI1218" s="182">
        <f t="shared" si="38"/>
        <v>0</v>
      </c>
      <c r="BJ1218" s="17" t="s">
        <v>77</v>
      </c>
      <c r="BK1218" s="182">
        <f t="shared" si="39"/>
        <v>0</v>
      </c>
      <c r="BL1218" s="17" t="s">
        <v>150</v>
      </c>
      <c r="BM1218" s="17" t="s">
        <v>1597</v>
      </c>
    </row>
    <row r="1219" spans="2:65" s="1" customFormat="1" ht="22.5" customHeight="1">
      <c r="B1219" s="34"/>
      <c r="C1219" s="172" t="s">
        <v>1598</v>
      </c>
      <c r="D1219" s="172" t="s">
        <v>129</v>
      </c>
      <c r="E1219" s="173" t="s">
        <v>1599</v>
      </c>
      <c r="F1219" s="174" t="s">
        <v>1600</v>
      </c>
      <c r="G1219" s="175" t="s">
        <v>137</v>
      </c>
      <c r="H1219" s="176">
        <v>1</v>
      </c>
      <c r="I1219" s="177"/>
      <c r="J1219" s="176">
        <f t="shared" si="30"/>
        <v>0</v>
      </c>
      <c r="K1219" s="174" t="s">
        <v>19</v>
      </c>
      <c r="L1219" s="54"/>
      <c r="M1219" s="178" t="s">
        <v>19</v>
      </c>
      <c r="N1219" s="179" t="s">
        <v>41</v>
      </c>
      <c r="O1219" s="35"/>
      <c r="P1219" s="180">
        <f t="shared" si="31"/>
        <v>0</v>
      </c>
      <c r="Q1219" s="180">
        <v>0</v>
      </c>
      <c r="R1219" s="180">
        <f t="shared" si="32"/>
        <v>0</v>
      </c>
      <c r="S1219" s="180">
        <v>0</v>
      </c>
      <c r="T1219" s="181">
        <f t="shared" si="33"/>
        <v>0</v>
      </c>
      <c r="AR1219" s="17" t="s">
        <v>150</v>
      </c>
      <c r="AT1219" s="17" t="s">
        <v>129</v>
      </c>
      <c r="AU1219" s="17" t="s">
        <v>139</v>
      </c>
      <c r="AY1219" s="17" t="s">
        <v>128</v>
      </c>
      <c r="BE1219" s="182">
        <f t="shared" si="34"/>
        <v>0</v>
      </c>
      <c r="BF1219" s="182">
        <f t="shared" si="35"/>
        <v>0</v>
      </c>
      <c r="BG1219" s="182">
        <f t="shared" si="36"/>
        <v>0</v>
      </c>
      <c r="BH1219" s="182">
        <f t="shared" si="37"/>
        <v>0</v>
      </c>
      <c r="BI1219" s="182">
        <f t="shared" si="38"/>
        <v>0</v>
      </c>
      <c r="BJ1219" s="17" t="s">
        <v>77</v>
      </c>
      <c r="BK1219" s="182">
        <f t="shared" si="39"/>
        <v>0</v>
      </c>
      <c r="BL1219" s="17" t="s">
        <v>150</v>
      </c>
      <c r="BM1219" s="17" t="s">
        <v>1601</v>
      </c>
    </row>
    <row r="1220" spans="2:65" s="1" customFormat="1" ht="22.5" customHeight="1">
      <c r="B1220" s="34"/>
      <c r="C1220" s="172" t="s">
        <v>1602</v>
      </c>
      <c r="D1220" s="172" t="s">
        <v>129</v>
      </c>
      <c r="E1220" s="173" t="s">
        <v>1603</v>
      </c>
      <c r="F1220" s="174" t="s">
        <v>1604</v>
      </c>
      <c r="G1220" s="175" t="s">
        <v>137</v>
      </c>
      <c r="H1220" s="176">
        <v>1</v>
      </c>
      <c r="I1220" s="177"/>
      <c r="J1220" s="176">
        <f t="shared" si="30"/>
        <v>0</v>
      </c>
      <c r="K1220" s="174" t="s">
        <v>19</v>
      </c>
      <c r="L1220" s="54"/>
      <c r="M1220" s="178" t="s">
        <v>19</v>
      </c>
      <c r="N1220" s="179" t="s">
        <v>41</v>
      </c>
      <c r="O1220" s="35"/>
      <c r="P1220" s="180">
        <f t="shared" si="31"/>
        <v>0</v>
      </c>
      <c r="Q1220" s="180">
        <v>0</v>
      </c>
      <c r="R1220" s="180">
        <f t="shared" si="32"/>
        <v>0</v>
      </c>
      <c r="S1220" s="180">
        <v>0</v>
      </c>
      <c r="T1220" s="181">
        <f t="shared" si="33"/>
        <v>0</v>
      </c>
      <c r="AR1220" s="17" t="s">
        <v>150</v>
      </c>
      <c r="AT1220" s="17" t="s">
        <v>129</v>
      </c>
      <c r="AU1220" s="17" t="s">
        <v>139</v>
      </c>
      <c r="AY1220" s="17" t="s">
        <v>128</v>
      </c>
      <c r="BE1220" s="182">
        <f t="shared" si="34"/>
        <v>0</v>
      </c>
      <c r="BF1220" s="182">
        <f t="shared" si="35"/>
        <v>0</v>
      </c>
      <c r="BG1220" s="182">
        <f t="shared" si="36"/>
        <v>0</v>
      </c>
      <c r="BH1220" s="182">
        <f t="shared" si="37"/>
        <v>0</v>
      </c>
      <c r="BI1220" s="182">
        <f t="shared" si="38"/>
        <v>0</v>
      </c>
      <c r="BJ1220" s="17" t="s">
        <v>77</v>
      </c>
      <c r="BK1220" s="182">
        <f t="shared" si="39"/>
        <v>0</v>
      </c>
      <c r="BL1220" s="17" t="s">
        <v>150</v>
      </c>
      <c r="BM1220" s="17" t="s">
        <v>1605</v>
      </c>
    </row>
    <row r="1221" spans="2:65" s="1" customFormat="1" ht="22.5" customHeight="1">
      <c r="B1221" s="34"/>
      <c r="C1221" s="172" t="s">
        <v>1606</v>
      </c>
      <c r="D1221" s="172" t="s">
        <v>129</v>
      </c>
      <c r="E1221" s="173" t="s">
        <v>1607</v>
      </c>
      <c r="F1221" s="174" t="s">
        <v>1608</v>
      </c>
      <c r="G1221" s="175" t="s">
        <v>977</v>
      </c>
      <c r="H1221" s="177"/>
      <c r="I1221" s="177"/>
      <c r="J1221" s="176">
        <f t="shared" si="30"/>
        <v>0</v>
      </c>
      <c r="K1221" s="174" t="s">
        <v>218</v>
      </c>
      <c r="L1221" s="54"/>
      <c r="M1221" s="178" t="s">
        <v>19</v>
      </c>
      <c r="N1221" s="179" t="s">
        <v>41</v>
      </c>
      <c r="O1221" s="35"/>
      <c r="P1221" s="180">
        <f t="shared" si="31"/>
        <v>0</v>
      </c>
      <c r="Q1221" s="180">
        <v>0</v>
      </c>
      <c r="R1221" s="180">
        <f t="shared" si="32"/>
        <v>0</v>
      </c>
      <c r="S1221" s="180">
        <v>0</v>
      </c>
      <c r="T1221" s="181">
        <f t="shared" si="33"/>
        <v>0</v>
      </c>
      <c r="AR1221" s="17" t="s">
        <v>150</v>
      </c>
      <c r="AT1221" s="17" t="s">
        <v>129</v>
      </c>
      <c r="AU1221" s="17" t="s">
        <v>139</v>
      </c>
      <c r="AY1221" s="17" t="s">
        <v>128</v>
      </c>
      <c r="BE1221" s="182">
        <f t="shared" si="34"/>
        <v>0</v>
      </c>
      <c r="BF1221" s="182">
        <f t="shared" si="35"/>
        <v>0</v>
      </c>
      <c r="BG1221" s="182">
        <f t="shared" si="36"/>
        <v>0</v>
      </c>
      <c r="BH1221" s="182">
        <f t="shared" si="37"/>
        <v>0</v>
      </c>
      <c r="BI1221" s="182">
        <f t="shared" si="38"/>
        <v>0</v>
      </c>
      <c r="BJ1221" s="17" t="s">
        <v>77</v>
      </c>
      <c r="BK1221" s="182">
        <f t="shared" si="39"/>
        <v>0</v>
      </c>
      <c r="BL1221" s="17" t="s">
        <v>150</v>
      </c>
      <c r="BM1221" s="17" t="s">
        <v>1609</v>
      </c>
    </row>
    <row r="1222" spans="2:47" s="1" customFormat="1" ht="121.5">
      <c r="B1222" s="34"/>
      <c r="C1222" s="56"/>
      <c r="D1222" s="201" t="s">
        <v>220</v>
      </c>
      <c r="E1222" s="56"/>
      <c r="F1222" s="202" t="s">
        <v>1610</v>
      </c>
      <c r="G1222" s="56"/>
      <c r="H1222" s="56"/>
      <c r="I1222" s="145"/>
      <c r="J1222" s="56"/>
      <c r="K1222" s="56"/>
      <c r="L1222" s="54"/>
      <c r="M1222" s="71"/>
      <c r="N1222" s="35"/>
      <c r="O1222" s="35"/>
      <c r="P1222" s="35"/>
      <c r="Q1222" s="35"/>
      <c r="R1222" s="35"/>
      <c r="S1222" s="35"/>
      <c r="T1222" s="72"/>
      <c r="AT1222" s="17" t="s">
        <v>220</v>
      </c>
      <c r="AU1222" s="17" t="s">
        <v>139</v>
      </c>
    </row>
    <row r="1223" spans="2:63" s="9" customFormat="1" ht="22.35" customHeight="1">
      <c r="B1223" s="158"/>
      <c r="C1223" s="159"/>
      <c r="D1223" s="160" t="s">
        <v>69</v>
      </c>
      <c r="E1223" s="199" t="s">
        <v>1611</v>
      </c>
      <c r="F1223" s="199" t="s">
        <v>1612</v>
      </c>
      <c r="G1223" s="159"/>
      <c r="H1223" s="159"/>
      <c r="I1223" s="162"/>
      <c r="J1223" s="200">
        <f>BK1223</f>
        <v>0</v>
      </c>
      <c r="K1223" s="159"/>
      <c r="L1223" s="164"/>
      <c r="M1223" s="165"/>
      <c r="N1223" s="166"/>
      <c r="O1223" s="166"/>
      <c r="P1223" s="167">
        <f>SUM(P1224:P1231)</f>
        <v>0</v>
      </c>
      <c r="Q1223" s="166"/>
      <c r="R1223" s="167">
        <f>SUM(R1224:R1231)</f>
        <v>0</v>
      </c>
      <c r="S1223" s="166"/>
      <c r="T1223" s="168">
        <f>SUM(T1224:T1231)</f>
        <v>0</v>
      </c>
      <c r="AR1223" s="169" t="s">
        <v>79</v>
      </c>
      <c r="AT1223" s="170" t="s">
        <v>69</v>
      </c>
      <c r="AU1223" s="170" t="s">
        <v>79</v>
      </c>
      <c r="AY1223" s="169" t="s">
        <v>128</v>
      </c>
      <c r="BK1223" s="171">
        <f>SUM(BK1224:BK1231)</f>
        <v>0</v>
      </c>
    </row>
    <row r="1224" spans="2:65" s="1" customFormat="1" ht="22.5" customHeight="1">
      <c r="B1224" s="34"/>
      <c r="C1224" s="172" t="s">
        <v>1613</v>
      </c>
      <c r="D1224" s="172" t="s">
        <v>129</v>
      </c>
      <c r="E1224" s="173" t="s">
        <v>1614</v>
      </c>
      <c r="F1224" s="174" t="s">
        <v>1615</v>
      </c>
      <c r="G1224" s="175" t="s">
        <v>217</v>
      </c>
      <c r="H1224" s="176">
        <v>133.54</v>
      </c>
      <c r="I1224" s="177"/>
      <c r="J1224" s="176">
        <f>ROUND(I1224*H1224,1)</f>
        <v>0</v>
      </c>
      <c r="K1224" s="174" t="s">
        <v>19</v>
      </c>
      <c r="L1224" s="54"/>
      <c r="M1224" s="178" t="s">
        <v>19</v>
      </c>
      <c r="N1224" s="179" t="s">
        <v>41</v>
      </c>
      <c r="O1224" s="35"/>
      <c r="P1224" s="180">
        <f>O1224*H1224</f>
        <v>0</v>
      </c>
      <c r="Q1224" s="180">
        <v>0</v>
      </c>
      <c r="R1224" s="180">
        <f>Q1224*H1224</f>
        <v>0</v>
      </c>
      <c r="S1224" s="180">
        <v>0</v>
      </c>
      <c r="T1224" s="181">
        <f>S1224*H1224</f>
        <v>0</v>
      </c>
      <c r="AR1224" s="17" t="s">
        <v>150</v>
      </c>
      <c r="AT1224" s="17" t="s">
        <v>129</v>
      </c>
      <c r="AU1224" s="17" t="s">
        <v>139</v>
      </c>
      <c r="AY1224" s="17" t="s">
        <v>128</v>
      </c>
      <c r="BE1224" s="182">
        <f>IF(N1224="základní",J1224,0)</f>
        <v>0</v>
      </c>
      <c r="BF1224" s="182">
        <f>IF(N1224="snížená",J1224,0)</f>
        <v>0</v>
      </c>
      <c r="BG1224" s="182">
        <f>IF(N1224="zákl. přenesená",J1224,0)</f>
        <v>0</v>
      </c>
      <c r="BH1224" s="182">
        <f>IF(N1224="sníž. přenesená",J1224,0)</f>
        <v>0</v>
      </c>
      <c r="BI1224" s="182">
        <f>IF(N1224="nulová",J1224,0)</f>
        <v>0</v>
      </c>
      <c r="BJ1224" s="17" t="s">
        <v>77</v>
      </c>
      <c r="BK1224" s="182">
        <f>ROUND(I1224*H1224,1)</f>
        <v>0</v>
      </c>
      <c r="BL1224" s="17" t="s">
        <v>150</v>
      </c>
      <c r="BM1224" s="17" t="s">
        <v>1616</v>
      </c>
    </row>
    <row r="1225" spans="2:51" s="11" customFormat="1" ht="13.5">
      <c r="B1225" s="203"/>
      <c r="C1225" s="204"/>
      <c r="D1225" s="201" t="s">
        <v>222</v>
      </c>
      <c r="E1225" s="205" t="s">
        <v>19</v>
      </c>
      <c r="F1225" s="206" t="s">
        <v>1617</v>
      </c>
      <c r="G1225" s="204"/>
      <c r="H1225" s="207" t="s">
        <v>19</v>
      </c>
      <c r="I1225" s="208"/>
      <c r="J1225" s="204"/>
      <c r="K1225" s="204"/>
      <c r="L1225" s="209"/>
      <c r="M1225" s="210"/>
      <c r="N1225" s="211"/>
      <c r="O1225" s="211"/>
      <c r="P1225" s="211"/>
      <c r="Q1225" s="211"/>
      <c r="R1225" s="211"/>
      <c r="S1225" s="211"/>
      <c r="T1225" s="212"/>
      <c r="AT1225" s="213" t="s">
        <v>222</v>
      </c>
      <c r="AU1225" s="213" t="s">
        <v>139</v>
      </c>
      <c r="AV1225" s="11" t="s">
        <v>77</v>
      </c>
      <c r="AW1225" s="11" t="s">
        <v>33</v>
      </c>
      <c r="AX1225" s="11" t="s">
        <v>70</v>
      </c>
      <c r="AY1225" s="213" t="s">
        <v>128</v>
      </c>
    </row>
    <row r="1226" spans="2:51" s="12" customFormat="1" ht="13.5">
      <c r="B1226" s="214"/>
      <c r="C1226" s="215"/>
      <c r="D1226" s="201" t="s">
        <v>222</v>
      </c>
      <c r="E1226" s="227" t="s">
        <v>19</v>
      </c>
      <c r="F1226" s="228" t="s">
        <v>1618</v>
      </c>
      <c r="G1226" s="215"/>
      <c r="H1226" s="229">
        <v>133.54</v>
      </c>
      <c r="I1226" s="220"/>
      <c r="J1226" s="215"/>
      <c r="K1226" s="215"/>
      <c r="L1226" s="221"/>
      <c r="M1226" s="222"/>
      <c r="N1226" s="223"/>
      <c r="O1226" s="223"/>
      <c r="P1226" s="223"/>
      <c r="Q1226" s="223"/>
      <c r="R1226" s="223"/>
      <c r="S1226" s="223"/>
      <c r="T1226" s="224"/>
      <c r="AT1226" s="225" t="s">
        <v>222</v>
      </c>
      <c r="AU1226" s="225" t="s">
        <v>139</v>
      </c>
      <c r="AV1226" s="12" t="s">
        <v>79</v>
      </c>
      <c r="AW1226" s="12" t="s">
        <v>33</v>
      </c>
      <c r="AX1226" s="12" t="s">
        <v>70</v>
      </c>
      <c r="AY1226" s="225" t="s">
        <v>128</v>
      </c>
    </row>
    <row r="1227" spans="2:51" s="13" customFormat="1" ht="13.5">
      <c r="B1227" s="230"/>
      <c r="C1227" s="231"/>
      <c r="D1227" s="216" t="s">
        <v>222</v>
      </c>
      <c r="E1227" s="232" t="s">
        <v>19</v>
      </c>
      <c r="F1227" s="233" t="s">
        <v>251</v>
      </c>
      <c r="G1227" s="231"/>
      <c r="H1227" s="234">
        <v>133.54</v>
      </c>
      <c r="I1227" s="235"/>
      <c r="J1227" s="231"/>
      <c r="K1227" s="231"/>
      <c r="L1227" s="236"/>
      <c r="M1227" s="237"/>
      <c r="N1227" s="238"/>
      <c r="O1227" s="238"/>
      <c r="P1227" s="238"/>
      <c r="Q1227" s="238"/>
      <c r="R1227" s="238"/>
      <c r="S1227" s="238"/>
      <c r="T1227" s="239"/>
      <c r="AT1227" s="240" t="s">
        <v>222</v>
      </c>
      <c r="AU1227" s="240" t="s">
        <v>139</v>
      </c>
      <c r="AV1227" s="13" t="s">
        <v>143</v>
      </c>
      <c r="AW1227" s="13" t="s">
        <v>4</v>
      </c>
      <c r="AX1227" s="13" t="s">
        <v>77</v>
      </c>
      <c r="AY1227" s="240" t="s">
        <v>128</v>
      </c>
    </row>
    <row r="1228" spans="2:65" s="1" customFormat="1" ht="31.5" customHeight="1">
      <c r="B1228" s="34"/>
      <c r="C1228" s="241" t="s">
        <v>1619</v>
      </c>
      <c r="D1228" s="241" t="s">
        <v>275</v>
      </c>
      <c r="E1228" s="242" t="s">
        <v>1620</v>
      </c>
      <c r="F1228" s="243" t="s">
        <v>1621</v>
      </c>
      <c r="G1228" s="244" t="s">
        <v>137</v>
      </c>
      <c r="H1228" s="245">
        <v>1</v>
      </c>
      <c r="I1228" s="246"/>
      <c r="J1228" s="245">
        <f>ROUND(I1228*H1228,1)</f>
        <v>0</v>
      </c>
      <c r="K1228" s="243" t="s">
        <v>19</v>
      </c>
      <c r="L1228" s="247"/>
      <c r="M1228" s="248" t="s">
        <v>19</v>
      </c>
      <c r="N1228" s="249" t="s">
        <v>41</v>
      </c>
      <c r="O1228" s="35"/>
      <c r="P1228" s="180">
        <f>O1228*H1228</f>
        <v>0</v>
      </c>
      <c r="Q1228" s="180">
        <v>0</v>
      </c>
      <c r="R1228" s="180">
        <f>Q1228*H1228</f>
        <v>0</v>
      </c>
      <c r="S1228" s="180">
        <v>0</v>
      </c>
      <c r="T1228" s="181">
        <f>S1228*H1228</f>
        <v>0</v>
      </c>
      <c r="AR1228" s="17" t="s">
        <v>422</v>
      </c>
      <c r="AT1228" s="17" t="s">
        <v>275</v>
      </c>
      <c r="AU1228" s="17" t="s">
        <v>139</v>
      </c>
      <c r="AY1228" s="17" t="s">
        <v>128</v>
      </c>
      <c r="BE1228" s="182">
        <f>IF(N1228="základní",J1228,0)</f>
        <v>0</v>
      </c>
      <c r="BF1228" s="182">
        <f>IF(N1228="snížená",J1228,0)</f>
        <v>0</v>
      </c>
      <c r="BG1228" s="182">
        <f>IF(N1228="zákl. přenesená",J1228,0)</f>
        <v>0</v>
      </c>
      <c r="BH1228" s="182">
        <f>IF(N1228="sníž. přenesená",J1228,0)</f>
        <v>0</v>
      </c>
      <c r="BI1228" s="182">
        <f>IF(N1228="nulová",J1228,0)</f>
        <v>0</v>
      </c>
      <c r="BJ1228" s="17" t="s">
        <v>77</v>
      </c>
      <c r="BK1228" s="182">
        <f>ROUND(I1228*H1228,1)</f>
        <v>0</v>
      </c>
      <c r="BL1228" s="17" t="s">
        <v>150</v>
      </c>
      <c r="BM1228" s="17" t="s">
        <v>1622</v>
      </c>
    </row>
    <row r="1229" spans="2:65" s="1" customFormat="1" ht="31.5" customHeight="1">
      <c r="B1229" s="34"/>
      <c r="C1229" s="241" t="s">
        <v>1623</v>
      </c>
      <c r="D1229" s="241" t="s">
        <v>275</v>
      </c>
      <c r="E1229" s="242" t="s">
        <v>1624</v>
      </c>
      <c r="F1229" s="243" t="s">
        <v>1625</v>
      </c>
      <c r="G1229" s="244" t="s">
        <v>137</v>
      </c>
      <c r="H1229" s="245">
        <v>1</v>
      </c>
      <c r="I1229" s="246"/>
      <c r="J1229" s="245">
        <f>ROUND(I1229*H1229,1)</f>
        <v>0</v>
      </c>
      <c r="K1229" s="243" t="s">
        <v>19</v>
      </c>
      <c r="L1229" s="247"/>
      <c r="M1229" s="248" t="s">
        <v>19</v>
      </c>
      <c r="N1229" s="249" t="s">
        <v>41</v>
      </c>
      <c r="O1229" s="35"/>
      <c r="P1229" s="180">
        <f>O1229*H1229</f>
        <v>0</v>
      </c>
      <c r="Q1229" s="180">
        <v>0</v>
      </c>
      <c r="R1229" s="180">
        <f>Q1229*H1229</f>
        <v>0</v>
      </c>
      <c r="S1229" s="180">
        <v>0</v>
      </c>
      <c r="T1229" s="181">
        <f>S1229*H1229</f>
        <v>0</v>
      </c>
      <c r="AR1229" s="17" t="s">
        <v>422</v>
      </c>
      <c r="AT1229" s="17" t="s">
        <v>275</v>
      </c>
      <c r="AU1229" s="17" t="s">
        <v>139</v>
      </c>
      <c r="AY1229" s="17" t="s">
        <v>128</v>
      </c>
      <c r="BE1229" s="182">
        <f>IF(N1229="základní",J1229,0)</f>
        <v>0</v>
      </c>
      <c r="BF1229" s="182">
        <f>IF(N1229="snížená",J1229,0)</f>
        <v>0</v>
      </c>
      <c r="BG1229" s="182">
        <f>IF(N1229="zákl. přenesená",J1229,0)</f>
        <v>0</v>
      </c>
      <c r="BH1229" s="182">
        <f>IF(N1229="sníž. přenesená",J1229,0)</f>
        <v>0</v>
      </c>
      <c r="BI1229" s="182">
        <f>IF(N1229="nulová",J1229,0)</f>
        <v>0</v>
      </c>
      <c r="BJ1229" s="17" t="s">
        <v>77</v>
      </c>
      <c r="BK1229" s="182">
        <f>ROUND(I1229*H1229,1)</f>
        <v>0</v>
      </c>
      <c r="BL1229" s="17" t="s">
        <v>150</v>
      </c>
      <c r="BM1229" s="17" t="s">
        <v>1626</v>
      </c>
    </row>
    <row r="1230" spans="2:65" s="1" customFormat="1" ht="31.5" customHeight="1">
      <c r="B1230" s="34"/>
      <c r="C1230" s="241" t="s">
        <v>1627</v>
      </c>
      <c r="D1230" s="241" t="s">
        <v>275</v>
      </c>
      <c r="E1230" s="242" t="s">
        <v>1628</v>
      </c>
      <c r="F1230" s="243" t="s">
        <v>1629</v>
      </c>
      <c r="G1230" s="244" t="s">
        <v>137</v>
      </c>
      <c r="H1230" s="245">
        <v>1</v>
      </c>
      <c r="I1230" s="246"/>
      <c r="J1230" s="245">
        <f>ROUND(I1230*H1230,1)</f>
        <v>0</v>
      </c>
      <c r="K1230" s="243" t="s">
        <v>19</v>
      </c>
      <c r="L1230" s="247"/>
      <c r="M1230" s="248" t="s">
        <v>19</v>
      </c>
      <c r="N1230" s="249" t="s">
        <v>41</v>
      </c>
      <c r="O1230" s="35"/>
      <c r="P1230" s="180">
        <f>O1230*H1230</f>
        <v>0</v>
      </c>
      <c r="Q1230" s="180">
        <v>0</v>
      </c>
      <c r="R1230" s="180">
        <f>Q1230*H1230</f>
        <v>0</v>
      </c>
      <c r="S1230" s="180">
        <v>0</v>
      </c>
      <c r="T1230" s="181">
        <f>S1230*H1230</f>
        <v>0</v>
      </c>
      <c r="AR1230" s="17" t="s">
        <v>422</v>
      </c>
      <c r="AT1230" s="17" t="s">
        <v>275</v>
      </c>
      <c r="AU1230" s="17" t="s">
        <v>139</v>
      </c>
      <c r="AY1230" s="17" t="s">
        <v>128</v>
      </c>
      <c r="BE1230" s="182">
        <f>IF(N1230="základní",J1230,0)</f>
        <v>0</v>
      </c>
      <c r="BF1230" s="182">
        <f>IF(N1230="snížená",J1230,0)</f>
        <v>0</v>
      </c>
      <c r="BG1230" s="182">
        <f>IF(N1230="zákl. přenesená",J1230,0)</f>
        <v>0</v>
      </c>
      <c r="BH1230" s="182">
        <f>IF(N1230="sníž. přenesená",J1230,0)</f>
        <v>0</v>
      </c>
      <c r="BI1230" s="182">
        <f>IF(N1230="nulová",J1230,0)</f>
        <v>0</v>
      </c>
      <c r="BJ1230" s="17" t="s">
        <v>77</v>
      </c>
      <c r="BK1230" s="182">
        <f>ROUND(I1230*H1230,1)</f>
        <v>0</v>
      </c>
      <c r="BL1230" s="17" t="s">
        <v>150</v>
      </c>
      <c r="BM1230" s="17" t="s">
        <v>1630</v>
      </c>
    </row>
    <row r="1231" spans="2:65" s="1" customFormat="1" ht="22.5" customHeight="1">
      <c r="B1231" s="34"/>
      <c r="C1231" s="241" t="s">
        <v>1631</v>
      </c>
      <c r="D1231" s="241" t="s">
        <v>275</v>
      </c>
      <c r="E1231" s="242" t="s">
        <v>1632</v>
      </c>
      <c r="F1231" s="243" t="s">
        <v>1633</v>
      </c>
      <c r="G1231" s="244" t="s">
        <v>137</v>
      </c>
      <c r="H1231" s="245">
        <v>24</v>
      </c>
      <c r="I1231" s="246"/>
      <c r="J1231" s="245">
        <f>ROUND(I1231*H1231,1)</f>
        <v>0</v>
      </c>
      <c r="K1231" s="243" t="s">
        <v>19</v>
      </c>
      <c r="L1231" s="247"/>
      <c r="M1231" s="248" t="s">
        <v>19</v>
      </c>
      <c r="N1231" s="249" t="s">
        <v>41</v>
      </c>
      <c r="O1231" s="35"/>
      <c r="P1231" s="180">
        <f>O1231*H1231</f>
        <v>0</v>
      </c>
      <c r="Q1231" s="180">
        <v>0</v>
      </c>
      <c r="R1231" s="180">
        <f>Q1231*H1231</f>
        <v>0</v>
      </c>
      <c r="S1231" s="180">
        <v>0</v>
      </c>
      <c r="T1231" s="181">
        <f>S1231*H1231</f>
        <v>0</v>
      </c>
      <c r="AR1231" s="17" t="s">
        <v>422</v>
      </c>
      <c r="AT1231" s="17" t="s">
        <v>275</v>
      </c>
      <c r="AU1231" s="17" t="s">
        <v>139</v>
      </c>
      <c r="AY1231" s="17" t="s">
        <v>128</v>
      </c>
      <c r="BE1231" s="182">
        <f>IF(N1231="základní",J1231,0)</f>
        <v>0</v>
      </c>
      <c r="BF1231" s="182">
        <f>IF(N1231="snížená",J1231,0)</f>
        <v>0</v>
      </c>
      <c r="BG1231" s="182">
        <f>IF(N1231="zákl. přenesená",J1231,0)</f>
        <v>0</v>
      </c>
      <c r="BH1231" s="182">
        <f>IF(N1231="sníž. přenesená",J1231,0)</f>
        <v>0</v>
      </c>
      <c r="BI1231" s="182">
        <f>IF(N1231="nulová",J1231,0)</f>
        <v>0</v>
      </c>
      <c r="BJ1231" s="17" t="s">
        <v>77</v>
      </c>
      <c r="BK1231" s="182">
        <f>ROUND(I1231*H1231,1)</f>
        <v>0</v>
      </c>
      <c r="BL1231" s="17" t="s">
        <v>150</v>
      </c>
      <c r="BM1231" s="17" t="s">
        <v>1634</v>
      </c>
    </row>
    <row r="1232" spans="2:63" s="9" customFormat="1" ht="22.35" customHeight="1">
      <c r="B1232" s="158"/>
      <c r="C1232" s="159"/>
      <c r="D1232" s="160" t="s">
        <v>69</v>
      </c>
      <c r="E1232" s="199" t="s">
        <v>1635</v>
      </c>
      <c r="F1232" s="199" t="s">
        <v>1636</v>
      </c>
      <c r="G1232" s="159"/>
      <c r="H1232" s="159"/>
      <c r="I1232" s="162"/>
      <c r="J1232" s="200">
        <f>BK1232</f>
        <v>0</v>
      </c>
      <c r="K1232" s="159"/>
      <c r="L1232" s="164"/>
      <c r="M1232" s="165"/>
      <c r="N1232" s="166"/>
      <c r="O1232" s="166"/>
      <c r="P1232" s="167">
        <f>SUM(P1233:P1260)</f>
        <v>0</v>
      </c>
      <c r="Q1232" s="166"/>
      <c r="R1232" s="167">
        <f>SUM(R1233:R1260)</f>
        <v>25.977780999999997</v>
      </c>
      <c r="S1232" s="166"/>
      <c r="T1232" s="168">
        <f>SUM(T1233:T1260)</f>
        <v>0</v>
      </c>
      <c r="AR1232" s="169" t="s">
        <v>79</v>
      </c>
      <c r="AT1232" s="170" t="s">
        <v>69</v>
      </c>
      <c r="AU1232" s="170" t="s">
        <v>79</v>
      </c>
      <c r="AY1232" s="169" t="s">
        <v>128</v>
      </c>
      <c r="BK1232" s="171">
        <f>SUM(BK1233:BK1260)</f>
        <v>0</v>
      </c>
    </row>
    <row r="1233" spans="2:65" s="1" customFormat="1" ht="22.5" customHeight="1">
      <c r="B1233" s="34"/>
      <c r="C1233" s="172" t="s">
        <v>1637</v>
      </c>
      <c r="D1233" s="172" t="s">
        <v>129</v>
      </c>
      <c r="E1233" s="173" t="s">
        <v>1638</v>
      </c>
      <c r="F1233" s="174" t="s">
        <v>1639</v>
      </c>
      <c r="G1233" s="175" t="s">
        <v>217</v>
      </c>
      <c r="H1233" s="176">
        <v>98.78</v>
      </c>
      <c r="I1233" s="177"/>
      <c r="J1233" s="176">
        <f>ROUND(I1233*H1233,1)</f>
        <v>0</v>
      </c>
      <c r="K1233" s="174" t="s">
        <v>19</v>
      </c>
      <c r="L1233" s="54"/>
      <c r="M1233" s="178" t="s">
        <v>19</v>
      </c>
      <c r="N1233" s="179" t="s">
        <v>41</v>
      </c>
      <c r="O1233" s="35"/>
      <c r="P1233" s="180">
        <f>O1233*H1233</f>
        <v>0</v>
      </c>
      <c r="Q1233" s="180">
        <v>0.00079</v>
      </c>
      <c r="R1233" s="180">
        <f>Q1233*H1233</f>
        <v>0.0780362</v>
      </c>
      <c r="S1233" s="180">
        <v>0</v>
      </c>
      <c r="T1233" s="181">
        <f>S1233*H1233</f>
        <v>0</v>
      </c>
      <c r="AR1233" s="17" t="s">
        <v>150</v>
      </c>
      <c r="AT1233" s="17" t="s">
        <v>129</v>
      </c>
      <c r="AU1233" s="17" t="s">
        <v>139</v>
      </c>
      <c r="AY1233" s="17" t="s">
        <v>128</v>
      </c>
      <c r="BE1233" s="182">
        <f>IF(N1233="základní",J1233,0)</f>
        <v>0</v>
      </c>
      <c r="BF1233" s="182">
        <f>IF(N1233="snížená",J1233,0)</f>
        <v>0</v>
      </c>
      <c r="BG1233" s="182">
        <f>IF(N1233="zákl. přenesená",J1233,0)</f>
        <v>0</v>
      </c>
      <c r="BH1233" s="182">
        <f>IF(N1233="sníž. přenesená",J1233,0)</f>
        <v>0</v>
      </c>
      <c r="BI1233" s="182">
        <f>IF(N1233="nulová",J1233,0)</f>
        <v>0</v>
      </c>
      <c r="BJ1233" s="17" t="s">
        <v>77</v>
      </c>
      <c r="BK1233" s="182">
        <f>ROUND(I1233*H1233,1)</f>
        <v>0</v>
      </c>
      <c r="BL1233" s="17" t="s">
        <v>150</v>
      </c>
      <c r="BM1233" s="17" t="s">
        <v>1640</v>
      </c>
    </row>
    <row r="1234" spans="2:51" s="11" customFormat="1" ht="13.5">
      <c r="B1234" s="203"/>
      <c r="C1234" s="204"/>
      <c r="D1234" s="201" t="s">
        <v>222</v>
      </c>
      <c r="E1234" s="205" t="s">
        <v>19</v>
      </c>
      <c r="F1234" s="206" t="s">
        <v>440</v>
      </c>
      <c r="G1234" s="204"/>
      <c r="H1234" s="207" t="s">
        <v>19</v>
      </c>
      <c r="I1234" s="208"/>
      <c r="J1234" s="204"/>
      <c r="K1234" s="204"/>
      <c r="L1234" s="209"/>
      <c r="M1234" s="210"/>
      <c r="N1234" s="211"/>
      <c r="O1234" s="211"/>
      <c r="P1234" s="211"/>
      <c r="Q1234" s="211"/>
      <c r="R1234" s="211"/>
      <c r="S1234" s="211"/>
      <c r="T1234" s="212"/>
      <c r="AT1234" s="213" t="s">
        <v>222</v>
      </c>
      <c r="AU1234" s="213" t="s">
        <v>139</v>
      </c>
      <c r="AV1234" s="11" t="s">
        <v>77</v>
      </c>
      <c r="AW1234" s="11" t="s">
        <v>33</v>
      </c>
      <c r="AX1234" s="11" t="s">
        <v>70</v>
      </c>
      <c r="AY1234" s="213" t="s">
        <v>128</v>
      </c>
    </row>
    <row r="1235" spans="2:51" s="12" customFormat="1" ht="13.5">
      <c r="B1235" s="214"/>
      <c r="C1235" s="215"/>
      <c r="D1235" s="201" t="s">
        <v>222</v>
      </c>
      <c r="E1235" s="227" t="s">
        <v>19</v>
      </c>
      <c r="F1235" s="228" t="s">
        <v>1641</v>
      </c>
      <c r="G1235" s="215"/>
      <c r="H1235" s="229">
        <v>3.6</v>
      </c>
      <c r="I1235" s="220"/>
      <c r="J1235" s="215"/>
      <c r="K1235" s="215"/>
      <c r="L1235" s="221"/>
      <c r="M1235" s="222"/>
      <c r="N1235" s="223"/>
      <c r="O1235" s="223"/>
      <c r="P1235" s="223"/>
      <c r="Q1235" s="223"/>
      <c r="R1235" s="223"/>
      <c r="S1235" s="223"/>
      <c r="T1235" s="224"/>
      <c r="AT1235" s="225" t="s">
        <v>222</v>
      </c>
      <c r="AU1235" s="225" t="s">
        <v>139</v>
      </c>
      <c r="AV1235" s="12" t="s">
        <v>79</v>
      </c>
      <c r="AW1235" s="12" t="s">
        <v>33</v>
      </c>
      <c r="AX1235" s="12" t="s">
        <v>70</v>
      </c>
      <c r="AY1235" s="225" t="s">
        <v>128</v>
      </c>
    </row>
    <row r="1236" spans="2:51" s="11" customFormat="1" ht="13.5">
      <c r="B1236" s="203"/>
      <c r="C1236" s="204"/>
      <c r="D1236" s="201" t="s">
        <v>222</v>
      </c>
      <c r="E1236" s="205" t="s">
        <v>19</v>
      </c>
      <c r="F1236" s="206" t="s">
        <v>833</v>
      </c>
      <c r="G1236" s="204"/>
      <c r="H1236" s="207" t="s">
        <v>19</v>
      </c>
      <c r="I1236" s="208"/>
      <c r="J1236" s="204"/>
      <c r="K1236" s="204"/>
      <c r="L1236" s="209"/>
      <c r="M1236" s="210"/>
      <c r="N1236" s="211"/>
      <c r="O1236" s="211"/>
      <c r="P1236" s="211"/>
      <c r="Q1236" s="211"/>
      <c r="R1236" s="211"/>
      <c r="S1236" s="211"/>
      <c r="T1236" s="212"/>
      <c r="AT1236" s="213" t="s">
        <v>222</v>
      </c>
      <c r="AU1236" s="213" t="s">
        <v>139</v>
      </c>
      <c r="AV1236" s="11" t="s">
        <v>77</v>
      </c>
      <c r="AW1236" s="11" t="s">
        <v>33</v>
      </c>
      <c r="AX1236" s="11" t="s">
        <v>70</v>
      </c>
      <c r="AY1236" s="213" t="s">
        <v>128</v>
      </c>
    </row>
    <row r="1237" spans="2:51" s="12" customFormat="1" ht="13.5">
      <c r="B1237" s="214"/>
      <c r="C1237" s="215"/>
      <c r="D1237" s="201" t="s">
        <v>222</v>
      </c>
      <c r="E1237" s="227" t="s">
        <v>19</v>
      </c>
      <c r="F1237" s="228" t="s">
        <v>1642</v>
      </c>
      <c r="G1237" s="215"/>
      <c r="H1237" s="229">
        <v>91.98</v>
      </c>
      <c r="I1237" s="220"/>
      <c r="J1237" s="215"/>
      <c r="K1237" s="215"/>
      <c r="L1237" s="221"/>
      <c r="M1237" s="222"/>
      <c r="N1237" s="223"/>
      <c r="O1237" s="223"/>
      <c r="P1237" s="223"/>
      <c r="Q1237" s="223"/>
      <c r="R1237" s="223"/>
      <c r="S1237" s="223"/>
      <c r="T1237" s="224"/>
      <c r="AT1237" s="225" t="s">
        <v>222</v>
      </c>
      <c r="AU1237" s="225" t="s">
        <v>139</v>
      </c>
      <c r="AV1237" s="12" t="s">
        <v>79</v>
      </c>
      <c r="AW1237" s="12" t="s">
        <v>33</v>
      </c>
      <c r="AX1237" s="12" t="s">
        <v>70</v>
      </c>
      <c r="AY1237" s="225" t="s">
        <v>128</v>
      </c>
    </row>
    <row r="1238" spans="2:51" s="11" customFormat="1" ht="13.5">
      <c r="B1238" s="203"/>
      <c r="C1238" s="204"/>
      <c r="D1238" s="201" t="s">
        <v>222</v>
      </c>
      <c r="E1238" s="205" t="s">
        <v>19</v>
      </c>
      <c r="F1238" s="206" t="s">
        <v>526</v>
      </c>
      <c r="G1238" s="204"/>
      <c r="H1238" s="207" t="s">
        <v>19</v>
      </c>
      <c r="I1238" s="208"/>
      <c r="J1238" s="204"/>
      <c r="K1238" s="204"/>
      <c r="L1238" s="209"/>
      <c r="M1238" s="210"/>
      <c r="N1238" s="211"/>
      <c r="O1238" s="211"/>
      <c r="P1238" s="211"/>
      <c r="Q1238" s="211"/>
      <c r="R1238" s="211"/>
      <c r="S1238" s="211"/>
      <c r="T1238" s="212"/>
      <c r="AT1238" s="213" t="s">
        <v>222</v>
      </c>
      <c r="AU1238" s="213" t="s">
        <v>139</v>
      </c>
      <c r="AV1238" s="11" t="s">
        <v>77</v>
      </c>
      <c r="AW1238" s="11" t="s">
        <v>33</v>
      </c>
      <c r="AX1238" s="11" t="s">
        <v>70</v>
      </c>
      <c r="AY1238" s="213" t="s">
        <v>128</v>
      </c>
    </row>
    <row r="1239" spans="2:51" s="12" customFormat="1" ht="13.5">
      <c r="B1239" s="214"/>
      <c r="C1239" s="215"/>
      <c r="D1239" s="201" t="s">
        <v>222</v>
      </c>
      <c r="E1239" s="227" t="s">
        <v>19</v>
      </c>
      <c r="F1239" s="228" t="s">
        <v>1643</v>
      </c>
      <c r="G1239" s="215"/>
      <c r="H1239" s="229">
        <v>3.2</v>
      </c>
      <c r="I1239" s="220"/>
      <c r="J1239" s="215"/>
      <c r="K1239" s="215"/>
      <c r="L1239" s="221"/>
      <c r="M1239" s="222"/>
      <c r="N1239" s="223"/>
      <c r="O1239" s="223"/>
      <c r="P1239" s="223"/>
      <c r="Q1239" s="223"/>
      <c r="R1239" s="223"/>
      <c r="S1239" s="223"/>
      <c r="T1239" s="224"/>
      <c r="AT1239" s="225" t="s">
        <v>222</v>
      </c>
      <c r="AU1239" s="225" t="s">
        <v>139</v>
      </c>
      <c r="AV1239" s="12" t="s">
        <v>79</v>
      </c>
      <c r="AW1239" s="12" t="s">
        <v>33</v>
      </c>
      <c r="AX1239" s="12" t="s">
        <v>70</v>
      </c>
      <c r="AY1239" s="225" t="s">
        <v>128</v>
      </c>
    </row>
    <row r="1240" spans="2:51" s="13" customFormat="1" ht="13.5">
      <c r="B1240" s="230"/>
      <c r="C1240" s="231"/>
      <c r="D1240" s="216" t="s">
        <v>222</v>
      </c>
      <c r="E1240" s="232" t="s">
        <v>19</v>
      </c>
      <c r="F1240" s="233" t="s">
        <v>251</v>
      </c>
      <c r="G1240" s="231"/>
      <c r="H1240" s="234">
        <v>98.78</v>
      </c>
      <c r="I1240" s="235"/>
      <c r="J1240" s="231"/>
      <c r="K1240" s="231"/>
      <c r="L1240" s="236"/>
      <c r="M1240" s="237"/>
      <c r="N1240" s="238"/>
      <c r="O1240" s="238"/>
      <c r="P1240" s="238"/>
      <c r="Q1240" s="238"/>
      <c r="R1240" s="238"/>
      <c r="S1240" s="238"/>
      <c r="T1240" s="239"/>
      <c r="AT1240" s="240" t="s">
        <v>222</v>
      </c>
      <c r="AU1240" s="240" t="s">
        <v>139</v>
      </c>
      <c r="AV1240" s="13" t="s">
        <v>143</v>
      </c>
      <c r="AW1240" s="13" t="s">
        <v>33</v>
      </c>
      <c r="AX1240" s="13" t="s">
        <v>77</v>
      </c>
      <c r="AY1240" s="240" t="s">
        <v>128</v>
      </c>
    </row>
    <row r="1241" spans="2:65" s="1" customFormat="1" ht="22.5" customHeight="1">
      <c r="B1241" s="34"/>
      <c r="C1241" s="241" t="s">
        <v>1644</v>
      </c>
      <c r="D1241" s="241" t="s">
        <v>275</v>
      </c>
      <c r="E1241" s="242" t="s">
        <v>1645</v>
      </c>
      <c r="F1241" s="243" t="s">
        <v>1646</v>
      </c>
      <c r="G1241" s="244" t="s">
        <v>217</v>
      </c>
      <c r="H1241" s="245">
        <v>108.66</v>
      </c>
      <c r="I1241" s="246"/>
      <c r="J1241" s="245">
        <f>ROUND(I1241*H1241,1)</f>
        <v>0</v>
      </c>
      <c r="K1241" s="243" t="s">
        <v>19</v>
      </c>
      <c r="L1241" s="247"/>
      <c r="M1241" s="248" t="s">
        <v>19</v>
      </c>
      <c r="N1241" s="249" t="s">
        <v>41</v>
      </c>
      <c r="O1241" s="35"/>
      <c r="P1241" s="180">
        <f>O1241*H1241</f>
        <v>0</v>
      </c>
      <c r="Q1241" s="180">
        <v>0.086</v>
      </c>
      <c r="R1241" s="180">
        <f>Q1241*H1241</f>
        <v>9.344759999999999</v>
      </c>
      <c r="S1241" s="180">
        <v>0</v>
      </c>
      <c r="T1241" s="181">
        <f>S1241*H1241</f>
        <v>0</v>
      </c>
      <c r="AR1241" s="17" t="s">
        <v>422</v>
      </c>
      <c r="AT1241" s="17" t="s">
        <v>275</v>
      </c>
      <c r="AU1241" s="17" t="s">
        <v>139</v>
      </c>
      <c r="AY1241" s="17" t="s">
        <v>128</v>
      </c>
      <c r="BE1241" s="182">
        <f>IF(N1241="základní",J1241,0)</f>
        <v>0</v>
      </c>
      <c r="BF1241" s="182">
        <f>IF(N1241="snížená",J1241,0)</f>
        <v>0</v>
      </c>
      <c r="BG1241" s="182">
        <f>IF(N1241="zákl. přenesená",J1241,0)</f>
        <v>0</v>
      </c>
      <c r="BH1241" s="182">
        <f>IF(N1241="sníž. přenesená",J1241,0)</f>
        <v>0</v>
      </c>
      <c r="BI1241" s="182">
        <f>IF(N1241="nulová",J1241,0)</f>
        <v>0</v>
      </c>
      <c r="BJ1241" s="17" t="s">
        <v>77</v>
      </c>
      <c r="BK1241" s="182">
        <f>ROUND(I1241*H1241,1)</f>
        <v>0</v>
      </c>
      <c r="BL1241" s="17" t="s">
        <v>150</v>
      </c>
      <c r="BM1241" s="17" t="s">
        <v>1647</v>
      </c>
    </row>
    <row r="1242" spans="2:65" s="1" customFormat="1" ht="22.5" customHeight="1">
      <c r="B1242" s="34"/>
      <c r="C1242" s="172" t="s">
        <v>1648</v>
      </c>
      <c r="D1242" s="172" t="s">
        <v>129</v>
      </c>
      <c r="E1242" s="173" t="s">
        <v>1649</v>
      </c>
      <c r="F1242" s="174" t="s">
        <v>1650</v>
      </c>
      <c r="G1242" s="175" t="s">
        <v>227</v>
      </c>
      <c r="H1242" s="176">
        <v>167.09</v>
      </c>
      <c r="I1242" s="177"/>
      <c r="J1242" s="176">
        <f>ROUND(I1242*H1242,1)</f>
        <v>0</v>
      </c>
      <c r="K1242" s="174" t="s">
        <v>19</v>
      </c>
      <c r="L1242" s="54"/>
      <c r="M1242" s="178" t="s">
        <v>19</v>
      </c>
      <c r="N1242" s="179" t="s">
        <v>41</v>
      </c>
      <c r="O1242" s="35"/>
      <c r="P1242" s="180">
        <f>O1242*H1242</f>
        <v>0</v>
      </c>
      <c r="Q1242" s="180">
        <v>0.00416</v>
      </c>
      <c r="R1242" s="180">
        <f>Q1242*H1242</f>
        <v>0.6950944</v>
      </c>
      <c r="S1242" s="180">
        <v>0</v>
      </c>
      <c r="T1242" s="181">
        <f>S1242*H1242</f>
        <v>0</v>
      </c>
      <c r="AR1242" s="17" t="s">
        <v>150</v>
      </c>
      <c r="AT1242" s="17" t="s">
        <v>129</v>
      </c>
      <c r="AU1242" s="17" t="s">
        <v>139</v>
      </c>
      <c r="AY1242" s="17" t="s">
        <v>128</v>
      </c>
      <c r="BE1242" s="182">
        <f>IF(N1242="základní",J1242,0)</f>
        <v>0</v>
      </c>
      <c r="BF1242" s="182">
        <f>IF(N1242="snížená",J1242,0)</f>
        <v>0</v>
      </c>
      <c r="BG1242" s="182">
        <f>IF(N1242="zákl. přenesená",J1242,0)</f>
        <v>0</v>
      </c>
      <c r="BH1242" s="182">
        <f>IF(N1242="sníž. přenesená",J1242,0)</f>
        <v>0</v>
      </c>
      <c r="BI1242" s="182">
        <f>IF(N1242="nulová",J1242,0)</f>
        <v>0</v>
      </c>
      <c r="BJ1242" s="17" t="s">
        <v>77</v>
      </c>
      <c r="BK1242" s="182">
        <f>ROUND(I1242*H1242,1)</f>
        <v>0</v>
      </c>
      <c r="BL1242" s="17" t="s">
        <v>150</v>
      </c>
      <c r="BM1242" s="17" t="s">
        <v>1651</v>
      </c>
    </row>
    <row r="1243" spans="2:51" s="11" customFormat="1" ht="13.5">
      <c r="B1243" s="203"/>
      <c r="C1243" s="204"/>
      <c r="D1243" s="201" t="s">
        <v>222</v>
      </c>
      <c r="E1243" s="205" t="s">
        <v>19</v>
      </c>
      <c r="F1243" s="206" t="s">
        <v>440</v>
      </c>
      <c r="G1243" s="204"/>
      <c r="H1243" s="207" t="s">
        <v>19</v>
      </c>
      <c r="I1243" s="208"/>
      <c r="J1243" s="204"/>
      <c r="K1243" s="204"/>
      <c r="L1243" s="209"/>
      <c r="M1243" s="210"/>
      <c r="N1243" s="211"/>
      <c r="O1243" s="211"/>
      <c r="P1243" s="211"/>
      <c r="Q1243" s="211"/>
      <c r="R1243" s="211"/>
      <c r="S1243" s="211"/>
      <c r="T1243" s="212"/>
      <c r="AT1243" s="213" t="s">
        <v>222</v>
      </c>
      <c r="AU1243" s="213" t="s">
        <v>139</v>
      </c>
      <c r="AV1243" s="11" t="s">
        <v>77</v>
      </c>
      <c r="AW1243" s="11" t="s">
        <v>33</v>
      </c>
      <c r="AX1243" s="11" t="s">
        <v>70</v>
      </c>
      <c r="AY1243" s="213" t="s">
        <v>128</v>
      </c>
    </row>
    <row r="1244" spans="2:51" s="12" customFormat="1" ht="13.5">
      <c r="B1244" s="214"/>
      <c r="C1244" s="215"/>
      <c r="D1244" s="201" t="s">
        <v>222</v>
      </c>
      <c r="E1244" s="227" t="s">
        <v>19</v>
      </c>
      <c r="F1244" s="228" t="s">
        <v>1286</v>
      </c>
      <c r="G1244" s="215"/>
      <c r="H1244" s="229">
        <v>2.76</v>
      </c>
      <c r="I1244" s="220"/>
      <c r="J1244" s="215"/>
      <c r="K1244" s="215"/>
      <c r="L1244" s="221"/>
      <c r="M1244" s="222"/>
      <c r="N1244" s="223"/>
      <c r="O1244" s="223"/>
      <c r="P1244" s="223"/>
      <c r="Q1244" s="223"/>
      <c r="R1244" s="223"/>
      <c r="S1244" s="223"/>
      <c r="T1244" s="224"/>
      <c r="AT1244" s="225" t="s">
        <v>222</v>
      </c>
      <c r="AU1244" s="225" t="s">
        <v>139</v>
      </c>
      <c r="AV1244" s="12" t="s">
        <v>79</v>
      </c>
      <c r="AW1244" s="12" t="s">
        <v>33</v>
      </c>
      <c r="AX1244" s="12" t="s">
        <v>70</v>
      </c>
      <c r="AY1244" s="225" t="s">
        <v>128</v>
      </c>
    </row>
    <row r="1245" spans="2:51" s="11" customFormat="1" ht="13.5">
      <c r="B1245" s="203"/>
      <c r="C1245" s="204"/>
      <c r="D1245" s="201" t="s">
        <v>222</v>
      </c>
      <c r="E1245" s="205" t="s">
        <v>19</v>
      </c>
      <c r="F1245" s="206" t="s">
        <v>833</v>
      </c>
      <c r="G1245" s="204"/>
      <c r="H1245" s="207" t="s">
        <v>19</v>
      </c>
      <c r="I1245" s="208"/>
      <c r="J1245" s="204"/>
      <c r="K1245" s="204"/>
      <c r="L1245" s="209"/>
      <c r="M1245" s="210"/>
      <c r="N1245" s="211"/>
      <c r="O1245" s="211"/>
      <c r="P1245" s="211"/>
      <c r="Q1245" s="211"/>
      <c r="R1245" s="211"/>
      <c r="S1245" s="211"/>
      <c r="T1245" s="212"/>
      <c r="AT1245" s="213" t="s">
        <v>222</v>
      </c>
      <c r="AU1245" s="213" t="s">
        <v>139</v>
      </c>
      <c r="AV1245" s="11" t="s">
        <v>77</v>
      </c>
      <c r="AW1245" s="11" t="s">
        <v>33</v>
      </c>
      <c r="AX1245" s="11" t="s">
        <v>70</v>
      </c>
      <c r="AY1245" s="213" t="s">
        <v>128</v>
      </c>
    </row>
    <row r="1246" spans="2:51" s="12" customFormat="1" ht="13.5">
      <c r="B1246" s="214"/>
      <c r="C1246" s="215"/>
      <c r="D1246" s="201" t="s">
        <v>222</v>
      </c>
      <c r="E1246" s="227" t="s">
        <v>19</v>
      </c>
      <c r="F1246" s="228" t="s">
        <v>1287</v>
      </c>
      <c r="G1246" s="215"/>
      <c r="H1246" s="229">
        <v>159.62</v>
      </c>
      <c r="I1246" s="220"/>
      <c r="J1246" s="215"/>
      <c r="K1246" s="215"/>
      <c r="L1246" s="221"/>
      <c r="M1246" s="222"/>
      <c r="N1246" s="223"/>
      <c r="O1246" s="223"/>
      <c r="P1246" s="223"/>
      <c r="Q1246" s="223"/>
      <c r="R1246" s="223"/>
      <c r="S1246" s="223"/>
      <c r="T1246" s="224"/>
      <c r="AT1246" s="225" t="s">
        <v>222</v>
      </c>
      <c r="AU1246" s="225" t="s">
        <v>139</v>
      </c>
      <c r="AV1246" s="12" t="s">
        <v>79</v>
      </c>
      <c r="AW1246" s="12" t="s">
        <v>33</v>
      </c>
      <c r="AX1246" s="12" t="s">
        <v>70</v>
      </c>
      <c r="AY1246" s="225" t="s">
        <v>128</v>
      </c>
    </row>
    <row r="1247" spans="2:51" s="11" customFormat="1" ht="13.5">
      <c r="B1247" s="203"/>
      <c r="C1247" s="204"/>
      <c r="D1247" s="201" t="s">
        <v>222</v>
      </c>
      <c r="E1247" s="205" t="s">
        <v>19</v>
      </c>
      <c r="F1247" s="206" t="s">
        <v>525</v>
      </c>
      <c r="G1247" s="204"/>
      <c r="H1247" s="207" t="s">
        <v>19</v>
      </c>
      <c r="I1247" s="208"/>
      <c r="J1247" s="204"/>
      <c r="K1247" s="204"/>
      <c r="L1247" s="209"/>
      <c r="M1247" s="210"/>
      <c r="N1247" s="211"/>
      <c r="O1247" s="211"/>
      <c r="P1247" s="211"/>
      <c r="Q1247" s="211"/>
      <c r="R1247" s="211"/>
      <c r="S1247" s="211"/>
      <c r="T1247" s="212"/>
      <c r="AT1247" s="213" t="s">
        <v>222</v>
      </c>
      <c r="AU1247" s="213" t="s">
        <v>139</v>
      </c>
      <c r="AV1247" s="11" t="s">
        <v>77</v>
      </c>
      <c r="AW1247" s="11" t="s">
        <v>33</v>
      </c>
      <c r="AX1247" s="11" t="s">
        <v>70</v>
      </c>
      <c r="AY1247" s="213" t="s">
        <v>128</v>
      </c>
    </row>
    <row r="1248" spans="2:51" s="12" customFormat="1" ht="13.5">
      <c r="B1248" s="214"/>
      <c r="C1248" s="215"/>
      <c r="D1248" s="201" t="s">
        <v>222</v>
      </c>
      <c r="E1248" s="227" t="s">
        <v>19</v>
      </c>
      <c r="F1248" s="228" t="s">
        <v>1288</v>
      </c>
      <c r="G1248" s="215"/>
      <c r="H1248" s="229">
        <v>1.6</v>
      </c>
      <c r="I1248" s="220"/>
      <c r="J1248" s="215"/>
      <c r="K1248" s="215"/>
      <c r="L1248" s="221"/>
      <c r="M1248" s="222"/>
      <c r="N1248" s="223"/>
      <c r="O1248" s="223"/>
      <c r="P1248" s="223"/>
      <c r="Q1248" s="223"/>
      <c r="R1248" s="223"/>
      <c r="S1248" s="223"/>
      <c r="T1248" s="224"/>
      <c r="AT1248" s="225" t="s">
        <v>222</v>
      </c>
      <c r="AU1248" s="225" t="s">
        <v>139</v>
      </c>
      <c r="AV1248" s="12" t="s">
        <v>79</v>
      </c>
      <c r="AW1248" s="12" t="s">
        <v>33</v>
      </c>
      <c r="AX1248" s="12" t="s">
        <v>70</v>
      </c>
      <c r="AY1248" s="225" t="s">
        <v>128</v>
      </c>
    </row>
    <row r="1249" spans="2:51" s="11" customFormat="1" ht="13.5">
      <c r="B1249" s="203"/>
      <c r="C1249" s="204"/>
      <c r="D1249" s="201" t="s">
        <v>222</v>
      </c>
      <c r="E1249" s="205" t="s">
        <v>19</v>
      </c>
      <c r="F1249" s="206" t="s">
        <v>526</v>
      </c>
      <c r="G1249" s="204"/>
      <c r="H1249" s="207" t="s">
        <v>19</v>
      </c>
      <c r="I1249" s="208"/>
      <c r="J1249" s="204"/>
      <c r="K1249" s="204"/>
      <c r="L1249" s="209"/>
      <c r="M1249" s="210"/>
      <c r="N1249" s="211"/>
      <c r="O1249" s="211"/>
      <c r="P1249" s="211"/>
      <c r="Q1249" s="211"/>
      <c r="R1249" s="211"/>
      <c r="S1249" s="211"/>
      <c r="T1249" s="212"/>
      <c r="AT1249" s="213" t="s">
        <v>222</v>
      </c>
      <c r="AU1249" s="213" t="s">
        <v>139</v>
      </c>
      <c r="AV1249" s="11" t="s">
        <v>77</v>
      </c>
      <c r="AW1249" s="11" t="s">
        <v>33</v>
      </c>
      <c r="AX1249" s="11" t="s">
        <v>70</v>
      </c>
      <c r="AY1249" s="213" t="s">
        <v>128</v>
      </c>
    </row>
    <row r="1250" spans="2:51" s="12" customFormat="1" ht="13.5">
      <c r="B1250" s="214"/>
      <c r="C1250" s="215"/>
      <c r="D1250" s="201" t="s">
        <v>222</v>
      </c>
      <c r="E1250" s="227" t="s">
        <v>19</v>
      </c>
      <c r="F1250" s="228" t="s">
        <v>1289</v>
      </c>
      <c r="G1250" s="215"/>
      <c r="H1250" s="229">
        <v>3.11</v>
      </c>
      <c r="I1250" s="220"/>
      <c r="J1250" s="215"/>
      <c r="K1250" s="215"/>
      <c r="L1250" s="221"/>
      <c r="M1250" s="222"/>
      <c r="N1250" s="223"/>
      <c r="O1250" s="223"/>
      <c r="P1250" s="223"/>
      <c r="Q1250" s="223"/>
      <c r="R1250" s="223"/>
      <c r="S1250" s="223"/>
      <c r="T1250" s="224"/>
      <c r="AT1250" s="225" t="s">
        <v>222</v>
      </c>
      <c r="AU1250" s="225" t="s">
        <v>139</v>
      </c>
      <c r="AV1250" s="12" t="s">
        <v>79</v>
      </c>
      <c r="AW1250" s="12" t="s">
        <v>33</v>
      </c>
      <c r="AX1250" s="12" t="s">
        <v>70</v>
      </c>
      <c r="AY1250" s="225" t="s">
        <v>128</v>
      </c>
    </row>
    <row r="1251" spans="2:51" s="13" customFormat="1" ht="13.5">
      <c r="B1251" s="230"/>
      <c r="C1251" s="231"/>
      <c r="D1251" s="216" t="s">
        <v>222</v>
      </c>
      <c r="E1251" s="232" t="s">
        <v>19</v>
      </c>
      <c r="F1251" s="233" t="s">
        <v>251</v>
      </c>
      <c r="G1251" s="231"/>
      <c r="H1251" s="234">
        <v>167.09</v>
      </c>
      <c r="I1251" s="235"/>
      <c r="J1251" s="231"/>
      <c r="K1251" s="231"/>
      <c r="L1251" s="236"/>
      <c r="M1251" s="237"/>
      <c r="N1251" s="238"/>
      <c r="O1251" s="238"/>
      <c r="P1251" s="238"/>
      <c r="Q1251" s="238"/>
      <c r="R1251" s="238"/>
      <c r="S1251" s="238"/>
      <c r="T1251" s="239"/>
      <c r="AT1251" s="240" t="s">
        <v>222</v>
      </c>
      <c r="AU1251" s="240" t="s">
        <v>139</v>
      </c>
      <c r="AV1251" s="13" t="s">
        <v>143</v>
      </c>
      <c r="AW1251" s="13" t="s">
        <v>33</v>
      </c>
      <c r="AX1251" s="13" t="s">
        <v>77</v>
      </c>
      <c r="AY1251" s="240" t="s">
        <v>128</v>
      </c>
    </row>
    <row r="1252" spans="2:65" s="1" customFormat="1" ht="22.5" customHeight="1">
      <c r="B1252" s="34"/>
      <c r="C1252" s="172" t="s">
        <v>1652</v>
      </c>
      <c r="D1252" s="172" t="s">
        <v>129</v>
      </c>
      <c r="E1252" s="173" t="s">
        <v>1653</v>
      </c>
      <c r="F1252" s="174" t="s">
        <v>1654</v>
      </c>
      <c r="G1252" s="175" t="s">
        <v>227</v>
      </c>
      <c r="H1252" s="176">
        <v>167.09</v>
      </c>
      <c r="I1252" s="177"/>
      <c r="J1252" s="176">
        <f>ROUND(I1252*H1252,1)</f>
        <v>0</v>
      </c>
      <c r="K1252" s="174" t="s">
        <v>19</v>
      </c>
      <c r="L1252" s="54"/>
      <c r="M1252" s="178" t="s">
        <v>19</v>
      </c>
      <c r="N1252" s="179" t="s">
        <v>41</v>
      </c>
      <c r="O1252" s="35"/>
      <c r="P1252" s="180">
        <f>O1252*H1252</f>
        <v>0</v>
      </c>
      <c r="Q1252" s="180">
        <v>0</v>
      </c>
      <c r="R1252" s="180">
        <f>Q1252*H1252</f>
        <v>0</v>
      </c>
      <c r="S1252" s="180">
        <v>0</v>
      </c>
      <c r="T1252" s="181">
        <f>S1252*H1252</f>
        <v>0</v>
      </c>
      <c r="AR1252" s="17" t="s">
        <v>150</v>
      </c>
      <c r="AT1252" s="17" t="s">
        <v>129</v>
      </c>
      <c r="AU1252" s="17" t="s">
        <v>139</v>
      </c>
      <c r="AY1252" s="17" t="s">
        <v>128</v>
      </c>
      <c r="BE1252" s="182">
        <f>IF(N1252="základní",J1252,0)</f>
        <v>0</v>
      </c>
      <c r="BF1252" s="182">
        <f>IF(N1252="snížená",J1252,0)</f>
        <v>0</v>
      </c>
      <c r="BG1252" s="182">
        <f>IF(N1252="zákl. přenesená",J1252,0)</f>
        <v>0</v>
      </c>
      <c r="BH1252" s="182">
        <f>IF(N1252="sníž. přenesená",J1252,0)</f>
        <v>0</v>
      </c>
      <c r="BI1252" s="182">
        <f>IF(N1252="nulová",J1252,0)</f>
        <v>0</v>
      </c>
      <c r="BJ1252" s="17" t="s">
        <v>77</v>
      </c>
      <c r="BK1252" s="182">
        <f>ROUND(I1252*H1252,1)</f>
        <v>0</v>
      </c>
      <c r="BL1252" s="17" t="s">
        <v>150</v>
      </c>
      <c r="BM1252" s="17" t="s">
        <v>1655</v>
      </c>
    </row>
    <row r="1253" spans="2:65" s="1" customFormat="1" ht="22.5" customHeight="1">
      <c r="B1253" s="34"/>
      <c r="C1253" s="241" t="s">
        <v>1656</v>
      </c>
      <c r="D1253" s="241" t="s">
        <v>275</v>
      </c>
      <c r="E1253" s="242" t="s">
        <v>1657</v>
      </c>
      <c r="F1253" s="243" t="s">
        <v>1658</v>
      </c>
      <c r="G1253" s="244" t="s">
        <v>227</v>
      </c>
      <c r="H1253" s="245">
        <v>183.8</v>
      </c>
      <c r="I1253" s="246"/>
      <c r="J1253" s="245">
        <f>ROUND(I1253*H1253,1)</f>
        <v>0</v>
      </c>
      <c r="K1253" s="243" t="s">
        <v>19</v>
      </c>
      <c r="L1253" s="247"/>
      <c r="M1253" s="248" t="s">
        <v>19</v>
      </c>
      <c r="N1253" s="249" t="s">
        <v>41</v>
      </c>
      <c r="O1253" s="35"/>
      <c r="P1253" s="180">
        <f>O1253*H1253</f>
        <v>0</v>
      </c>
      <c r="Q1253" s="180">
        <v>0.086</v>
      </c>
      <c r="R1253" s="180">
        <f>Q1253*H1253</f>
        <v>15.806799999999999</v>
      </c>
      <c r="S1253" s="180">
        <v>0</v>
      </c>
      <c r="T1253" s="181">
        <f>S1253*H1253</f>
        <v>0</v>
      </c>
      <c r="AR1253" s="17" t="s">
        <v>422</v>
      </c>
      <c r="AT1253" s="17" t="s">
        <v>275</v>
      </c>
      <c r="AU1253" s="17" t="s">
        <v>139</v>
      </c>
      <c r="AY1253" s="17" t="s">
        <v>128</v>
      </c>
      <c r="BE1253" s="182">
        <f>IF(N1253="základní",J1253,0)</f>
        <v>0</v>
      </c>
      <c r="BF1253" s="182">
        <f>IF(N1253="snížená",J1253,0)</f>
        <v>0</v>
      </c>
      <c r="BG1253" s="182">
        <f>IF(N1253="zákl. přenesená",J1253,0)</f>
        <v>0</v>
      </c>
      <c r="BH1253" s="182">
        <f>IF(N1253="sníž. přenesená",J1253,0)</f>
        <v>0</v>
      </c>
      <c r="BI1253" s="182">
        <f>IF(N1253="nulová",J1253,0)</f>
        <v>0</v>
      </c>
      <c r="BJ1253" s="17" t="s">
        <v>77</v>
      </c>
      <c r="BK1253" s="182">
        <f>ROUND(I1253*H1253,1)</f>
        <v>0</v>
      </c>
      <c r="BL1253" s="17" t="s">
        <v>150</v>
      </c>
      <c r="BM1253" s="17" t="s">
        <v>1659</v>
      </c>
    </row>
    <row r="1254" spans="2:65" s="1" customFormat="1" ht="22.5" customHeight="1">
      <c r="B1254" s="34"/>
      <c r="C1254" s="172" t="s">
        <v>1660</v>
      </c>
      <c r="D1254" s="172" t="s">
        <v>129</v>
      </c>
      <c r="E1254" s="173" t="s">
        <v>1661</v>
      </c>
      <c r="F1254" s="174" t="s">
        <v>1662</v>
      </c>
      <c r="G1254" s="175" t="s">
        <v>227</v>
      </c>
      <c r="H1254" s="176">
        <v>167.09</v>
      </c>
      <c r="I1254" s="177"/>
      <c r="J1254" s="176">
        <f>ROUND(I1254*H1254,1)</f>
        <v>0</v>
      </c>
      <c r="K1254" s="174" t="s">
        <v>218</v>
      </c>
      <c r="L1254" s="54"/>
      <c r="M1254" s="178" t="s">
        <v>19</v>
      </c>
      <c r="N1254" s="179" t="s">
        <v>41</v>
      </c>
      <c r="O1254" s="35"/>
      <c r="P1254" s="180">
        <f>O1254*H1254</f>
        <v>0</v>
      </c>
      <c r="Q1254" s="180">
        <v>0.0003</v>
      </c>
      <c r="R1254" s="180">
        <f>Q1254*H1254</f>
        <v>0.050127</v>
      </c>
      <c r="S1254" s="180">
        <v>0</v>
      </c>
      <c r="T1254" s="181">
        <f>S1254*H1254</f>
        <v>0</v>
      </c>
      <c r="AR1254" s="17" t="s">
        <v>150</v>
      </c>
      <c r="AT1254" s="17" t="s">
        <v>129</v>
      </c>
      <c r="AU1254" s="17" t="s">
        <v>139</v>
      </c>
      <c r="AY1254" s="17" t="s">
        <v>128</v>
      </c>
      <c r="BE1254" s="182">
        <f>IF(N1254="základní",J1254,0)</f>
        <v>0</v>
      </c>
      <c r="BF1254" s="182">
        <f>IF(N1254="snížená",J1254,0)</f>
        <v>0</v>
      </c>
      <c r="BG1254" s="182">
        <f>IF(N1254="zákl. přenesená",J1254,0)</f>
        <v>0</v>
      </c>
      <c r="BH1254" s="182">
        <f>IF(N1254="sníž. přenesená",J1254,0)</f>
        <v>0</v>
      </c>
      <c r="BI1254" s="182">
        <f>IF(N1254="nulová",J1254,0)</f>
        <v>0</v>
      </c>
      <c r="BJ1254" s="17" t="s">
        <v>77</v>
      </c>
      <c r="BK1254" s="182">
        <f>ROUND(I1254*H1254,1)</f>
        <v>0</v>
      </c>
      <c r="BL1254" s="17" t="s">
        <v>150</v>
      </c>
      <c r="BM1254" s="17" t="s">
        <v>1663</v>
      </c>
    </row>
    <row r="1255" spans="2:47" s="1" customFormat="1" ht="40.5">
      <c r="B1255" s="34"/>
      <c r="C1255" s="56"/>
      <c r="D1255" s="216" t="s">
        <v>220</v>
      </c>
      <c r="E1255" s="56"/>
      <c r="F1255" s="226" t="s">
        <v>1664</v>
      </c>
      <c r="G1255" s="56"/>
      <c r="H1255" s="56"/>
      <c r="I1255" s="145"/>
      <c r="J1255" s="56"/>
      <c r="K1255" s="56"/>
      <c r="L1255" s="54"/>
      <c r="M1255" s="71"/>
      <c r="N1255" s="35"/>
      <c r="O1255" s="35"/>
      <c r="P1255" s="35"/>
      <c r="Q1255" s="35"/>
      <c r="R1255" s="35"/>
      <c r="S1255" s="35"/>
      <c r="T1255" s="72"/>
      <c r="AT1255" s="17" t="s">
        <v>220</v>
      </c>
      <c r="AU1255" s="17" t="s">
        <v>139</v>
      </c>
    </row>
    <row r="1256" spans="2:65" s="1" customFormat="1" ht="22.5" customHeight="1">
      <c r="B1256" s="34"/>
      <c r="C1256" s="172" t="s">
        <v>1665</v>
      </c>
      <c r="D1256" s="172" t="s">
        <v>129</v>
      </c>
      <c r="E1256" s="173" t="s">
        <v>1666</v>
      </c>
      <c r="F1256" s="174" t="s">
        <v>1667</v>
      </c>
      <c r="G1256" s="175" t="s">
        <v>217</v>
      </c>
      <c r="H1256" s="176">
        <v>98.78</v>
      </c>
      <c r="I1256" s="177"/>
      <c r="J1256" s="176">
        <f>ROUND(I1256*H1256,1)</f>
        <v>0</v>
      </c>
      <c r="K1256" s="174" t="s">
        <v>19</v>
      </c>
      <c r="L1256" s="54"/>
      <c r="M1256" s="178" t="s">
        <v>19</v>
      </c>
      <c r="N1256" s="179" t="s">
        <v>41</v>
      </c>
      <c r="O1256" s="35"/>
      <c r="P1256" s="180">
        <f>O1256*H1256</f>
        <v>0</v>
      </c>
      <c r="Q1256" s="180">
        <v>0</v>
      </c>
      <c r="R1256" s="180">
        <f>Q1256*H1256</f>
        <v>0</v>
      </c>
      <c r="S1256" s="180">
        <v>0</v>
      </c>
      <c r="T1256" s="181">
        <f>S1256*H1256</f>
        <v>0</v>
      </c>
      <c r="AR1256" s="17" t="s">
        <v>150</v>
      </c>
      <c r="AT1256" s="17" t="s">
        <v>129</v>
      </c>
      <c r="AU1256" s="17" t="s">
        <v>139</v>
      </c>
      <c r="AY1256" s="17" t="s">
        <v>128</v>
      </c>
      <c r="BE1256" s="182">
        <f>IF(N1256="základní",J1256,0)</f>
        <v>0</v>
      </c>
      <c r="BF1256" s="182">
        <f>IF(N1256="snížená",J1256,0)</f>
        <v>0</v>
      </c>
      <c r="BG1256" s="182">
        <f>IF(N1256="zákl. přenesená",J1256,0)</f>
        <v>0</v>
      </c>
      <c r="BH1256" s="182">
        <f>IF(N1256="sníž. přenesená",J1256,0)</f>
        <v>0</v>
      </c>
      <c r="BI1256" s="182">
        <f>IF(N1256="nulová",J1256,0)</f>
        <v>0</v>
      </c>
      <c r="BJ1256" s="17" t="s">
        <v>77</v>
      </c>
      <c r="BK1256" s="182">
        <f>ROUND(I1256*H1256,1)</f>
        <v>0</v>
      </c>
      <c r="BL1256" s="17" t="s">
        <v>150</v>
      </c>
      <c r="BM1256" s="17" t="s">
        <v>1668</v>
      </c>
    </row>
    <row r="1257" spans="2:65" s="1" customFormat="1" ht="22.5" customHeight="1">
      <c r="B1257" s="34"/>
      <c r="C1257" s="172" t="s">
        <v>1669</v>
      </c>
      <c r="D1257" s="172" t="s">
        <v>129</v>
      </c>
      <c r="E1257" s="173" t="s">
        <v>1670</v>
      </c>
      <c r="F1257" s="174" t="s">
        <v>1671</v>
      </c>
      <c r="G1257" s="175" t="s">
        <v>217</v>
      </c>
      <c r="H1257" s="176">
        <v>98.78</v>
      </c>
      <c r="I1257" s="177"/>
      <c r="J1257" s="176">
        <f>ROUND(I1257*H1257,1)</f>
        <v>0</v>
      </c>
      <c r="K1257" s="174" t="s">
        <v>218</v>
      </c>
      <c r="L1257" s="54"/>
      <c r="M1257" s="178" t="s">
        <v>19</v>
      </c>
      <c r="N1257" s="179" t="s">
        <v>41</v>
      </c>
      <c r="O1257" s="35"/>
      <c r="P1257" s="180">
        <f>O1257*H1257</f>
        <v>0</v>
      </c>
      <c r="Q1257" s="180">
        <v>3E-05</v>
      </c>
      <c r="R1257" s="180">
        <f>Q1257*H1257</f>
        <v>0.0029634</v>
      </c>
      <c r="S1257" s="180">
        <v>0</v>
      </c>
      <c r="T1257" s="181">
        <f>S1257*H1257</f>
        <v>0</v>
      </c>
      <c r="AR1257" s="17" t="s">
        <v>150</v>
      </c>
      <c r="AT1257" s="17" t="s">
        <v>129</v>
      </c>
      <c r="AU1257" s="17" t="s">
        <v>139</v>
      </c>
      <c r="AY1257" s="17" t="s">
        <v>128</v>
      </c>
      <c r="BE1257" s="182">
        <f>IF(N1257="základní",J1257,0)</f>
        <v>0</v>
      </c>
      <c r="BF1257" s="182">
        <f>IF(N1257="snížená",J1257,0)</f>
        <v>0</v>
      </c>
      <c r="BG1257" s="182">
        <f>IF(N1257="zákl. přenesená",J1257,0)</f>
        <v>0</v>
      </c>
      <c r="BH1257" s="182">
        <f>IF(N1257="sníž. přenesená",J1257,0)</f>
        <v>0</v>
      </c>
      <c r="BI1257" s="182">
        <f>IF(N1257="nulová",J1257,0)</f>
        <v>0</v>
      </c>
      <c r="BJ1257" s="17" t="s">
        <v>77</v>
      </c>
      <c r="BK1257" s="182">
        <f>ROUND(I1257*H1257,1)</f>
        <v>0</v>
      </c>
      <c r="BL1257" s="17" t="s">
        <v>150</v>
      </c>
      <c r="BM1257" s="17" t="s">
        <v>1672</v>
      </c>
    </row>
    <row r="1258" spans="2:47" s="1" customFormat="1" ht="40.5">
      <c r="B1258" s="34"/>
      <c r="C1258" s="56"/>
      <c r="D1258" s="216" t="s">
        <v>220</v>
      </c>
      <c r="E1258" s="56"/>
      <c r="F1258" s="226" t="s">
        <v>1664</v>
      </c>
      <c r="G1258" s="56"/>
      <c r="H1258" s="56"/>
      <c r="I1258" s="145"/>
      <c r="J1258" s="56"/>
      <c r="K1258" s="56"/>
      <c r="L1258" s="54"/>
      <c r="M1258" s="71"/>
      <c r="N1258" s="35"/>
      <c r="O1258" s="35"/>
      <c r="P1258" s="35"/>
      <c r="Q1258" s="35"/>
      <c r="R1258" s="35"/>
      <c r="S1258" s="35"/>
      <c r="T1258" s="72"/>
      <c r="AT1258" s="17" t="s">
        <v>220</v>
      </c>
      <c r="AU1258" s="17" t="s">
        <v>139</v>
      </c>
    </row>
    <row r="1259" spans="2:65" s="1" customFormat="1" ht="22.5" customHeight="1">
      <c r="B1259" s="34"/>
      <c r="C1259" s="172" t="s">
        <v>1673</v>
      </c>
      <c r="D1259" s="172" t="s">
        <v>129</v>
      </c>
      <c r="E1259" s="173" t="s">
        <v>1674</v>
      </c>
      <c r="F1259" s="174" t="s">
        <v>1675</v>
      </c>
      <c r="G1259" s="175" t="s">
        <v>977</v>
      </c>
      <c r="H1259" s="177"/>
      <c r="I1259" s="177"/>
      <c r="J1259" s="176">
        <f>ROUND(I1259*H1259,1)</f>
        <v>0</v>
      </c>
      <c r="K1259" s="174" t="s">
        <v>218</v>
      </c>
      <c r="L1259" s="54"/>
      <c r="M1259" s="178" t="s">
        <v>19</v>
      </c>
      <c r="N1259" s="179" t="s">
        <v>41</v>
      </c>
      <c r="O1259" s="35"/>
      <c r="P1259" s="180">
        <f>O1259*H1259</f>
        <v>0</v>
      </c>
      <c r="Q1259" s="180">
        <v>0</v>
      </c>
      <c r="R1259" s="180">
        <f>Q1259*H1259</f>
        <v>0</v>
      </c>
      <c r="S1259" s="180">
        <v>0</v>
      </c>
      <c r="T1259" s="181">
        <f>S1259*H1259</f>
        <v>0</v>
      </c>
      <c r="AR1259" s="17" t="s">
        <v>150</v>
      </c>
      <c r="AT1259" s="17" t="s">
        <v>129</v>
      </c>
      <c r="AU1259" s="17" t="s">
        <v>139</v>
      </c>
      <c r="AY1259" s="17" t="s">
        <v>128</v>
      </c>
      <c r="BE1259" s="182">
        <f>IF(N1259="základní",J1259,0)</f>
        <v>0</v>
      </c>
      <c r="BF1259" s="182">
        <f>IF(N1259="snížená",J1259,0)</f>
        <v>0</v>
      </c>
      <c r="BG1259" s="182">
        <f>IF(N1259="zákl. přenesená",J1259,0)</f>
        <v>0</v>
      </c>
      <c r="BH1259" s="182">
        <f>IF(N1259="sníž. přenesená",J1259,0)</f>
        <v>0</v>
      </c>
      <c r="BI1259" s="182">
        <f>IF(N1259="nulová",J1259,0)</f>
        <v>0</v>
      </c>
      <c r="BJ1259" s="17" t="s">
        <v>77</v>
      </c>
      <c r="BK1259" s="182">
        <f>ROUND(I1259*H1259,1)</f>
        <v>0</v>
      </c>
      <c r="BL1259" s="17" t="s">
        <v>150</v>
      </c>
      <c r="BM1259" s="17" t="s">
        <v>1676</v>
      </c>
    </row>
    <row r="1260" spans="2:47" s="1" customFormat="1" ht="121.5">
      <c r="B1260" s="34"/>
      <c r="C1260" s="56"/>
      <c r="D1260" s="201" t="s">
        <v>220</v>
      </c>
      <c r="E1260" s="56"/>
      <c r="F1260" s="202" t="s">
        <v>979</v>
      </c>
      <c r="G1260" s="56"/>
      <c r="H1260" s="56"/>
      <c r="I1260" s="145"/>
      <c r="J1260" s="56"/>
      <c r="K1260" s="56"/>
      <c r="L1260" s="54"/>
      <c r="M1260" s="71"/>
      <c r="N1260" s="35"/>
      <c r="O1260" s="35"/>
      <c r="P1260" s="35"/>
      <c r="Q1260" s="35"/>
      <c r="R1260" s="35"/>
      <c r="S1260" s="35"/>
      <c r="T1260" s="72"/>
      <c r="AT1260" s="17" t="s">
        <v>220</v>
      </c>
      <c r="AU1260" s="17" t="s">
        <v>139</v>
      </c>
    </row>
    <row r="1261" spans="2:63" s="9" customFormat="1" ht="22.35" customHeight="1">
      <c r="B1261" s="158"/>
      <c r="C1261" s="159"/>
      <c r="D1261" s="160" t="s">
        <v>69</v>
      </c>
      <c r="E1261" s="199" t="s">
        <v>1677</v>
      </c>
      <c r="F1261" s="199" t="s">
        <v>1678</v>
      </c>
      <c r="G1261" s="159"/>
      <c r="H1261" s="159"/>
      <c r="I1261" s="162"/>
      <c r="J1261" s="200">
        <f>BK1261</f>
        <v>0</v>
      </c>
      <c r="K1261" s="159"/>
      <c r="L1261" s="164"/>
      <c r="M1261" s="165"/>
      <c r="N1261" s="166"/>
      <c r="O1261" s="166"/>
      <c r="P1261" s="167">
        <f>SUM(P1262:P1278)</f>
        <v>0</v>
      </c>
      <c r="Q1261" s="166"/>
      <c r="R1261" s="167">
        <f>SUM(R1262:R1278)</f>
        <v>4.885527799999999</v>
      </c>
      <c r="S1261" s="166"/>
      <c r="T1261" s="168">
        <f>SUM(T1262:T1278)</f>
        <v>0</v>
      </c>
      <c r="AR1261" s="169" t="s">
        <v>79</v>
      </c>
      <c r="AT1261" s="170" t="s">
        <v>69</v>
      </c>
      <c r="AU1261" s="170" t="s">
        <v>79</v>
      </c>
      <c r="AY1261" s="169" t="s">
        <v>128</v>
      </c>
      <c r="BK1261" s="171">
        <f>SUM(BK1262:BK1278)</f>
        <v>0</v>
      </c>
    </row>
    <row r="1262" spans="2:65" s="1" customFormat="1" ht="22.5" customHeight="1">
      <c r="B1262" s="34"/>
      <c r="C1262" s="172" t="s">
        <v>1679</v>
      </c>
      <c r="D1262" s="172" t="s">
        <v>129</v>
      </c>
      <c r="E1262" s="173" t="s">
        <v>1680</v>
      </c>
      <c r="F1262" s="174" t="s">
        <v>1681</v>
      </c>
      <c r="G1262" s="175" t="s">
        <v>217</v>
      </c>
      <c r="H1262" s="176">
        <v>42.03</v>
      </c>
      <c r="I1262" s="177"/>
      <c r="J1262" s="176">
        <f>ROUND(I1262*H1262,1)</f>
        <v>0</v>
      </c>
      <c r="K1262" s="174" t="s">
        <v>19</v>
      </c>
      <c r="L1262" s="54"/>
      <c r="M1262" s="178" t="s">
        <v>19</v>
      </c>
      <c r="N1262" s="179" t="s">
        <v>41</v>
      </c>
      <c r="O1262" s="35"/>
      <c r="P1262" s="180">
        <f>O1262*H1262</f>
        <v>0</v>
      </c>
      <c r="Q1262" s="180">
        <v>0.00836</v>
      </c>
      <c r="R1262" s="180">
        <f>Q1262*H1262</f>
        <v>0.3513708</v>
      </c>
      <c r="S1262" s="180">
        <v>0</v>
      </c>
      <c r="T1262" s="181">
        <f>S1262*H1262</f>
        <v>0</v>
      </c>
      <c r="AR1262" s="17" t="s">
        <v>150</v>
      </c>
      <c r="AT1262" s="17" t="s">
        <v>129</v>
      </c>
      <c r="AU1262" s="17" t="s">
        <v>139</v>
      </c>
      <c r="AY1262" s="17" t="s">
        <v>128</v>
      </c>
      <c r="BE1262" s="182">
        <f>IF(N1262="základní",J1262,0)</f>
        <v>0</v>
      </c>
      <c r="BF1262" s="182">
        <f>IF(N1262="snížená",J1262,0)</f>
        <v>0</v>
      </c>
      <c r="BG1262" s="182">
        <f>IF(N1262="zákl. přenesená",J1262,0)</f>
        <v>0</v>
      </c>
      <c r="BH1262" s="182">
        <f>IF(N1262="sníž. přenesená",J1262,0)</f>
        <v>0</v>
      </c>
      <c r="BI1262" s="182">
        <f>IF(N1262="nulová",J1262,0)</f>
        <v>0</v>
      </c>
      <c r="BJ1262" s="17" t="s">
        <v>77</v>
      </c>
      <c r="BK1262" s="182">
        <f>ROUND(I1262*H1262,1)</f>
        <v>0</v>
      </c>
      <c r="BL1262" s="17" t="s">
        <v>150</v>
      </c>
      <c r="BM1262" s="17" t="s">
        <v>1682</v>
      </c>
    </row>
    <row r="1263" spans="2:51" s="11" customFormat="1" ht="13.5">
      <c r="B1263" s="203"/>
      <c r="C1263" s="204"/>
      <c r="D1263" s="201" t="s">
        <v>222</v>
      </c>
      <c r="E1263" s="205" t="s">
        <v>19</v>
      </c>
      <c r="F1263" s="206" t="s">
        <v>1683</v>
      </c>
      <c r="G1263" s="204"/>
      <c r="H1263" s="207" t="s">
        <v>19</v>
      </c>
      <c r="I1263" s="208"/>
      <c r="J1263" s="204"/>
      <c r="K1263" s="204"/>
      <c r="L1263" s="209"/>
      <c r="M1263" s="210"/>
      <c r="N1263" s="211"/>
      <c r="O1263" s="211"/>
      <c r="P1263" s="211"/>
      <c r="Q1263" s="211"/>
      <c r="R1263" s="211"/>
      <c r="S1263" s="211"/>
      <c r="T1263" s="212"/>
      <c r="AT1263" s="213" t="s">
        <v>222</v>
      </c>
      <c r="AU1263" s="213" t="s">
        <v>139</v>
      </c>
      <c r="AV1263" s="11" t="s">
        <v>77</v>
      </c>
      <c r="AW1263" s="11" t="s">
        <v>33</v>
      </c>
      <c r="AX1263" s="11" t="s">
        <v>70</v>
      </c>
      <c r="AY1263" s="213" t="s">
        <v>128</v>
      </c>
    </row>
    <row r="1264" spans="2:51" s="12" customFormat="1" ht="13.5">
      <c r="B1264" s="214"/>
      <c r="C1264" s="215"/>
      <c r="D1264" s="201" t="s">
        <v>222</v>
      </c>
      <c r="E1264" s="227" t="s">
        <v>19</v>
      </c>
      <c r="F1264" s="228" t="s">
        <v>1684</v>
      </c>
      <c r="G1264" s="215"/>
      <c r="H1264" s="229">
        <v>24.2</v>
      </c>
      <c r="I1264" s="220"/>
      <c r="J1264" s="215"/>
      <c r="K1264" s="215"/>
      <c r="L1264" s="221"/>
      <c r="M1264" s="222"/>
      <c r="N1264" s="223"/>
      <c r="O1264" s="223"/>
      <c r="P1264" s="223"/>
      <c r="Q1264" s="223"/>
      <c r="R1264" s="223"/>
      <c r="S1264" s="223"/>
      <c r="T1264" s="224"/>
      <c r="AT1264" s="225" t="s">
        <v>222</v>
      </c>
      <c r="AU1264" s="225" t="s">
        <v>139</v>
      </c>
      <c r="AV1264" s="12" t="s">
        <v>79</v>
      </c>
      <c r="AW1264" s="12" t="s">
        <v>33</v>
      </c>
      <c r="AX1264" s="12" t="s">
        <v>70</v>
      </c>
      <c r="AY1264" s="225" t="s">
        <v>128</v>
      </c>
    </row>
    <row r="1265" spans="2:51" s="12" customFormat="1" ht="13.5">
      <c r="B1265" s="214"/>
      <c r="C1265" s="215"/>
      <c r="D1265" s="201" t="s">
        <v>222</v>
      </c>
      <c r="E1265" s="227" t="s">
        <v>19</v>
      </c>
      <c r="F1265" s="228" t="s">
        <v>1685</v>
      </c>
      <c r="G1265" s="215"/>
      <c r="H1265" s="229">
        <v>-8.78</v>
      </c>
      <c r="I1265" s="220"/>
      <c r="J1265" s="215"/>
      <c r="K1265" s="215"/>
      <c r="L1265" s="221"/>
      <c r="M1265" s="222"/>
      <c r="N1265" s="223"/>
      <c r="O1265" s="223"/>
      <c r="P1265" s="223"/>
      <c r="Q1265" s="223"/>
      <c r="R1265" s="223"/>
      <c r="S1265" s="223"/>
      <c r="T1265" s="224"/>
      <c r="AT1265" s="225" t="s">
        <v>222</v>
      </c>
      <c r="AU1265" s="225" t="s">
        <v>139</v>
      </c>
      <c r="AV1265" s="12" t="s">
        <v>79</v>
      </c>
      <c r="AW1265" s="12" t="s">
        <v>33</v>
      </c>
      <c r="AX1265" s="12" t="s">
        <v>70</v>
      </c>
      <c r="AY1265" s="225" t="s">
        <v>128</v>
      </c>
    </row>
    <row r="1266" spans="2:51" s="11" customFormat="1" ht="13.5">
      <c r="B1266" s="203"/>
      <c r="C1266" s="204"/>
      <c r="D1266" s="201" t="s">
        <v>222</v>
      </c>
      <c r="E1266" s="205" t="s">
        <v>19</v>
      </c>
      <c r="F1266" s="206" t="s">
        <v>1686</v>
      </c>
      <c r="G1266" s="204"/>
      <c r="H1266" s="207" t="s">
        <v>19</v>
      </c>
      <c r="I1266" s="208"/>
      <c r="J1266" s="204"/>
      <c r="K1266" s="204"/>
      <c r="L1266" s="209"/>
      <c r="M1266" s="210"/>
      <c r="N1266" s="211"/>
      <c r="O1266" s="211"/>
      <c r="P1266" s="211"/>
      <c r="Q1266" s="211"/>
      <c r="R1266" s="211"/>
      <c r="S1266" s="211"/>
      <c r="T1266" s="212"/>
      <c r="AT1266" s="213" t="s">
        <v>222</v>
      </c>
      <c r="AU1266" s="213" t="s">
        <v>139</v>
      </c>
      <c r="AV1266" s="11" t="s">
        <v>77</v>
      </c>
      <c r="AW1266" s="11" t="s">
        <v>33</v>
      </c>
      <c r="AX1266" s="11" t="s">
        <v>70</v>
      </c>
      <c r="AY1266" s="213" t="s">
        <v>128</v>
      </c>
    </row>
    <row r="1267" spans="2:51" s="12" customFormat="1" ht="13.5">
      <c r="B1267" s="214"/>
      <c r="C1267" s="215"/>
      <c r="D1267" s="201" t="s">
        <v>222</v>
      </c>
      <c r="E1267" s="227" t="s">
        <v>19</v>
      </c>
      <c r="F1267" s="228" t="s">
        <v>1687</v>
      </c>
      <c r="G1267" s="215"/>
      <c r="H1267" s="229">
        <v>46.26</v>
      </c>
      <c r="I1267" s="220"/>
      <c r="J1267" s="215"/>
      <c r="K1267" s="215"/>
      <c r="L1267" s="221"/>
      <c r="M1267" s="222"/>
      <c r="N1267" s="223"/>
      <c r="O1267" s="223"/>
      <c r="P1267" s="223"/>
      <c r="Q1267" s="223"/>
      <c r="R1267" s="223"/>
      <c r="S1267" s="223"/>
      <c r="T1267" s="224"/>
      <c r="AT1267" s="225" t="s">
        <v>222</v>
      </c>
      <c r="AU1267" s="225" t="s">
        <v>139</v>
      </c>
      <c r="AV1267" s="12" t="s">
        <v>79</v>
      </c>
      <c r="AW1267" s="12" t="s">
        <v>33</v>
      </c>
      <c r="AX1267" s="12" t="s">
        <v>70</v>
      </c>
      <c r="AY1267" s="225" t="s">
        <v>128</v>
      </c>
    </row>
    <row r="1268" spans="2:51" s="12" customFormat="1" ht="13.5">
      <c r="B1268" s="214"/>
      <c r="C1268" s="215"/>
      <c r="D1268" s="201" t="s">
        <v>222</v>
      </c>
      <c r="E1268" s="227" t="s">
        <v>19</v>
      </c>
      <c r="F1268" s="228" t="s">
        <v>1688</v>
      </c>
      <c r="G1268" s="215"/>
      <c r="H1268" s="229">
        <v>-19.65</v>
      </c>
      <c r="I1268" s="220"/>
      <c r="J1268" s="215"/>
      <c r="K1268" s="215"/>
      <c r="L1268" s="221"/>
      <c r="M1268" s="222"/>
      <c r="N1268" s="223"/>
      <c r="O1268" s="223"/>
      <c r="P1268" s="223"/>
      <c r="Q1268" s="223"/>
      <c r="R1268" s="223"/>
      <c r="S1268" s="223"/>
      <c r="T1268" s="224"/>
      <c r="AT1268" s="225" t="s">
        <v>222</v>
      </c>
      <c r="AU1268" s="225" t="s">
        <v>139</v>
      </c>
      <c r="AV1268" s="12" t="s">
        <v>79</v>
      </c>
      <c r="AW1268" s="12" t="s">
        <v>33</v>
      </c>
      <c r="AX1268" s="12" t="s">
        <v>70</v>
      </c>
      <c r="AY1268" s="225" t="s">
        <v>128</v>
      </c>
    </row>
    <row r="1269" spans="2:51" s="13" customFormat="1" ht="13.5">
      <c r="B1269" s="230"/>
      <c r="C1269" s="231"/>
      <c r="D1269" s="216" t="s">
        <v>222</v>
      </c>
      <c r="E1269" s="232" t="s">
        <v>19</v>
      </c>
      <c r="F1269" s="233" t="s">
        <v>251</v>
      </c>
      <c r="G1269" s="231"/>
      <c r="H1269" s="234">
        <v>42.03</v>
      </c>
      <c r="I1269" s="235"/>
      <c r="J1269" s="231"/>
      <c r="K1269" s="231"/>
      <c r="L1269" s="236"/>
      <c r="M1269" s="237"/>
      <c r="N1269" s="238"/>
      <c r="O1269" s="238"/>
      <c r="P1269" s="238"/>
      <c r="Q1269" s="238"/>
      <c r="R1269" s="238"/>
      <c r="S1269" s="238"/>
      <c r="T1269" s="239"/>
      <c r="AT1269" s="240" t="s">
        <v>222</v>
      </c>
      <c r="AU1269" s="240" t="s">
        <v>139</v>
      </c>
      <c r="AV1269" s="13" t="s">
        <v>143</v>
      </c>
      <c r="AW1269" s="13" t="s">
        <v>33</v>
      </c>
      <c r="AX1269" s="13" t="s">
        <v>77</v>
      </c>
      <c r="AY1269" s="240" t="s">
        <v>128</v>
      </c>
    </row>
    <row r="1270" spans="2:65" s="1" customFormat="1" ht="22.5" customHeight="1">
      <c r="B1270" s="34"/>
      <c r="C1270" s="172" t="s">
        <v>1689</v>
      </c>
      <c r="D1270" s="172" t="s">
        <v>129</v>
      </c>
      <c r="E1270" s="173" t="s">
        <v>1690</v>
      </c>
      <c r="F1270" s="174" t="s">
        <v>1691</v>
      </c>
      <c r="G1270" s="175" t="s">
        <v>227</v>
      </c>
      <c r="H1270" s="176">
        <v>262.09</v>
      </c>
      <c r="I1270" s="177"/>
      <c r="J1270" s="176">
        <f>ROUND(I1270*H1270,1)</f>
        <v>0</v>
      </c>
      <c r="K1270" s="174" t="s">
        <v>19</v>
      </c>
      <c r="L1270" s="54"/>
      <c r="M1270" s="178" t="s">
        <v>19</v>
      </c>
      <c r="N1270" s="179" t="s">
        <v>41</v>
      </c>
      <c r="O1270" s="35"/>
      <c r="P1270" s="180">
        <f>O1270*H1270</f>
        <v>0</v>
      </c>
      <c r="Q1270" s="180">
        <v>0.0173</v>
      </c>
      <c r="R1270" s="180">
        <f>Q1270*H1270</f>
        <v>4.5341569999999995</v>
      </c>
      <c r="S1270" s="180">
        <v>0</v>
      </c>
      <c r="T1270" s="181">
        <f>S1270*H1270</f>
        <v>0</v>
      </c>
      <c r="AR1270" s="17" t="s">
        <v>150</v>
      </c>
      <c r="AT1270" s="17" t="s">
        <v>129</v>
      </c>
      <c r="AU1270" s="17" t="s">
        <v>139</v>
      </c>
      <c r="AY1270" s="17" t="s">
        <v>128</v>
      </c>
      <c r="BE1270" s="182">
        <f>IF(N1270="základní",J1270,0)</f>
        <v>0</v>
      </c>
      <c r="BF1270" s="182">
        <f>IF(N1270="snížená",J1270,0)</f>
        <v>0</v>
      </c>
      <c r="BG1270" s="182">
        <f>IF(N1270="zákl. přenesená",J1270,0)</f>
        <v>0</v>
      </c>
      <c r="BH1270" s="182">
        <f>IF(N1270="sníž. přenesená",J1270,0)</f>
        <v>0</v>
      </c>
      <c r="BI1270" s="182">
        <f>IF(N1270="nulová",J1270,0)</f>
        <v>0</v>
      </c>
      <c r="BJ1270" s="17" t="s">
        <v>77</v>
      </c>
      <c r="BK1270" s="182">
        <f>ROUND(I1270*H1270,1)</f>
        <v>0</v>
      </c>
      <c r="BL1270" s="17" t="s">
        <v>150</v>
      </c>
      <c r="BM1270" s="17" t="s">
        <v>1692</v>
      </c>
    </row>
    <row r="1271" spans="2:47" s="1" customFormat="1" ht="27">
      <c r="B1271" s="34"/>
      <c r="C1271" s="56"/>
      <c r="D1271" s="201" t="s">
        <v>512</v>
      </c>
      <c r="E1271" s="56"/>
      <c r="F1271" s="202" t="s">
        <v>1693</v>
      </c>
      <c r="G1271" s="56"/>
      <c r="H1271" s="56"/>
      <c r="I1271" s="145"/>
      <c r="J1271" s="56"/>
      <c r="K1271" s="56"/>
      <c r="L1271" s="54"/>
      <c r="M1271" s="71"/>
      <c r="N1271" s="35"/>
      <c r="O1271" s="35"/>
      <c r="P1271" s="35"/>
      <c r="Q1271" s="35"/>
      <c r="R1271" s="35"/>
      <c r="S1271" s="35"/>
      <c r="T1271" s="72"/>
      <c r="AT1271" s="17" t="s">
        <v>512</v>
      </c>
      <c r="AU1271" s="17" t="s">
        <v>139</v>
      </c>
    </row>
    <row r="1272" spans="2:51" s="11" customFormat="1" ht="13.5">
      <c r="B1272" s="203"/>
      <c r="C1272" s="204"/>
      <c r="D1272" s="201" t="s">
        <v>222</v>
      </c>
      <c r="E1272" s="205" t="s">
        <v>19</v>
      </c>
      <c r="F1272" s="206" t="s">
        <v>1276</v>
      </c>
      <c r="G1272" s="204"/>
      <c r="H1272" s="207" t="s">
        <v>19</v>
      </c>
      <c r="I1272" s="208"/>
      <c r="J1272" s="204"/>
      <c r="K1272" s="204"/>
      <c r="L1272" s="209"/>
      <c r="M1272" s="210"/>
      <c r="N1272" s="211"/>
      <c r="O1272" s="211"/>
      <c r="P1272" s="211"/>
      <c r="Q1272" s="211"/>
      <c r="R1272" s="211"/>
      <c r="S1272" s="211"/>
      <c r="T1272" s="212"/>
      <c r="AT1272" s="213" t="s">
        <v>222</v>
      </c>
      <c r="AU1272" s="213" t="s">
        <v>139</v>
      </c>
      <c r="AV1272" s="11" t="s">
        <v>77</v>
      </c>
      <c r="AW1272" s="11" t="s">
        <v>33</v>
      </c>
      <c r="AX1272" s="11" t="s">
        <v>70</v>
      </c>
      <c r="AY1272" s="213" t="s">
        <v>128</v>
      </c>
    </row>
    <row r="1273" spans="2:51" s="12" customFormat="1" ht="13.5">
      <c r="B1273" s="214"/>
      <c r="C1273" s="215"/>
      <c r="D1273" s="201" t="s">
        <v>222</v>
      </c>
      <c r="E1273" s="227" t="s">
        <v>19</v>
      </c>
      <c r="F1273" s="228" t="s">
        <v>1694</v>
      </c>
      <c r="G1273" s="215"/>
      <c r="H1273" s="229">
        <v>46.48</v>
      </c>
      <c r="I1273" s="220"/>
      <c r="J1273" s="215"/>
      <c r="K1273" s="215"/>
      <c r="L1273" s="221"/>
      <c r="M1273" s="222"/>
      <c r="N1273" s="223"/>
      <c r="O1273" s="223"/>
      <c r="P1273" s="223"/>
      <c r="Q1273" s="223"/>
      <c r="R1273" s="223"/>
      <c r="S1273" s="223"/>
      <c r="T1273" s="224"/>
      <c r="AT1273" s="225" t="s">
        <v>222</v>
      </c>
      <c r="AU1273" s="225" t="s">
        <v>139</v>
      </c>
      <c r="AV1273" s="12" t="s">
        <v>79</v>
      </c>
      <c r="AW1273" s="12" t="s">
        <v>33</v>
      </c>
      <c r="AX1273" s="12" t="s">
        <v>70</v>
      </c>
      <c r="AY1273" s="225" t="s">
        <v>128</v>
      </c>
    </row>
    <row r="1274" spans="2:51" s="11" customFormat="1" ht="13.5">
      <c r="B1274" s="203"/>
      <c r="C1274" s="204"/>
      <c r="D1274" s="201" t="s">
        <v>222</v>
      </c>
      <c r="E1274" s="205" t="s">
        <v>19</v>
      </c>
      <c r="F1274" s="206" t="s">
        <v>1278</v>
      </c>
      <c r="G1274" s="204"/>
      <c r="H1274" s="207" t="s">
        <v>19</v>
      </c>
      <c r="I1274" s="208"/>
      <c r="J1274" s="204"/>
      <c r="K1274" s="204"/>
      <c r="L1274" s="209"/>
      <c r="M1274" s="210"/>
      <c r="N1274" s="211"/>
      <c r="O1274" s="211"/>
      <c r="P1274" s="211"/>
      <c r="Q1274" s="211"/>
      <c r="R1274" s="211"/>
      <c r="S1274" s="211"/>
      <c r="T1274" s="212"/>
      <c r="AT1274" s="213" t="s">
        <v>222</v>
      </c>
      <c r="AU1274" s="213" t="s">
        <v>139</v>
      </c>
      <c r="AV1274" s="11" t="s">
        <v>77</v>
      </c>
      <c r="AW1274" s="11" t="s">
        <v>33</v>
      </c>
      <c r="AX1274" s="11" t="s">
        <v>70</v>
      </c>
      <c r="AY1274" s="213" t="s">
        <v>128</v>
      </c>
    </row>
    <row r="1275" spans="2:51" s="12" customFormat="1" ht="13.5">
      <c r="B1275" s="214"/>
      <c r="C1275" s="215"/>
      <c r="D1275" s="201" t="s">
        <v>222</v>
      </c>
      <c r="E1275" s="227" t="s">
        <v>19</v>
      </c>
      <c r="F1275" s="228" t="s">
        <v>1299</v>
      </c>
      <c r="G1275" s="215"/>
      <c r="H1275" s="229">
        <v>215.61</v>
      </c>
      <c r="I1275" s="220"/>
      <c r="J1275" s="215"/>
      <c r="K1275" s="215"/>
      <c r="L1275" s="221"/>
      <c r="M1275" s="222"/>
      <c r="N1275" s="223"/>
      <c r="O1275" s="223"/>
      <c r="P1275" s="223"/>
      <c r="Q1275" s="223"/>
      <c r="R1275" s="223"/>
      <c r="S1275" s="223"/>
      <c r="T1275" s="224"/>
      <c r="AT1275" s="225" t="s">
        <v>222</v>
      </c>
      <c r="AU1275" s="225" t="s">
        <v>139</v>
      </c>
      <c r="AV1275" s="12" t="s">
        <v>79</v>
      </c>
      <c r="AW1275" s="12" t="s">
        <v>33</v>
      </c>
      <c r="AX1275" s="12" t="s">
        <v>70</v>
      </c>
      <c r="AY1275" s="225" t="s">
        <v>128</v>
      </c>
    </row>
    <row r="1276" spans="2:51" s="13" customFormat="1" ht="13.5">
      <c r="B1276" s="230"/>
      <c r="C1276" s="231"/>
      <c r="D1276" s="216" t="s">
        <v>222</v>
      </c>
      <c r="E1276" s="232" t="s">
        <v>19</v>
      </c>
      <c r="F1276" s="233" t="s">
        <v>251</v>
      </c>
      <c r="G1276" s="231"/>
      <c r="H1276" s="234">
        <v>262.09</v>
      </c>
      <c r="I1276" s="235"/>
      <c r="J1276" s="231"/>
      <c r="K1276" s="231"/>
      <c r="L1276" s="236"/>
      <c r="M1276" s="237"/>
      <c r="N1276" s="238"/>
      <c r="O1276" s="238"/>
      <c r="P1276" s="238"/>
      <c r="Q1276" s="238"/>
      <c r="R1276" s="238"/>
      <c r="S1276" s="238"/>
      <c r="T1276" s="239"/>
      <c r="AT1276" s="240" t="s">
        <v>222</v>
      </c>
      <c r="AU1276" s="240" t="s">
        <v>139</v>
      </c>
      <c r="AV1276" s="13" t="s">
        <v>143</v>
      </c>
      <c r="AW1276" s="13" t="s">
        <v>33</v>
      </c>
      <c r="AX1276" s="13" t="s">
        <v>77</v>
      </c>
      <c r="AY1276" s="240" t="s">
        <v>128</v>
      </c>
    </row>
    <row r="1277" spans="2:65" s="1" customFormat="1" ht="22.5" customHeight="1">
      <c r="B1277" s="34"/>
      <c r="C1277" s="172" t="s">
        <v>1695</v>
      </c>
      <c r="D1277" s="172" t="s">
        <v>129</v>
      </c>
      <c r="E1277" s="173" t="s">
        <v>1696</v>
      </c>
      <c r="F1277" s="174" t="s">
        <v>1697</v>
      </c>
      <c r="G1277" s="175" t="s">
        <v>977</v>
      </c>
      <c r="H1277" s="177"/>
      <c r="I1277" s="177"/>
      <c r="J1277" s="176">
        <f>ROUND(I1277*H1277,1)</f>
        <v>0</v>
      </c>
      <c r="K1277" s="174" t="s">
        <v>218</v>
      </c>
      <c r="L1277" s="54"/>
      <c r="M1277" s="178" t="s">
        <v>19</v>
      </c>
      <c r="N1277" s="179" t="s">
        <v>41</v>
      </c>
      <c r="O1277" s="35"/>
      <c r="P1277" s="180">
        <f>O1277*H1277</f>
        <v>0</v>
      </c>
      <c r="Q1277" s="180">
        <v>0</v>
      </c>
      <c r="R1277" s="180">
        <f>Q1277*H1277</f>
        <v>0</v>
      </c>
      <c r="S1277" s="180">
        <v>0</v>
      </c>
      <c r="T1277" s="181">
        <f>S1277*H1277</f>
        <v>0</v>
      </c>
      <c r="AR1277" s="17" t="s">
        <v>150</v>
      </c>
      <c r="AT1277" s="17" t="s">
        <v>129</v>
      </c>
      <c r="AU1277" s="17" t="s">
        <v>139</v>
      </c>
      <c r="AY1277" s="17" t="s">
        <v>128</v>
      </c>
      <c r="BE1277" s="182">
        <f>IF(N1277="základní",J1277,0)</f>
        <v>0</v>
      </c>
      <c r="BF1277" s="182">
        <f>IF(N1277="snížená",J1277,0)</f>
        <v>0</v>
      </c>
      <c r="BG1277" s="182">
        <f>IF(N1277="zákl. přenesená",J1277,0)</f>
        <v>0</v>
      </c>
      <c r="BH1277" s="182">
        <f>IF(N1277="sníž. přenesená",J1277,0)</f>
        <v>0</v>
      </c>
      <c r="BI1277" s="182">
        <f>IF(N1277="nulová",J1277,0)</f>
        <v>0</v>
      </c>
      <c r="BJ1277" s="17" t="s">
        <v>77</v>
      </c>
      <c r="BK1277" s="182">
        <f>ROUND(I1277*H1277,1)</f>
        <v>0</v>
      </c>
      <c r="BL1277" s="17" t="s">
        <v>150</v>
      </c>
      <c r="BM1277" s="17" t="s">
        <v>1698</v>
      </c>
    </row>
    <row r="1278" spans="2:47" s="1" customFormat="1" ht="121.5">
      <c r="B1278" s="34"/>
      <c r="C1278" s="56"/>
      <c r="D1278" s="201" t="s">
        <v>220</v>
      </c>
      <c r="E1278" s="56"/>
      <c r="F1278" s="202" t="s">
        <v>1430</v>
      </c>
      <c r="G1278" s="56"/>
      <c r="H1278" s="56"/>
      <c r="I1278" s="145"/>
      <c r="J1278" s="56"/>
      <c r="K1278" s="56"/>
      <c r="L1278" s="54"/>
      <c r="M1278" s="71"/>
      <c r="N1278" s="35"/>
      <c r="O1278" s="35"/>
      <c r="P1278" s="35"/>
      <c r="Q1278" s="35"/>
      <c r="R1278" s="35"/>
      <c r="S1278" s="35"/>
      <c r="T1278" s="72"/>
      <c r="AT1278" s="17" t="s">
        <v>220</v>
      </c>
      <c r="AU1278" s="17" t="s">
        <v>139</v>
      </c>
    </row>
    <row r="1279" spans="2:63" s="9" customFormat="1" ht="22.35" customHeight="1">
      <c r="B1279" s="158"/>
      <c r="C1279" s="159"/>
      <c r="D1279" s="160" t="s">
        <v>69</v>
      </c>
      <c r="E1279" s="199" t="s">
        <v>1699</v>
      </c>
      <c r="F1279" s="199" t="s">
        <v>1700</v>
      </c>
      <c r="G1279" s="159"/>
      <c r="H1279" s="159"/>
      <c r="I1279" s="162"/>
      <c r="J1279" s="200">
        <f>BK1279</f>
        <v>0</v>
      </c>
      <c r="K1279" s="159"/>
      <c r="L1279" s="164"/>
      <c r="M1279" s="165"/>
      <c r="N1279" s="166"/>
      <c r="O1279" s="166"/>
      <c r="P1279" s="167">
        <f>SUM(P1280:P1300)</f>
        <v>0</v>
      </c>
      <c r="Q1279" s="166"/>
      <c r="R1279" s="167">
        <f>SUM(R1280:R1300)</f>
        <v>14.2068882</v>
      </c>
      <c r="S1279" s="166"/>
      <c r="T1279" s="168">
        <f>SUM(T1280:T1300)</f>
        <v>0</v>
      </c>
      <c r="AR1279" s="169" t="s">
        <v>79</v>
      </c>
      <c r="AT1279" s="170" t="s">
        <v>69</v>
      </c>
      <c r="AU1279" s="170" t="s">
        <v>79</v>
      </c>
      <c r="AY1279" s="169" t="s">
        <v>128</v>
      </c>
      <c r="BK1279" s="171">
        <f>SUM(BK1280:BK1300)</f>
        <v>0</v>
      </c>
    </row>
    <row r="1280" spans="2:65" s="1" customFormat="1" ht="22.5" customHeight="1">
      <c r="B1280" s="34"/>
      <c r="C1280" s="172" t="s">
        <v>1701</v>
      </c>
      <c r="D1280" s="172" t="s">
        <v>129</v>
      </c>
      <c r="E1280" s="173" t="s">
        <v>1702</v>
      </c>
      <c r="F1280" s="174" t="s">
        <v>1703</v>
      </c>
      <c r="G1280" s="175" t="s">
        <v>227</v>
      </c>
      <c r="H1280" s="176">
        <v>603.2</v>
      </c>
      <c r="I1280" s="177"/>
      <c r="J1280" s="176">
        <f>ROUND(I1280*H1280,1)</f>
        <v>0</v>
      </c>
      <c r="K1280" s="174" t="s">
        <v>19</v>
      </c>
      <c r="L1280" s="54"/>
      <c r="M1280" s="178" t="s">
        <v>19</v>
      </c>
      <c r="N1280" s="179" t="s">
        <v>41</v>
      </c>
      <c r="O1280" s="35"/>
      <c r="P1280" s="180">
        <f>O1280*H1280</f>
        <v>0</v>
      </c>
      <c r="Q1280" s="180">
        <v>0.00442</v>
      </c>
      <c r="R1280" s="180">
        <f>Q1280*H1280</f>
        <v>2.6661440000000005</v>
      </c>
      <c r="S1280" s="180">
        <v>0</v>
      </c>
      <c r="T1280" s="181">
        <f>S1280*H1280</f>
        <v>0</v>
      </c>
      <c r="AR1280" s="17" t="s">
        <v>150</v>
      </c>
      <c r="AT1280" s="17" t="s">
        <v>129</v>
      </c>
      <c r="AU1280" s="17" t="s">
        <v>139</v>
      </c>
      <c r="AY1280" s="17" t="s">
        <v>128</v>
      </c>
      <c r="BE1280" s="182">
        <f>IF(N1280="základní",J1280,0)</f>
        <v>0</v>
      </c>
      <c r="BF1280" s="182">
        <f>IF(N1280="snížená",J1280,0)</f>
        <v>0</v>
      </c>
      <c r="BG1280" s="182">
        <f>IF(N1280="zákl. přenesená",J1280,0)</f>
        <v>0</v>
      </c>
      <c r="BH1280" s="182">
        <f>IF(N1280="sníž. přenesená",J1280,0)</f>
        <v>0</v>
      </c>
      <c r="BI1280" s="182">
        <f>IF(N1280="nulová",J1280,0)</f>
        <v>0</v>
      </c>
      <c r="BJ1280" s="17" t="s">
        <v>77</v>
      </c>
      <c r="BK1280" s="182">
        <f>ROUND(I1280*H1280,1)</f>
        <v>0</v>
      </c>
      <c r="BL1280" s="17" t="s">
        <v>150</v>
      </c>
      <c r="BM1280" s="17" t="s">
        <v>1704</v>
      </c>
    </row>
    <row r="1281" spans="2:65" s="1" customFormat="1" ht="22.5" customHeight="1">
      <c r="B1281" s="34"/>
      <c r="C1281" s="172" t="s">
        <v>1705</v>
      </c>
      <c r="D1281" s="172" t="s">
        <v>129</v>
      </c>
      <c r="E1281" s="173" t="s">
        <v>1706</v>
      </c>
      <c r="F1281" s="174" t="s">
        <v>1707</v>
      </c>
      <c r="G1281" s="175" t="s">
        <v>227</v>
      </c>
      <c r="H1281" s="176">
        <v>603.2</v>
      </c>
      <c r="I1281" s="177"/>
      <c r="J1281" s="176">
        <f>ROUND(I1281*H1281,1)</f>
        <v>0</v>
      </c>
      <c r="K1281" s="174" t="s">
        <v>218</v>
      </c>
      <c r="L1281" s="54"/>
      <c r="M1281" s="178" t="s">
        <v>19</v>
      </c>
      <c r="N1281" s="179" t="s">
        <v>41</v>
      </c>
      <c r="O1281" s="35"/>
      <c r="P1281" s="180">
        <f>O1281*H1281</f>
        <v>0</v>
      </c>
      <c r="Q1281" s="180">
        <v>0.0003</v>
      </c>
      <c r="R1281" s="180">
        <f>Q1281*H1281</f>
        <v>0.18096</v>
      </c>
      <c r="S1281" s="180">
        <v>0</v>
      </c>
      <c r="T1281" s="181">
        <f>S1281*H1281</f>
        <v>0</v>
      </c>
      <c r="AR1281" s="17" t="s">
        <v>150</v>
      </c>
      <c r="AT1281" s="17" t="s">
        <v>129</v>
      </c>
      <c r="AU1281" s="17" t="s">
        <v>139</v>
      </c>
      <c r="AY1281" s="17" t="s">
        <v>128</v>
      </c>
      <c r="BE1281" s="182">
        <f>IF(N1281="základní",J1281,0)</f>
        <v>0</v>
      </c>
      <c r="BF1281" s="182">
        <f>IF(N1281="snížená",J1281,0)</f>
        <v>0</v>
      </c>
      <c r="BG1281" s="182">
        <f>IF(N1281="zákl. přenesená",J1281,0)</f>
        <v>0</v>
      </c>
      <c r="BH1281" s="182">
        <f>IF(N1281="sníž. přenesená",J1281,0)</f>
        <v>0</v>
      </c>
      <c r="BI1281" s="182">
        <f>IF(N1281="nulová",J1281,0)</f>
        <v>0</v>
      </c>
      <c r="BJ1281" s="17" t="s">
        <v>77</v>
      </c>
      <c r="BK1281" s="182">
        <f>ROUND(I1281*H1281,1)</f>
        <v>0</v>
      </c>
      <c r="BL1281" s="17" t="s">
        <v>150</v>
      </c>
      <c r="BM1281" s="17" t="s">
        <v>1708</v>
      </c>
    </row>
    <row r="1282" spans="2:47" s="1" customFormat="1" ht="40.5">
      <c r="B1282" s="34"/>
      <c r="C1282" s="56"/>
      <c r="D1282" s="216" t="s">
        <v>220</v>
      </c>
      <c r="E1282" s="56"/>
      <c r="F1282" s="226" t="s">
        <v>1709</v>
      </c>
      <c r="G1282" s="56"/>
      <c r="H1282" s="56"/>
      <c r="I1282" s="145"/>
      <c r="J1282" s="56"/>
      <c r="K1282" s="56"/>
      <c r="L1282" s="54"/>
      <c r="M1282" s="71"/>
      <c r="N1282" s="35"/>
      <c r="O1282" s="35"/>
      <c r="P1282" s="35"/>
      <c r="Q1282" s="35"/>
      <c r="R1282" s="35"/>
      <c r="S1282" s="35"/>
      <c r="T1282" s="72"/>
      <c r="AT1282" s="17" t="s">
        <v>220</v>
      </c>
      <c r="AU1282" s="17" t="s">
        <v>139</v>
      </c>
    </row>
    <row r="1283" spans="2:65" s="1" customFormat="1" ht="31.5" customHeight="1">
      <c r="B1283" s="34"/>
      <c r="C1283" s="172" t="s">
        <v>1710</v>
      </c>
      <c r="D1283" s="172" t="s">
        <v>129</v>
      </c>
      <c r="E1283" s="173" t="s">
        <v>1711</v>
      </c>
      <c r="F1283" s="174" t="s">
        <v>1712</v>
      </c>
      <c r="G1283" s="175" t="s">
        <v>227</v>
      </c>
      <c r="H1283" s="176">
        <v>603.2</v>
      </c>
      <c r="I1283" s="177"/>
      <c r="J1283" s="176">
        <f>ROUND(I1283*H1283,1)</f>
        <v>0</v>
      </c>
      <c r="K1283" s="174" t="s">
        <v>218</v>
      </c>
      <c r="L1283" s="54"/>
      <c r="M1283" s="178" t="s">
        <v>19</v>
      </c>
      <c r="N1283" s="179" t="s">
        <v>41</v>
      </c>
      <c r="O1283" s="35"/>
      <c r="P1283" s="180">
        <f>O1283*H1283</f>
        <v>0</v>
      </c>
      <c r="Q1283" s="180">
        <v>0.0036</v>
      </c>
      <c r="R1283" s="180">
        <f>Q1283*H1283</f>
        <v>2.17152</v>
      </c>
      <c r="S1283" s="180">
        <v>0</v>
      </c>
      <c r="T1283" s="181">
        <f>S1283*H1283</f>
        <v>0</v>
      </c>
      <c r="AR1283" s="17" t="s">
        <v>150</v>
      </c>
      <c r="AT1283" s="17" t="s">
        <v>129</v>
      </c>
      <c r="AU1283" s="17" t="s">
        <v>139</v>
      </c>
      <c r="AY1283" s="17" t="s">
        <v>128</v>
      </c>
      <c r="BE1283" s="182">
        <f>IF(N1283="základní",J1283,0)</f>
        <v>0</v>
      </c>
      <c r="BF1283" s="182">
        <f>IF(N1283="snížená",J1283,0)</f>
        <v>0</v>
      </c>
      <c r="BG1283" s="182">
        <f>IF(N1283="zákl. přenesená",J1283,0)</f>
        <v>0</v>
      </c>
      <c r="BH1283" s="182">
        <f>IF(N1283="sníž. přenesená",J1283,0)</f>
        <v>0</v>
      </c>
      <c r="BI1283" s="182">
        <f>IF(N1283="nulová",J1283,0)</f>
        <v>0</v>
      </c>
      <c r="BJ1283" s="17" t="s">
        <v>77</v>
      </c>
      <c r="BK1283" s="182">
        <f>ROUND(I1283*H1283,1)</f>
        <v>0</v>
      </c>
      <c r="BL1283" s="17" t="s">
        <v>150</v>
      </c>
      <c r="BM1283" s="17" t="s">
        <v>1713</v>
      </c>
    </row>
    <row r="1284" spans="2:51" s="11" customFormat="1" ht="13.5">
      <c r="B1284" s="203"/>
      <c r="C1284" s="204"/>
      <c r="D1284" s="201" t="s">
        <v>222</v>
      </c>
      <c r="E1284" s="205" t="s">
        <v>19</v>
      </c>
      <c r="F1284" s="206" t="s">
        <v>440</v>
      </c>
      <c r="G1284" s="204"/>
      <c r="H1284" s="207" t="s">
        <v>19</v>
      </c>
      <c r="I1284" s="208"/>
      <c r="J1284" s="204"/>
      <c r="K1284" s="204"/>
      <c r="L1284" s="209"/>
      <c r="M1284" s="210"/>
      <c r="N1284" s="211"/>
      <c r="O1284" s="211"/>
      <c r="P1284" s="211"/>
      <c r="Q1284" s="211"/>
      <c r="R1284" s="211"/>
      <c r="S1284" s="211"/>
      <c r="T1284" s="212"/>
      <c r="AT1284" s="213" t="s">
        <v>222</v>
      </c>
      <c r="AU1284" s="213" t="s">
        <v>139</v>
      </c>
      <c r="AV1284" s="11" t="s">
        <v>77</v>
      </c>
      <c r="AW1284" s="11" t="s">
        <v>33</v>
      </c>
      <c r="AX1284" s="11" t="s">
        <v>70</v>
      </c>
      <c r="AY1284" s="213" t="s">
        <v>128</v>
      </c>
    </row>
    <row r="1285" spans="2:51" s="12" customFormat="1" ht="13.5">
      <c r="B1285" s="214"/>
      <c r="C1285" s="215"/>
      <c r="D1285" s="201" t="s">
        <v>222</v>
      </c>
      <c r="E1285" s="227" t="s">
        <v>19</v>
      </c>
      <c r="F1285" s="228" t="s">
        <v>1714</v>
      </c>
      <c r="G1285" s="215"/>
      <c r="H1285" s="229">
        <v>77.8</v>
      </c>
      <c r="I1285" s="220"/>
      <c r="J1285" s="215"/>
      <c r="K1285" s="215"/>
      <c r="L1285" s="221"/>
      <c r="M1285" s="222"/>
      <c r="N1285" s="223"/>
      <c r="O1285" s="223"/>
      <c r="P1285" s="223"/>
      <c r="Q1285" s="223"/>
      <c r="R1285" s="223"/>
      <c r="S1285" s="223"/>
      <c r="T1285" s="224"/>
      <c r="AT1285" s="225" t="s">
        <v>222</v>
      </c>
      <c r="AU1285" s="225" t="s">
        <v>139</v>
      </c>
      <c r="AV1285" s="12" t="s">
        <v>79</v>
      </c>
      <c r="AW1285" s="12" t="s">
        <v>33</v>
      </c>
      <c r="AX1285" s="12" t="s">
        <v>70</v>
      </c>
      <c r="AY1285" s="225" t="s">
        <v>128</v>
      </c>
    </row>
    <row r="1286" spans="2:51" s="12" customFormat="1" ht="13.5">
      <c r="B1286" s="214"/>
      <c r="C1286" s="215"/>
      <c r="D1286" s="201" t="s">
        <v>222</v>
      </c>
      <c r="E1286" s="227" t="s">
        <v>19</v>
      </c>
      <c r="F1286" s="228" t="s">
        <v>1715</v>
      </c>
      <c r="G1286" s="215"/>
      <c r="H1286" s="229">
        <v>-11.6</v>
      </c>
      <c r="I1286" s="220"/>
      <c r="J1286" s="215"/>
      <c r="K1286" s="215"/>
      <c r="L1286" s="221"/>
      <c r="M1286" s="222"/>
      <c r="N1286" s="223"/>
      <c r="O1286" s="223"/>
      <c r="P1286" s="223"/>
      <c r="Q1286" s="223"/>
      <c r="R1286" s="223"/>
      <c r="S1286" s="223"/>
      <c r="T1286" s="224"/>
      <c r="AT1286" s="225" t="s">
        <v>222</v>
      </c>
      <c r="AU1286" s="225" t="s">
        <v>139</v>
      </c>
      <c r="AV1286" s="12" t="s">
        <v>79</v>
      </c>
      <c r="AW1286" s="12" t="s">
        <v>33</v>
      </c>
      <c r="AX1286" s="12" t="s">
        <v>70</v>
      </c>
      <c r="AY1286" s="225" t="s">
        <v>128</v>
      </c>
    </row>
    <row r="1287" spans="2:51" s="11" customFormat="1" ht="13.5">
      <c r="B1287" s="203"/>
      <c r="C1287" s="204"/>
      <c r="D1287" s="201" t="s">
        <v>222</v>
      </c>
      <c r="E1287" s="205" t="s">
        <v>19</v>
      </c>
      <c r="F1287" s="206" t="s">
        <v>833</v>
      </c>
      <c r="G1287" s="204"/>
      <c r="H1287" s="207" t="s">
        <v>19</v>
      </c>
      <c r="I1287" s="208"/>
      <c r="J1287" s="204"/>
      <c r="K1287" s="204"/>
      <c r="L1287" s="209"/>
      <c r="M1287" s="210"/>
      <c r="N1287" s="211"/>
      <c r="O1287" s="211"/>
      <c r="P1287" s="211"/>
      <c r="Q1287" s="211"/>
      <c r="R1287" s="211"/>
      <c r="S1287" s="211"/>
      <c r="T1287" s="212"/>
      <c r="AT1287" s="213" t="s">
        <v>222</v>
      </c>
      <c r="AU1287" s="213" t="s">
        <v>139</v>
      </c>
      <c r="AV1287" s="11" t="s">
        <v>77</v>
      </c>
      <c r="AW1287" s="11" t="s">
        <v>33</v>
      </c>
      <c r="AX1287" s="11" t="s">
        <v>70</v>
      </c>
      <c r="AY1287" s="213" t="s">
        <v>128</v>
      </c>
    </row>
    <row r="1288" spans="2:51" s="12" customFormat="1" ht="27">
      <c r="B1288" s="214"/>
      <c r="C1288" s="215"/>
      <c r="D1288" s="201" t="s">
        <v>222</v>
      </c>
      <c r="E1288" s="227" t="s">
        <v>19</v>
      </c>
      <c r="F1288" s="228" t="s">
        <v>1716</v>
      </c>
      <c r="G1288" s="215"/>
      <c r="H1288" s="229">
        <v>546</v>
      </c>
      <c r="I1288" s="220"/>
      <c r="J1288" s="215"/>
      <c r="K1288" s="215"/>
      <c r="L1288" s="221"/>
      <c r="M1288" s="222"/>
      <c r="N1288" s="223"/>
      <c r="O1288" s="223"/>
      <c r="P1288" s="223"/>
      <c r="Q1288" s="223"/>
      <c r="R1288" s="223"/>
      <c r="S1288" s="223"/>
      <c r="T1288" s="224"/>
      <c r="AT1288" s="225" t="s">
        <v>222</v>
      </c>
      <c r="AU1288" s="225" t="s">
        <v>139</v>
      </c>
      <c r="AV1288" s="12" t="s">
        <v>79</v>
      </c>
      <c r="AW1288" s="12" t="s">
        <v>33</v>
      </c>
      <c r="AX1288" s="12" t="s">
        <v>70</v>
      </c>
      <c r="AY1288" s="225" t="s">
        <v>128</v>
      </c>
    </row>
    <row r="1289" spans="2:51" s="12" customFormat="1" ht="13.5">
      <c r="B1289" s="214"/>
      <c r="C1289" s="215"/>
      <c r="D1289" s="201" t="s">
        <v>222</v>
      </c>
      <c r="E1289" s="227" t="s">
        <v>19</v>
      </c>
      <c r="F1289" s="228" t="s">
        <v>1717</v>
      </c>
      <c r="G1289" s="215"/>
      <c r="H1289" s="229">
        <v>-18</v>
      </c>
      <c r="I1289" s="220"/>
      <c r="J1289" s="215"/>
      <c r="K1289" s="215"/>
      <c r="L1289" s="221"/>
      <c r="M1289" s="222"/>
      <c r="N1289" s="223"/>
      <c r="O1289" s="223"/>
      <c r="P1289" s="223"/>
      <c r="Q1289" s="223"/>
      <c r="R1289" s="223"/>
      <c r="S1289" s="223"/>
      <c r="T1289" s="224"/>
      <c r="AT1289" s="225" t="s">
        <v>222</v>
      </c>
      <c r="AU1289" s="225" t="s">
        <v>139</v>
      </c>
      <c r="AV1289" s="12" t="s">
        <v>79</v>
      </c>
      <c r="AW1289" s="12" t="s">
        <v>33</v>
      </c>
      <c r="AX1289" s="12" t="s">
        <v>70</v>
      </c>
      <c r="AY1289" s="225" t="s">
        <v>128</v>
      </c>
    </row>
    <row r="1290" spans="2:51" s="12" customFormat="1" ht="13.5">
      <c r="B1290" s="214"/>
      <c r="C1290" s="215"/>
      <c r="D1290" s="201" t="s">
        <v>222</v>
      </c>
      <c r="E1290" s="227" t="s">
        <v>19</v>
      </c>
      <c r="F1290" s="228" t="s">
        <v>1718</v>
      </c>
      <c r="G1290" s="215"/>
      <c r="H1290" s="229">
        <v>9</v>
      </c>
      <c r="I1290" s="220"/>
      <c r="J1290" s="215"/>
      <c r="K1290" s="215"/>
      <c r="L1290" s="221"/>
      <c r="M1290" s="222"/>
      <c r="N1290" s="223"/>
      <c r="O1290" s="223"/>
      <c r="P1290" s="223"/>
      <c r="Q1290" s="223"/>
      <c r="R1290" s="223"/>
      <c r="S1290" s="223"/>
      <c r="T1290" s="224"/>
      <c r="AT1290" s="225" t="s">
        <v>222</v>
      </c>
      <c r="AU1290" s="225" t="s">
        <v>139</v>
      </c>
      <c r="AV1290" s="12" t="s">
        <v>79</v>
      </c>
      <c r="AW1290" s="12" t="s">
        <v>33</v>
      </c>
      <c r="AX1290" s="12" t="s">
        <v>70</v>
      </c>
      <c r="AY1290" s="225" t="s">
        <v>128</v>
      </c>
    </row>
    <row r="1291" spans="2:51" s="13" customFormat="1" ht="13.5">
      <c r="B1291" s="230"/>
      <c r="C1291" s="231"/>
      <c r="D1291" s="216" t="s">
        <v>222</v>
      </c>
      <c r="E1291" s="232" t="s">
        <v>19</v>
      </c>
      <c r="F1291" s="233" t="s">
        <v>251</v>
      </c>
      <c r="G1291" s="231"/>
      <c r="H1291" s="234">
        <v>603.2</v>
      </c>
      <c r="I1291" s="235"/>
      <c r="J1291" s="231"/>
      <c r="K1291" s="231"/>
      <c r="L1291" s="236"/>
      <c r="M1291" s="237"/>
      <c r="N1291" s="238"/>
      <c r="O1291" s="238"/>
      <c r="P1291" s="238"/>
      <c r="Q1291" s="238"/>
      <c r="R1291" s="238"/>
      <c r="S1291" s="238"/>
      <c r="T1291" s="239"/>
      <c r="AT1291" s="240" t="s">
        <v>222</v>
      </c>
      <c r="AU1291" s="240" t="s">
        <v>139</v>
      </c>
      <c r="AV1291" s="13" t="s">
        <v>143</v>
      </c>
      <c r="AW1291" s="13" t="s">
        <v>4</v>
      </c>
      <c r="AX1291" s="13" t="s">
        <v>77</v>
      </c>
      <c r="AY1291" s="240" t="s">
        <v>128</v>
      </c>
    </row>
    <row r="1292" spans="2:65" s="1" customFormat="1" ht="22.5" customHeight="1">
      <c r="B1292" s="34"/>
      <c r="C1292" s="241" t="s">
        <v>1719</v>
      </c>
      <c r="D1292" s="241" t="s">
        <v>275</v>
      </c>
      <c r="E1292" s="242" t="s">
        <v>1720</v>
      </c>
      <c r="F1292" s="243" t="s">
        <v>1721</v>
      </c>
      <c r="G1292" s="244" t="s">
        <v>227</v>
      </c>
      <c r="H1292" s="245">
        <v>663.52</v>
      </c>
      <c r="I1292" s="246"/>
      <c r="J1292" s="245">
        <f>ROUND(I1292*H1292,1)</f>
        <v>0</v>
      </c>
      <c r="K1292" s="243" t="s">
        <v>19</v>
      </c>
      <c r="L1292" s="247"/>
      <c r="M1292" s="248" t="s">
        <v>19</v>
      </c>
      <c r="N1292" s="249" t="s">
        <v>41</v>
      </c>
      <c r="O1292" s="35"/>
      <c r="P1292" s="180">
        <f>O1292*H1292</f>
        <v>0</v>
      </c>
      <c r="Q1292" s="180">
        <v>0.0138</v>
      </c>
      <c r="R1292" s="180">
        <f>Q1292*H1292</f>
        <v>9.156576</v>
      </c>
      <c r="S1292" s="180">
        <v>0</v>
      </c>
      <c r="T1292" s="181">
        <f>S1292*H1292</f>
        <v>0</v>
      </c>
      <c r="AR1292" s="17" t="s">
        <v>422</v>
      </c>
      <c r="AT1292" s="17" t="s">
        <v>275</v>
      </c>
      <c r="AU1292" s="17" t="s">
        <v>139</v>
      </c>
      <c r="AY1292" s="17" t="s">
        <v>128</v>
      </c>
      <c r="BE1292" s="182">
        <f>IF(N1292="základní",J1292,0)</f>
        <v>0</v>
      </c>
      <c r="BF1292" s="182">
        <f>IF(N1292="snížená",J1292,0)</f>
        <v>0</v>
      </c>
      <c r="BG1292" s="182">
        <f>IF(N1292="zákl. přenesená",J1292,0)</f>
        <v>0</v>
      </c>
      <c r="BH1292" s="182">
        <f>IF(N1292="sníž. přenesená",J1292,0)</f>
        <v>0</v>
      </c>
      <c r="BI1292" s="182">
        <f>IF(N1292="nulová",J1292,0)</f>
        <v>0</v>
      </c>
      <c r="BJ1292" s="17" t="s">
        <v>77</v>
      </c>
      <c r="BK1292" s="182">
        <f>ROUND(I1292*H1292,1)</f>
        <v>0</v>
      </c>
      <c r="BL1292" s="17" t="s">
        <v>150</v>
      </c>
      <c r="BM1292" s="17" t="s">
        <v>1722</v>
      </c>
    </row>
    <row r="1293" spans="2:65" s="1" customFormat="1" ht="22.5" customHeight="1">
      <c r="B1293" s="34"/>
      <c r="C1293" s="172" t="s">
        <v>1723</v>
      </c>
      <c r="D1293" s="172" t="s">
        <v>129</v>
      </c>
      <c r="E1293" s="173" t="s">
        <v>1724</v>
      </c>
      <c r="F1293" s="174" t="s">
        <v>1725</v>
      </c>
      <c r="G1293" s="175" t="s">
        <v>217</v>
      </c>
      <c r="H1293" s="176">
        <v>102.22</v>
      </c>
      <c r="I1293" s="177"/>
      <c r="J1293" s="176">
        <f>ROUND(I1293*H1293,1)</f>
        <v>0</v>
      </c>
      <c r="K1293" s="174" t="s">
        <v>19</v>
      </c>
      <c r="L1293" s="54"/>
      <c r="M1293" s="178" t="s">
        <v>19</v>
      </c>
      <c r="N1293" s="179" t="s">
        <v>41</v>
      </c>
      <c r="O1293" s="35"/>
      <c r="P1293" s="180">
        <f>O1293*H1293</f>
        <v>0</v>
      </c>
      <c r="Q1293" s="180">
        <v>0.00031</v>
      </c>
      <c r="R1293" s="180">
        <f>Q1293*H1293</f>
        <v>0.0316882</v>
      </c>
      <c r="S1293" s="180">
        <v>0</v>
      </c>
      <c r="T1293" s="181">
        <f>S1293*H1293</f>
        <v>0</v>
      </c>
      <c r="AR1293" s="17" t="s">
        <v>150</v>
      </c>
      <c r="AT1293" s="17" t="s">
        <v>129</v>
      </c>
      <c r="AU1293" s="17" t="s">
        <v>139</v>
      </c>
      <c r="AY1293" s="17" t="s">
        <v>128</v>
      </c>
      <c r="BE1293" s="182">
        <f>IF(N1293="základní",J1293,0)</f>
        <v>0</v>
      </c>
      <c r="BF1293" s="182">
        <f>IF(N1293="snížená",J1293,0)</f>
        <v>0</v>
      </c>
      <c r="BG1293" s="182">
        <f>IF(N1293="zákl. přenesená",J1293,0)</f>
        <v>0</v>
      </c>
      <c r="BH1293" s="182">
        <f>IF(N1293="sníž. přenesená",J1293,0)</f>
        <v>0</v>
      </c>
      <c r="BI1293" s="182">
        <f>IF(N1293="nulová",J1293,0)</f>
        <v>0</v>
      </c>
      <c r="BJ1293" s="17" t="s">
        <v>77</v>
      </c>
      <c r="BK1293" s="182">
        <f>ROUND(I1293*H1293,1)</f>
        <v>0</v>
      </c>
      <c r="BL1293" s="17" t="s">
        <v>150</v>
      </c>
      <c r="BM1293" s="17" t="s">
        <v>1726</v>
      </c>
    </row>
    <row r="1294" spans="2:51" s="11" customFormat="1" ht="13.5">
      <c r="B1294" s="203"/>
      <c r="C1294" s="204"/>
      <c r="D1294" s="201" t="s">
        <v>222</v>
      </c>
      <c r="E1294" s="205" t="s">
        <v>19</v>
      </c>
      <c r="F1294" s="206" t="s">
        <v>440</v>
      </c>
      <c r="G1294" s="204"/>
      <c r="H1294" s="207" t="s">
        <v>19</v>
      </c>
      <c r="I1294" s="208"/>
      <c r="J1294" s="204"/>
      <c r="K1294" s="204"/>
      <c r="L1294" s="209"/>
      <c r="M1294" s="210"/>
      <c r="N1294" s="211"/>
      <c r="O1294" s="211"/>
      <c r="P1294" s="211"/>
      <c r="Q1294" s="211"/>
      <c r="R1294" s="211"/>
      <c r="S1294" s="211"/>
      <c r="T1294" s="212"/>
      <c r="AT1294" s="213" t="s">
        <v>222</v>
      </c>
      <c r="AU1294" s="213" t="s">
        <v>139</v>
      </c>
      <c r="AV1294" s="11" t="s">
        <v>77</v>
      </c>
      <c r="AW1294" s="11" t="s">
        <v>33</v>
      </c>
      <c r="AX1294" s="11" t="s">
        <v>70</v>
      </c>
      <c r="AY1294" s="213" t="s">
        <v>128</v>
      </c>
    </row>
    <row r="1295" spans="2:51" s="12" customFormat="1" ht="13.5">
      <c r="B1295" s="214"/>
      <c r="C1295" s="215"/>
      <c r="D1295" s="201" t="s">
        <v>222</v>
      </c>
      <c r="E1295" s="227" t="s">
        <v>19</v>
      </c>
      <c r="F1295" s="228" t="s">
        <v>1727</v>
      </c>
      <c r="G1295" s="215"/>
      <c r="H1295" s="229">
        <v>9.13</v>
      </c>
      <c r="I1295" s="220"/>
      <c r="J1295" s="215"/>
      <c r="K1295" s="215"/>
      <c r="L1295" s="221"/>
      <c r="M1295" s="222"/>
      <c r="N1295" s="223"/>
      <c r="O1295" s="223"/>
      <c r="P1295" s="223"/>
      <c r="Q1295" s="223"/>
      <c r="R1295" s="223"/>
      <c r="S1295" s="223"/>
      <c r="T1295" s="224"/>
      <c r="AT1295" s="225" t="s">
        <v>222</v>
      </c>
      <c r="AU1295" s="225" t="s">
        <v>139</v>
      </c>
      <c r="AV1295" s="12" t="s">
        <v>79</v>
      </c>
      <c r="AW1295" s="12" t="s">
        <v>33</v>
      </c>
      <c r="AX1295" s="12" t="s">
        <v>70</v>
      </c>
      <c r="AY1295" s="225" t="s">
        <v>128</v>
      </c>
    </row>
    <row r="1296" spans="2:51" s="11" customFormat="1" ht="13.5">
      <c r="B1296" s="203"/>
      <c r="C1296" s="204"/>
      <c r="D1296" s="201" t="s">
        <v>222</v>
      </c>
      <c r="E1296" s="205" t="s">
        <v>19</v>
      </c>
      <c r="F1296" s="206" t="s">
        <v>833</v>
      </c>
      <c r="G1296" s="204"/>
      <c r="H1296" s="207" t="s">
        <v>19</v>
      </c>
      <c r="I1296" s="208"/>
      <c r="J1296" s="204"/>
      <c r="K1296" s="204"/>
      <c r="L1296" s="209"/>
      <c r="M1296" s="210"/>
      <c r="N1296" s="211"/>
      <c r="O1296" s="211"/>
      <c r="P1296" s="211"/>
      <c r="Q1296" s="211"/>
      <c r="R1296" s="211"/>
      <c r="S1296" s="211"/>
      <c r="T1296" s="212"/>
      <c r="AT1296" s="213" t="s">
        <v>222</v>
      </c>
      <c r="AU1296" s="213" t="s">
        <v>139</v>
      </c>
      <c r="AV1296" s="11" t="s">
        <v>77</v>
      </c>
      <c r="AW1296" s="11" t="s">
        <v>33</v>
      </c>
      <c r="AX1296" s="11" t="s">
        <v>70</v>
      </c>
      <c r="AY1296" s="213" t="s">
        <v>128</v>
      </c>
    </row>
    <row r="1297" spans="2:51" s="12" customFormat="1" ht="13.5">
      <c r="B1297" s="214"/>
      <c r="C1297" s="215"/>
      <c r="D1297" s="201" t="s">
        <v>222</v>
      </c>
      <c r="E1297" s="227" t="s">
        <v>19</v>
      </c>
      <c r="F1297" s="228" t="s">
        <v>1728</v>
      </c>
      <c r="G1297" s="215"/>
      <c r="H1297" s="229">
        <v>93.09</v>
      </c>
      <c r="I1297" s="220"/>
      <c r="J1297" s="215"/>
      <c r="K1297" s="215"/>
      <c r="L1297" s="221"/>
      <c r="M1297" s="222"/>
      <c r="N1297" s="223"/>
      <c r="O1297" s="223"/>
      <c r="P1297" s="223"/>
      <c r="Q1297" s="223"/>
      <c r="R1297" s="223"/>
      <c r="S1297" s="223"/>
      <c r="T1297" s="224"/>
      <c r="AT1297" s="225" t="s">
        <v>222</v>
      </c>
      <c r="AU1297" s="225" t="s">
        <v>139</v>
      </c>
      <c r="AV1297" s="12" t="s">
        <v>79</v>
      </c>
      <c r="AW1297" s="12" t="s">
        <v>33</v>
      </c>
      <c r="AX1297" s="12" t="s">
        <v>70</v>
      </c>
      <c r="AY1297" s="225" t="s">
        <v>128</v>
      </c>
    </row>
    <row r="1298" spans="2:51" s="13" customFormat="1" ht="13.5">
      <c r="B1298" s="230"/>
      <c r="C1298" s="231"/>
      <c r="D1298" s="216" t="s">
        <v>222</v>
      </c>
      <c r="E1298" s="232" t="s">
        <v>19</v>
      </c>
      <c r="F1298" s="233" t="s">
        <v>251</v>
      </c>
      <c r="G1298" s="231"/>
      <c r="H1298" s="234">
        <v>102.22</v>
      </c>
      <c r="I1298" s="235"/>
      <c r="J1298" s="231"/>
      <c r="K1298" s="231"/>
      <c r="L1298" s="236"/>
      <c r="M1298" s="237"/>
      <c r="N1298" s="238"/>
      <c r="O1298" s="238"/>
      <c r="P1298" s="238"/>
      <c r="Q1298" s="238"/>
      <c r="R1298" s="238"/>
      <c r="S1298" s="238"/>
      <c r="T1298" s="239"/>
      <c r="AT1298" s="240" t="s">
        <v>222</v>
      </c>
      <c r="AU1298" s="240" t="s">
        <v>139</v>
      </c>
      <c r="AV1298" s="13" t="s">
        <v>143</v>
      </c>
      <c r="AW1298" s="13" t="s">
        <v>4</v>
      </c>
      <c r="AX1298" s="13" t="s">
        <v>77</v>
      </c>
      <c r="AY1298" s="240" t="s">
        <v>128</v>
      </c>
    </row>
    <row r="1299" spans="2:65" s="1" customFormat="1" ht="22.5" customHeight="1">
      <c r="B1299" s="34"/>
      <c r="C1299" s="172" t="s">
        <v>1729</v>
      </c>
      <c r="D1299" s="172" t="s">
        <v>129</v>
      </c>
      <c r="E1299" s="173" t="s">
        <v>1730</v>
      </c>
      <c r="F1299" s="174" t="s">
        <v>1731</v>
      </c>
      <c r="G1299" s="175" t="s">
        <v>977</v>
      </c>
      <c r="H1299" s="177"/>
      <c r="I1299" s="177"/>
      <c r="J1299" s="176">
        <f>ROUND(I1299*H1299,1)</f>
        <v>0</v>
      </c>
      <c r="K1299" s="174" t="s">
        <v>218</v>
      </c>
      <c r="L1299" s="54"/>
      <c r="M1299" s="178" t="s">
        <v>19</v>
      </c>
      <c r="N1299" s="179" t="s">
        <v>41</v>
      </c>
      <c r="O1299" s="35"/>
      <c r="P1299" s="180">
        <f>O1299*H1299</f>
        <v>0</v>
      </c>
      <c r="Q1299" s="180">
        <v>0</v>
      </c>
      <c r="R1299" s="180">
        <f>Q1299*H1299</f>
        <v>0</v>
      </c>
      <c r="S1299" s="180">
        <v>0</v>
      </c>
      <c r="T1299" s="181">
        <f>S1299*H1299</f>
        <v>0</v>
      </c>
      <c r="AR1299" s="17" t="s">
        <v>150</v>
      </c>
      <c r="AT1299" s="17" t="s">
        <v>129</v>
      </c>
      <c r="AU1299" s="17" t="s">
        <v>139</v>
      </c>
      <c r="AY1299" s="17" t="s">
        <v>128</v>
      </c>
      <c r="BE1299" s="182">
        <f>IF(N1299="základní",J1299,0)</f>
        <v>0</v>
      </c>
      <c r="BF1299" s="182">
        <f>IF(N1299="snížená",J1299,0)</f>
        <v>0</v>
      </c>
      <c r="BG1299" s="182">
        <f>IF(N1299="zákl. přenesená",J1299,0)</f>
        <v>0</v>
      </c>
      <c r="BH1299" s="182">
        <f>IF(N1299="sníž. přenesená",J1299,0)</f>
        <v>0</v>
      </c>
      <c r="BI1299" s="182">
        <f>IF(N1299="nulová",J1299,0)</f>
        <v>0</v>
      </c>
      <c r="BJ1299" s="17" t="s">
        <v>77</v>
      </c>
      <c r="BK1299" s="182">
        <f>ROUND(I1299*H1299,1)</f>
        <v>0</v>
      </c>
      <c r="BL1299" s="17" t="s">
        <v>150</v>
      </c>
      <c r="BM1299" s="17" t="s">
        <v>1732</v>
      </c>
    </row>
    <row r="1300" spans="2:47" s="1" customFormat="1" ht="121.5">
      <c r="B1300" s="34"/>
      <c r="C1300" s="56"/>
      <c r="D1300" s="201" t="s">
        <v>220</v>
      </c>
      <c r="E1300" s="56"/>
      <c r="F1300" s="202" t="s">
        <v>979</v>
      </c>
      <c r="G1300" s="56"/>
      <c r="H1300" s="56"/>
      <c r="I1300" s="145"/>
      <c r="J1300" s="56"/>
      <c r="K1300" s="56"/>
      <c r="L1300" s="54"/>
      <c r="M1300" s="71"/>
      <c r="N1300" s="35"/>
      <c r="O1300" s="35"/>
      <c r="P1300" s="35"/>
      <c r="Q1300" s="35"/>
      <c r="R1300" s="35"/>
      <c r="S1300" s="35"/>
      <c r="T1300" s="72"/>
      <c r="AT1300" s="17" t="s">
        <v>220</v>
      </c>
      <c r="AU1300" s="17" t="s">
        <v>139</v>
      </c>
    </row>
    <row r="1301" spans="2:63" s="9" customFormat="1" ht="22.35" customHeight="1">
      <c r="B1301" s="158"/>
      <c r="C1301" s="159"/>
      <c r="D1301" s="160" t="s">
        <v>69</v>
      </c>
      <c r="E1301" s="199" t="s">
        <v>1733</v>
      </c>
      <c r="F1301" s="199" t="s">
        <v>1700</v>
      </c>
      <c r="G1301" s="159"/>
      <c r="H1301" s="159"/>
      <c r="I1301" s="162"/>
      <c r="J1301" s="200">
        <f>BK1301</f>
        <v>0</v>
      </c>
      <c r="K1301" s="159"/>
      <c r="L1301" s="164"/>
      <c r="M1301" s="165"/>
      <c r="N1301" s="166"/>
      <c r="O1301" s="166"/>
      <c r="P1301" s="167">
        <f>SUM(P1302:P1346)</f>
        <v>0</v>
      </c>
      <c r="Q1301" s="166"/>
      <c r="R1301" s="167">
        <f>SUM(R1302:R1346)</f>
        <v>0.6153476</v>
      </c>
      <c r="S1301" s="166"/>
      <c r="T1301" s="168">
        <f>SUM(T1302:T1346)</f>
        <v>0</v>
      </c>
      <c r="AR1301" s="169" t="s">
        <v>79</v>
      </c>
      <c r="AT1301" s="170" t="s">
        <v>69</v>
      </c>
      <c r="AU1301" s="170" t="s">
        <v>79</v>
      </c>
      <c r="AY1301" s="169" t="s">
        <v>128</v>
      </c>
      <c r="BK1301" s="171">
        <f>SUM(BK1302:BK1346)</f>
        <v>0</v>
      </c>
    </row>
    <row r="1302" spans="2:65" s="1" customFormat="1" ht="31.5" customHeight="1">
      <c r="B1302" s="34"/>
      <c r="C1302" s="172" t="s">
        <v>1734</v>
      </c>
      <c r="D1302" s="172" t="s">
        <v>129</v>
      </c>
      <c r="E1302" s="173" t="s">
        <v>1735</v>
      </c>
      <c r="F1302" s="174" t="s">
        <v>1736</v>
      </c>
      <c r="G1302" s="175" t="s">
        <v>227</v>
      </c>
      <c r="H1302" s="176">
        <v>2104.25</v>
      </c>
      <c r="I1302" s="177"/>
      <c r="J1302" s="176">
        <f>ROUND(I1302*H1302,1)</f>
        <v>0</v>
      </c>
      <c r="K1302" s="174" t="s">
        <v>218</v>
      </c>
      <c r="L1302" s="54"/>
      <c r="M1302" s="178" t="s">
        <v>19</v>
      </c>
      <c r="N1302" s="179" t="s">
        <v>41</v>
      </c>
      <c r="O1302" s="35"/>
      <c r="P1302" s="180">
        <f>O1302*H1302</f>
        <v>0</v>
      </c>
      <c r="Q1302" s="180">
        <v>0.00029</v>
      </c>
      <c r="R1302" s="180">
        <f>Q1302*H1302</f>
        <v>0.6102325</v>
      </c>
      <c r="S1302" s="180">
        <v>0</v>
      </c>
      <c r="T1302" s="181">
        <f>S1302*H1302</f>
        <v>0</v>
      </c>
      <c r="AR1302" s="17" t="s">
        <v>150</v>
      </c>
      <c r="AT1302" s="17" t="s">
        <v>129</v>
      </c>
      <c r="AU1302" s="17" t="s">
        <v>139</v>
      </c>
      <c r="AY1302" s="17" t="s">
        <v>128</v>
      </c>
      <c r="BE1302" s="182">
        <f>IF(N1302="základní",J1302,0)</f>
        <v>0</v>
      </c>
      <c r="BF1302" s="182">
        <f>IF(N1302="snížená",J1302,0)</f>
        <v>0</v>
      </c>
      <c r="BG1302" s="182">
        <f>IF(N1302="zákl. přenesená",J1302,0)</f>
        <v>0</v>
      </c>
      <c r="BH1302" s="182">
        <f>IF(N1302="sníž. přenesená",J1302,0)</f>
        <v>0</v>
      </c>
      <c r="BI1302" s="182">
        <f>IF(N1302="nulová",J1302,0)</f>
        <v>0</v>
      </c>
      <c r="BJ1302" s="17" t="s">
        <v>77</v>
      </c>
      <c r="BK1302" s="182">
        <f>ROUND(I1302*H1302,1)</f>
        <v>0</v>
      </c>
      <c r="BL1302" s="17" t="s">
        <v>150</v>
      </c>
      <c r="BM1302" s="17" t="s">
        <v>1737</v>
      </c>
    </row>
    <row r="1303" spans="2:51" s="11" customFormat="1" ht="13.5">
      <c r="B1303" s="203"/>
      <c r="C1303" s="204"/>
      <c r="D1303" s="201" t="s">
        <v>222</v>
      </c>
      <c r="E1303" s="205" t="s">
        <v>19</v>
      </c>
      <c r="F1303" s="206" t="s">
        <v>1738</v>
      </c>
      <c r="G1303" s="204"/>
      <c r="H1303" s="207" t="s">
        <v>19</v>
      </c>
      <c r="I1303" s="208"/>
      <c r="J1303" s="204"/>
      <c r="K1303" s="204"/>
      <c r="L1303" s="209"/>
      <c r="M1303" s="210"/>
      <c r="N1303" s="211"/>
      <c r="O1303" s="211"/>
      <c r="P1303" s="211"/>
      <c r="Q1303" s="211"/>
      <c r="R1303" s="211"/>
      <c r="S1303" s="211"/>
      <c r="T1303" s="212"/>
      <c r="AT1303" s="213" t="s">
        <v>222</v>
      </c>
      <c r="AU1303" s="213" t="s">
        <v>139</v>
      </c>
      <c r="AV1303" s="11" t="s">
        <v>77</v>
      </c>
      <c r="AW1303" s="11" t="s">
        <v>33</v>
      </c>
      <c r="AX1303" s="11" t="s">
        <v>70</v>
      </c>
      <c r="AY1303" s="213" t="s">
        <v>128</v>
      </c>
    </row>
    <row r="1304" spans="2:51" s="12" customFormat="1" ht="13.5">
      <c r="B1304" s="214"/>
      <c r="C1304" s="215"/>
      <c r="D1304" s="201" t="s">
        <v>222</v>
      </c>
      <c r="E1304" s="227" t="s">
        <v>19</v>
      </c>
      <c r="F1304" s="228" t="s">
        <v>1739</v>
      </c>
      <c r="G1304" s="215"/>
      <c r="H1304" s="229">
        <v>2208.28</v>
      </c>
      <c r="I1304" s="220"/>
      <c r="J1304" s="215"/>
      <c r="K1304" s="215"/>
      <c r="L1304" s="221"/>
      <c r="M1304" s="222"/>
      <c r="N1304" s="223"/>
      <c r="O1304" s="223"/>
      <c r="P1304" s="223"/>
      <c r="Q1304" s="223"/>
      <c r="R1304" s="223"/>
      <c r="S1304" s="223"/>
      <c r="T1304" s="224"/>
      <c r="AT1304" s="225" t="s">
        <v>222</v>
      </c>
      <c r="AU1304" s="225" t="s">
        <v>139</v>
      </c>
      <c r="AV1304" s="12" t="s">
        <v>79</v>
      </c>
      <c r="AW1304" s="12" t="s">
        <v>33</v>
      </c>
      <c r="AX1304" s="12" t="s">
        <v>70</v>
      </c>
      <c r="AY1304" s="225" t="s">
        <v>128</v>
      </c>
    </row>
    <row r="1305" spans="2:51" s="11" customFormat="1" ht="13.5">
      <c r="B1305" s="203"/>
      <c r="C1305" s="204"/>
      <c r="D1305" s="201" t="s">
        <v>222</v>
      </c>
      <c r="E1305" s="205" t="s">
        <v>19</v>
      </c>
      <c r="F1305" s="206" t="s">
        <v>1740</v>
      </c>
      <c r="G1305" s="204"/>
      <c r="H1305" s="207" t="s">
        <v>19</v>
      </c>
      <c r="I1305" s="208"/>
      <c r="J1305" s="204"/>
      <c r="K1305" s="204"/>
      <c r="L1305" s="209"/>
      <c r="M1305" s="210"/>
      <c r="N1305" s="211"/>
      <c r="O1305" s="211"/>
      <c r="P1305" s="211"/>
      <c r="Q1305" s="211"/>
      <c r="R1305" s="211"/>
      <c r="S1305" s="211"/>
      <c r="T1305" s="212"/>
      <c r="AT1305" s="213" t="s">
        <v>222</v>
      </c>
      <c r="AU1305" s="213" t="s">
        <v>139</v>
      </c>
      <c r="AV1305" s="11" t="s">
        <v>77</v>
      </c>
      <c r="AW1305" s="11" t="s">
        <v>33</v>
      </c>
      <c r="AX1305" s="11" t="s">
        <v>70</v>
      </c>
      <c r="AY1305" s="213" t="s">
        <v>128</v>
      </c>
    </row>
    <row r="1306" spans="2:51" s="11" customFormat="1" ht="13.5">
      <c r="B1306" s="203"/>
      <c r="C1306" s="204"/>
      <c r="D1306" s="201" t="s">
        <v>222</v>
      </c>
      <c r="E1306" s="205" t="s">
        <v>19</v>
      </c>
      <c r="F1306" s="206" t="s">
        <v>1741</v>
      </c>
      <c r="G1306" s="204"/>
      <c r="H1306" s="207" t="s">
        <v>19</v>
      </c>
      <c r="I1306" s="208"/>
      <c r="J1306" s="204"/>
      <c r="K1306" s="204"/>
      <c r="L1306" s="209"/>
      <c r="M1306" s="210"/>
      <c r="N1306" s="211"/>
      <c r="O1306" s="211"/>
      <c r="P1306" s="211"/>
      <c r="Q1306" s="211"/>
      <c r="R1306" s="211"/>
      <c r="S1306" s="211"/>
      <c r="T1306" s="212"/>
      <c r="AT1306" s="213" t="s">
        <v>222</v>
      </c>
      <c r="AU1306" s="213" t="s">
        <v>139</v>
      </c>
      <c r="AV1306" s="11" t="s">
        <v>77</v>
      </c>
      <c r="AW1306" s="11" t="s">
        <v>33</v>
      </c>
      <c r="AX1306" s="11" t="s">
        <v>70</v>
      </c>
      <c r="AY1306" s="213" t="s">
        <v>128</v>
      </c>
    </row>
    <row r="1307" spans="2:51" s="11" customFormat="1" ht="13.5">
      <c r="B1307" s="203"/>
      <c r="C1307" s="204"/>
      <c r="D1307" s="201" t="s">
        <v>222</v>
      </c>
      <c r="E1307" s="205" t="s">
        <v>19</v>
      </c>
      <c r="F1307" s="206" t="s">
        <v>833</v>
      </c>
      <c r="G1307" s="204"/>
      <c r="H1307" s="207" t="s">
        <v>19</v>
      </c>
      <c r="I1307" s="208"/>
      <c r="J1307" s="204"/>
      <c r="K1307" s="204"/>
      <c r="L1307" s="209"/>
      <c r="M1307" s="210"/>
      <c r="N1307" s="211"/>
      <c r="O1307" s="211"/>
      <c r="P1307" s="211"/>
      <c r="Q1307" s="211"/>
      <c r="R1307" s="211"/>
      <c r="S1307" s="211"/>
      <c r="T1307" s="212"/>
      <c r="AT1307" s="213" t="s">
        <v>222</v>
      </c>
      <c r="AU1307" s="213" t="s">
        <v>139</v>
      </c>
      <c r="AV1307" s="11" t="s">
        <v>77</v>
      </c>
      <c r="AW1307" s="11" t="s">
        <v>33</v>
      </c>
      <c r="AX1307" s="11" t="s">
        <v>70</v>
      </c>
      <c r="AY1307" s="213" t="s">
        <v>128</v>
      </c>
    </row>
    <row r="1308" spans="2:51" s="12" customFormat="1" ht="13.5">
      <c r="B1308" s="214"/>
      <c r="C1308" s="215"/>
      <c r="D1308" s="201" t="s">
        <v>222</v>
      </c>
      <c r="E1308" s="227" t="s">
        <v>19</v>
      </c>
      <c r="F1308" s="228" t="s">
        <v>1742</v>
      </c>
      <c r="G1308" s="215"/>
      <c r="H1308" s="229">
        <v>211.41</v>
      </c>
      <c r="I1308" s="220"/>
      <c r="J1308" s="215"/>
      <c r="K1308" s="215"/>
      <c r="L1308" s="221"/>
      <c r="M1308" s="222"/>
      <c r="N1308" s="223"/>
      <c r="O1308" s="223"/>
      <c r="P1308" s="223"/>
      <c r="Q1308" s="223"/>
      <c r="R1308" s="223"/>
      <c r="S1308" s="223"/>
      <c r="T1308" s="224"/>
      <c r="AT1308" s="225" t="s">
        <v>222</v>
      </c>
      <c r="AU1308" s="225" t="s">
        <v>139</v>
      </c>
      <c r="AV1308" s="12" t="s">
        <v>79</v>
      </c>
      <c r="AW1308" s="12" t="s">
        <v>33</v>
      </c>
      <c r="AX1308" s="12" t="s">
        <v>70</v>
      </c>
      <c r="AY1308" s="225" t="s">
        <v>128</v>
      </c>
    </row>
    <row r="1309" spans="2:51" s="11" customFormat="1" ht="13.5">
      <c r="B1309" s="203"/>
      <c r="C1309" s="204"/>
      <c r="D1309" s="201" t="s">
        <v>222</v>
      </c>
      <c r="E1309" s="205" t="s">
        <v>19</v>
      </c>
      <c r="F1309" s="206" t="s">
        <v>1743</v>
      </c>
      <c r="G1309" s="204"/>
      <c r="H1309" s="207" t="s">
        <v>19</v>
      </c>
      <c r="I1309" s="208"/>
      <c r="J1309" s="204"/>
      <c r="K1309" s="204"/>
      <c r="L1309" s="209"/>
      <c r="M1309" s="210"/>
      <c r="N1309" s="211"/>
      <c r="O1309" s="211"/>
      <c r="P1309" s="211"/>
      <c r="Q1309" s="211"/>
      <c r="R1309" s="211"/>
      <c r="S1309" s="211"/>
      <c r="T1309" s="212"/>
      <c r="AT1309" s="213" t="s">
        <v>222</v>
      </c>
      <c r="AU1309" s="213" t="s">
        <v>139</v>
      </c>
      <c r="AV1309" s="11" t="s">
        <v>77</v>
      </c>
      <c r="AW1309" s="11" t="s">
        <v>33</v>
      </c>
      <c r="AX1309" s="11" t="s">
        <v>70</v>
      </c>
      <c r="AY1309" s="213" t="s">
        <v>128</v>
      </c>
    </row>
    <row r="1310" spans="2:51" s="11" customFormat="1" ht="13.5">
      <c r="B1310" s="203"/>
      <c r="C1310" s="204"/>
      <c r="D1310" s="201" t="s">
        <v>222</v>
      </c>
      <c r="E1310" s="205" t="s">
        <v>19</v>
      </c>
      <c r="F1310" s="206" t="s">
        <v>833</v>
      </c>
      <c r="G1310" s="204"/>
      <c r="H1310" s="207" t="s">
        <v>19</v>
      </c>
      <c r="I1310" s="208"/>
      <c r="J1310" s="204"/>
      <c r="K1310" s="204"/>
      <c r="L1310" s="209"/>
      <c r="M1310" s="210"/>
      <c r="N1310" s="211"/>
      <c r="O1310" s="211"/>
      <c r="P1310" s="211"/>
      <c r="Q1310" s="211"/>
      <c r="R1310" s="211"/>
      <c r="S1310" s="211"/>
      <c r="T1310" s="212"/>
      <c r="AT1310" s="213" t="s">
        <v>222</v>
      </c>
      <c r="AU1310" s="213" t="s">
        <v>139</v>
      </c>
      <c r="AV1310" s="11" t="s">
        <v>77</v>
      </c>
      <c r="AW1310" s="11" t="s">
        <v>33</v>
      </c>
      <c r="AX1310" s="11" t="s">
        <v>70</v>
      </c>
      <c r="AY1310" s="213" t="s">
        <v>128</v>
      </c>
    </row>
    <row r="1311" spans="2:51" s="12" customFormat="1" ht="13.5">
      <c r="B1311" s="214"/>
      <c r="C1311" s="215"/>
      <c r="D1311" s="201" t="s">
        <v>222</v>
      </c>
      <c r="E1311" s="227" t="s">
        <v>19</v>
      </c>
      <c r="F1311" s="228" t="s">
        <v>1744</v>
      </c>
      <c r="G1311" s="215"/>
      <c r="H1311" s="229">
        <v>85.83</v>
      </c>
      <c r="I1311" s="220"/>
      <c r="J1311" s="215"/>
      <c r="K1311" s="215"/>
      <c r="L1311" s="221"/>
      <c r="M1311" s="222"/>
      <c r="N1311" s="223"/>
      <c r="O1311" s="223"/>
      <c r="P1311" s="223"/>
      <c r="Q1311" s="223"/>
      <c r="R1311" s="223"/>
      <c r="S1311" s="223"/>
      <c r="T1311" s="224"/>
      <c r="AT1311" s="225" t="s">
        <v>222</v>
      </c>
      <c r="AU1311" s="225" t="s">
        <v>139</v>
      </c>
      <c r="AV1311" s="12" t="s">
        <v>79</v>
      </c>
      <c r="AW1311" s="12" t="s">
        <v>33</v>
      </c>
      <c r="AX1311" s="12" t="s">
        <v>70</v>
      </c>
      <c r="AY1311" s="225" t="s">
        <v>128</v>
      </c>
    </row>
    <row r="1312" spans="2:51" s="11" customFormat="1" ht="13.5">
      <c r="B1312" s="203"/>
      <c r="C1312" s="204"/>
      <c r="D1312" s="201" t="s">
        <v>222</v>
      </c>
      <c r="E1312" s="205" t="s">
        <v>19</v>
      </c>
      <c r="F1312" s="206" t="s">
        <v>433</v>
      </c>
      <c r="G1312" s="204"/>
      <c r="H1312" s="207" t="s">
        <v>19</v>
      </c>
      <c r="I1312" s="208"/>
      <c r="J1312" s="204"/>
      <c r="K1312" s="204"/>
      <c r="L1312" s="209"/>
      <c r="M1312" s="210"/>
      <c r="N1312" s="211"/>
      <c r="O1312" s="211"/>
      <c r="P1312" s="211"/>
      <c r="Q1312" s="211"/>
      <c r="R1312" s="211"/>
      <c r="S1312" s="211"/>
      <c r="T1312" s="212"/>
      <c r="AT1312" s="213" t="s">
        <v>222</v>
      </c>
      <c r="AU1312" s="213" t="s">
        <v>139</v>
      </c>
      <c r="AV1312" s="11" t="s">
        <v>77</v>
      </c>
      <c r="AW1312" s="11" t="s">
        <v>33</v>
      </c>
      <c r="AX1312" s="11" t="s">
        <v>70</v>
      </c>
      <c r="AY1312" s="213" t="s">
        <v>128</v>
      </c>
    </row>
    <row r="1313" spans="2:51" s="12" customFormat="1" ht="13.5">
      <c r="B1313" s="214"/>
      <c r="C1313" s="215"/>
      <c r="D1313" s="201" t="s">
        <v>222</v>
      </c>
      <c r="E1313" s="227" t="s">
        <v>19</v>
      </c>
      <c r="F1313" s="228" t="s">
        <v>1745</v>
      </c>
      <c r="G1313" s="215"/>
      <c r="H1313" s="229">
        <v>191.84</v>
      </c>
      <c r="I1313" s="220"/>
      <c r="J1313" s="215"/>
      <c r="K1313" s="215"/>
      <c r="L1313" s="221"/>
      <c r="M1313" s="222"/>
      <c r="N1313" s="223"/>
      <c r="O1313" s="223"/>
      <c r="P1313" s="223"/>
      <c r="Q1313" s="223"/>
      <c r="R1313" s="223"/>
      <c r="S1313" s="223"/>
      <c r="T1313" s="224"/>
      <c r="AT1313" s="225" t="s">
        <v>222</v>
      </c>
      <c r="AU1313" s="225" t="s">
        <v>139</v>
      </c>
      <c r="AV1313" s="12" t="s">
        <v>79</v>
      </c>
      <c r="AW1313" s="12" t="s">
        <v>33</v>
      </c>
      <c r="AX1313" s="12" t="s">
        <v>70</v>
      </c>
      <c r="AY1313" s="225" t="s">
        <v>128</v>
      </c>
    </row>
    <row r="1314" spans="2:51" s="11" customFormat="1" ht="13.5">
      <c r="B1314" s="203"/>
      <c r="C1314" s="204"/>
      <c r="D1314" s="201" t="s">
        <v>222</v>
      </c>
      <c r="E1314" s="205" t="s">
        <v>19</v>
      </c>
      <c r="F1314" s="206" t="s">
        <v>1746</v>
      </c>
      <c r="G1314" s="204"/>
      <c r="H1314" s="207" t="s">
        <v>19</v>
      </c>
      <c r="I1314" s="208"/>
      <c r="J1314" s="204"/>
      <c r="K1314" s="204"/>
      <c r="L1314" s="209"/>
      <c r="M1314" s="210"/>
      <c r="N1314" s="211"/>
      <c r="O1314" s="211"/>
      <c r="P1314" s="211"/>
      <c r="Q1314" s="211"/>
      <c r="R1314" s="211"/>
      <c r="S1314" s="211"/>
      <c r="T1314" s="212"/>
      <c r="AT1314" s="213" t="s">
        <v>222</v>
      </c>
      <c r="AU1314" s="213" t="s">
        <v>139</v>
      </c>
      <c r="AV1314" s="11" t="s">
        <v>77</v>
      </c>
      <c r="AW1314" s="11" t="s">
        <v>33</v>
      </c>
      <c r="AX1314" s="11" t="s">
        <v>70</v>
      </c>
      <c r="AY1314" s="213" t="s">
        <v>128</v>
      </c>
    </row>
    <row r="1315" spans="2:51" s="12" customFormat="1" ht="13.5">
      <c r="B1315" s="214"/>
      <c r="C1315" s="215"/>
      <c r="D1315" s="201" t="s">
        <v>222</v>
      </c>
      <c r="E1315" s="227" t="s">
        <v>19</v>
      </c>
      <c r="F1315" s="228" t="s">
        <v>1747</v>
      </c>
      <c r="G1315" s="215"/>
      <c r="H1315" s="229">
        <v>10.09</v>
      </c>
      <c r="I1315" s="220"/>
      <c r="J1315" s="215"/>
      <c r="K1315" s="215"/>
      <c r="L1315" s="221"/>
      <c r="M1315" s="222"/>
      <c r="N1315" s="223"/>
      <c r="O1315" s="223"/>
      <c r="P1315" s="223"/>
      <c r="Q1315" s="223"/>
      <c r="R1315" s="223"/>
      <c r="S1315" s="223"/>
      <c r="T1315" s="224"/>
      <c r="AT1315" s="225" t="s">
        <v>222</v>
      </c>
      <c r="AU1315" s="225" t="s">
        <v>139</v>
      </c>
      <c r="AV1315" s="12" t="s">
        <v>79</v>
      </c>
      <c r="AW1315" s="12" t="s">
        <v>33</v>
      </c>
      <c r="AX1315" s="12" t="s">
        <v>70</v>
      </c>
      <c r="AY1315" s="225" t="s">
        <v>128</v>
      </c>
    </row>
    <row r="1316" spans="2:51" s="11" customFormat="1" ht="13.5">
      <c r="B1316" s="203"/>
      <c r="C1316" s="204"/>
      <c r="D1316" s="201" t="s">
        <v>222</v>
      </c>
      <c r="E1316" s="205" t="s">
        <v>19</v>
      </c>
      <c r="F1316" s="206" t="s">
        <v>1748</v>
      </c>
      <c r="G1316" s="204"/>
      <c r="H1316" s="207" t="s">
        <v>19</v>
      </c>
      <c r="I1316" s="208"/>
      <c r="J1316" s="204"/>
      <c r="K1316" s="204"/>
      <c r="L1316" s="209"/>
      <c r="M1316" s="210"/>
      <c r="N1316" s="211"/>
      <c r="O1316" s="211"/>
      <c r="P1316" s="211"/>
      <c r="Q1316" s="211"/>
      <c r="R1316" s="211"/>
      <c r="S1316" s="211"/>
      <c r="T1316" s="212"/>
      <c r="AT1316" s="213" t="s">
        <v>222</v>
      </c>
      <c r="AU1316" s="213" t="s">
        <v>139</v>
      </c>
      <c r="AV1316" s="11" t="s">
        <v>77</v>
      </c>
      <c r="AW1316" s="11" t="s">
        <v>33</v>
      </c>
      <c r="AX1316" s="11" t="s">
        <v>70</v>
      </c>
      <c r="AY1316" s="213" t="s">
        <v>128</v>
      </c>
    </row>
    <row r="1317" spans="2:51" s="12" customFormat="1" ht="13.5">
      <c r="B1317" s="214"/>
      <c r="C1317" s="215"/>
      <c r="D1317" s="201" t="s">
        <v>222</v>
      </c>
      <c r="E1317" s="227" t="s">
        <v>19</v>
      </c>
      <c r="F1317" s="228" t="s">
        <v>1749</v>
      </c>
      <c r="G1317" s="215"/>
      <c r="H1317" s="229">
        <v>-603.2</v>
      </c>
      <c r="I1317" s="220"/>
      <c r="J1317" s="215"/>
      <c r="K1317" s="215"/>
      <c r="L1317" s="221"/>
      <c r="M1317" s="222"/>
      <c r="N1317" s="223"/>
      <c r="O1317" s="223"/>
      <c r="P1317" s="223"/>
      <c r="Q1317" s="223"/>
      <c r="R1317" s="223"/>
      <c r="S1317" s="223"/>
      <c r="T1317" s="224"/>
      <c r="AT1317" s="225" t="s">
        <v>222</v>
      </c>
      <c r="AU1317" s="225" t="s">
        <v>139</v>
      </c>
      <c r="AV1317" s="12" t="s">
        <v>79</v>
      </c>
      <c r="AW1317" s="12" t="s">
        <v>33</v>
      </c>
      <c r="AX1317" s="12" t="s">
        <v>70</v>
      </c>
      <c r="AY1317" s="225" t="s">
        <v>128</v>
      </c>
    </row>
    <row r="1318" spans="2:51" s="13" customFormat="1" ht="13.5">
      <c r="B1318" s="230"/>
      <c r="C1318" s="231"/>
      <c r="D1318" s="216" t="s">
        <v>222</v>
      </c>
      <c r="E1318" s="232" t="s">
        <v>19</v>
      </c>
      <c r="F1318" s="233" t="s">
        <v>251</v>
      </c>
      <c r="G1318" s="231"/>
      <c r="H1318" s="234">
        <v>2104.25</v>
      </c>
      <c r="I1318" s="235"/>
      <c r="J1318" s="231"/>
      <c r="K1318" s="231"/>
      <c r="L1318" s="236"/>
      <c r="M1318" s="237"/>
      <c r="N1318" s="238"/>
      <c r="O1318" s="238"/>
      <c r="P1318" s="238"/>
      <c r="Q1318" s="238"/>
      <c r="R1318" s="238"/>
      <c r="S1318" s="238"/>
      <c r="T1318" s="239"/>
      <c r="AT1318" s="240" t="s">
        <v>222</v>
      </c>
      <c r="AU1318" s="240" t="s">
        <v>139</v>
      </c>
      <c r="AV1318" s="13" t="s">
        <v>143</v>
      </c>
      <c r="AW1318" s="13" t="s">
        <v>4</v>
      </c>
      <c r="AX1318" s="13" t="s">
        <v>77</v>
      </c>
      <c r="AY1318" s="240" t="s">
        <v>128</v>
      </c>
    </row>
    <row r="1319" spans="2:65" s="1" customFormat="1" ht="22.5" customHeight="1">
      <c r="B1319" s="34"/>
      <c r="C1319" s="172" t="s">
        <v>1750</v>
      </c>
      <c r="D1319" s="172" t="s">
        <v>129</v>
      </c>
      <c r="E1319" s="173" t="s">
        <v>1751</v>
      </c>
      <c r="F1319" s="174" t="s">
        <v>1752</v>
      </c>
      <c r="G1319" s="175" t="s">
        <v>227</v>
      </c>
      <c r="H1319" s="176">
        <v>511.51</v>
      </c>
      <c r="I1319" s="177"/>
      <c r="J1319" s="176">
        <f>ROUND(I1319*H1319,1)</f>
        <v>0</v>
      </c>
      <c r="K1319" s="174" t="s">
        <v>218</v>
      </c>
      <c r="L1319" s="54"/>
      <c r="M1319" s="178" t="s">
        <v>19</v>
      </c>
      <c r="N1319" s="179" t="s">
        <v>41</v>
      </c>
      <c r="O1319" s="35"/>
      <c r="P1319" s="180">
        <f>O1319*H1319</f>
        <v>0</v>
      </c>
      <c r="Q1319" s="180">
        <v>1E-05</v>
      </c>
      <c r="R1319" s="180">
        <f>Q1319*H1319</f>
        <v>0.0051151</v>
      </c>
      <c r="S1319" s="180">
        <v>0</v>
      </c>
      <c r="T1319" s="181">
        <f>S1319*H1319</f>
        <v>0</v>
      </c>
      <c r="AR1319" s="17" t="s">
        <v>150</v>
      </c>
      <c r="AT1319" s="17" t="s">
        <v>129</v>
      </c>
      <c r="AU1319" s="17" t="s">
        <v>139</v>
      </c>
      <c r="AY1319" s="17" t="s">
        <v>128</v>
      </c>
      <c r="BE1319" s="182">
        <f>IF(N1319="základní",J1319,0)</f>
        <v>0</v>
      </c>
      <c r="BF1319" s="182">
        <f>IF(N1319="snížená",J1319,0)</f>
        <v>0</v>
      </c>
      <c r="BG1319" s="182">
        <f>IF(N1319="zákl. přenesená",J1319,0)</f>
        <v>0</v>
      </c>
      <c r="BH1319" s="182">
        <f>IF(N1319="sníž. přenesená",J1319,0)</f>
        <v>0</v>
      </c>
      <c r="BI1319" s="182">
        <f>IF(N1319="nulová",J1319,0)</f>
        <v>0</v>
      </c>
      <c r="BJ1319" s="17" t="s">
        <v>77</v>
      </c>
      <c r="BK1319" s="182">
        <f>ROUND(I1319*H1319,1)</f>
        <v>0</v>
      </c>
      <c r="BL1319" s="17" t="s">
        <v>150</v>
      </c>
      <c r="BM1319" s="17" t="s">
        <v>1753</v>
      </c>
    </row>
    <row r="1320" spans="2:51" s="11" customFormat="1" ht="13.5">
      <c r="B1320" s="203"/>
      <c r="C1320" s="204"/>
      <c r="D1320" s="201" t="s">
        <v>222</v>
      </c>
      <c r="E1320" s="205" t="s">
        <v>19</v>
      </c>
      <c r="F1320" s="206" t="s">
        <v>1741</v>
      </c>
      <c r="G1320" s="204"/>
      <c r="H1320" s="207" t="s">
        <v>19</v>
      </c>
      <c r="I1320" s="208"/>
      <c r="J1320" s="204"/>
      <c r="K1320" s="204"/>
      <c r="L1320" s="209"/>
      <c r="M1320" s="210"/>
      <c r="N1320" s="211"/>
      <c r="O1320" s="211"/>
      <c r="P1320" s="211"/>
      <c r="Q1320" s="211"/>
      <c r="R1320" s="211"/>
      <c r="S1320" s="211"/>
      <c r="T1320" s="212"/>
      <c r="AT1320" s="213" t="s">
        <v>222</v>
      </c>
      <c r="AU1320" s="213" t="s">
        <v>139</v>
      </c>
      <c r="AV1320" s="11" t="s">
        <v>77</v>
      </c>
      <c r="AW1320" s="11" t="s">
        <v>33</v>
      </c>
      <c r="AX1320" s="11" t="s">
        <v>70</v>
      </c>
      <c r="AY1320" s="213" t="s">
        <v>128</v>
      </c>
    </row>
    <row r="1321" spans="2:51" s="11" customFormat="1" ht="13.5">
      <c r="B1321" s="203"/>
      <c r="C1321" s="204"/>
      <c r="D1321" s="201" t="s">
        <v>222</v>
      </c>
      <c r="E1321" s="205" t="s">
        <v>19</v>
      </c>
      <c r="F1321" s="206" t="s">
        <v>833</v>
      </c>
      <c r="G1321" s="204"/>
      <c r="H1321" s="207" t="s">
        <v>19</v>
      </c>
      <c r="I1321" s="208"/>
      <c r="J1321" s="204"/>
      <c r="K1321" s="204"/>
      <c r="L1321" s="209"/>
      <c r="M1321" s="210"/>
      <c r="N1321" s="211"/>
      <c r="O1321" s="211"/>
      <c r="P1321" s="211"/>
      <c r="Q1321" s="211"/>
      <c r="R1321" s="211"/>
      <c r="S1321" s="211"/>
      <c r="T1321" s="212"/>
      <c r="AT1321" s="213" t="s">
        <v>222</v>
      </c>
      <c r="AU1321" s="213" t="s">
        <v>139</v>
      </c>
      <c r="AV1321" s="11" t="s">
        <v>77</v>
      </c>
      <c r="AW1321" s="11" t="s">
        <v>33</v>
      </c>
      <c r="AX1321" s="11" t="s">
        <v>70</v>
      </c>
      <c r="AY1321" s="213" t="s">
        <v>128</v>
      </c>
    </row>
    <row r="1322" spans="2:51" s="12" customFormat="1" ht="13.5">
      <c r="B1322" s="214"/>
      <c r="C1322" s="215"/>
      <c r="D1322" s="201" t="s">
        <v>222</v>
      </c>
      <c r="E1322" s="227" t="s">
        <v>19</v>
      </c>
      <c r="F1322" s="228" t="s">
        <v>1742</v>
      </c>
      <c r="G1322" s="215"/>
      <c r="H1322" s="229">
        <v>211.41</v>
      </c>
      <c r="I1322" s="220"/>
      <c r="J1322" s="215"/>
      <c r="K1322" s="215"/>
      <c r="L1322" s="221"/>
      <c r="M1322" s="222"/>
      <c r="N1322" s="223"/>
      <c r="O1322" s="223"/>
      <c r="P1322" s="223"/>
      <c r="Q1322" s="223"/>
      <c r="R1322" s="223"/>
      <c r="S1322" s="223"/>
      <c r="T1322" s="224"/>
      <c r="AT1322" s="225" t="s">
        <v>222</v>
      </c>
      <c r="AU1322" s="225" t="s">
        <v>139</v>
      </c>
      <c r="AV1322" s="12" t="s">
        <v>79</v>
      </c>
      <c r="AW1322" s="12" t="s">
        <v>33</v>
      </c>
      <c r="AX1322" s="12" t="s">
        <v>70</v>
      </c>
      <c r="AY1322" s="225" t="s">
        <v>128</v>
      </c>
    </row>
    <row r="1323" spans="2:51" s="11" customFormat="1" ht="13.5">
      <c r="B1323" s="203"/>
      <c r="C1323" s="204"/>
      <c r="D1323" s="201" t="s">
        <v>222</v>
      </c>
      <c r="E1323" s="205" t="s">
        <v>19</v>
      </c>
      <c r="F1323" s="206" t="s">
        <v>1743</v>
      </c>
      <c r="G1323" s="204"/>
      <c r="H1323" s="207" t="s">
        <v>19</v>
      </c>
      <c r="I1323" s="208"/>
      <c r="J1323" s="204"/>
      <c r="K1323" s="204"/>
      <c r="L1323" s="209"/>
      <c r="M1323" s="210"/>
      <c r="N1323" s="211"/>
      <c r="O1323" s="211"/>
      <c r="P1323" s="211"/>
      <c r="Q1323" s="211"/>
      <c r="R1323" s="211"/>
      <c r="S1323" s="211"/>
      <c r="T1323" s="212"/>
      <c r="AT1323" s="213" t="s">
        <v>222</v>
      </c>
      <c r="AU1323" s="213" t="s">
        <v>139</v>
      </c>
      <c r="AV1323" s="11" t="s">
        <v>77</v>
      </c>
      <c r="AW1323" s="11" t="s">
        <v>33</v>
      </c>
      <c r="AX1323" s="11" t="s">
        <v>70</v>
      </c>
      <c r="AY1323" s="213" t="s">
        <v>128</v>
      </c>
    </row>
    <row r="1324" spans="2:51" s="11" customFormat="1" ht="13.5">
      <c r="B1324" s="203"/>
      <c r="C1324" s="204"/>
      <c r="D1324" s="201" t="s">
        <v>222</v>
      </c>
      <c r="E1324" s="205" t="s">
        <v>19</v>
      </c>
      <c r="F1324" s="206" t="s">
        <v>833</v>
      </c>
      <c r="G1324" s="204"/>
      <c r="H1324" s="207" t="s">
        <v>19</v>
      </c>
      <c r="I1324" s="208"/>
      <c r="J1324" s="204"/>
      <c r="K1324" s="204"/>
      <c r="L1324" s="209"/>
      <c r="M1324" s="210"/>
      <c r="N1324" s="211"/>
      <c r="O1324" s="211"/>
      <c r="P1324" s="211"/>
      <c r="Q1324" s="211"/>
      <c r="R1324" s="211"/>
      <c r="S1324" s="211"/>
      <c r="T1324" s="212"/>
      <c r="AT1324" s="213" t="s">
        <v>222</v>
      </c>
      <c r="AU1324" s="213" t="s">
        <v>139</v>
      </c>
      <c r="AV1324" s="11" t="s">
        <v>77</v>
      </c>
      <c r="AW1324" s="11" t="s">
        <v>33</v>
      </c>
      <c r="AX1324" s="11" t="s">
        <v>70</v>
      </c>
      <c r="AY1324" s="213" t="s">
        <v>128</v>
      </c>
    </row>
    <row r="1325" spans="2:51" s="12" customFormat="1" ht="13.5">
      <c r="B1325" s="214"/>
      <c r="C1325" s="215"/>
      <c r="D1325" s="201" t="s">
        <v>222</v>
      </c>
      <c r="E1325" s="227" t="s">
        <v>19</v>
      </c>
      <c r="F1325" s="228" t="s">
        <v>1744</v>
      </c>
      <c r="G1325" s="215"/>
      <c r="H1325" s="229">
        <v>85.83</v>
      </c>
      <c r="I1325" s="220"/>
      <c r="J1325" s="215"/>
      <c r="K1325" s="215"/>
      <c r="L1325" s="221"/>
      <c r="M1325" s="222"/>
      <c r="N1325" s="223"/>
      <c r="O1325" s="223"/>
      <c r="P1325" s="223"/>
      <c r="Q1325" s="223"/>
      <c r="R1325" s="223"/>
      <c r="S1325" s="223"/>
      <c r="T1325" s="224"/>
      <c r="AT1325" s="225" t="s">
        <v>222</v>
      </c>
      <c r="AU1325" s="225" t="s">
        <v>139</v>
      </c>
      <c r="AV1325" s="12" t="s">
        <v>79</v>
      </c>
      <c r="AW1325" s="12" t="s">
        <v>33</v>
      </c>
      <c r="AX1325" s="12" t="s">
        <v>70</v>
      </c>
      <c r="AY1325" s="225" t="s">
        <v>128</v>
      </c>
    </row>
    <row r="1326" spans="2:51" s="11" customFormat="1" ht="13.5">
      <c r="B1326" s="203"/>
      <c r="C1326" s="204"/>
      <c r="D1326" s="201" t="s">
        <v>222</v>
      </c>
      <c r="E1326" s="205" t="s">
        <v>19</v>
      </c>
      <c r="F1326" s="206" t="s">
        <v>1754</v>
      </c>
      <c r="G1326" s="204"/>
      <c r="H1326" s="207" t="s">
        <v>19</v>
      </c>
      <c r="I1326" s="208"/>
      <c r="J1326" s="204"/>
      <c r="K1326" s="204"/>
      <c r="L1326" s="209"/>
      <c r="M1326" s="210"/>
      <c r="N1326" s="211"/>
      <c r="O1326" s="211"/>
      <c r="P1326" s="211"/>
      <c r="Q1326" s="211"/>
      <c r="R1326" s="211"/>
      <c r="S1326" s="211"/>
      <c r="T1326" s="212"/>
      <c r="AT1326" s="213" t="s">
        <v>222</v>
      </c>
      <c r="AU1326" s="213" t="s">
        <v>139</v>
      </c>
      <c r="AV1326" s="11" t="s">
        <v>77</v>
      </c>
      <c r="AW1326" s="11" t="s">
        <v>33</v>
      </c>
      <c r="AX1326" s="11" t="s">
        <v>70</v>
      </c>
      <c r="AY1326" s="213" t="s">
        <v>128</v>
      </c>
    </row>
    <row r="1327" spans="2:51" s="11" customFormat="1" ht="13.5">
      <c r="B1327" s="203"/>
      <c r="C1327" s="204"/>
      <c r="D1327" s="201" t="s">
        <v>222</v>
      </c>
      <c r="E1327" s="205" t="s">
        <v>19</v>
      </c>
      <c r="F1327" s="206" t="s">
        <v>522</v>
      </c>
      <c r="G1327" s="204"/>
      <c r="H1327" s="207" t="s">
        <v>19</v>
      </c>
      <c r="I1327" s="208"/>
      <c r="J1327" s="204"/>
      <c r="K1327" s="204"/>
      <c r="L1327" s="209"/>
      <c r="M1327" s="210"/>
      <c r="N1327" s="211"/>
      <c r="O1327" s="211"/>
      <c r="P1327" s="211"/>
      <c r="Q1327" s="211"/>
      <c r="R1327" s="211"/>
      <c r="S1327" s="211"/>
      <c r="T1327" s="212"/>
      <c r="AT1327" s="213" t="s">
        <v>222</v>
      </c>
      <c r="AU1327" s="213" t="s">
        <v>139</v>
      </c>
      <c r="AV1327" s="11" t="s">
        <v>77</v>
      </c>
      <c r="AW1327" s="11" t="s">
        <v>33</v>
      </c>
      <c r="AX1327" s="11" t="s">
        <v>70</v>
      </c>
      <c r="AY1327" s="213" t="s">
        <v>128</v>
      </c>
    </row>
    <row r="1328" spans="2:51" s="12" customFormat="1" ht="13.5">
      <c r="B1328" s="214"/>
      <c r="C1328" s="215"/>
      <c r="D1328" s="201" t="s">
        <v>222</v>
      </c>
      <c r="E1328" s="227" t="s">
        <v>19</v>
      </c>
      <c r="F1328" s="228" t="s">
        <v>1755</v>
      </c>
      <c r="G1328" s="215"/>
      <c r="H1328" s="229">
        <v>66.3</v>
      </c>
      <c r="I1328" s="220"/>
      <c r="J1328" s="215"/>
      <c r="K1328" s="215"/>
      <c r="L1328" s="221"/>
      <c r="M1328" s="222"/>
      <c r="N1328" s="223"/>
      <c r="O1328" s="223"/>
      <c r="P1328" s="223"/>
      <c r="Q1328" s="223"/>
      <c r="R1328" s="223"/>
      <c r="S1328" s="223"/>
      <c r="T1328" s="224"/>
      <c r="AT1328" s="225" t="s">
        <v>222</v>
      </c>
      <c r="AU1328" s="225" t="s">
        <v>139</v>
      </c>
      <c r="AV1328" s="12" t="s">
        <v>79</v>
      </c>
      <c r="AW1328" s="12" t="s">
        <v>33</v>
      </c>
      <c r="AX1328" s="12" t="s">
        <v>70</v>
      </c>
      <c r="AY1328" s="225" t="s">
        <v>128</v>
      </c>
    </row>
    <row r="1329" spans="2:51" s="11" customFormat="1" ht="13.5">
      <c r="B1329" s="203"/>
      <c r="C1329" s="204"/>
      <c r="D1329" s="201" t="s">
        <v>222</v>
      </c>
      <c r="E1329" s="205" t="s">
        <v>19</v>
      </c>
      <c r="F1329" s="206" t="s">
        <v>524</v>
      </c>
      <c r="G1329" s="204"/>
      <c r="H1329" s="207" t="s">
        <v>19</v>
      </c>
      <c r="I1329" s="208"/>
      <c r="J1329" s="204"/>
      <c r="K1329" s="204"/>
      <c r="L1329" s="209"/>
      <c r="M1329" s="210"/>
      <c r="N1329" s="211"/>
      <c r="O1329" s="211"/>
      <c r="P1329" s="211"/>
      <c r="Q1329" s="211"/>
      <c r="R1329" s="211"/>
      <c r="S1329" s="211"/>
      <c r="T1329" s="212"/>
      <c r="AT1329" s="213" t="s">
        <v>222</v>
      </c>
      <c r="AU1329" s="213" t="s">
        <v>139</v>
      </c>
      <c r="AV1329" s="11" t="s">
        <v>77</v>
      </c>
      <c r="AW1329" s="11" t="s">
        <v>33</v>
      </c>
      <c r="AX1329" s="11" t="s">
        <v>70</v>
      </c>
      <c r="AY1329" s="213" t="s">
        <v>128</v>
      </c>
    </row>
    <row r="1330" spans="2:51" s="12" customFormat="1" ht="13.5">
      <c r="B1330" s="214"/>
      <c r="C1330" s="215"/>
      <c r="D1330" s="201" t="s">
        <v>222</v>
      </c>
      <c r="E1330" s="227" t="s">
        <v>19</v>
      </c>
      <c r="F1330" s="228" t="s">
        <v>1755</v>
      </c>
      <c r="G1330" s="215"/>
      <c r="H1330" s="229">
        <v>66.3</v>
      </c>
      <c r="I1330" s="220"/>
      <c r="J1330" s="215"/>
      <c r="K1330" s="215"/>
      <c r="L1330" s="221"/>
      <c r="M1330" s="222"/>
      <c r="N1330" s="223"/>
      <c r="O1330" s="223"/>
      <c r="P1330" s="223"/>
      <c r="Q1330" s="223"/>
      <c r="R1330" s="223"/>
      <c r="S1330" s="223"/>
      <c r="T1330" s="224"/>
      <c r="AT1330" s="225" t="s">
        <v>222</v>
      </c>
      <c r="AU1330" s="225" t="s">
        <v>139</v>
      </c>
      <c r="AV1330" s="12" t="s">
        <v>79</v>
      </c>
      <c r="AW1330" s="12" t="s">
        <v>33</v>
      </c>
      <c r="AX1330" s="12" t="s">
        <v>70</v>
      </c>
      <c r="AY1330" s="225" t="s">
        <v>128</v>
      </c>
    </row>
    <row r="1331" spans="2:51" s="11" customFormat="1" ht="13.5">
      <c r="B1331" s="203"/>
      <c r="C1331" s="204"/>
      <c r="D1331" s="201" t="s">
        <v>222</v>
      </c>
      <c r="E1331" s="205" t="s">
        <v>19</v>
      </c>
      <c r="F1331" s="206" t="s">
        <v>525</v>
      </c>
      <c r="G1331" s="204"/>
      <c r="H1331" s="207" t="s">
        <v>19</v>
      </c>
      <c r="I1331" s="208"/>
      <c r="J1331" s="204"/>
      <c r="K1331" s="204"/>
      <c r="L1331" s="209"/>
      <c r="M1331" s="210"/>
      <c r="N1331" s="211"/>
      <c r="O1331" s="211"/>
      <c r="P1331" s="211"/>
      <c r="Q1331" s="211"/>
      <c r="R1331" s="211"/>
      <c r="S1331" s="211"/>
      <c r="T1331" s="212"/>
      <c r="AT1331" s="213" t="s">
        <v>222</v>
      </c>
      <c r="AU1331" s="213" t="s">
        <v>139</v>
      </c>
      <c r="AV1331" s="11" t="s">
        <v>77</v>
      </c>
      <c r="AW1331" s="11" t="s">
        <v>33</v>
      </c>
      <c r="AX1331" s="11" t="s">
        <v>70</v>
      </c>
      <c r="AY1331" s="213" t="s">
        <v>128</v>
      </c>
    </row>
    <row r="1332" spans="2:51" s="12" customFormat="1" ht="13.5">
      <c r="B1332" s="214"/>
      <c r="C1332" s="215"/>
      <c r="D1332" s="201" t="s">
        <v>222</v>
      </c>
      <c r="E1332" s="227" t="s">
        <v>19</v>
      </c>
      <c r="F1332" s="228" t="s">
        <v>1756</v>
      </c>
      <c r="G1332" s="215"/>
      <c r="H1332" s="229">
        <v>67.81</v>
      </c>
      <c r="I1332" s="220"/>
      <c r="J1332" s="215"/>
      <c r="K1332" s="215"/>
      <c r="L1332" s="221"/>
      <c r="M1332" s="222"/>
      <c r="N1332" s="223"/>
      <c r="O1332" s="223"/>
      <c r="P1332" s="223"/>
      <c r="Q1332" s="223"/>
      <c r="R1332" s="223"/>
      <c r="S1332" s="223"/>
      <c r="T1332" s="224"/>
      <c r="AT1332" s="225" t="s">
        <v>222</v>
      </c>
      <c r="AU1332" s="225" t="s">
        <v>139</v>
      </c>
      <c r="AV1332" s="12" t="s">
        <v>79</v>
      </c>
      <c r="AW1332" s="12" t="s">
        <v>33</v>
      </c>
      <c r="AX1332" s="12" t="s">
        <v>70</v>
      </c>
      <c r="AY1332" s="225" t="s">
        <v>128</v>
      </c>
    </row>
    <row r="1333" spans="2:51" s="11" customFormat="1" ht="13.5">
      <c r="B1333" s="203"/>
      <c r="C1333" s="204"/>
      <c r="D1333" s="201" t="s">
        <v>222</v>
      </c>
      <c r="E1333" s="205" t="s">
        <v>19</v>
      </c>
      <c r="F1333" s="206" t="s">
        <v>1757</v>
      </c>
      <c r="G1333" s="204"/>
      <c r="H1333" s="207" t="s">
        <v>19</v>
      </c>
      <c r="I1333" s="208"/>
      <c r="J1333" s="204"/>
      <c r="K1333" s="204"/>
      <c r="L1333" s="209"/>
      <c r="M1333" s="210"/>
      <c r="N1333" s="211"/>
      <c r="O1333" s="211"/>
      <c r="P1333" s="211"/>
      <c r="Q1333" s="211"/>
      <c r="R1333" s="211"/>
      <c r="S1333" s="211"/>
      <c r="T1333" s="212"/>
      <c r="AT1333" s="213" t="s">
        <v>222</v>
      </c>
      <c r="AU1333" s="213" t="s">
        <v>139</v>
      </c>
      <c r="AV1333" s="11" t="s">
        <v>77</v>
      </c>
      <c r="AW1333" s="11" t="s">
        <v>33</v>
      </c>
      <c r="AX1333" s="11" t="s">
        <v>70</v>
      </c>
      <c r="AY1333" s="213" t="s">
        <v>128</v>
      </c>
    </row>
    <row r="1334" spans="2:51" s="11" customFormat="1" ht="13.5">
      <c r="B1334" s="203"/>
      <c r="C1334" s="204"/>
      <c r="D1334" s="201" t="s">
        <v>222</v>
      </c>
      <c r="E1334" s="205" t="s">
        <v>19</v>
      </c>
      <c r="F1334" s="206" t="s">
        <v>833</v>
      </c>
      <c r="G1334" s="204"/>
      <c r="H1334" s="207" t="s">
        <v>19</v>
      </c>
      <c r="I1334" s="208"/>
      <c r="J1334" s="204"/>
      <c r="K1334" s="204"/>
      <c r="L1334" s="209"/>
      <c r="M1334" s="210"/>
      <c r="N1334" s="211"/>
      <c r="O1334" s="211"/>
      <c r="P1334" s="211"/>
      <c r="Q1334" s="211"/>
      <c r="R1334" s="211"/>
      <c r="S1334" s="211"/>
      <c r="T1334" s="212"/>
      <c r="AT1334" s="213" t="s">
        <v>222</v>
      </c>
      <c r="AU1334" s="213" t="s">
        <v>139</v>
      </c>
      <c r="AV1334" s="11" t="s">
        <v>77</v>
      </c>
      <c r="AW1334" s="11" t="s">
        <v>33</v>
      </c>
      <c r="AX1334" s="11" t="s">
        <v>70</v>
      </c>
      <c r="AY1334" s="213" t="s">
        <v>128</v>
      </c>
    </row>
    <row r="1335" spans="2:51" s="12" customFormat="1" ht="13.5">
      <c r="B1335" s="214"/>
      <c r="C1335" s="215"/>
      <c r="D1335" s="201" t="s">
        <v>222</v>
      </c>
      <c r="E1335" s="227" t="s">
        <v>19</v>
      </c>
      <c r="F1335" s="228" t="s">
        <v>1758</v>
      </c>
      <c r="G1335" s="215"/>
      <c r="H1335" s="229">
        <v>13.86</v>
      </c>
      <c r="I1335" s="220"/>
      <c r="J1335" s="215"/>
      <c r="K1335" s="215"/>
      <c r="L1335" s="221"/>
      <c r="M1335" s="222"/>
      <c r="N1335" s="223"/>
      <c r="O1335" s="223"/>
      <c r="P1335" s="223"/>
      <c r="Q1335" s="223"/>
      <c r="R1335" s="223"/>
      <c r="S1335" s="223"/>
      <c r="T1335" s="224"/>
      <c r="AT1335" s="225" t="s">
        <v>222</v>
      </c>
      <c r="AU1335" s="225" t="s">
        <v>139</v>
      </c>
      <c r="AV1335" s="12" t="s">
        <v>79</v>
      </c>
      <c r="AW1335" s="12" t="s">
        <v>33</v>
      </c>
      <c r="AX1335" s="12" t="s">
        <v>70</v>
      </c>
      <c r="AY1335" s="225" t="s">
        <v>128</v>
      </c>
    </row>
    <row r="1336" spans="2:51" s="13" customFormat="1" ht="13.5">
      <c r="B1336" s="230"/>
      <c r="C1336" s="231"/>
      <c r="D1336" s="216" t="s">
        <v>222</v>
      </c>
      <c r="E1336" s="232" t="s">
        <v>19</v>
      </c>
      <c r="F1336" s="233" t="s">
        <v>251</v>
      </c>
      <c r="G1336" s="231"/>
      <c r="H1336" s="234">
        <v>511.51</v>
      </c>
      <c r="I1336" s="235"/>
      <c r="J1336" s="231"/>
      <c r="K1336" s="231"/>
      <c r="L1336" s="236"/>
      <c r="M1336" s="237"/>
      <c r="N1336" s="238"/>
      <c r="O1336" s="238"/>
      <c r="P1336" s="238"/>
      <c r="Q1336" s="238"/>
      <c r="R1336" s="238"/>
      <c r="S1336" s="238"/>
      <c r="T1336" s="239"/>
      <c r="AT1336" s="240" t="s">
        <v>222</v>
      </c>
      <c r="AU1336" s="240" t="s">
        <v>139</v>
      </c>
      <c r="AV1336" s="13" t="s">
        <v>143</v>
      </c>
      <c r="AW1336" s="13" t="s">
        <v>33</v>
      </c>
      <c r="AX1336" s="13" t="s">
        <v>77</v>
      </c>
      <c r="AY1336" s="240" t="s">
        <v>128</v>
      </c>
    </row>
    <row r="1337" spans="2:65" s="1" customFormat="1" ht="22.5" customHeight="1">
      <c r="B1337" s="34"/>
      <c r="C1337" s="172" t="s">
        <v>1759</v>
      </c>
      <c r="D1337" s="172" t="s">
        <v>129</v>
      </c>
      <c r="E1337" s="173" t="s">
        <v>1760</v>
      </c>
      <c r="F1337" s="174" t="s">
        <v>1761</v>
      </c>
      <c r="G1337" s="175" t="s">
        <v>227</v>
      </c>
      <c r="H1337" s="176">
        <v>148.77</v>
      </c>
      <c r="I1337" s="177"/>
      <c r="J1337" s="176">
        <f>ROUND(I1337*H1337,1)</f>
        <v>0</v>
      </c>
      <c r="K1337" s="174" t="s">
        <v>19</v>
      </c>
      <c r="L1337" s="54"/>
      <c r="M1337" s="178" t="s">
        <v>19</v>
      </c>
      <c r="N1337" s="179" t="s">
        <v>41</v>
      </c>
      <c r="O1337" s="35"/>
      <c r="P1337" s="180">
        <f>O1337*H1337</f>
        <v>0</v>
      </c>
      <c r="Q1337" s="180">
        <v>0</v>
      </c>
      <c r="R1337" s="180">
        <f>Q1337*H1337</f>
        <v>0</v>
      </c>
      <c r="S1337" s="180">
        <v>0</v>
      </c>
      <c r="T1337" s="181">
        <f>S1337*H1337</f>
        <v>0</v>
      </c>
      <c r="AR1337" s="17" t="s">
        <v>150</v>
      </c>
      <c r="AT1337" s="17" t="s">
        <v>129</v>
      </c>
      <c r="AU1337" s="17" t="s">
        <v>139</v>
      </c>
      <c r="AY1337" s="17" t="s">
        <v>128</v>
      </c>
      <c r="BE1337" s="182">
        <f>IF(N1337="základní",J1337,0)</f>
        <v>0</v>
      </c>
      <c r="BF1337" s="182">
        <f>IF(N1337="snížená",J1337,0)</f>
        <v>0</v>
      </c>
      <c r="BG1337" s="182">
        <f>IF(N1337="zákl. přenesená",J1337,0)</f>
        <v>0</v>
      </c>
      <c r="BH1337" s="182">
        <f>IF(N1337="sníž. přenesená",J1337,0)</f>
        <v>0</v>
      </c>
      <c r="BI1337" s="182">
        <f>IF(N1337="nulová",J1337,0)</f>
        <v>0</v>
      </c>
      <c r="BJ1337" s="17" t="s">
        <v>77</v>
      </c>
      <c r="BK1337" s="182">
        <f>ROUND(I1337*H1337,1)</f>
        <v>0</v>
      </c>
      <c r="BL1337" s="17" t="s">
        <v>150</v>
      </c>
      <c r="BM1337" s="17" t="s">
        <v>1762</v>
      </c>
    </row>
    <row r="1338" spans="2:51" s="11" customFormat="1" ht="13.5">
      <c r="B1338" s="203"/>
      <c r="C1338" s="204"/>
      <c r="D1338" s="201" t="s">
        <v>222</v>
      </c>
      <c r="E1338" s="205" t="s">
        <v>19</v>
      </c>
      <c r="F1338" s="206" t="s">
        <v>522</v>
      </c>
      <c r="G1338" s="204"/>
      <c r="H1338" s="207" t="s">
        <v>19</v>
      </c>
      <c r="I1338" s="208"/>
      <c r="J1338" s="204"/>
      <c r="K1338" s="204"/>
      <c r="L1338" s="209"/>
      <c r="M1338" s="210"/>
      <c r="N1338" s="211"/>
      <c r="O1338" s="211"/>
      <c r="P1338" s="211"/>
      <c r="Q1338" s="211"/>
      <c r="R1338" s="211"/>
      <c r="S1338" s="211"/>
      <c r="T1338" s="212"/>
      <c r="AT1338" s="213" t="s">
        <v>222</v>
      </c>
      <c r="AU1338" s="213" t="s">
        <v>139</v>
      </c>
      <c r="AV1338" s="11" t="s">
        <v>77</v>
      </c>
      <c r="AW1338" s="11" t="s">
        <v>33</v>
      </c>
      <c r="AX1338" s="11" t="s">
        <v>70</v>
      </c>
      <c r="AY1338" s="213" t="s">
        <v>128</v>
      </c>
    </row>
    <row r="1339" spans="2:51" s="12" customFormat="1" ht="13.5">
      <c r="B1339" s="214"/>
      <c r="C1339" s="215"/>
      <c r="D1339" s="201" t="s">
        <v>222</v>
      </c>
      <c r="E1339" s="227" t="s">
        <v>19</v>
      </c>
      <c r="F1339" s="228" t="s">
        <v>1763</v>
      </c>
      <c r="G1339" s="215"/>
      <c r="H1339" s="229">
        <v>47.49</v>
      </c>
      <c r="I1339" s="220"/>
      <c r="J1339" s="215"/>
      <c r="K1339" s="215"/>
      <c r="L1339" s="221"/>
      <c r="M1339" s="222"/>
      <c r="N1339" s="223"/>
      <c r="O1339" s="223"/>
      <c r="P1339" s="223"/>
      <c r="Q1339" s="223"/>
      <c r="R1339" s="223"/>
      <c r="S1339" s="223"/>
      <c r="T1339" s="224"/>
      <c r="AT1339" s="225" t="s">
        <v>222</v>
      </c>
      <c r="AU1339" s="225" t="s">
        <v>139</v>
      </c>
      <c r="AV1339" s="12" t="s">
        <v>79</v>
      </c>
      <c r="AW1339" s="12" t="s">
        <v>33</v>
      </c>
      <c r="AX1339" s="12" t="s">
        <v>70</v>
      </c>
      <c r="AY1339" s="225" t="s">
        <v>128</v>
      </c>
    </row>
    <row r="1340" spans="2:51" s="11" customFormat="1" ht="13.5">
      <c r="B1340" s="203"/>
      <c r="C1340" s="204"/>
      <c r="D1340" s="201" t="s">
        <v>222</v>
      </c>
      <c r="E1340" s="205" t="s">
        <v>19</v>
      </c>
      <c r="F1340" s="206" t="s">
        <v>524</v>
      </c>
      <c r="G1340" s="204"/>
      <c r="H1340" s="207" t="s">
        <v>19</v>
      </c>
      <c r="I1340" s="208"/>
      <c r="J1340" s="204"/>
      <c r="K1340" s="204"/>
      <c r="L1340" s="209"/>
      <c r="M1340" s="210"/>
      <c r="N1340" s="211"/>
      <c r="O1340" s="211"/>
      <c r="P1340" s="211"/>
      <c r="Q1340" s="211"/>
      <c r="R1340" s="211"/>
      <c r="S1340" s="211"/>
      <c r="T1340" s="212"/>
      <c r="AT1340" s="213" t="s">
        <v>222</v>
      </c>
      <c r="AU1340" s="213" t="s">
        <v>139</v>
      </c>
      <c r="AV1340" s="11" t="s">
        <v>77</v>
      </c>
      <c r="AW1340" s="11" t="s">
        <v>33</v>
      </c>
      <c r="AX1340" s="11" t="s">
        <v>70</v>
      </c>
      <c r="AY1340" s="213" t="s">
        <v>128</v>
      </c>
    </row>
    <row r="1341" spans="2:51" s="12" customFormat="1" ht="13.5">
      <c r="B1341" s="214"/>
      <c r="C1341" s="215"/>
      <c r="D1341" s="201" t="s">
        <v>222</v>
      </c>
      <c r="E1341" s="227" t="s">
        <v>19</v>
      </c>
      <c r="F1341" s="228" t="s">
        <v>1763</v>
      </c>
      <c r="G1341" s="215"/>
      <c r="H1341" s="229">
        <v>47.49</v>
      </c>
      <c r="I1341" s="220"/>
      <c r="J1341" s="215"/>
      <c r="K1341" s="215"/>
      <c r="L1341" s="221"/>
      <c r="M1341" s="222"/>
      <c r="N1341" s="223"/>
      <c r="O1341" s="223"/>
      <c r="P1341" s="223"/>
      <c r="Q1341" s="223"/>
      <c r="R1341" s="223"/>
      <c r="S1341" s="223"/>
      <c r="T1341" s="224"/>
      <c r="AT1341" s="225" t="s">
        <v>222</v>
      </c>
      <c r="AU1341" s="225" t="s">
        <v>139</v>
      </c>
      <c r="AV1341" s="12" t="s">
        <v>79</v>
      </c>
      <c r="AW1341" s="12" t="s">
        <v>33</v>
      </c>
      <c r="AX1341" s="12" t="s">
        <v>70</v>
      </c>
      <c r="AY1341" s="225" t="s">
        <v>128</v>
      </c>
    </row>
    <row r="1342" spans="2:51" s="11" customFormat="1" ht="13.5">
      <c r="B1342" s="203"/>
      <c r="C1342" s="204"/>
      <c r="D1342" s="201" t="s">
        <v>222</v>
      </c>
      <c r="E1342" s="205" t="s">
        <v>19</v>
      </c>
      <c r="F1342" s="206" t="s">
        <v>525</v>
      </c>
      <c r="G1342" s="204"/>
      <c r="H1342" s="207" t="s">
        <v>19</v>
      </c>
      <c r="I1342" s="208"/>
      <c r="J1342" s="204"/>
      <c r="K1342" s="204"/>
      <c r="L1342" s="209"/>
      <c r="M1342" s="210"/>
      <c r="N1342" s="211"/>
      <c r="O1342" s="211"/>
      <c r="P1342" s="211"/>
      <c r="Q1342" s="211"/>
      <c r="R1342" s="211"/>
      <c r="S1342" s="211"/>
      <c r="T1342" s="212"/>
      <c r="AT1342" s="213" t="s">
        <v>222</v>
      </c>
      <c r="AU1342" s="213" t="s">
        <v>139</v>
      </c>
      <c r="AV1342" s="11" t="s">
        <v>77</v>
      </c>
      <c r="AW1342" s="11" t="s">
        <v>33</v>
      </c>
      <c r="AX1342" s="11" t="s">
        <v>70</v>
      </c>
      <c r="AY1342" s="213" t="s">
        <v>128</v>
      </c>
    </row>
    <row r="1343" spans="2:51" s="12" customFormat="1" ht="13.5">
      <c r="B1343" s="214"/>
      <c r="C1343" s="215"/>
      <c r="D1343" s="201" t="s">
        <v>222</v>
      </c>
      <c r="E1343" s="227" t="s">
        <v>19</v>
      </c>
      <c r="F1343" s="228" t="s">
        <v>1763</v>
      </c>
      <c r="G1343" s="215"/>
      <c r="H1343" s="229">
        <v>47.49</v>
      </c>
      <c r="I1343" s="220"/>
      <c r="J1343" s="215"/>
      <c r="K1343" s="215"/>
      <c r="L1343" s="221"/>
      <c r="M1343" s="222"/>
      <c r="N1343" s="223"/>
      <c r="O1343" s="223"/>
      <c r="P1343" s="223"/>
      <c r="Q1343" s="223"/>
      <c r="R1343" s="223"/>
      <c r="S1343" s="223"/>
      <c r="T1343" s="224"/>
      <c r="AT1343" s="225" t="s">
        <v>222</v>
      </c>
      <c r="AU1343" s="225" t="s">
        <v>139</v>
      </c>
      <c r="AV1343" s="12" t="s">
        <v>79</v>
      </c>
      <c r="AW1343" s="12" t="s">
        <v>33</v>
      </c>
      <c r="AX1343" s="12" t="s">
        <v>70</v>
      </c>
      <c r="AY1343" s="225" t="s">
        <v>128</v>
      </c>
    </row>
    <row r="1344" spans="2:51" s="11" customFormat="1" ht="13.5">
      <c r="B1344" s="203"/>
      <c r="C1344" s="204"/>
      <c r="D1344" s="201" t="s">
        <v>222</v>
      </c>
      <c r="E1344" s="205" t="s">
        <v>19</v>
      </c>
      <c r="F1344" s="206" t="s">
        <v>526</v>
      </c>
      <c r="G1344" s="204"/>
      <c r="H1344" s="207" t="s">
        <v>19</v>
      </c>
      <c r="I1344" s="208"/>
      <c r="J1344" s="204"/>
      <c r="K1344" s="204"/>
      <c r="L1344" s="209"/>
      <c r="M1344" s="210"/>
      <c r="N1344" s="211"/>
      <c r="O1344" s="211"/>
      <c r="P1344" s="211"/>
      <c r="Q1344" s="211"/>
      <c r="R1344" s="211"/>
      <c r="S1344" s="211"/>
      <c r="T1344" s="212"/>
      <c r="AT1344" s="213" t="s">
        <v>222</v>
      </c>
      <c r="AU1344" s="213" t="s">
        <v>139</v>
      </c>
      <c r="AV1344" s="11" t="s">
        <v>77</v>
      </c>
      <c r="AW1344" s="11" t="s">
        <v>33</v>
      </c>
      <c r="AX1344" s="11" t="s">
        <v>70</v>
      </c>
      <c r="AY1344" s="213" t="s">
        <v>128</v>
      </c>
    </row>
    <row r="1345" spans="2:51" s="12" customFormat="1" ht="13.5">
      <c r="B1345" s="214"/>
      <c r="C1345" s="215"/>
      <c r="D1345" s="201" t="s">
        <v>222</v>
      </c>
      <c r="E1345" s="227" t="s">
        <v>19</v>
      </c>
      <c r="F1345" s="228" t="s">
        <v>1764</v>
      </c>
      <c r="G1345" s="215"/>
      <c r="H1345" s="229">
        <v>6.3</v>
      </c>
      <c r="I1345" s="220"/>
      <c r="J1345" s="215"/>
      <c r="K1345" s="215"/>
      <c r="L1345" s="221"/>
      <c r="M1345" s="222"/>
      <c r="N1345" s="223"/>
      <c r="O1345" s="223"/>
      <c r="P1345" s="223"/>
      <c r="Q1345" s="223"/>
      <c r="R1345" s="223"/>
      <c r="S1345" s="223"/>
      <c r="T1345" s="224"/>
      <c r="AT1345" s="225" t="s">
        <v>222</v>
      </c>
      <c r="AU1345" s="225" t="s">
        <v>139</v>
      </c>
      <c r="AV1345" s="12" t="s">
        <v>79</v>
      </c>
      <c r="AW1345" s="12" t="s">
        <v>33</v>
      </c>
      <c r="AX1345" s="12" t="s">
        <v>70</v>
      </c>
      <c r="AY1345" s="225" t="s">
        <v>128</v>
      </c>
    </row>
    <row r="1346" spans="2:51" s="13" customFormat="1" ht="13.5">
      <c r="B1346" s="230"/>
      <c r="C1346" s="231"/>
      <c r="D1346" s="201" t="s">
        <v>222</v>
      </c>
      <c r="E1346" s="250" t="s">
        <v>19</v>
      </c>
      <c r="F1346" s="251" t="s">
        <v>251</v>
      </c>
      <c r="G1346" s="231"/>
      <c r="H1346" s="252">
        <v>148.77</v>
      </c>
      <c r="I1346" s="235"/>
      <c r="J1346" s="231"/>
      <c r="K1346" s="231"/>
      <c r="L1346" s="236"/>
      <c r="M1346" s="237"/>
      <c r="N1346" s="238"/>
      <c r="O1346" s="238"/>
      <c r="P1346" s="238"/>
      <c r="Q1346" s="238"/>
      <c r="R1346" s="238"/>
      <c r="S1346" s="238"/>
      <c r="T1346" s="239"/>
      <c r="AT1346" s="240" t="s">
        <v>222</v>
      </c>
      <c r="AU1346" s="240" t="s">
        <v>139</v>
      </c>
      <c r="AV1346" s="13" t="s">
        <v>143</v>
      </c>
      <c r="AW1346" s="13" t="s">
        <v>33</v>
      </c>
      <c r="AX1346" s="13" t="s">
        <v>77</v>
      </c>
      <c r="AY1346" s="240" t="s">
        <v>128</v>
      </c>
    </row>
    <row r="1347" spans="2:63" s="9" customFormat="1" ht="22.35" customHeight="1">
      <c r="B1347" s="158"/>
      <c r="C1347" s="159"/>
      <c r="D1347" s="160" t="s">
        <v>69</v>
      </c>
      <c r="E1347" s="199" t="s">
        <v>1765</v>
      </c>
      <c r="F1347" s="199" t="s">
        <v>1766</v>
      </c>
      <c r="G1347" s="159"/>
      <c r="H1347" s="159"/>
      <c r="I1347" s="162"/>
      <c r="J1347" s="200">
        <f>BK1347</f>
        <v>0</v>
      </c>
      <c r="K1347" s="159"/>
      <c r="L1347" s="164"/>
      <c r="M1347" s="165"/>
      <c r="N1347" s="166"/>
      <c r="O1347" s="166"/>
      <c r="P1347" s="167">
        <f>SUM(P1348:P1363)</f>
        <v>0</v>
      </c>
      <c r="Q1347" s="166"/>
      <c r="R1347" s="167">
        <f>SUM(R1348:R1363)</f>
        <v>0</v>
      </c>
      <c r="S1347" s="166"/>
      <c r="T1347" s="168">
        <f>SUM(T1348:T1363)</f>
        <v>0</v>
      </c>
      <c r="AR1347" s="169" t="s">
        <v>79</v>
      </c>
      <c r="AT1347" s="170" t="s">
        <v>69</v>
      </c>
      <c r="AU1347" s="170" t="s">
        <v>79</v>
      </c>
      <c r="AY1347" s="169" t="s">
        <v>128</v>
      </c>
      <c r="BK1347" s="171">
        <f>SUM(BK1348:BK1363)</f>
        <v>0</v>
      </c>
    </row>
    <row r="1348" spans="2:65" s="1" customFormat="1" ht="22.5" customHeight="1">
      <c r="B1348" s="34"/>
      <c r="C1348" s="172" t="s">
        <v>1767</v>
      </c>
      <c r="D1348" s="172" t="s">
        <v>129</v>
      </c>
      <c r="E1348" s="173" t="s">
        <v>1768</v>
      </c>
      <c r="F1348" s="174" t="s">
        <v>1769</v>
      </c>
      <c r="G1348" s="175" t="s">
        <v>137</v>
      </c>
      <c r="H1348" s="176">
        <v>3</v>
      </c>
      <c r="I1348" s="177"/>
      <c r="J1348" s="176">
        <f aca="true" t="shared" si="40" ref="J1348:J1363">ROUND(I1348*H1348,1)</f>
        <v>0</v>
      </c>
      <c r="K1348" s="174" t="s">
        <v>19</v>
      </c>
      <c r="L1348" s="54"/>
      <c r="M1348" s="178" t="s">
        <v>19</v>
      </c>
      <c r="N1348" s="179" t="s">
        <v>41</v>
      </c>
      <c r="O1348" s="35"/>
      <c r="P1348" s="180">
        <f aca="true" t="shared" si="41" ref="P1348:P1363">O1348*H1348</f>
        <v>0</v>
      </c>
      <c r="Q1348" s="180">
        <v>0</v>
      </c>
      <c r="R1348" s="180">
        <f aca="true" t="shared" si="42" ref="R1348:R1363">Q1348*H1348</f>
        <v>0</v>
      </c>
      <c r="S1348" s="180">
        <v>0</v>
      </c>
      <c r="T1348" s="181">
        <f aca="true" t="shared" si="43" ref="T1348:T1363">S1348*H1348</f>
        <v>0</v>
      </c>
      <c r="AR1348" s="17" t="s">
        <v>150</v>
      </c>
      <c r="AT1348" s="17" t="s">
        <v>129</v>
      </c>
      <c r="AU1348" s="17" t="s">
        <v>139</v>
      </c>
      <c r="AY1348" s="17" t="s">
        <v>128</v>
      </c>
      <c r="BE1348" s="182">
        <f aca="true" t="shared" si="44" ref="BE1348:BE1363">IF(N1348="základní",J1348,0)</f>
        <v>0</v>
      </c>
      <c r="BF1348" s="182">
        <f aca="true" t="shared" si="45" ref="BF1348:BF1363">IF(N1348="snížená",J1348,0)</f>
        <v>0</v>
      </c>
      <c r="BG1348" s="182">
        <f aca="true" t="shared" si="46" ref="BG1348:BG1363">IF(N1348="zákl. přenesená",J1348,0)</f>
        <v>0</v>
      </c>
      <c r="BH1348" s="182">
        <f aca="true" t="shared" si="47" ref="BH1348:BH1363">IF(N1348="sníž. přenesená",J1348,0)</f>
        <v>0</v>
      </c>
      <c r="BI1348" s="182">
        <f aca="true" t="shared" si="48" ref="BI1348:BI1363">IF(N1348="nulová",J1348,0)</f>
        <v>0</v>
      </c>
      <c r="BJ1348" s="17" t="s">
        <v>77</v>
      </c>
      <c r="BK1348" s="182">
        <f aca="true" t="shared" si="49" ref="BK1348:BK1363">ROUND(I1348*H1348,1)</f>
        <v>0</v>
      </c>
      <c r="BL1348" s="17" t="s">
        <v>150</v>
      </c>
      <c r="BM1348" s="17" t="s">
        <v>1770</v>
      </c>
    </row>
    <row r="1349" spans="2:65" s="1" customFormat="1" ht="22.5" customHeight="1">
      <c r="B1349" s="34"/>
      <c r="C1349" s="172" t="s">
        <v>1771</v>
      </c>
      <c r="D1349" s="172" t="s">
        <v>129</v>
      </c>
      <c r="E1349" s="173" t="s">
        <v>1772</v>
      </c>
      <c r="F1349" s="174" t="s">
        <v>1773</v>
      </c>
      <c r="G1349" s="175" t="s">
        <v>137</v>
      </c>
      <c r="H1349" s="176">
        <v>3</v>
      </c>
      <c r="I1349" s="177"/>
      <c r="J1349" s="176">
        <f t="shared" si="40"/>
        <v>0</v>
      </c>
      <c r="K1349" s="174" t="s">
        <v>19</v>
      </c>
      <c r="L1349" s="54"/>
      <c r="M1349" s="178" t="s">
        <v>19</v>
      </c>
      <c r="N1349" s="179" t="s">
        <v>41</v>
      </c>
      <c r="O1349" s="35"/>
      <c r="P1349" s="180">
        <f t="shared" si="41"/>
        <v>0</v>
      </c>
      <c r="Q1349" s="180">
        <v>0</v>
      </c>
      <c r="R1349" s="180">
        <f t="shared" si="42"/>
        <v>0</v>
      </c>
      <c r="S1349" s="180">
        <v>0</v>
      </c>
      <c r="T1349" s="181">
        <f t="shared" si="43"/>
        <v>0</v>
      </c>
      <c r="AR1349" s="17" t="s">
        <v>150</v>
      </c>
      <c r="AT1349" s="17" t="s">
        <v>129</v>
      </c>
      <c r="AU1349" s="17" t="s">
        <v>139</v>
      </c>
      <c r="AY1349" s="17" t="s">
        <v>128</v>
      </c>
      <c r="BE1349" s="182">
        <f t="shared" si="44"/>
        <v>0</v>
      </c>
      <c r="BF1349" s="182">
        <f t="shared" si="45"/>
        <v>0</v>
      </c>
      <c r="BG1349" s="182">
        <f t="shared" si="46"/>
        <v>0</v>
      </c>
      <c r="BH1349" s="182">
        <f t="shared" si="47"/>
        <v>0</v>
      </c>
      <c r="BI1349" s="182">
        <f t="shared" si="48"/>
        <v>0</v>
      </c>
      <c r="BJ1349" s="17" t="s">
        <v>77</v>
      </c>
      <c r="BK1349" s="182">
        <f t="shared" si="49"/>
        <v>0</v>
      </c>
      <c r="BL1349" s="17" t="s">
        <v>150</v>
      </c>
      <c r="BM1349" s="17" t="s">
        <v>1774</v>
      </c>
    </row>
    <row r="1350" spans="2:65" s="1" customFormat="1" ht="22.5" customHeight="1">
      <c r="B1350" s="34"/>
      <c r="C1350" s="172" t="s">
        <v>1775</v>
      </c>
      <c r="D1350" s="172" t="s">
        <v>129</v>
      </c>
      <c r="E1350" s="173" t="s">
        <v>1776</v>
      </c>
      <c r="F1350" s="174" t="s">
        <v>1777</v>
      </c>
      <c r="G1350" s="175" t="s">
        <v>137</v>
      </c>
      <c r="H1350" s="176">
        <v>3</v>
      </c>
      <c r="I1350" s="177"/>
      <c r="J1350" s="176">
        <f t="shared" si="40"/>
        <v>0</v>
      </c>
      <c r="K1350" s="174" t="s">
        <v>19</v>
      </c>
      <c r="L1350" s="54"/>
      <c r="M1350" s="178" t="s">
        <v>19</v>
      </c>
      <c r="N1350" s="179" t="s">
        <v>41</v>
      </c>
      <c r="O1350" s="35"/>
      <c r="P1350" s="180">
        <f t="shared" si="41"/>
        <v>0</v>
      </c>
      <c r="Q1350" s="180">
        <v>0</v>
      </c>
      <c r="R1350" s="180">
        <f t="shared" si="42"/>
        <v>0</v>
      </c>
      <c r="S1350" s="180">
        <v>0</v>
      </c>
      <c r="T1350" s="181">
        <f t="shared" si="43"/>
        <v>0</v>
      </c>
      <c r="AR1350" s="17" t="s">
        <v>150</v>
      </c>
      <c r="AT1350" s="17" t="s">
        <v>129</v>
      </c>
      <c r="AU1350" s="17" t="s">
        <v>139</v>
      </c>
      <c r="AY1350" s="17" t="s">
        <v>128</v>
      </c>
      <c r="BE1350" s="182">
        <f t="shared" si="44"/>
        <v>0</v>
      </c>
      <c r="BF1350" s="182">
        <f t="shared" si="45"/>
        <v>0</v>
      </c>
      <c r="BG1350" s="182">
        <f t="shared" si="46"/>
        <v>0</v>
      </c>
      <c r="BH1350" s="182">
        <f t="shared" si="47"/>
        <v>0</v>
      </c>
      <c r="BI1350" s="182">
        <f t="shared" si="48"/>
        <v>0</v>
      </c>
      <c r="BJ1350" s="17" t="s">
        <v>77</v>
      </c>
      <c r="BK1350" s="182">
        <f t="shared" si="49"/>
        <v>0</v>
      </c>
      <c r="BL1350" s="17" t="s">
        <v>150</v>
      </c>
      <c r="BM1350" s="17" t="s">
        <v>1778</v>
      </c>
    </row>
    <row r="1351" spans="2:65" s="1" customFormat="1" ht="22.5" customHeight="1">
      <c r="B1351" s="34"/>
      <c r="C1351" s="172" t="s">
        <v>1779</v>
      </c>
      <c r="D1351" s="172" t="s">
        <v>129</v>
      </c>
      <c r="E1351" s="173" t="s">
        <v>1780</v>
      </c>
      <c r="F1351" s="174" t="s">
        <v>1781</v>
      </c>
      <c r="G1351" s="175" t="s">
        <v>137</v>
      </c>
      <c r="H1351" s="176">
        <v>1</v>
      </c>
      <c r="I1351" s="177"/>
      <c r="J1351" s="176">
        <f t="shared" si="40"/>
        <v>0</v>
      </c>
      <c r="K1351" s="174" t="s">
        <v>19</v>
      </c>
      <c r="L1351" s="54"/>
      <c r="M1351" s="178" t="s">
        <v>19</v>
      </c>
      <c r="N1351" s="179" t="s">
        <v>41</v>
      </c>
      <c r="O1351" s="35"/>
      <c r="P1351" s="180">
        <f t="shared" si="41"/>
        <v>0</v>
      </c>
      <c r="Q1351" s="180">
        <v>0</v>
      </c>
      <c r="R1351" s="180">
        <f t="shared" si="42"/>
        <v>0</v>
      </c>
      <c r="S1351" s="180">
        <v>0</v>
      </c>
      <c r="T1351" s="181">
        <f t="shared" si="43"/>
        <v>0</v>
      </c>
      <c r="AR1351" s="17" t="s">
        <v>150</v>
      </c>
      <c r="AT1351" s="17" t="s">
        <v>129</v>
      </c>
      <c r="AU1351" s="17" t="s">
        <v>139</v>
      </c>
      <c r="AY1351" s="17" t="s">
        <v>128</v>
      </c>
      <c r="BE1351" s="182">
        <f t="shared" si="44"/>
        <v>0</v>
      </c>
      <c r="BF1351" s="182">
        <f t="shared" si="45"/>
        <v>0</v>
      </c>
      <c r="BG1351" s="182">
        <f t="shared" si="46"/>
        <v>0</v>
      </c>
      <c r="BH1351" s="182">
        <f t="shared" si="47"/>
        <v>0</v>
      </c>
      <c r="BI1351" s="182">
        <f t="shared" si="48"/>
        <v>0</v>
      </c>
      <c r="BJ1351" s="17" t="s">
        <v>77</v>
      </c>
      <c r="BK1351" s="182">
        <f t="shared" si="49"/>
        <v>0</v>
      </c>
      <c r="BL1351" s="17" t="s">
        <v>150</v>
      </c>
      <c r="BM1351" s="17" t="s">
        <v>1782</v>
      </c>
    </row>
    <row r="1352" spans="2:65" s="1" customFormat="1" ht="22.5" customHeight="1">
      <c r="B1352" s="34"/>
      <c r="C1352" s="172" t="s">
        <v>1783</v>
      </c>
      <c r="D1352" s="172" t="s">
        <v>129</v>
      </c>
      <c r="E1352" s="173" t="s">
        <v>1784</v>
      </c>
      <c r="F1352" s="174" t="s">
        <v>1785</v>
      </c>
      <c r="G1352" s="175" t="s">
        <v>137</v>
      </c>
      <c r="H1352" s="176">
        <v>1</v>
      </c>
      <c r="I1352" s="177"/>
      <c r="J1352" s="176">
        <f t="shared" si="40"/>
        <v>0</v>
      </c>
      <c r="K1352" s="174" t="s">
        <v>19</v>
      </c>
      <c r="L1352" s="54"/>
      <c r="M1352" s="178" t="s">
        <v>19</v>
      </c>
      <c r="N1352" s="179" t="s">
        <v>41</v>
      </c>
      <c r="O1352" s="35"/>
      <c r="P1352" s="180">
        <f t="shared" si="41"/>
        <v>0</v>
      </c>
      <c r="Q1352" s="180">
        <v>0</v>
      </c>
      <c r="R1352" s="180">
        <f t="shared" si="42"/>
        <v>0</v>
      </c>
      <c r="S1352" s="180">
        <v>0</v>
      </c>
      <c r="T1352" s="181">
        <f t="shared" si="43"/>
        <v>0</v>
      </c>
      <c r="AR1352" s="17" t="s">
        <v>150</v>
      </c>
      <c r="AT1352" s="17" t="s">
        <v>129</v>
      </c>
      <c r="AU1352" s="17" t="s">
        <v>139</v>
      </c>
      <c r="AY1352" s="17" t="s">
        <v>128</v>
      </c>
      <c r="BE1352" s="182">
        <f t="shared" si="44"/>
        <v>0</v>
      </c>
      <c r="BF1352" s="182">
        <f t="shared" si="45"/>
        <v>0</v>
      </c>
      <c r="BG1352" s="182">
        <f t="shared" si="46"/>
        <v>0</v>
      </c>
      <c r="BH1352" s="182">
        <f t="shared" si="47"/>
        <v>0</v>
      </c>
      <c r="BI1352" s="182">
        <f t="shared" si="48"/>
        <v>0</v>
      </c>
      <c r="BJ1352" s="17" t="s">
        <v>77</v>
      </c>
      <c r="BK1352" s="182">
        <f t="shared" si="49"/>
        <v>0</v>
      </c>
      <c r="BL1352" s="17" t="s">
        <v>150</v>
      </c>
      <c r="BM1352" s="17" t="s">
        <v>1786</v>
      </c>
    </row>
    <row r="1353" spans="2:65" s="1" customFormat="1" ht="22.5" customHeight="1">
      <c r="B1353" s="34"/>
      <c r="C1353" s="172" t="s">
        <v>1787</v>
      </c>
      <c r="D1353" s="172" t="s">
        <v>129</v>
      </c>
      <c r="E1353" s="173" t="s">
        <v>1788</v>
      </c>
      <c r="F1353" s="174" t="s">
        <v>1789</v>
      </c>
      <c r="G1353" s="175" t="s">
        <v>137</v>
      </c>
      <c r="H1353" s="176">
        <v>6</v>
      </c>
      <c r="I1353" s="177"/>
      <c r="J1353" s="176">
        <f t="shared" si="40"/>
        <v>0</v>
      </c>
      <c r="K1353" s="174" t="s">
        <v>19</v>
      </c>
      <c r="L1353" s="54"/>
      <c r="M1353" s="178" t="s">
        <v>19</v>
      </c>
      <c r="N1353" s="179" t="s">
        <v>41</v>
      </c>
      <c r="O1353" s="35"/>
      <c r="P1353" s="180">
        <f t="shared" si="41"/>
        <v>0</v>
      </c>
      <c r="Q1353" s="180">
        <v>0</v>
      </c>
      <c r="R1353" s="180">
        <f t="shared" si="42"/>
        <v>0</v>
      </c>
      <c r="S1353" s="180">
        <v>0</v>
      </c>
      <c r="T1353" s="181">
        <f t="shared" si="43"/>
        <v>0</v>
      </c>
      <c r="AR1353" s="17" t="s">
        <v>150</v>
      </c>
      <c r="AT1353" s="17" t="s">
        <v>129</v>
      </c>
      <c r="AU1353" s="17" t="s">
        <v>139</v>
      </c>
      <c r="AY1353" s="17" t="s">
        <v>128</v>
      </c>
      <c r="BE1353" s="182">
        <f t="shared" si="44"/>
        <v>0</v>
      </c>
      <c r="BF1353" s="182">
        <f t="shared" si="45"/>
        <v>0</v>
      </c>
      <c r="BG1353" s="182">
        <f t="shared" si="46"/>
        <v>0</v>
      </c>
      <c r="BH1353" s="182">
        <f t="shared" si="47"/>
        <v>0</v>
      </c>
      <c r="BI1353" s="182">
        <f t="shared" si="48"/>
        <v>0</v>
      </c>
      <c r="BJ1353" s="17" t="s">
        <v>77</v>
      </c>
      <c r="BK1353" s="182">
        <f t="shared" si="49"/>
        <v>0</v>
      </c>
      <c r="BL1353" s="17" t="s">
        <v>150</v>
      </c>
      <c r="BM1353" s="17" t="s">
        <v>1790</v>
      </c>
    </row>
    <row r="1354" spans="2:65" s="1" customFormat="1" ht="22.5" customHeight="1">
      <c r="B1354" s="34"/>
      <c r="C1354" s="172" t="s">
        <v>1791</v>
      </c>
      <c r="D1354" s="172" t="s">
        <v>129</v>
      </c>
      <c r="E1354" s="173" t="s">
        <v>1792</v>
      </c>
      <c r="F1354" s="174" t="s">
        <v>1793</v>
      </c>
      <c r="G1354" s="175" t="s">
        <v>137</v>
      </c>
      <c r="H1354" s="176">
        <v>3</v>
      </c>
      <c r="I1354" s="177"/>
      <c r="J1354" s="176">
        <f t="shared" si="40"/>
        <v>0</v>
      </c>
      <c r="K1354" s="174" t="s">
        <v>19</v>
      </c>
      <c r="L1354" s="54"/>
      <c r="M1354" s="178" t="s">
        <v>19</v>
      </c>
      <c r="N1354" s="179" t="s">
        <v>41</v>
      </c>
      <c r="O1354" s="35"/>
      <c r="P1354" s="180">
        <f t="shared" si="41"/>
        <v>0</v>
      </c>
      <c r="Q1354" s="180">
        <v>0</v>
      </c>
      <c r="R1354" s="180">
        <f t="shared" si="42"/>
        <v>0</v>
      </c>
      <c r="S1354" s="180">
        <v>0</v>
      </c>
      <c r="T1354" s="181">
        <f t="shared" si="43"/>
        <v>0</v>
      </c>
      <c r="AR1354" s="17" t="s">
        <v>150</v>
      </c>
      <c r="AT1354" s="17" t="s">
        <v>129</v>
      </c>
      <c r="AU1354" s="17" t="s">
        <v>139</v>
      </c>
      <c r="AY1354" s="17" t="s">
        <v>128</v>
      </c>
      <c r="BE1354" s="182">
        <f t="shared" si="44"/>
        <v>0</v>
      </c>
      <c r="BF1354" s="182">
        <f t="shared" si="45"/>
        <v>0</v>
      </c>
      <c r="BG1354" s="182">
        <f t="shared" si="46"/>
        <v>0</v>
      </c>
      <c r="BH1354" s="182">
        <f t="shared" si="47"/>
        <v>0</v>
      </c>
      <c r="BI1354" s="182">
        <f t="shared" si="48"/>
        <v>0</v>
      </c>
      <c r="BJ1354" s="17" t="s">
        <v>77</v>
      </c>
      <c r="BK1354" s="182">
        <f t="shared" si="49"/>
        <v>0</v>
      </c>
      <c r="BL1354" s="17" t="s">
        <v>150</v>
      </c>
      <c r="BM1354" s="17" t="s">
        <v>1794</v>
      </c>
    </row>
    <row r="1355" spans="2:65" s="1" customFormat="1" ht="22.5" customHeight="1">
      <c r="B1355" s="34"/>
      <c r="C1355" s="172" t="s">
        <v>1795</v>
      </c>
      <c r="D1355" s="172" t="s">
        <v>129</v>
      </c>
      <c r="E1355" s="173" t="s">
        <v>1796</v>
      </c>
      <c r="F1355" s="174" t="s">
        <v>1797</v>
      </c>
      <c r="G1355" s="175" t="s">
        <v>137</v>
      </c>
      <c r="H1355" s="176">
        <v>6</v>
      </c>
      <c r="I1355" s="177"/>
      <c r="J1355" s="176">
        <f t="shared" si="40"/>
        <v>0</v>
      </c>
      <c r="K1355" s="174" t="s">
        <v>19</v>
      </c>
      <c r="L1355" s="54"/>
      <c r="M1355" s="178" t="s">
        <v>19</v>
      </c>
      <c r="N1355" s="179" t="s">
        <v>41</v>
      </c>
      <c r="O1355" s="35"/>
      <c r="P1355" s="180">
        <f t="shared" si="41"/>
        <v>0</v>
      </c>
      <c r="Q1355" s="180">
        <v>0</v>
      </c>
      <c r="R1355" s="180">
        <f t="shared" si="42"/>
        <v>0</v>
      </c>
      <c r="S1355" s="180">
        <v>0</v>
      </c>
      <c r="T1355" s="181">
        <f t="shared" si="43"/>
        <v>0</v>
      </c>
      <c r="AR1355" s="17" t="s">
        <v>150</v>
      </c>
      <c r="AT1355" s="17" t="s">
        <v>129</v>
      </c>
      <c r="AU1355" s="17" t="s">
        <v>139</v>
      </c>
      <c r="AY1355" s="17" t="s">
        <v>128</v>
      </c>
      <c r="BE1355" s="182">
        <f t="shared" si="44"/>
        <v>0</v>
      </c>
      <c r="BF1355" s="182">
        <f t="shared" si="45"/>
        <v>0</v>
      </c>
      <c r="BG1355" s="182">
        <f t="shared" si="46"/>
        <v>0</v>
      </c>
      <c r="BH1355" s="182">
        <f t="shared" si="47"/>
        <v>0</v>
      </c>
      <c r="BI1355" s="182">
        <f t="shared" si="48"/>
        <v>0</v>
      </c>
      <c r="BJ1355" s="17" t="s">
        <v>77</v>
      </c>
      <c r="BK1355" s="182">
        <f t="shared" si="49"/>
        <v>0</v>
      </c>
      <c r="BL1355" s="17" t="s">
        <v>150</v>
      </c>
      <c r="BM1355" s="17" t="s">
        <v>1798</v>
      </c>
    </row>
    <row r="1356" spans="2:65" s="1" customFormat="1" ht="22.5" customHeight="1">
      <c r="B1356" s="34"/>
      <c r="C1356" s="172" t="s">
        <v>1799</v>
      </c>
      <c r="D1356" s="172" t="s">
        <v>129</v>
      </c>
      <c r="E1356" s="173" t="s">
        <v>1800</v>
      </c>
      <c r="F1356" s="174" t="s">
        <v>1801</v>
      </c>
      <c r="G1356" s="175" t="s">
        <v>137</v>
      </c>
      <c r="H1356" s="176">
        <v>1</v>
      </c>
      <c r="I1356" s="177"/>
      <c r="J1356" s="176">
        <f t="shared" si="40"/>
        <v>0</v>
      </c>
      <c r="K1356" s="174" t="s">
        <v>19</v>
      </c>
      <c r="L1356" s="54"/>
      <c r="M1356" s="178" t="s">
        <v>19</v>
      </c>
      <c r="N1356" s="179" t="s">
        <v>41</v>
      </c>
      <c r="O1356" s="35"/>
      <c r="P1356" s="180">
        <f t="shared" si="41"/>
        <v>0</v>
      </c>
      <c r="Q1356" s="180">
        <v>0</v>
      </c>
      <c r="R1356" s="180">
        <f t="shared" si="42"/>
        <v>0</v>
      </c>
      <c r="S1356" s="180">
        <v>0</v>
      </c>
      <c r="T1356" s="181">
        <f t="shared" si="43"/>
        <v>0</v>
      </c>
      <c r="AR1356" s="17" t="s">
        <v>150</v>
      </c>
      <c r="AT1356" s="17" t="s">
        <v>129</v>
      </c>
      <c r="AU1356" s="17" t="s">
        <v>139</v>
      </c>
      <c r="AY1356" s="17" t="s">
        <v>128</v>
      </c>
      <c r="BE1356" s="182">
        <f t="shared" si="44"/>
        <v>0</v>
      </c>
      <c r="BF1356" s="182">
        <f t="shared" si="45"/>
        <v>0</v>
      </c>
      <c r="BG1356" s="182">
        <f t="shared" si="46"/>
        <v>0</v>
      </c>
      <c r="BH1356" s="182">
        <f t="shared" si="47"/>
        <v>0</v>
      </c>
      <c r="BI1356" s="182">
        <f t="shared" si="48"/>
        <v>0</v>
      </c>
      <c r="BJ1356" s="17" t="s">
        <v>77</v>
      </c>
      <c r="BK1356" s="182">
        <f t="shared" si="49"/>
        <v>0</v>
      </c>
      <c r="BL1356" s="17" t="s">
        <v>150</v>
      </c>
      <c r="BM1356" s="17" t="s">
        <v>1802</v>
      </c>
    </row>
    <row r="1357" spans="2:65" s="1" customFormat="1" ht="22.5" customHeight="1">
      <c r="B1357" s="34"/>
      <c r="C1357" s="172" t="s">
        <v>1803</v>
      </c>
      <c r="D1357" s="172" t="s">
        <v>129</v>
      </c>
      <c r="E1357" s="173" t="s">
        <v>1804</v>
      </c>
      <c r="F1357" s="174" t="s">
        <v>1801</v>
      </c>
      <c r="G1357" s="175" t="s">
        <v>137</v>
      </c>
      <c r="H1357" s="176">
        <v>7</v>
      </c>
      <c r="I1357" s="177"/>
      <c r="J1357" s="176">
        <f t="shared" si="40"/>
        <v>0</v>
      </c>
      <c r="K1357" s="174" t="s">
        <v>19</v>
      </c>
      <c r="L1357" s="54"/>
      <c r="M1357" s="178" t="s">
        <v>19</v>
      </c>
      <c r="N1357" s="179" t="s">
        <v>41</v>
      </c>
      <c r="O1357" s="35"/>
      <c r="P1357" s="180">
        <f t="shared" si="41"/>
        <v>0</v>
      </c>
      <c r="Q1357" s="180">
        <v>0</v>
      </c>
      <c r="R1357" s="180">
        <f t="shared" si="42"/>
        <v>0</v>
      </c>
      <c r="S1357" s="180">
        <v>0</v>
      </c>
      <c r="T1357" s="181">
        <f t="shared" si="43"/>
        <v>0</v>
      </c>
      <c r="AR1357" s="17" t="s">
        <v>150</v>
      </c>
      <c r="AT1357" s="17" t="s">
        <v>129</v>
      </c>
      <c r="AU1357" s="17" t="s">
        <v>139</v>
      </c>
      <c r="AY1357" s="17" t="s">
        <v>128</v>
      </c>
      <c r="BE1357" s="182">
        <f t="shared" si="44"/>
        <v>0</v>
      </c>
      <c r="BF1357" s="182">
        <f t="shared" si="45"/>
        <v>0</v>
      </c>
      <c r="BG1357" s="182">
        <f t="shared" si="46"/>
        <v>0</v>
      </c>
      <c r="BH1357" s="182">
        <f t="shared" si="47"/>
        <v>0</v>
      </c>
      <c r="BI1357" s="182">
        <f t="shared" si="48"/>
        <v>0</v>
      </c>
      <c r="BJ1357" s="17" t="s">
        <v>77</v>
      </c>
      <c r="BK1357" s="182">
        <f t="shared" si="49"/>
        <v>0</v>
      </c>
      <c r="BL1357" s="17" t="s">
        <v>150</v>
      </c>
      <c r="BM1357" s="17" t="s">
        <v>1805</v>
      </c>
    </row>
    <row r="1358" spans="2:65" s="1" customFormat="1" ht="22.5" customHeight="1">
      <c r="B1358" s="34"/>
      <c r="C1358" s="172" t="s">
        <v>1806</v>
      </c>
      <c r="D1358" s="172" t="s">
        <v>129</v>
      </c>
      <c r="E1358" s="173" t="s">
        <v>1807</v>
      </c>
      <c r="F1358" s="174" t="s">
        <v>1808</v>
      </c>
      <c r="G1358" s="175" t="s">
        <v>137</v>
      </c>
      <c r="H1358" s="176">
        <v>21</v>
      </c>
      <c r="I1358" s="177"/>
      <c r="J1358" s="176">
        <f t="shared" si="40"/>
        <v>0</v>
      </c>
      <c r="K1358" s="174" t="s">
        <v>19</v>
      </c>
      <c r="L1358" s="54"/>
      <c r="M1358" s="178" t="s">
        <v>19</v>
      </c>
      <c r="N1358" s="179" t="s">
        <v>41</v>
      </c>
      <c r="O1358" s="35"/>
      <c r="P1358" s="180">
        <f t="shared" si="41"/>
        <v>0</v>
      </c>
      <c r="Q1358" s="180">
        <v>0</v>
      </c>
      <c r="R1358" s="180">
        <f t="shared" si="42"/>
        <v>0</v>
      </c>
      <c r="S1358" s="180">
        <v>0</v>
      </c>
      <c r="T1358" s="181">
        <f t="shared" si="43"/>
        <v>0</v>
      </c>
      <c r="AR1358" s="17" t="s">
        <v>150</v>
      </c>
      <c r="AT1358" s="17" t="s">
        <v>129</v>
      </c>
      <c r="AU1358" s="17" t="s">
        <v>139</v>
      </c>
      <c r="AY1358" s="17" t="s">
        <v>128</v>
      </c>
      <c r="BE1358" s="182">
        <f t="shared" si="44"/>
        <v>0</v>
      </c>
      <c r="BF1358" s="182">
        <f t="shared" si="45"/>
        <v>0</v>
      </c>
      <c r="BG1358" s="182">
        <f t="shared" si="46"/>
        <v>0</v>
      </c>
      <c r="BH1358" s="182">
        <f t="shared" si="47"/>
        <v>0</v>
      </c>
      <c r="BI1358" s="182">
        <f t="shared" si="48"/>
        <v>0</v>
      </c>
      <c r="BJ1358" s="17" t="s">
        <v>77</v>
      </c>
      <c r="BK1358" s="182">
        <f t="shared" si="49"/>
        <v>0</v>
      </c>
      <c r="BL1358" s="17" t="s">
        <v>150</v>
      </c>
      <c r="BM1358" s="17" t="s">
        <v>1809</v>
      </c>
    </row>
    <row r="1359" spans="2:65" s="1" customFormat="1" ht="22.5" customHeight="1">
      <c r="B1359" s="34"/>
      <c r="C1359" s="172" t="s">
        <v>1810</v>
      </c>
      <c r="D1359" s="172" t="s">
        <v>129</v>
      </c>
      <c r="E1359" s="173" t="s">
        <v>1811</v>
      </c>
      <c r="F1359" s="174" t="s">
        <v>1812</v>
      </c>
      <c r="G1359" s="175" t="s">
        <v>137</v>
      </c>
      <c r="H1359" s="176">
        <v>36</v>
      </c>
      <c r="I1359" s="177"/>
      <c r="J1359" s="176">
        <f t="shared" si="40"/>
        <v>0</v>
      </c>
      <c r="K1359" s="174" t="s">
        <v>19</v>
      </c>
      <c r="L1359" s="54"/>
      <c r="M1359" s="178" t="s">
        <v>19</v>
      </c>
      <c r="N1359" s="179" t="s">
        <v>41</v>
      </c>
      <c r="O1359" s="35"/>
      <c r="P1359" s="180">
        <f t="shared" si="41"/>
        <v>0</v>
      </c>
      <c r="Q1359" s="180">
        <v>0</v>
      </c>
      <c r="R1359" s="180">
        <f t="shared" si="42"/>
        <v>0</v>
      </c>
      <c r="S1359" s="180">
        <v>0</v>
      </c>
      <c r="T1359" s="181">
        <f t="shared" si="43"/>
        <v>0</v>
      </c>
      <c r="AR1359" s="17" t="s">
        <v>150</v>
      </c>
      <c r="AT1359" s="17" t="s">
        <v>129</v>
      </c>
      <c r="AU1359" s="17" t="s">
        <v>139</v>
      </c>
      <c r="AY1359" s="17" t="s">
        <v>128</v>
      </c>
      <c r="BE1359" s="182">
        <f t="shared" si="44"/>
        <v>0</v>
      </c>
      <c r="BF1359" s="182">
        <f t="shared" si="45"/>
        <v>0</v>
      </c>
      <c r="BG1359" s="182">
        <f t="shared" si="46"/>
        <v>0</v>
      </c>
      <c r="BH1359" s="182">
        <f t="shared" si="47"/>
        <v>0</v>
      </c>
      <c r="BI1359" s="182">
        <f t="shared" si="48"/>
        <v>0</v>
      </c>
      <c r="BJ1359" s="17" t="s">
        <v>77</v>
      </c>
      <c r="BK1359" s="182">
        <f t="shared" si="49"/>
        <v>0</v>
      </c>
      <c r="BL1359" s="17" t="s">
        <v>150</v>
      </c>
      <c r="BM1359" s="17" t="s">
        <v>1813</v>
      </c>
    </row>
    <row r="1360" spans="2:65" s="1" customFormat="1" ht="22.5" customHeight="1">
      <c r="B1360" s="34"/>
      <c r="C1360" s="172" t="s">
        <v>428</v>
      </c>
      <c r="D1360" s="172" t="s">
        <v>129</v>
      </c>
      <c r="E1360" s="173" t="s">
        <v>1814</v>
      </c>
      <c r="F1360" s="174" t="s">
        <v>1815</v>
      </c>
      <c r="G1360" s="175" t="s">
        <v>137</v>
      </c>
      <c r="H1360" s="176">
        <v>30</v>
      </c>
      <c r="I1360" s="177"/>
      <c r="J1360" s="176">
        <f t="shared" si="40"/>
        <v>0</v>
      </c>
      <c r="K1360" s="174" t="s">
        <v>19</v>
      </c>
      <c r="L1360" s="54"/>
      <c r="M1360" s="178" t="s">
        <v>19</v>
      </c>
      <c r="N1360" s="179" t="s">
        <v>41</v>
      </c>
      <c r="O1360" s="35"/>
      <c r="P1360" s="180">
        <f t="shared" si="41"/>
        <v>0</v>
      </c>
      <c r="Q1360" s="180">
        <v>0</v>
      </c>
      <c r="R1360" s="180">
        <f t="shared" si="42"/>
        <v>0</v>
      </c>
      <c r="S1360" s="180">
        <v>0</v>
      </c>
      <c r="T1360" s="181">
        <f t="shared" si="43"/>
        <v>0</v>
      </c>
      <c r="AR1360" s="17" t="s">
        <v>150</v>
      </c>
      <c r="AT1360" s="17" t="s">
        <v>129</v>
      </c>
      <c r="AU1360" s="17" t="s">
        <v>139</v>
      </c>
      <c r="AY1360" s="17" t="s">
        <v>128</v>
      </c>
      <c r="BE1360" s="182">
        <f t="shared" si="44"/>
        <v>0</v>
      </c>
      <c r="BF1360" s="182">
        <f t="shared" si="45"/>
        <v>0</v>
      </c>
      <c r="BG1360" s="182">
        <f t="shared" si="46"/>
        <v>0</v>
      </c>
      <c r="BH1360" s="182">
        <f t="shared" si="47"/>
        <v>0</v>
      </c>
      <c r="BI1360" s="182">
        <f t="shared" si="48"/>
        <v>0</v>
      </c>
      <c r="BJ1360" s="17" t="s">
        <v>77</v>
      </c>
      <c r="BK1360" s="182">
        <f t="shared" si="49"/>
        <v>0</v>
      </c>
      <c r="BL1360" s="17" t="s">
        <v>150</v>
      </c>
      <c r="BM1360" s="17" t="s">
        <v>1816</v>
      </c>
    </row>
    <row r="1361" spans="2:65" s="1" customFormat="1" ht="22.5" customHeight="1">
      <c r="B1361" s="34"/>
      <c r="C1361" s="172" t="s">
        <v>1817</v>
      </c>
      <c r="D1361" s="172" t="s">
        <v>129</v>
      </c>
      <c r="E1361" s="173" t="s">
        <v>1818</v>
      </c>
      <c r="F1361" s="174" t="s">
        <v>1819</v>
      </c>
      <c r="G1361" s="175" t="s">
        <v>137</v>
      </c>
      <c r="H1361" s="176">
        <v>4</v>
      </c>
      <c r="I1361" s="177"/>
      <c r="J1361" s="176">
        <f t="shared" si="40"/>
        <v>0</v>
      </c>
      <c r="K1361" s="174" t="s">
        <v>19</v>
      </c>
      <c r="L1361" s="54"/>
      <c r="M1361" s="178" t="s">
        <v>19</v>
      </c>
      <c r="N1361" s="179" t="s">
        <v>41</v>
      </c>
      <c r="O1361" s="35"/>
      <c r="P1361" s="180">
        <f t="shared" si="41"/>
        <v>0</v>
      </c>
      <c r="Q1361" s="180">
        <v>0</v>
      </c>
      <c r="R1361" s="180">
        <f t="shared" si="42"/>
        <v>0</v>
      </c>
      <c r="S1361" s="180">
        <v>0</v>
      </c>
      <c r="T1361" s="181">
        <f t="shared" si="43"/>
        <v>0</v>
      </c>
      <c r="AR1361" s="17" t="s">
        <v>150</v>
      </c>
      <c r="AT1361" s="17" t="s">
        <v>129</v>
      </c>
      <c r="AU1361" s="17" t="s">
        <v>139</v>
      </c>
      <c r="AY1361" s="17" t="s">
        <v>128</v>
      </c>
      <c r="BE1361" s="182">
        <f t="shared" si="44"/>
        <v>0</v>
      </c>
      <c r="BF1361" s="182">
        <f t="shared" si="45"/>
        <v>0</v>
      </c>
      <c r="BG1361" s="182">
        <f t="shared" si="46"/>
        <v>0</v>
      </c>
      <c r="BH1361" s="182">
        <f t="shared" si="47"/>
        <v>0</v>
      </c>
      <c r="BI1361" s="182">
        <f t="shared" si="48"/>
        <v>0</v>
      </c>
      <c r="BJ1361" s="17" t="s">
        <v>77</v>
      </c>
      <c r="BK1361" s="182">
        <f t="shared" si="49"/>
        <v>0</v>
      </c>
      <c r="BL1361" s="17" t="s">
        <v>150</v>
      </c>
      <c r="BM1361" s="17" t="s">
        <v>1820</v>
      </c>
    </row>
    <row r="1362" spans="2:65" s="1" customFormat="1" ht="22.5" customHeight="1">
      <c r="B1362" s="34"/>
      <c r="C1362" s="172" t="s">
        <v>1821</v>
      </c>
      <c r="D1362" s="172" t="s">
        <v>129</v>
      </c>
      <c r="E1362" s="173" t="s">
        <v>1822</v>
      </c>
      <c r="F1362" s="174" t="s">
        <v>1823</v>
      </c>
      <c r="G1362" s="175" t="s">
        <v>137</v>
      </c>
      <c r="H1362" s="176">
        <v>10</v>
      </c>
      <c r="I1362" s="177"/>
      <c r="J1362" s="176">
        <f t="shared" si="40"/>
        <v>0</v>
      </c>
      <c r="K1362" s="174" t="s">
        <v>19</v>
      </c>
      <c r="L1362" s="54"/>
      <c r="M1362" s="178" t="s">
        <v>19</v>
      </c>
      <c r="N1362" s="179" t="s">
        <v>41</v>
      </c>
      <c r="O1362" s="35"/>
      <c r="P1362" s="180">
        <f t="shared" si="41"/>
        <v>0</v>
      </c>
      <c r="Q1362" s="180">
        <v>0</v>
      </c>
      <c r="R1362" s="180">
        <f t="shared" si="42"/>
        <v>0</v>
      </c>
      <c r="S1362" s="180">
        <v>0</v>
      </c>
      <c r="T1362" s="181">
        <f t="shared" si="43"/>
        <v>0</v>
      </c>
      <c r="AR1362" s="17" t="s">
        <v>150</v>
      </c>
      <c r="AT1362" s="17" t="s">
        <v>129</v>
      </c>
      <c r="AU1362" s="17" t="s">
        <v>139</v>
      </c>
      <c r="AY1362" s="17" t="s">
        <v>128</v>
      </c>
      <c r="BE1362" s="182">
        <f t="shared" si="44"/>
        <v>0</v>
      </c>
      <c r="BF1362" s="182">
        <f t="shared" si="45"/>
        <v>0</v>
      </c>
      <c r="BG1362" s="182">
        <f t="shared" si="46"/>
        <v>0</v>
      </c>
      <c r="BH1362" s="182">
        <f t="shared" si="47"/>
        <v>0</v>
      </c>
      <c r="BI1362" s="182">
        <f t="shared" si="48"/>
        <v>0</v>
      </c>
      <c r="BJ1362" s="17" t="s">
        <v>77</v>
      </c>
      <c r="BK1362" s="182">
        <f t="shared" si="49"/>
        <v>0</v>
      </c>
      <c r="BL1362" s="17" t="s">
        <v>150</v>
      </c>
      <c r="BM1362" s="17" t="s">
        <v>1824</v>
      </c>
    </row>
    <row r="1363" spans="2:65" s="1" customFormat="1" ht="31.5" customHeight="1">
      <c r="B1363" s="34"/>
      <c r="C1363" s="172" t="s">
        <v>1825</v>
      </c>
      <c r="D1363" s="172" t="s">
        <v>129</v>
      </c>
      <c r="E1363" s="173" t="s">
        <v>1826</v>
      </c>
      <c r="F1363" s="174" t="s">
        <v>1827</v>
      </c>
      <c r="G1363" s="175" t="s">
        <v>137</v>
      </c>
      <c r="H1363" s="176">
        <v>1</v>
      </c>
      <c r="I1363" s="177"/>
      <c r="J1363" s="176">
        <f t="shared" si="40"/>
        <v>0</v>
      </c>
      <c r="K1363" s="174" t="s">
        <v>19</v>
      </c>
      <c r="L1363" s="54"/>
      <c r="M1363" s="178" t="s">
        <v>19</v>
      </c>
      <c r="N1363" s="183" t="s">
        <v>41</v>
      </c>
      <c r="O1363" s="184"/>
      <c r="P1363" s="185">
        <f t="shared" si="41"/>
        <v>0</v>
      </c>
      <c r="Q1363" s="185">
        <v>0</v>
      </c>
      <c r="R1363" s="185">
        <f t="shared" si="42"/>
        <v>0</v>
      </c>
      <c r="S1363" s="185">
        <v>0</v>
      </c>
      <c r="T1363" s="186">
        <f t="shared" si="43"/>
        <v>0</v>
      </c>
      <c r="AR1363" s="17" t="s">
        <v>150</v>
      </c>
      <c r="AT1363" s="17" t="s">
        <v>129</v>
      </c>
      <c r="AU1363" s="17" t="s">
        <v>139</v>
      </c>
      <c r="AY1363" s="17" t="s">
        <v>128</v>
      </c>
      <c r="BE1363" s="182">
        <f t="shared" si="44"/>
        <v>0</v>
      </c>
      <c r="BF1363" s="182">
        <f t="shared" si="45"/>
        <v>0</v>
      </c>
      <c r="BG1363" s="182">
        <f t="shared" si="46"/>
        <v>0</v>
      </c>
      <c r="BH1363" s="182">
        <f t="shared" si="47"/>
        <v>0</v>
      </c>
      <c r="BI1363" s="182">
        <f t="shared" si="48"/>
        <v>0</v>
      </c>
      <c r="BJ1363" s="17" t="s">
        <v>77</v>
      </c>
      <c r="BK1363" s="182">
        <f t="shared" si="49"/>
        <v>0</v>
      </c>
      <c r="BL1363" s="17" t="s">
        <v>150</v>
      </c>
      <c r="BM1363" s="17" t="s">
        <v>1828</v>
      </c>
    </row>
    <row r="1364" spans="2:12" s="1" customFormat="1" ht="6.95" customHeight="1">
      <c r="B1364" s="49"/>
      <c r="C1364" s="50"/>
      <c r="D1364" s="50"/>
      <c r="E1364" s="50"/>
      <c r="F1364" s="50"/>
      <c r="G1364" s="50"/>
      <c r="H1364" s="50"/>
      <c r="I1364" s="128"/>
      <c r="J1364" s="50"/>
      <c r="K1364" s="50"/>
      <c r="L1364" s="54"/>
    </row>
  </sheetData>
  <sheetProtection password="CC35" sheet="1" objects="1" scenarios="1" formatColumns="0" formatRows="0" sort="0" autoFilter="0"/>
  <autoFilter ref="C112:K112"/>
  <mergeCells count="9">
    <mergeCell ref="E103:H103"/>
    <mergeCell ref="E105:H10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11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7"/>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3458</v>
      </c>
      <c r="G1" s="305" t="s">
        <v>3459</v>
      </c>
      <c r="H1" s="305"/>
      <c r="I1" s="306"/>
      <c r="J1" s="300" t="s">
        <v>3460</v>
      </c>
      <c r="K1" s="298" t="s">
        <v>100</v>
      </c>
      <c r="L1" s="300" t="s">
        <v>3461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84</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1829</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ROUND(J80,1)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ROUND(SUM(BE80:BE176),1)</f>
        <v>0</v>
      </c>
      <c r="G30" s="35"/>
      <c r="H30" s="35"/>
      <c r="I30" s="120">
        <v>0.21</v>
      </c>
      <c r="J30" s="119">
        <f>ROUND(ROUND((SUM(BE80:BE176)),1)*I30,2)</f>
        <v>0</v>
      </c>
      <c r="K30" s="38"/>
    </row>
    <row r="31" spans="2:11" s="1" customFormat="1" ht="14.45" customHeight="1">
      <c r="B31" s="34"/>
      <c r="C31" s="35"/>
      <c r="D31" s="35"/>
      <c r="E31" s="42" t="s">
        <v>42</v>
      </c>
      <c r="F31" s="119">
        <f>ROUND(SUM(BF80:BF176),1)</f>
        <v>0</v>
      </c>
      <c r="G31" s="35"/>
      <c r="H31" s="35"/>
      <c r="I31" s="120">
        <v>0.15</v>
      </c>
      <c r="J31" s="119">
        <f>ROUND(ROUND((SUM(BF80:BF176)),1)*I31,2)</f>
        <v>0</v>
      </c>
      <c r="K31" s="38"/>
    </row>
    <row r="32" spans="2:11" s="1" customFormat="1" ht="14.45" customHeight="1" hidden="1">
      <c r="B32" s="34"/>
      <c r="C32" s="35"/>
      <c r="D32" s="35"/>
      <c r="E32" s="42" t="s">
        <v>43</v>
      </c>
      <c r="F32" s="119">
        <f>ROUND(SUM(BG80:BG176),1)</f>
        <v>0</v>
      </c>
      <c r="G32" s="35"/>
      <c r="H32" s="35"/>
      <c r="I32" s="120">
        <v>0.21</v>
      </c>
      <c r="J32" s="119">
        <v>0</v>
      </c>
      <c r="K32" s="38"/>
    </row>
    <row r="33" spans="2:11" s="1" customFormat="1" ht="14.45" customHeight="1" hidden="1">
      <c r="B33" s="34"/>
      <c r="C33" s="35"/>
      <c r="D33" s="35"/>
      <c r="E33" s="42" t="s">
        <v>44</v>
      </c>
      <c r="F33" s="119">
        <f>ROUND(SUM(BH80:BH176),1)</f>
        <v>0</v>
      </c>
      <c r="G33" s="35"/>
      <c r="H33" s="35"/>
      <c r="I33" s="120">
        <v>0.15</v>
      </c>
      <c r="J33" s="119">
        <v>0</v>
      </c>
      <c r="K33" s="38"/>
    </row>
    <row r="34" spans="2:11" s="1" customFormat="1" ht="14.45" customHeight="1" hidden="1">
      <c r="B34" s="34"/>
      <c r="C34" s="35"/>
      <c r="D34" s="35"/>
      <c r="E34" s="42" t="s">
        <v>45</v>
      </c>
      <c r="F34" s="119">
        <f>ROUND(SUM(BI80:BI176),1)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02 - Vytápění</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J80</f>
        <v>0</v>
      </c>
      <c r="K56" s="38"/>
      <c r="AU56" s="17" t="s">
        <v>109</v>
      </c>
    </row>
    <row r="57" spans="2:11" s="7" customFormat="1" ht="24.95" customHeight="1">
      <c r="B57" s="138"/>
      <c r="C57" s="139"/>
      <c r="D57" s="140" t="s">
        <v>1830</v>
      </c>
      <c r="E57" s="141"/>
      <c r="F57" s="141"/>
      <c r="G57" s="141"/>
      <c r="H57" s="141"/>
      <c r="I57" s="142"/>
      <c r="J57" s="143">
        <f>J81</f>
        <v>0</v>
      </c>
      <c r="K57" s="144"/>
    </row>
    <row r="58" spans="2:11" s="7" customFormat="1" ht="24.95" customHeight="1">
      <c r="B58" s="138"/>
      <c r="C58" s="139"/>
      <c r="D58" s="140" t="s">
        <v>1831</v>
      </c>
      <c r="E58" s="141"/>
      <c r="F58" s="141"/>
      <c r="G58" s="141"/>
      <c r="H58" s="141"/>
      <c r="I58" s="142"/>
      <c r="J58" s="143">
        <f>J96</f>
        <v>0</v>
      </c>
      <c r="K58" s="144"/>
    </row>
    <row r="59" spans="2:11" s="7" customFormat="1" ht="24.95" customHeight="1">
      <c r="B59" s="138"/>
      <c r="C59" s="139"/>
      <c r="D59" s="140" t="s">
        <v>1832</v>
      </c>
      <c r="E59" s="141"/>
      <c r="F59" s="141"/>
      <c r="G59" s="141"/>
      <c r="H59" s="141"/>
      <c r="I59" s="142"/>
      <c r="J59" s="143">
        <f>J105</f>
        <v>0</v>
      </c>
      <c r="K59" s="144"/>
    </row>
    <row r="60" spans="2:11" s="7" customFormat="1" ht="24.95" customHeight="1">
      <c r="B60" s="138"/>
      <c r="C60" s="139"/>
      <c r="D60" s="140" t="s">
        <v>1833</v>
      </c>
      <c r="E60" s="141"/>
      <c r="F60" s="141"/>
      <c r="G60" s="141"/>
      <c r="H60" s="141"/>
      <c r="I60" s="142"/>
      <c r="J60" s="143">
        <f>J166</f>
        <v>0</v>
      </c>
      <c r="K60" s="144"/>
    </row>
    <row r="61" spans="2:11" s="1" customFormat="1" ht="21.75" customHeight="1">
      <c r="B61" s="34"/>
      <c r="C61" s="35"/>
      <c r="D61" s="35"/>
      <c r="E61" s="35"/>
      <c r="F61" s="35"/>
      <c r="G61" s="35"/>
      <c r="H61" s="35"/>
      <c r="I61" s="107"/>
      <c r="J61" s="35"/>
      <c r="K61" s="38"/>
    </row>
    <row r="62" spans="2:11" s="1" customFormat="1" ht="6.95" customHeight="1">
      <c r="B62" s="49"/>
      <c r="C62" s="50"/>
      <c r="D62" s="50"/>
      <c r="E62" s="50"/>
      <c r="F62" s="50"/>
      <c r="G62" s="50"/>
      <c r="H62" s="50"/>
      <c r="I62" s="128"/>
      <c r="J62" s="50"/>
      <c r="K62" s="51"/>
    </row>
    <row r="66" spans="2:12" s="1" customFormat="1" ht="6.95" customHeight="1">
      <c r="B66" s="52"/>
      <c r="C66" s="53"/>
      <c r="D66" s="53"/>
      <c r="E66" s="53"/>
      <c r="F66" s="53"/>
      <c r="G66" s="53"/>
      <c r="H66" s="53"/>
      <c r="I66" s="131"/>
      <c r="J66" s="53"/>
      <c r="K66" s="53"/>
      <c r="L66" s="54"/>
    </row>
    <row r="67" spans="2:12" s="1" customFormat="1" ht="36.95" customHeight="1">
      <c r="B67" s="34"/>
      <c r="C67" s="55" t="s">
        <v>112</v>
      </c>
      <c r="D67" s="56"/>
      <c r="E67" s="56"/>
      <c r="F67" s="56"/>
      <c r="G67" s="56"/>
      <c r="H67" s="56"/>
      <c r="I67" s="145"/>
      <c r="J67" s="56"/>
      <c r="K67" s="56"/>
      <c r="L67" s="54"/>
    </row>
    <row r="68" spans="2:12" s="1" customFormat="1" ht="6.95" customHeight="1">
      <c r="B68" s="34"/>
      <c r="C68" s="56"/>
      <c r="D68" s="56"/>
      <c r="E68" s="56"/>
      <c r="F68" s="56"/>
      <c r="G68" s="56"/>
      <c r="H68" s="56"/>
      <c r="I68" s="145"/>
      <c r="J68" s="56"/>
      <c r="K68" s="56"/>
      <c r="L68" s="54"/>
    </row>
    <row r="69" spans="2:12" s="1" customFormat="1" ht="14.45" customHeight="1">
      <c r="B69" s="34"/>
      <c r="C69" s="58" t="s">
        <v>16</v>
      </c>
      <c r="D69" s="56"/>
      <c r="E69" s="56"/>
      <c r="F69" s="56"/>
      <c r="G69" s="56"/>
      <c r="H69" s="56"/>
      <c r="I69" s="145"/>
      <c r="J69" s="56"/>
      <c r="K69" s="56"/>
      <c r="L69" s="54"/>
    </row>
    <row r="70" spans="2:12" s="1" customFormat="1" ht="22.5" customHeight="1">
      <c r="B70" s="34"/>
      <c r="C70" s="56"/>
      <c r="D70" s="56"/>
      <c r="E70" s="295" t="str">
        <f>E7</f>
        <v>Bezbariérové úpravy - přístavba výtahu a sociálního zařízení, Gymnásium L. Pika, Opavská 21, Plzeň</v>
      </c>
      <c r="F70" s="276"/>
      <c r="G70" s="276"/>
      <c r="H70" s="276"/>
      <c r="I70" s="145"/>
      <c r="J70" s="56"/>
      <c r="K70" s="56"/>
      <c r="L70" s="54"/>
    </row>
    <row r="71" spans="2:12" s="1" customFormat="1" ht="14.45" customHeight="1">
      <c r="B71" s="34"/>
      <c r="C71" s="58" t="s">
        <v>102</v>
      </c>
      <c r="D71" s="56"/>
      <c r="E71" s="56"/>
      <c r="F71" s="56"/>
      <c r="G71" s="56"/>
      <c r="H71" s="56"/>
      <c r="I71" s="145"/>
      <c r="J71" s="56"/>
      <c r="K71" s="56"/>
      <c r="L71" s="54"/>
    </row>
    <row r="72" spans="2:12" s="1" customFormat="1" ht="23.25" customHeight="1">
      <c r="B72" s="34"/>
      <c r="C72" s="56"/>
      <c r="D72" s="56"/>
      <c r="E72" s="273" t="str">
        <f>E9</f>
        <v>02 - Vytápění</v>
      </c>
      <c r="F72" s="276"/>
      <c r="G72" s="276"/>
      <c r="H72" s="276"/>
      <c r="I72" s="145"/>
      <c r="J72" s="56"/>
      <c r="K72" s="56"/>
      <c r="L72" s="54"/>
    </row>
    <row r="73" spans="2:12" s="1" customFormat="1" ht="6.95" customHeight="1">
      <c r="B73" s="34"/>
      <c r="C73" s="56"/>
      <c r="D73" s="56"/>
      <c r="E73" s="56"/>
      <c r="F73" s="56"/>
      <c r="G73" s="56"/>
      <c r="H73" s="56"/>
      <c r="I73" s="145"/>
      <c r="J73" s="56"/>
      <c r="K73" s="56"/>
      <c r="L73" s="54"/>
    </row>
    <row r="74" spans="2:12" s="1" customFormat="1" ht="18" customHeight="1">
      <c r="B74" s="34"/>
      <c r="C74" s="58" t="s">
        <v>21</v>
      </c>
      <c r="D74" s="56"/>
      <c r="E74" s="56"/>
      <c r="F74" s="146" t="str">
        <f>F12</f>
        <v xml:space="preserve"> </v>
      </c>
      <c r="G74" s="56"/>
      <c r="H74" s="56"/>
      <c r="I74" s="147" t="s">
        <v>23</v>
      </c>
      <c r="J74" s="66" t="str">
        <f>IF(J12="","",J12)</f>
        <v>10.2.2017</v>
      </c>
      <c r="K74" s="56"/>
      <c r="L74" s="54"/>
    </row>
    <row r="75" spans="2:12" s="1" customFormat="1" ht="6.95" customHeight="1">
      <c r="B75" s="34"/>
      <c r="C75" s="56"/>
      <c r="D75" s="56"/>
      <c r="E75" s="56"/>
      <c r="F75" s="56"/>
      <c r="G75" s="56"/>
      <c r="H75" s="56"/>
      <c r="I75" s="145"/>
      <c r="J75" s="56"/>
      <c r="K75" s="56"/>
      <c r="L75" s="54"/>
    </row>
    <row r="76" spans="2:12" s="1" customFormat="1" ht="13.5">
      <c r="B76" s="34"/>
      <c r="C76" s="58" t="s">
        <v>25</v>
      </c>
      <c r="D76" s="56"/>
      <c r="E76" s="56"/>
      <c r="F76" s="146" t="str">
        <f>E15</f>
        <v>Gymnázium Luďka Pika</v>
      </c>
      <c r="G76" s="56"/>
      <c r="H76" s="56"/>
      <c r="I76" s="147" t="s">
        <v>31</v>
      </c>
      <c r="J76" s="146" t="str">
        <f>E21</f>
        <v>HBH atellier s.r.o.</v>
      </c>
      <c r="K76" s="56"/>
      <c r="L76" s="54"/>
    </row>
    <row r="77" spans="2:12" s="1" customFormat="1" ht="14.45" customHeight="1">
      <c r="B77" s="34"/>
      <c r="C77" s="58" t="s">
        <v>29</v>
      </c>
      <c r="D77" s="56"/>
      <c r="E77" s="56"/>
      <c r="F77" s="146" t="str">
        <f>IF(E18="","",E18)</f>
        <v/>
      </c>
      <c r="G77" s="56"/>
      <c r="H77" s="56"/>
      <c r="I77" s="145"/>
      <c r="J77" s="56"/>
      <c r="K77" s="56"/>
      <c r="L77" s="54"/>
    </row>
    <row r="78" spans="2:12" s="1" customFormat="1" ht="10.35" customHeight="1">
      <c r="B78" s="34"/>
      <c r="C78" s="56"/>
      <c r="D78" s="56"/>
      <c r="E78" s="56"/>
      <c r="F78" s="56"/>
      <c r="G78" s="56"/>
      <c r="H78" s="56"/>
      <c r="I78" s="145"/>
      <c r="J78" s="56"/>
      <c r="K78" s="56"/>
      <c r="L78" s="54"/>
    </row>
    <row r="79" spans="2:20" s="8" customFormat="1" ht="29.25" customHeight="1">
      <c r="B79" s="148"/>
      <c r="C79" s="149" t="s">
        <v>113</v>
      </c>
      <c r="D79" s="150" t="s">
        <v>55</v>
      </c>
      <c r="E79" s="150" t="s">
        <v>51</v>
      </c>
      <c r="F79" s="150" t="s">
        <v>114</v>
      </c>
      <c r="G79" s="150" t="s">
        <v>115</v>
      </c>
      <c r="H79" s="150" t="s">
        <v>116</v>
      </c>
      <c r="I79" s="151" t="s">
        <v>117</v>
      </c>
      <c r="J79" s="150" t="s">
        <v>107</v>
      </c>
      <c r="K79" s="152" t="s">
        <v>118</v>
      </c>
      <c r="L79" s="153"/>
      <c r="M79" s="75" t="s">
        <v>119</v>
      </c>
      <c r="N79" s="76" t="s">
        <v>40</v>
      </c>
      <c r="O79" s="76" t="s">
        <v>120</v>
      </c>
      <c r="P79" s="76" t="s">
        <v>121</v>
      </c>
      <c r="Q79" s="76" t="s">
        <v>122</v>
      </c>
      <c r="R79" s="76" t="s">
        <v>123</v>
      </c>
      <c r="S79" s="76" t="s">
        <v>124</v>
      </c>
      <c r="T79" s="77" t="s">
        <v>125</v>
      </c>
    </row>
    <row r="80" spans="2:63" s="1" customFormat="1" ht="29.25" customHeight="1">
      <c r="B80" s="34"/>
      <c r="C80" s="81" t="s">
        <v>108</v>
      </c>
      <c r="D80" s="56"/>
      <c r="E80" s="56"/>
      <c r="F80" s="56"/>
      <c r="G80" s="56"/>
      <c r="H80" s="56"/>
      <c r="I80" s="145"/>
      <c r="J80" s="154">
        <f>BK80</f>
        <v>0</v>
      </c>
      <c r="K80" s="56"/>
      <c r="L80" s="54"/>
      <c r="M80" s="78"/>
      <c r="N80" s="79"/>
      <c r="O80" s="79"/>
      <c r="P80" s="155">
        <f>P81+P96+P105+P166</f>
        <v>0</v>
      </c>
      <c r="Q80" s="79"/>
      <c r="R80" s="155">
        <f>R81+R96+R105+R166</f>
        <v>0</v>
      </c>
      <c r="S80" s="79"/>
      <c r="T80" s="156">
        <f>T81+T96+T105+T166</f>
        <v>0</v>
      </c>
      <c r="AT80" s="17" t="s">
        <v>69</v>
      </c>
      <c r="AU80" s="17" t="s">
        <v>109</v>
      </c>
      <c r="BK80" s="157">
        <f>BK81+BK96+BK105+BK166</f>
        <v>0</v>
      </c>
    </row>
    <row r="81" spans="2:63" s="9" customFormat="1" ht="37.35" customHeight="1">
      <c r="B81" s="158"/>
      <c r="C81" s="159"/>
      <c r="D81" s="160" t="s">
        <v>69</v>
      </c>
      <c r="E81" s="161" t="s">
        <v>1834</v>
      </c>
      <c r="F81" s="161" t="s">
        <v>1835</v>
      </c>
      <c r="G81" s="159"/>
      <c r="H81" s="159"/>
      <c r="I81" s="162"/>
      <c r="J81" s="163">
        <f>BK81</f>
        <v>0</v>
      </c>
      <c r="K81" s="159"/>
      <c r="L81" s="164"/>
      <c r="M81" s="165"/>
      <c r="N81" s="166"/>
      <c r="O81" s="166"/>
      <c r="P81" s="167">
        <f>SUM(P82:P95)</f>
        <v>0</v>
      </c>
      <c r="Q81" s="166"/>
      <c r="R81" s="167">
        <f>SUM(R82:R95)</f>
        <v>0</v>
      </c>
      <c r="S81" s="166"/>
      <c r="T81" s="168">
        <f>SUM(T82:T95)</f>
        <v>0</v>
      </c>
      <c r="AR81" s="169" t="s">
        <v>77</v>
      </c>
      <c r="AT81" s="170" t="s">
        <v>69</v>
      </c>
      <c r="AU81" s="170" t="s">
        <v>70</v>
      </c>
      <c r="AY81" s="169" t="s">
        <v>128</v>
      </c>
      <c r="BK81" s="171">
        <f>SUM(BK82:BK95)</f>
        <v>0</v>
      </c>
    </row>
    <row r="82" spans="2:65" s="1" customFormat="1" ht="22.5" customHeight="1">
      <c r="B82" s="34"/>
      <c r="C82" s="172" t="s">
        <v>77</v>
      </c>
      <c r="D82" s="172" t="s">
        <v>129</v>
      </c>
      <c r="E82" s="173" t="s">
        <v>1836</v>
      </c>
      <c r="F82" s="174" t="s">
        <v>1837</v>
      </c>
      <c r="G82" s="175" t="s">
        <v>698</v>
      </c>
      <c r="H82" s="176">
        <v>6</v>
      </c>
      <c r="I82" s="177"/>
      <c r="J82" s="176">
        <f aca="true" t="shared" si="0" ref="J82:J95">ROUND(I82*H82,1)</f>
        <v>0</v>
      </c>
      <c r="K82" s="174" t="s">
        <v>19</v>
      </c>
      <c r="L82" s="54"/>
      <c r="M82" s="178" t="s">
        <v>19</v>
      </c>
      <c r="N82" s="179" t="s">
        <v>41</v>
      </c>
      <c r="O82" s="35"/>
      <c r="P82" s="180">
        <f aca="true" t="shared" si="1" ref="P82:P95">O82*H82</f>
        <v>0</v>
      </c>
      <c r="Q82" s="180">
        <v>0</v>
      </c>
      <c r="R82" s="180">
        <f aca="true" t="shared" si="2" ref="R82:R95">Q82*H82</f>
        <v>0</v>
      </c>
      <c r="S82" s="180">
        <v>0</v>
      </c>
      <c r="T82" s="181">
        <f aca="true" t="shared" si="3" ref="T82:T95">S82*H82</f>
        <v>0</v>
      </c>
      <c r="AR82" s="17" t="s">
        <v>150</v>
      </c>
      <c r="AT82" s="17" t="s">
        <v>129</v>
      </c>
      <c r="AU82" s="17" t="s">
        <v>77</v>
      </c>
      <c r="AY82" s="17" t="s">
        <v>128</v>
      </c>
      <c r="BE82" s="182">
        <f aca="true" t="shared" si="4" ref="BE82:BE95">IF(N82="základní",J82,0)</f>
        <v>0</v>
      </c>
      <c r="BF82" s="182">
        <f aca="true" t="shared" si="5" ref="BF82:BF95">IF(N82="snížená",J82,0)</f>
        <v>0</v>
      </c>
      <c r="BG82" s="182">
        <f aca="true" t="shared" si="6" ref="BG82:BG95">IF(N82="zákl. přenesená",J82,0)</f>
        <v>0</v>
      </c>
      <c r="BH82" s="182">
        <f aca="true" t="shared" si="7" ref="BH82:BH95">IF(N82="sníž. přenesená",J82,0)</f>
        <v>0</v>
      </c>
      <c r="BI82" s="182">
        <f aca="true" t="shared" si="8" ref="BI82:BI95">IF(N82="nulová",J82,0)</f>
        <v>0</v>
      </c>
      <c r="BJ82" s="17" t="s">
        <v>77</v>
      </c>
      <c r="BK82" s="182">
        <f aca="true" t="shared" si="9" ref="BK82:BK95">ROUND(I82*H82,1)</f>
        <v>0</v>
      </c>
      <c r="BL82" s="17" t="s">
        <v>150</v>
      </c>
      <c r="BM82" s="17" t="s">
        <v>1838</v>
      </c>
    </row>
    <row r="83" spans="2:65" s="1" customFormat="1" ht="22.5" customHeight="1">
      <c r="B83" s="34"/>
      <c r="C83" s="172" t="s">
        <v>79</v>
      </c>
      <c r="D83" s="172" t="s">
        <v>129</v>
      </c>
      <c r="E83" s="173" t="s">
        <v>1839</v>
      </c>
      <c r="F83" s="174" t="s">
        <v>1840</v>
      </c>
      <c r="G83" s="175" t="s">
        <v>1841</v>
      </c>
      <c r="H83" s="176">
        <v>48</v>
      </c>
      <c r="I83" s="177"/>
      <c r="J83" s="176">
        <f t="shared" si="0"/>
        <v>0</v>
      </c>
      <c r="K83" s="174" t="s">
        <v>19</v>
      </c>
      <c r="L83" s="54"/>
      <c r="M83" s="178" t="s">
        <v>19</v>
      </c>
      <c r="N83" s="179" t="s">
        <v>41</v>
      </c>
      <c r="O83" s="35"/>
      <c r="P83" s="180">
        <f t="shared" si="1"/>
        <v>0</v>
      </c>
      <c r="Q83" s="180">
        <v>0</v>
      </c>
      <c r="R83" s="180">
        <f t="shared" si="2"/>
        <v>0</v>
      </c>
      <c r="S83" s="180">
        <v>0</v>
      </c>
      <c r="T83" s="181">
        <f t="shared" si="3"/>
        <v>0</v>
      </c>
      <c r="AR83" s="17" t="s">
        <v>150</v>
      </c>
      <c r="AT83" s="17" t="s">
        <v>129</v>
      </c>
      <c r="AU83" s="17" t="s">
        <v>77</v>
      </c>
      <c r="AY83" s="17" t="s">
        <v>128</v>
      </c>
      <c r="BE83" s="182">
        <f t="shared" si="4"/>
        <v>0</v>
      </c>
      <c r="BF83" s="182">
        <f t="shared" si="5"/>
        <v>0</v>
      </c>
      <c r="BG83" s="182">
        <f t="shared" si="6"/>
        <v>0</v>
      </c>
      <c r="BH83" s="182">
        <f t="shared" si="7"/>
        <v>0</v>
      </c>
      <c r="BI83" s="182">
        <f t="shared" si="8"/>
        <v>0</v>
      </c>
      <c r="BJ83" s="17" t="s">
        <v>77</v>
      </c>
      <c r="BK83" s="182">
        <f t="shared" si="9"/>
        <v>0</v>
      </c>
      <c r="BL83" s="17" t="s">
        <v>150</v>
      </c>
      <c r="BM83" s="17" t="s">
        <v>1842</v>
      </c>
    </row>
    <row r="84" spans="2:65" s="1" customFormat="1" ht="22.5" customHeight="1">
      <c r="B84" s="34"/>
      <c r="C84" s="172" t="s">
        <v>139</v>
      </c>
      <c r="D84" s="172" t="s">
        <v>129</v>
      </c>
      <c r="E84" s="173" t="s">
        <v>1843</v>
      </c>
      <c r="F84" s="174" t="s">
        <v>1844</v>
      </c>
      <c r="G84" s="175" t="s">
        <v>1841</v>
      </c>
      <c r="H84" s="176">
        <v>30</v>
      </c>
      <c r="I84" s="177"/>
      <c r="J84" s="176">
        <f t="shared" si="0"/>
        <v>0</v>
      </c>
      <c r="K84" s="174" t="s">
        <v>19</v>
      </c>
      <c r="L84" s="54"/>
      <c r="M84" s="178" t="s">
        <v>19</v>
      </c>
      <c r="N84" s="179" t="s">
        <v>41</v>
      </c>
      <c r="O84" s="35"/>
      <c r="P84" s="180">
        <f t="shared" si="1"/>
        <v>0</v>
      </c>
      <c r="Q84" s="180">
        <v>0</v>
      </c>
      <c r="R84" s="180">
        <f t="shared" si="2"/>
        <v>0</v>
      </c>
      <c r="S84" s="180">
        <v>0</v>
      </c>
      <c r="T84" s="181">
        <f t="shared" si="3"/>
        <v>0</v>
      </c>
      <c r="AR84" s="17" t="s">
        <v>150</v>
      </c>
      <c r="AT84" s="17" t="s">
        <v>129</v>
      </c>
      <c r="AU84" s="17" t="s">
        <v>77</v>
      </c>
      <c r="AY84" s="17" t="s">
        <v>128</v>
      </c>
      <c r="BE84" s="182">
        <f t="shared" si="4"/>
        <v>0</v>
      </c>
      <c r="BF84" s="182">
        <f t="shared" si="5"/>
        <v>0</v>
      </c>
      <c r="BG84" s="182">
        <f t="shared" si="6"/>
        <v>0</v>
      </c>
      <c r="BH84" s="182">
        <f t="shared" si="7"/>
        <v>0</v>
      </c>
      <c r="BI84" s="182">
        <f t="shared" si="8"/>
        <v>0</v>
      </c>
      <c r="BJ84" s="17" t="s">
        <v>77</v>
      </c>
      <c r="BK84" s="182">
        <f t="shared" si="9"/>
        <v>0</v>
      </c>
      <c r="BL84" s="17" t="s">
        <v>150</v>
      </c>
      <c r="BM84" s="17" t="s">
        <v>1845</v>
      </c>
    </row>
    <row r="85" spans="2:65" s="1" customFormat="1" ht="22.5" customHeight="1">
      <c r="B85" s="34"/>
      <c r="C85" s="172" t="s">
        <v>143</v>
      </c>
      <c r="D85" s="172" t="s">
        <v>129</v>
      </c>
      <c r="E85" s="173" t="s">
        <v>1846</v>
      </c>
      <c r="F85" s="174" t="s">
        <v>1847</v>
      </c>
      <c r="G85" s="175" t="s">
        <v>1841</v>
      </c>
      <c r="H85" s="176">
        <v>30</v>
      </c>
      <c r="I85" s="177"/>
      <c r="J85" s="176">
        <f t="shared" si="0"/>
        <v>0</v>
      </c>
      <c r="K85" s="174" t="s">
        <v>19</v>
      </c>
      <c r="L85" s="54"/>
      <c r="M85" s="178" t="s">
        <v>19</v>
      </c>
      <c r="N85" s="179" t="s">
        <v>41</v>
      </c>
      <c r="O85" s="35"/>
      <c r="P85" s="180">
        <f t="shared" si="1"/>
        <v>0</v>
      </c>
      <c r="Q85" s="180">
        <v>0</v>
      </c>
      <c r="R85" s="180">
        <f t="shared" si="2"/>
        <v>0</v>
      </c>
      <c r="S85" s="180">
        <v>0</v>
      </c>
      <c r="T85" s="181">
        <f t="shared" si="3"/>
        <v>0</v>
      </c>
      <c r="AR85" s="17" t="s">
        <v>150</v>
      </c>
      <c r="AT85" s="17" t="s">
        <v>129</v>
      </c>
      <c r="AU85" s="17" t="s">
        <v>77</v>
      </c>
      <c r="AY85" s="17" t="s">
        <v>128</v>
      </c>
      <c r="BE85" s="182">
        <f t="shared" si="4"/>
        <v>0</v>
      </c>
      <c r="BF85" s="182">
        <f t="shared" si="5"/>
        <v>0</v>
      </c>
      <c r="BG85" s="182">
        <f t="shared" si="6"/>
        <v>0</v>
      </c>
      <c r="BH85" s="182">
        <f t="shared" si="7"/>
        <v>0</v>
      </c>
      <c r="BI85" s="182">
        <f t="shared" si="8"/>
        <v>0</v>
      </c>
      <c r="BJ85" s="17" t="s">
        <v>77</v>
      </c>
      <c r="BK85" s="182">
        <f t="shared" si="9"/>
        <v>0</v>
      </c>
      <c r="BL85" s="17" t="s">
        <v>150</v>
      </c>
      <c r="BM85" s="17" t="s">
        <v>1848</v>
      </c>
    </row>
    <row r="86" spans="2:65" s="1" customFormat="1" ht="22.5" customHeight="1">
      <c r="B86" s="34"/>
      <c r="C86" s="172" t="s">
        <v>147</v>
      </c>
      <c r="D86" s="172" t="s">
        <v>129</v>
      </c>
      <c r="E86" s="173" t="s">
        <v>1849</v>
      </c>
      <c r="F86" s="174" t="s">
        <v>1850</v>
      </c>
      <c r="G86" s="175" t="s">
        <v>1851</v>
      </c>
      <c r="H86" s="176">
        <v>40</v>
      </c>
      <c r="I86" s="177"/>
      <c r="J86" s="176">
        <f t="shared" si="0"/>
        <v>0</v>
      </c>
      <c r="K86" s="174" t="s">
        <v>19</v>
      </c>
      <c r="L86" s="54"/>
      <c r="M86" s="178" t="s">
        <v>19</v>
      </c>
      <c r="N86" s="179" t="s">
        <v>41</v>
      </c>
      <c r="O86" s="35"/>
      <c r="P86" s="180">
        <f t="shared" si="1"/>
        <v>0</v>
      </c>
      <c r="Q86" s="180">
        <v>0</v>
      </c>
      <c r="R86" s="180">
        <f t="shared" si="2"/>
        <v>0</v>
      </c>
      <c r="S86" s="180">
        <v>0</v>
      </c>
      <c r="T86" s="181">
        <f t="shared" si="3"/>
        <v>0</v>
      </c>
      <c r="AR86" s="17" t="s">
        <v>150</v>
      </c>
      <c r="AT86" s="17" t="s">
        <v>129</v>
      </c>
      <c r="AU86" s="17" t="s">
        <v>77</v>
      </c>
      <c r="AY86" s="17" t="s">
        <v>128</v>
      </c>
      <c r="BE86" s="182">
        <f t="shared" si="4"/>
        <v>0</v>
      </c>
      <c r="BF86" s="182">
        <f t="shared" si="5"/>
        <v>0</v>
      </c>
      <c r="BG86" s="182">
        <f t="shared" si="6"/>
        <v>0</v>
      </c>
      <c r="BH86" s="182">
        <f t="shared" si="7"/>
        <v>0</v>
      </c>
      <c r="BI86" s="182">
        <f t="shared" si="8"/>
        <v>0</v>
      </c>
      <c r="BJ86" s="17" t="s">
        <v>77</v>
      </c>
      <c r="BK86" s="182">
        <f t="shared" si="9"/>
        <v>0</v>
      </c>
      <c r="BL86" s="17" t="s">
        <v>150</v>
      </c>
      <c r="BM86" s="17" t="s">
        <v>1852</v>
      </c>
    </row>
    <row r="87" spans="2:65" s="1" customFormat="1" ht="31.5" customHeight="1">
      <c r="B87" s="34"/>
      <c r="C87" s="172" t="s">
        <v>154</v>
      </c>
      <c r="D87" s="172" t="s">
        <v>129</v>
      </c>
      <c r="E87" s="173" t="s">
        <v>1853</v>
      </c>
      <c r="F87" s="174" t="s">
        <v>1854</v>
      </c>
      <c r="G87" s="175" t="s">
        <v>1851</v>
      </c>
      <c r="H87" s="176">
        <v>1</v>
      </c>
      <c r="I87" s="177"/>
      <c r="J87" s="176">
        <f t="shared" si="0"/>
        <v>0</v>
      </c>
      <c r="K87" s="174" t="s">
        <v>19</v>
      </c>
      <c r="L87" s="54"/>
      <c r="M87" s="178" t="s">
        <v>19</v>
      </c>
      <c r="N87" s="179" t="s">
        <v>41</v>
      </c>
      <c r="O87" s="35"/>
      <c r="P87" s="180">
        <f t="shared" si="1"/>
        <v>0</v>
      </c>
      <c r="Q87" s="180">
        <v>0</v>
      </c>
      <c r="R87" s="180">
        <f t="shared" si="2"/>
        <v>0</v>
      </c>
      <c r="S87" s="180">
        <v>0</v>
      </c>
      <c r="T87" s="181">
        <f t="shared" si="3"/>
        <v>0</v>
      </c>
      <c r="AR87" s="17" t="s">
        <v>150</v>
      </c>
      <c r="AT87" s="17" t="s">
        <v>129</v>
      </c>
      <c r="AU87" s="17" t="s">
        <v>77</v>
      </c>
      <c r="AY87" s="17" t="s">
        <v>128</v>
      </c>
      <c r="BE87" s="182">
        <f t="shared" si="4"/>
        <v>0</v>
      </c>
      <c r="BF87" s="182">
        <f t="shared" si="5"/>
        <v>0</v>
      </c>
      <c r="BG87" s="182">
        <f t="shared" si="6"/>
        <v>0</v>
      </c>
      <c r="BH87" s="182">
        <f t="shared" si="7"/>
        <v>0</v>
      </c>
      <c r="BI87" s="182">
        <f t="shared" si="8"/>
        <v>0</v>
      </c>
      <c r="BJ87" s="17" t="s">
        <v>77</v>
      </c>
      <c r="BK87" s="182">
        <f t="shared" si="9"/>
        <v>0</v>
      </c>
      <c r="BL87" s="17" t="s">
        <v>150</v>
      </c>
      <c r="BM87" s="17" t="s">
        <v>1855</v>
      </c>
    </row>
    <row r="88" spans="2:65" s="1" customFormat="1" ht="31.5" customHeight="1">
      <c r="B88" s="34"/>
      <c r="C88" s="172" t="s">
        <v>158</v>
      </c>
      <c r="D88" s="172" t="s">
        <v>129</v>
      </c>
      <c r="E88" s="173" t="s">
        <v>1856</v>
      </c>
      <c r="F88" s="174" t="s">
        <v>1857</v>
      </c>
      <c r="G88" s="175" t="s">
        <v>1851</v>
      </c>
      <c r="H88" s="176">
        <v>4</v>
      </c>
      <c r="I88" s="177"/>
      <c r="J88" s="176">
        <f t="shared" si="0"/>
        <v>0</v>
      </c>
      <c r="K88" s="174" t="s">
        <v>19</v>
      </c>
      <c r="L88" s="54"/>
      <c r="M88" s="178" t="s">
        <v>19</v>
      </c>
      <c r="N88" s="179" t="s">
        <v>41</v>
      </c>
      <c r="O88" s="35"/>
      <c r="P88" s="180">
        <f t="shared" si="1"/>
        <v>0</v>
      </c>
      <c r="Q88" s="180">
        <v>0</v>
      </c>
      <c r="R88" s="180">
        <f t="shared" si="2"/>
        <v>0</v>
      </c>
      <c r="S88" s="180">
        <v>0</v>
      </c>
      <c r="T88" s="181">
        <f t="shared" si="3"/>
        <v>0</v>
      </c>
      <c r="AR88" s="17" t="s">
        <v>150</v>
      </c>
      <c r="AT88" s="17" t="s">
        <v>129</v>
      </c>
      <c r="AU88" s="17" t="s">
        <v>77</v>
      </c>
      <c r="AY88" s="17" t="s">
        <v>128</v>
      </c>
      <c r="BE88" s="182">
        <f t="shared" si="4"/>
        <v>0</v>
      </c>
      <c r="BF88" s="182">
        <f t="shared" si="5"/>
        <v>0</v>
      </c>
      <c r="BG88" s="182">
        <f t="shared" si="6"/>
        <v>0</v>
      </c>
      <c r="BH88" s="182">
        <f t="shared" si="7"/>
        <v>0</v>
      </c>
      <c r="BI88" s="182">
        <f t="shared" si="8"/>
        <v>0</v>
      </c>
      <c r="BJ88" s="17" t="s">
        <v>77</v>
      </c>
      <c r="BK88" s="182">
        <f t="shared" si="9"/>
        <v>0</v>
      </c>
      <c r="BL88" s="17" t="s">
        <v>150</v>
      </c>
      <c r="BM88" s="17" t="s">
        <v>1858</v>
      </c>
    </row>
    <row r="89" spans="2:65" s="1" customFormat="1" ht="22.5" customHeight="1">
      <c r="B89" s="34"/>
      <c r="C89" s="172" t="s">
        <v>162</v>
      </c>
      <c r="D89" s="172" t="s">
        <v>129</v>
      </c>
      <c r="E89" s="173" t="s">
        <v>1859</v>
      </c>
      <c r="F89" s="174" t="s">
        <v>1860</v>
      </c>
      <c r="G89" s="175" t="s">
        <v>1851</v>
      </c>
      <c r="H89" s="176">
        <v>20</v>
      </c>
      <c r="I89" s="177"/>
      <c r="J89" s="176">
        <f t="shared" si="0"/>
        <v>0</v>
      </c>
      <c r="K89" s="174" t="s">
        <v>19</v>
      </c>
      <c r="L89" s="54"/>
      <c r="M89" s="178" t="s">
        <v>19</v>
      </c>
      <c r="N89" s="179" t="s">
        <v>41</v>
      </c>
      <c r="O89" s="35"/>
      <c r="P89" s="180">
        <f t="shared" si="1"/>
        <v>0</v>
      </c>
      <c r="Q89" s="180">
        <v>0</v>
      </c>
      <c r="R89" s="180">
        <f t="shared" si="2"/>
        <v>0</v>
      </c>
      <c r="S89" s="180">
        <v>0</v>
      </c>
      <c r="T89" s="181">
        <f t="shared" si="3"/>
        <v>0</v>
      </c>
      <c r="AR89" s="17" t="s">
        <v>150</v>
      </c>
      <c r="AT89" s="17" t="s">
        <v>129</v>
      </c>
      <c r="AU89" s="17" t="s">
        <v>77</v>
      </c>
      <c r="AY89" s="17" t="s">
        <v>128</v>
      </c>
      <c r="BE89" s="182">
        <f t="shared" si="4"/>
        <v>0</v>
      </c>
      <c r="BF89" s="182">
        <f t="shared" si="5"/>
        <v>0</v>
      </c>
      <c r="BG89" s="182">
        <f t="shared" si="6"/>
        <v>0</v>
      </c>
      <c r="BH89" s="182">
        <f t="shared" si="7"/>
        <v>0</v>
      </c>
      <c r="BI89" s="182">
        <f t="shared" si="8"/>
        <v>0</v>
      </c>
      <c r="BJ89" s="17" t="s">
        <v>77</v>
      </c>
      <c r="BK89" s="182">
        <f t="shared" si="9"/>
        <v>0</v>
      </c>
      <c r="BL89" s="17" t="s">
        <v>150</v>
      </c>
      <c r="BM89" s="17" t="s">
        <v>1861</v>
      </c>
    </row>
    <row r="90" spans="2:65" s="1" customFormat="1" ht="22.5" customHeight="1">
      <c r="B90" s="34"/>
      <c r="C90" s="172" t="s">
        <v>166</v>
      </c>
      <c r="D90" s="172" t="s">
        <v>129</v>
      </c>
      <c r="E90" s="173" t="s">
        <v>1862</v>
      </c>
      <c r="F90" s="174" t="s">
        <v>1863</v>
      </c>
      <c r="G90" s="175" t="s">
        <v>1851</v>
      </c>
      <c r="H90" s="176">
        <v>12</v>
      </c>
      <c r="I90" s="177"/>
      <c r="J90" s="176">
        <f t="shared" si="0"/>
        <v>0</v>
      </c>
      <c r="K90" s="174" t="s">
        <v>19</v>
      </c>
      <c r="L90" s="54"/>
      <c r="M90" s="178" t="s">
        <v>19</v>
      </c>
      <c r="N90" s="179" t="s">
        <v>41</v>
      </c>
      <c r="O90" s="35"/>
      <c r="P90" s="180">
        <f t="shared" si="1"/>
        <v>0</v>
      </c>
      <c r="Q90" s="180">
        <v>0</v>
      </c>
      <c r="R90" s="180">
        <f t="shared" si="2"/>
        <v>0</v>
      </c>
      <c r="S90" s="180">
        <v>0</v>
      </c>
      <c r="T90" s="181">
        <f t="shared" si="3"/>
        <v>0</v>
      </c>
      <c r="AR90" s="17" t="s">
        <v>150</v>
      </c>
      <c r="AT90" s="17" t="s">
        <v>129</v>
      </c>
      <c r="AU90" s="17" t="s">
        <v>77</v>
      </c>
      <c r="AY90" s="17" t="s">
        <v>128</v>
      </c>
      <c r="BE90" s="182">
        <f t="shared" si="4"/>
        <v>0</v>
      </c>
      <c r="BF90" s="182">
        <f t="shared" si="5"/>
        <v>0</v>
      </c>
      <c r="BG90" s="182">
        <f t="shared" si="6"/>
        <v>0</v>
      </c>
      <c r="BH90" s="182">
        <f t="shared" si="7"/>
        <v>0</v>
      </c>
      <c r="BI90" s="182">
        <f t="shared" si="8"/>
        <v>0</v>
      </c>
      <c r="BJ90" s="17" t="s">
        <v>77</v>
      </c>
      <c r="BK90" s="182">
        <f t="shared" si="9"/>
        <v>0</v>
      </c>
      <c r="BL90" s="17" t="s">
        <v>150</v>
      </c>
      <c r="BM90" s="17" t="s">
        <v>1864</v>
      </c>
    </row>
    <row r="91" spans="2:65" s="1" customFormat="1" ht="22.5" customHeight="1">
      <c r="B91" s="34"/>
      <c r="C91" s="172" t="s">
        <v>170</v>
      </c>
      <c r="D91" s="172" t="s">
        <v>129</v>
      </c>
      <c r="E91" s="173" t="s">
        <v>1865</v>
      </c>
      <c r="F91" s="174" t="s">
        <v>1866</v>
      </c>
      <c r="G91" s="175" t="s">
        <v>1851</v>
      </c>
      <c r="H91" s="176">
        <v>2</v>
      </c>
      <c r="I91" s="177"/>
      <c r="J91" s="176">
        <f t="shared" si="0"/>
        <v>0</v>
      </c>
      <c r="K91" s="174" t="s">
        <v>19</v>
      </c>
      <c r="L91" s="54"/>
      <c r="M91" s="178" t="s">
        <v>19</v>
      </c>
      <c r="N91" s="179" t="s">
        <v>41</v>
      </c>
      <c r="O91" s="35"/>
      <c r="P91" s="180">
        <f t="shared" si="1"/>
        <v>0</v>
      </c>
      <c r="Q91" s="180">
        <v>0</v>
      </c>
      <c r="R91" s="180">
        <f t="shared" si="2"/>
        <v>0</v>
      </c>
      <c r="S91" s="180">
        <v>0</v>
      </c>
      <c r="T91" s="181">
        <f t="shared" si="3"/>
        <v>0</v>
      </c>
      <c r="AR91" s="17" t="s">
        <v>150</v>
      </c>
      <c r="AT91" s="17" t="s">
        <v>129</v>
      </c>
      <c r="AU91" s="17" t="s">
        <v>77</v>
      </c>
      <c r="AY91" s="17" t="s">
        <v>128</v>
      </c>
      <c r="BE91" s="182">
        <f t="shared" si="4"/>
        <v>0</v>
      </c>
      <c r="BF91" s="182">
        <f t="shared" si="5"/>
        <v>0</v>
      </c>
      <c r="BG91" s="182">
        <f t="shared" si="6"/>
        <v>0</v>
      </c>
      <c r="BH91" s="182">
        <f t="shared" si="7"/>
        <v>0</v>
      </c>
      <c r="BI91" s="182">
        <f t="shared" si="8"/>
        <v>0</v>
      </c>
      <c r="BJ91" s="17" t="s">
        <v>77</v>
      </c>
      <c r="BK91" s="182">
        <f t="shared" si="9"/>
        <v>0</v>
      </c>
      <c r="BL91" s="17" t="s">
        <v>150</v>
      </c>
      <c r="BM91" s="17" t="s">
        <v>1867</v>
      </c>
    </row>
    <row r="92" spans="2:65" s="1" customFormat="1" ht="31.5" customHeight="1">
      <c r="B92" s="34"/>
      <c r="C92" s="172" t="s">
        <v>174</v>
      </c>
      <c r="D92" s="172" t="s">
        <v>129</v>
      </c>
      <c r="E92" s="173" t="s">
        <v>1868</v>
      </c>
      <c r="F92" s="174" t="s">
        <v>1869</v>
      </c>
      <c r="G92" s="175" t="s">
        <v>1851</v>
      </c>
      <c r="H92" s="176">
        <v>10</v>
      </c>
      <c r="I92" s="177"/>
      <c r="J92" s="176">
        <f t="shared" si="0"/>
        <v>0</v>
      </c>
      <c r="K92" s="174" t="s">
        <v>19</v>
      </c>
      <c r="L92" s="54"/>
      <c r="M92" s="178" t="s">
        <v>19</v>
      </c>
      <c r="N92" s="179" t="s">
        <v>41</v>
      </c>
      <c r="O92" s="35"/>
      <c r="P92" s="180">
        <f t="shared" si="1"/>
        <v>0</v>
      </c>
      <c r="Q92" s="180">
        <v>0</v>
      </c>
      <c r="R92" s="180">
        <f t="shared" si="2"/>
        <v>0</v>
      </c>
      <c r="S92" s="180">
        <v>0</v>
      </c>
      <c r="T92" s="181">
        <f t="shared" si="3"/>
        <v>0</v>
      </c>
      <c r="AR92" s="17" t="s">
        <v>150</v>
      </c>
      <c r="AT92" s="17" t="s">
        <v>129</v>
      </c>
      <c r="AU92" s="17" t="s">
        <v>77</v>
      </c>
      <c r="AY92" s="17" t="s">
        <v>128</v>
      </c>
      <c r="BE92" s="182">
        <f t="shared" si="4"/>
        <v>0</v>
      </c>
      <c r="BF92" s="182">
        <f t="shared" si="5"/>
        <v>0</v>
      </c>
      <c r="BG92" s="182">
        <f t="shared" si="6"/>
        <v>0</v>
      </c>
      <c r="BH92" s="182">
        <f t="shared" si="7"/>
        <v>0</v>
      </c>
      <c r="BI92" s="182">
        <f t="shared" si="8"/>
        <v>0</v>
      </c>
      <c r="BJ92" s="17" t="s">
        <v>77</v>
      </c>
      <c r="BK92" s="182">
        <f t="shared" si="9"/>
        <v>0</v>
      </c>
      <c r="BL92" s="17" t="s">
        <v>150</v>
      </c>
      <c r="BM92" s="17" t="s">
        <v>1870</v>
      </c>
    </row>
    <row r="93" spans="2:65" s="1" customFormat="1" ht="22.5" customHeight="1">
      <c r="B93" s="34"/>
      <c r="C93" s="172" t="s">
        <v>285</v>
      </c>
      <c r="D93" s="172" t="s">
        <v>129</v>
      </c>
      <c r="E93" s="173" t="s">
        <v>1871</v>
      </c>
      <c r="F93" s="174" t="s">
        <v>1872</v>
      </c>
      <c r="G93" s="175" t="s">
        <v>1851</v>
      </c>
      <c r="H93" s="176">
        <v>8</v>
      </c>
      <c r="I93" s="177"/>
      <c r="J93" s="176">
        <f t="shared" si="0"/>
        <v>0</v>
      </c>
      <c r="K93" s="174" t="s">
        <v>19</v>
      </c>
      <c r="L93" s="54"/>
      <c r="M93" s="178" t="s">
        <v>19</v>
      </c>
      <c r="N93" s="179" t="s">
        <v>41</v>
      </c>
      <c r="O93" s="35"/>
      <c r="P93" s="180">
        <f t="shared" si="1"/>
        <v>0</v>
      </c>
      <c r="Q93" s="180">
        <v>0</v>
      </c>
      <c r="R93" s="180">
        <f t="shared" si="2"/>
        <v>0</v>
      </c>
      <c r="S93" s="180">
        <v>0</v>
      </c>
      <c r="T93" s="181">
        <f t="shared" si="3"/>
        <v>0</v>
      </c>
      <c r="AR93" s="17" t="s">
        <v>150</v>
      </c>
      <c r="AT93" s="17" t="s">
        <v>129</v>
      </c>
      <c r="AU93" s="17" t="s">
        <v>77</v>
      </c>
      <c r="AY93" s="17" t="s">
        <v>128</v>
      </c>
      <c r="BE93" s="182">
        <f t="shared" si="4"/>
        <v>0</v>
      </c>
      <c r="BF93" s="182">
        <f t="shared" si="5"/>
        <v>0</v>
      </c>
      <c r="BG93" s="182">
        <f t="shared" si="6"/>
        <v>0</v>
      </c>
      <c r="BH93" s="182">
        <f t="shared" si="7"/>
        <v>0</v>
      </c>
      <c r="BI93" s="182">
        <f t="shared" si="8"/>
        <v>0</v>
      </c>
      <c r="BJ93" s="17" t="s">
        <v>77</v>
      </c>
      <c r="BK93" s="182">
        <f t="shared" si="9"/>
        <v>0</v>
      </c>
      <c r="BL93" s="17" t="s">
        <v>150</v>
      </c>
      <c r="BM93" s="17" t="s">
        <v>1873</v>
      </c>
    </row>
    <row r="94" spans="2:65" s="1" customFormat="1" ht="22.5" customHeight="1">
      <c r="B94" s="34"/>
      <c r="C94" s="172" t="s">
        <v>296</v>
      </c>
      <c r="D94" s="172" t="s">
        <v>129</v>
      </c>
      <c r="E94" s="173" t="s">
        <v>1874</v>
      </c>
      <c r="F94" s="174" t="s">
        <v>1875</v>
      </c>
      <c r="G94" s="175" t="s">
        <v>1851</v>
      </c>
      <c r="H94" s="176">
        <v>10</v>
      </c>
      <c r="I94" s="177"/>
      <c r="J94" s="176">
        <f t="shared" si="0"/>
        <v>0</v>
      </c>
      <c r="K94" s="174" t="s">
        <v>19</v>
      </c>
      <c r="L94" s="54"/>
      <c r="M94" s="178" t="s">
        <v>19</v>
      </c>
      <c r="N94" s="179" t="s">
        <v>41</v>
      </c>
      <c r="O94" s="35"/>
      <c r="P94" s="180">
        <f t="shared" si="1"/>
        <v>0</v>
      </c>
      <c r="Q94" s="180">
        <v>0</v>
      </c>
      <c r="R94" s="180">
        <f t="shared" si="2"/>
        <v>0</v>
      </c>
      <c r="S94" s="180">
        <v>0</v>
      </c>
      <c r="T94" s="181">
        <f t="shared" si="3"/>
        <v>0</v>
      </c>
      <c r="AR94" s="17" t="s">
        <v>150</v>
      </c>
      <c r="AT94" s="17" t="s">
        <v>129</v>
      </c>
      <c r="AU94" s="17" t="s">
        <v>77</v>
      </c>
      <c r="AY94" s="17" t="s">
        <v>128</v>
      </c>
      <c r="BE94" s="182">
        <f t="shared" si="4"/>
        <v>0</v>
      </c>
      <c r="BF94" s="182">
        <f t="shared" si="5"/>
        <v>0</v>
      </c>
      <c r="BG94" s="182">
        <f t="shared" si="6"/>
        <v>0</v>
      </c>
      <c r="BH94" s="182">
        <f t="shared" si="7"/>
        <v>0</v>
      </c>
      <c r="BI94" s="182">
        <f t="shared" si="8"/>
        <v>0</v>
      </c>
      <c r="BJ94" s="17" t="s">
        <v>77</v>
      </c>
      <c r="BK94" s="182">
        <f t="shared" si="9"/>
        <v>0</v>
      </c>
      <c r="BL94" s="17" t="s">
        <v>150</v>
      </c>
      <c r="BM94" s="17" t="s">
        <v>1876</v>
      </c>
    </row>
    <row r="95" spans="2:65" s="1" customFormat="1" ht="22.5" customHeight="1">
      <c r="B95" s="34"/>
      <c r="C95" s="172" t="s">
        <v>300</v>
      </c>
      <c r="D95" s="172" t="s">
        <v>129</v>
      </c>
      <c r="E95" s="173" t="s">
        <v>1877</v>
      </c>
      <c r="F95" s="174" t="s">
        <v>1878</v>
      </c>
      <c r="G95" s="175" t="s">
        <v>1851</v>
      </c>
      <c r="H95" s="176">
        <v>1</v>
      </c>
      <c r="I95" s="177"/>
      <c r="J95" s="176">
        <f t="shared" si="0"/>
        <v>0</v>
      </c>
      <c r="K95" s="174" t="s">
        <v>19</v>
      </c>
      <c r="L95" s="54"/>
      <c r="M95" s="178" t="s">
        <v>19</v>
      </c>
      <c r="N95" s="179" t="s">
        <v>41</v>
      </c>
      <c r="O95" s="35"/>
      <c r="P95" s="180">
        <f t="shared" si="1"/>
        <v>0</v>
      </c>
      <c r="Q95" s="180">
        <v>0</v>
      </c>
      <c r="R95" s="180">
        <f t="shared" si="2"/>
        <v>0</v>
      </c>
      <c r="S95" s="180">
        <v>0</v>
      </c>
      <c r="T95" s="181">
        <f t="shared" si="3"/>
        <v>0</v>
      </c>
      <c r="AR95" s="17" t="s">
        <v>150</v>
      </c>
      <c r="AT95" s="17" t="s">
        <v>129</v>
      </c>
      <c r="AU95" s="17" t="s">
        <v>77</v>
      </c>
      <c r="AY95" s="17" t="s">
        <v>128</v>
      </c>
      <c r="BE95" s="182">
        <f t="shared" si="4"/>
        <v>0</v>
      </c>
      <c r="BF95" s="182">
        <f t="shared" si="5"/>
        <v>0</v>
      </c>
      <c r="BG95" s="182">
        <f t="shared" si="6"/>
        <v>0</v>
      </c>
      <c r="BH95" s="182">
        <f t="shared" si="7"/>
        <v>0</v>
      </c>
      <c r="BI95" s="182">
        <f t="shared" si="8"/>
        <v>0</v>
      </c>
      <c r="BJ95" s="17" t="s">
        <v>77</v>
      </c>
      <c r="BK95" s="182">
        <f t="shared" si="9"/>
        <v>0</v>
      </c>
      <c r="BL95" s="17" t="s">
        <v>150</v>
      </c>
      <c r="BM95" s="17" t="s">
        <v>1879</v>
      </c>
    </row>
    <row r="96" spans="2:63" s="9" customFormat="1" ht="37.35" customHeight="1">
      <c r="B96" s="158"/>
      <c r="C96" s="159"/>
      <c r="D96" s="160" t="s">
        <v>69</v>
      </c>
      <c r="E96" s="161" t="s">
        <v>1880</v>
      </c>
      <c r="F96" s="161" t="s">
        <v>1881</v>
      </c>
      <c r="G96" s="159"/>
      <c r="H96" s="159"/>
      <c r="I96" s="162"/>
      <c r="J96" s="163">
        <f>BK96</f>
        <v>0</v>
      </c>
      <c r="K96" s="159"/>
      <c r="L96" s="164"/>
      <c r="M96" s="165"/>
      <c r="N96" s="166"/>
      <c r="O96" s="166"/>
      <c r="P96" s="167">
        <f>SUM(P97:P104)</f>
        <v>0</v>
      </c>
      <c r="Q96" s="166"/>
      <c r="R96" s="167">
        <f>SUM(R97:R104)</f>
        <v>0</v>
      </c>
      <c r="S96" s="166"/>
      <c r="T96" s="168">
        <f>SUM(T97:T104)</f>
        <v>0</v>
      </c>
      <c r="AR96" s="169" t="s">
        <v>77</v>
      </c>
      <c r="AT96" s="170" t="s">
        <v>69</v>
      </c>
      <c r="AU96" s="170" t="s">
        <v>70</v>
      </c>
      <c r="AY96" s="169" t="s">
        <v>128</v>
      </c>
      <c r="BK96" s="171">
        <f>SUM(BK97:BK104)</f>
        <v>0</v>
      </c>
    </row>
    <row r="97" spans="2:65" s="1" customFormat="1" ht="22.5" customHeight="1">
      <c r="B97" s="34"/>
      <c r="C97" s="172" t="s">
        <v>8</v>
      </c>
      <c r="D97" s="172" t="s">
        <v>129</v>
      </c>
      <c r="E97" s="173" t="s">
        <v>1882</v>
      </c>
      <c r="F97" s="174" t="s">
        <v>1883</v>
      </c>
      <c r="G97" s="175" t="s">
        <v>1851</v>
      </c>
      <c r="H97" s="176">
        <v>4</v>
      </c>
      <c r="I97" s="177"/>
      <c r="J97" s="176">
        <f aca="true" t="shared" si="10" ref="J97:J104">ROUND(I97*H97,1)</f>
        <v>0</v>
      </c>
      <c r="K97" s="174" t="s">
        <v>19</v>
      </c>
      <c r="L97" s="54"/>
      <c r="M97" s="178" t="s">
        <v>19</v>
      </c>
      <c r="N97" s="179" t="s">
        <v>41</v>
      </c>
      <c r="O97" s="35"/>
      <c r="P97" s="180">
        <f aca="true" t="shared" si="11" ref="P97:P104">O97*H97</f>
        <v>0</v>
      </c>
      <c r="Q97" s="180">
        <v>0</v>
      </c>
      <c r="R97" s="180">
        <f aca="true" t="shared" si="12" ref="R97:R104">Q97*H97</f>
        <v>0</v>
      </c>
      <c r="S97" s="180">
        <v>0</v>
      </c>
      <c r="T97" s="181">
        <f aca="true" t="shared" si="13" ref="T97:T104">S97*H97</f>
        <v>0</v>
      </c>
      <c r="AR97" s="17" t="s">
        <v>150</v>
      </c>
      <c r="AT97" s="17" t="s">
        <v>129</v>
      </c>
      <c r="AU97" s="17" t="s">
        <v>77</v>
      </c>
      <c r="AY97" s="17" t="s">
        <v>128</v>
      </c>
      <c r="BE97" s="182">
        <f aca="true" t="shared" si="14" ref="BE97:BE104">IF(N97="základní",J97,0)</f>
        <v>0</v>
      </c>
      <c r="BF97" s="182">
        <f aca="true" t="shared" si="15" ref="BF97:BF104">IF(N97="snížená",J97,0)</f>
        <v>0</v>
      </c>
      <c r="BG97" s="182">
        <f aca="true" t="shared" si="16" ref="BG97:BG104">IF(N97="zákl. přenesená",J97,0)</f>
        <v>0</v>
      </c>
      <c r="BH97" s="182">
        <f aca="true" t="shared" si="17" ref="BH97:BH104">IF(N97="sníž. přenesená",J97,0)</f>
        <v>0</v>
      </c>
      <c r="BI97" s="182">
        <f aca="true" t="shared" si="18" ref="BI97:BI104">IF(N97="nulová",J97,0)</f>
        <v>0</v>
      </c>
      <c r="BJ97" s="17" t="s">
        <v>77</v>
      </c>
      <c r="BK97" s="182">
        <f aca="true" t="shared" si="19" ref="BK97:BK104">ROUND(I97*H97,1)</f>
        <v>0</v>
      </c>
      <c r="BL97" s="17" t="s">
        <v>150</v>
      </c>
      <c r="BM97" s="17" t="s">
        <v>1884</v>
      </c>
    </row>
    <row r="98" spans="2:65" s="1" customFormat="1" ht="31.5" customHeight="1">
      <c r="B98" s="34"/>
      <c r="C98" s="172" t="s">
        <v>150</v>
      </c>
      <c r="D98" s="172" t="s">
        <v>129</v>
      </c>
      <c r="E98" s="173" t="s">
        <v>1885</v>
      </c>
      <c r="F98" s="174" t="s">
        <v>1886</v>
      </c>
      <c r="G98" s="175" t="s">
        <v>1841</v>
      </c>
      <c r="H98" s="176">
        <v>30</v>
      </c>
      <c r="I98" s="177"/>
      <c r="J98" s="176">
        <f t="shared" si="10"/>
        <v>0</v>
      </c>
      <c r="K98" s="174" t="s">
        <v>19</v>
      </c>
      <c r="L98" s="54"/>
      <c r="M98" s="178" t="s">
        <v>19</v>
      </c>
      <c r="N98" s="179" t="s">
        <v>41</v>
      </c>
      <c r="O98" s="35"/>
      <c r="P98" s="180">
        <f t="shared" si="11"/>
        <v>0</v>
      </c>
      <c r="Q98" s="180">
        <v>0</v>
      </c>
      <c r="R98" s="180">
        <f t="shared" si="12"/>
        <v>0</v>
      </c>
      <c r="S98" s="180">
        <v>0</v>
      </c>
      <c r="T98" s="181">
        <f t="shared" si="13"/>
        <v>0</v>
      </c>
      <c r="AR98" s="17" t="s">
        <v>150</v>
      </c>
      <c r="AT98" s="17" t="s">
        <v>129</v>
      </c>
      <c r="AU98" s="17" t="s">
        <v>77</v>
      </c>
      <c r="AY98" s="17" t="s">
        <v>128</v>
      </c>
      <c r="BE98" s="182">
        <f t="shared" si="14"/>
        <v>0</v>
      </c>
      <c r="BF98" s="182">
        <f t="shared" si="15"/>
        <v>0</v>
      </c>
      <c r="BG98" s="182">
        <f t="shared" si="16"/>
        <v>0</v>
      </c>
      <c r="BH98" s="182">
        <f t="shared" si="17"/>
        <v>0</v>
      </c>
      <c r="BI98" s="182">
        <f t="shared" si="18"/>
        <v>0</v>
      </c>
      <c r="BJ98" s="17" t="s">
        <v>77</v>
      </c>
      <c r="BK98" s="182">
        <f t="shared" si="19"/>
        <v>0</v>
      </c>
      <c r="BL98" s="17" t="s">
        <v>150</v>
      </c>
      <c r="BM98" s="17" t="s">
        <v>1887</v>
      </c>
    </row>
    <row r="99" spans="2:65" s="1" customFormat="1" ht="22.5" customHeight="1">
      <c r="B99" s="34"/>
      <c r="C99" s="172" t="s">
        <v>326</v>
      </c>
      <c r="D99" s="172" t="s">
        <v>129</v>
      </c>
      <c r="E99" s="173" t="s">
        <v>1888</v>
      </c>
      <c r="F99" s="174" t="s">
        <v>1889</v>
      </c>
      <c r="G99" s="175" t="s">
        <v>1841</v>
      </c>
      <c r="H99" s="176">
        <v>30</v>
      </c>
      <c r="I99" s="177"/>
      <c r="J99" s="176">
        <f t="shared" si="10"/>
        <v>0</v>
      </c>
      <c r="K99" s="174" t="s">
        <v>19</v>
      </c>
      <c r="L99" s="54"/>
      <c r="M99" s="178" t="s">
        <v>19</v>
      </c>
      <c r="N99" s="179" t="s">
        <v>41</v>
      </c>
      <c r="O99" s="35"/>
      <c r="P99" s="180">
        <f t="shared" si="11"/>
        <v>0</v>
      </c>
      <c r="Q99" s="180">
        <v>0</v>
      </c>
      <c r="R99" s="180">
        <f t="shared" si="12"/>
        <v>0</v>
      </c>
      <c r="S99" s="180">
        <v>0</v>
      </c>
      <c r="T99" s="181">
        <f t="shared" si="13"/>
        <v>0</v>
      </c>
      <c r="AR99" s="17" t="s">
        <v>150</v>
      </c>
      <c r="AT99" s="17" t="s">
        <v>129</v>
      </c>
      <c r="AU99" s="17" t="s">
        <v>77</v>
      </c>
      <c r="AY99" s="17" t="s">
        <v>128</v>
      </c>
      <c r="BE99" s="182">
        <f t="shared" si="14"/>
        <v>0</v>
      </c>
      <c r="BF99" s="182">
        <f t="shared" si="15"/>
        <v>0</v>
      </c>
      <c r="BG99" s="182">
        <f t="shared" si="16"/>
        <v>0</v>
      </c>
      <c r="BH99" s="182">
        <f t="shared" si="17"/>
        <v>0</v>
      </c>
      <c r="BI99" s="182">
        <f t="shared" si="18"/>
        <v>0</v>
      </c>
      <c r="BJ99" s="17" t="s">
        <v>77</v>
      </c>
      <c r="BK99" s="182">
        <f t="shared" si="19"/>
        <v>0</v>
      </c>
      <c r="BL99" s="17" t="s">
        <v>150</v>
      </c>
      <c r="BM99" s="17" t="s">
        <v>1890</v>
      </c>
    </row>
    <row r="100" spans="2:65" s="1" customFormat="1" ht="44.25" customHeight="1">
      <c r="B100" s="34"/>
      <c r="C100" s="172" t="s">
        <v>333</v>
      </c>
      <c r="D100" s="172" t="s">
        <v>129</v>
      </c>
      <c r="E100" s="173" t="s">
        <v>1891</v>
      </c>
      <c r="F100" s="174" t="s">
        <v>1892</v>
      </c>
      <c r="G100" s="175" t="s">
        <v>1841</v>
      </c>
      <c r="H100" s="176">
        <v>30</v>
      </c>
      <c r="I100" s="177"/>
      <c r="J100" s="176">
        <f t="shared" si="10"/>
        <v>0</v>
      </c>
      <c r="K100" s="174" t="s">
        <v>19</v>
      </c>
      <c r="L100" s="54"/>
      <c r="M100" s="178" t="s">
        <v>19</v>
      </c>
      <c r="N100" s="179" t="s">
        <v>41</v>
      </c>
      <c r="O100" s="35"/>
      <c r="P100" s="180">
        <f t="shared" si="11"/>
        <v>0</v>
      </c>
      <c r="Q100" s="180">
        <v>0</v>
      </c>
      <c r="R100" s="180">
        <f t="shared" si="12"/>
        <v>0</v>
      </c>
      <c r="S100" s="180">
        <v>0</v>
      </c>
      <c r="T100" s="181">
        <f t="shared" si="13"/>
        <v>0</v>
      </c>
      <c r="AR100" s="17" t="s">
        <v>150</v>
      </c>
      <c r="AT100" s="17" t="s">
        <v>129</v>
      </c>
      <c r="AU100" s="17" t="s">
        <v>77</v>
      </c>
      <c r="AY100" s="17" t="s">
        <v>128</v>
      </c>
      <c r="BE100" s="182">
        <f t="shared" si="14"/>
        <v>0</v>
      </c>
      <c r="BF100" s="182">
        <f t="shared" si="15"/>
        <v>0</v>
      </c>
      <c r="BG100" s="182">
        <f t="shared" si="16"/>
        <v>0</v>
      </c>
      <c r="BH100" s="182">
        <f t="shared" si="17"/>
        <v>0</v>
      </c>
      <c r="BI100" s="182">
        <f t="shared" si="18"/>
        <v>0</v>
      </c>
      <c r="BJ100" s="17" t="s">
        <v>77</v>
      </c>
      <c r="BK100" s="182">
        <f t="shared" si="19"/>
        <v>0</v>
      </c>
      <c r="BL100" s="17" t="s">
        <v>150</v>
      </c>
      <c r="BM100" s="17" t="s">
        <v>1893</v>
      </c>
    </row>
    <row r="101" spans="2:65" s="1" customFormat="1" ht="31.5" customHeight="1">
      <c r="B101" s="34"/>
      <c r="C101" s="172" t="s">
        <v>344</v>
      </c>
      <c r="D101" s="172" t="s">
        <v>129</v>
      </c>
      <c r="E101" s="173" t="s">
        <v>1894</v>
      </c>
      <c r="F101" s="174" t="s">
        <v>1895</v>
      </c>
      <c r="G101" s="175" t="s">
        <v>1851</v>
      </c>
      <c r="H101" s="176">
        <v>14</v>
      </c>
      <c r="I101" s="177"/>
      <c r="J101" s="176">
        <f t="shared" si="10"/>
        <v>0</v>
      </c>
      <c r="K101" s="174" t="s">
        <v>19</v>
      </c>
      <c r="L101" s="54"/>
      <c r="M101" s="178" t="s">
        <v>19</v>
      </c>
      <c r="N101" s="179" t="s">
        <v>41</v>
      </c>
      <c r="O101" s="35"/>
      <c r="P101" s="180">
        <f t="shared" si="11"/>
        <v>0</v>
      </c>
      <c r="Q101" s="180">
        <v>0</v>
      </c>
      <c r="R101" s="180">
        <f t="shared" si="12"/>
        <v>0</v>
      </c>
      <c r="S101" s="180">
        <v>0</v>
      </c>
      <c r="T101" s="181">
        <f t="shared" si="13"/>
        <v>0</v>
      </c>
      <c r="AR101" s="17" t="s">
        <v>150</v>
      </c>
      <c r="AT101" s="17" t="s">
        <v>129</v>
      </c>
      <c r="AU101" s="17" t="s">
        <v>77</v>
      </c>
      <c r="AY101" s="17" t="s">
        <v>128</v>
      </c>
      <c r="BE101" s="182">
        <f t="shared" si="14"/>
        <v>0</v>
      </c>
      <c r="BF101" s="182">
        <f t="shared" si="15"/>
        <v>0</v>
      </c>
      <c r="BG101" s="182">
        <f t="shared" si="16"/>
        <v>0</v>
      </c>
      <c r="BH101" s="182">
        <f t="shared" si="17"/>
        <v>0</v>
      </c>
      <c r="BI101" s="182">
        <f t="shared" si="18"/>
        <v>0</v>
      </c>
      <c r="BJ101" s="17" t="s">
        <v>77</v>
      </c>
      <c r="BK101" s="182">
        <f t="shared" si="19"/>
        <v>0</v>
      </c>
      <c r="BL101" s="17" t="s">
        <v>150</v>
      </c>
      <c r="BM101" s="17" t="s">
        <v>1896</v>
      </c>
    </row>
    <row r="102" spans="2:65" s="1" customFormat="1" ht="22.5" customHeight="1">
      <c r="B102" s="34"/>
      <c r="C102" s="172" t="s">
        <v>351</v>
      </c>
      <c r="D102" s="172" t="s">
        <v>129</v>
      </c>
      <c r="E102" s="173" t="s">
        <v>1897</v>
      </c>
      <c r="F102" s="174" t="s">
        <v>1898</v>
      </c>
      <c r="G102" s="175" t="s">
        <v>1851</v>
      </c>
      <c r="H102" s="176">
        <v>1</v>
      </c>
      <c r="I102" s="177"/>
      <c r="J102" s="176">
        <f t="shared" si="10"/>
        <v>0</v>
      </c>
      <c r="K102" s="174" t="s">
        <v>19</v>
      </c>
      <c r="L102" s="54"/>
      <c r="M102" s="178" t="s">
        <v>19</v>
      </c>
      <c r="N102" s="179" t="s">
        <v>41</v>
      </c>
      <c r="O102" s="35"/>
      <c r="P102" s="180">
        <f t="shared" si="11"/>
        <v>0</v>
      </c>
      <c r="Q102" s="180">
        <v>0</v>
      </c>
      <c r="R102" s="180">
        <f t="shared" si="12"/>
        <v>0</v>
      </c>
      <c r="S102" s="180">
        <v>0</v>
      </c>
      <c r="T102" s="181">
        <f t="shared" si="13"/>
        <v>0</v>
      </c>
      <c r="AR102" s="17" t="s">
        <v>150</v>
      </c>
      <c r="AT102" s="17" t="s">
        <v>129</v>
      </c>
      <c r="AU102" s="17" t="s">
        <v>77</v>
      </c>
      <c r="AY102" s="17" t="s">
        <v>128</v>
      </c>
      <c r="BE102" s="182">
        <f t="shared" si="14"/>
        <v>0</v>
      </c>
      <c r="BF102" s="182">
        <f t="shared" si="15"/>
        <v>0</v>
      </c>
      <c r="BG102" s="182">
        <f t="shared" si="16"/>
        <v>0</v>
      </c>
      <c r="BH102" s="182">
        <f t="shared" si="17"/>
        <v>0</v>
      </c>
      <c r="BI102" s="182">
        <f t="shared" si="18"/>
        <v>0</v>
      </c>
      <c r="BJ102" s="17" t="s">
        <v>77</v>
      </c>
      <c r="BK102" s="182">
        <f t="shared" si="19"/>
        <v>0</v>
      </c>
      <c r="BL102" s="17" t="s">
        <v>150</v>
      </c>
      <c r="BM102" s="17" t="s">
        <v>1899</v>
      </c>
    </row>
    <row r="103" spans="2:65" s="1" customFormat="1" ht="31.5" customHeight="1">
      <c r="B103" s="34"/>
      <c r="C103" s="172" t="s">
        <v>7</v>
      </c>
      <c r="D103" s="172" t="s">
        <v>129</v>
      </c>
      <c r="E103" s="173" t="s">
        <v>1900</v>
      </c>
      <c r="F103" s="174" t="s">
        <v>1901</v>
      </c>
      <c r="G103" s="175" t="s">
        <v>1851</v>
      </c>
      <c r="H103" s="176">
        <v>1</v>
      </c>
      <c r="I103" s="177"/>
      <c r="J103" s="176">
        <f t="shared" si="10"/>
        <v>0</v>
      </c>
      <c r="K103" s="174" t="s">
        <v>19</v>
      </c>
      <c r="L103" s="54"/>
      <c r="M103" s="178" t="s">
        <v>19</v>
      </c>
      <c r="N103" s="179" t="s">
        <v>41</v>
      </c>
      <c r="O103" s="35"/>
      <c r="P103" s="180">
        <f t="shared" si="11"/>
        <v>0</v>
      </c>
      <c r="Q103" s="180">
        <v>0</v>
      </c>
      <c r="R103" s="180">
        <f t="shared" si="12"/>
        <v>0</v>
      </c>
      <c r="S103" s="180">
        <v>0</v>
      </c>
      <c r="T103" s="181">
        <f t="shared" si="13"/>
        <v>0</v>
      </c>
      <c r="AR103" s="17" t="s">
        <v>150</v>
      </c>
      <c r="AT103" s="17" t="s">
        <v>129</v>
      </c>
      <c r="AU103" s="17" t="s">
        <v>77</v>
      </c>
      <c r="AY103" s="17" t="s">
        <v>128</v>
      </c>
      <c r="BE103" s="182">
        <f t="shared" si="14"/>
        <v>0</v>
      </c>
      <c r="BF103" s="182">
        <f t="shared" si="15"/>
        <v>0</v>
      </c>
      <c r="BG103" s="182">
        <f t="shared" si="16"/>
        <v>0</v>
      </c>
      <c r="BH103" s="182">
        <f t="shared" si="17"/>
        <v>0</v>
      </c>
      <c r="BI103" s="182">
        <f t="shared" si="18"/>
        <v>0</v>
      </c>
      <c r="BJ103" s="17" t="s">
        <v>77</v>
      </c>
      <c r="BK103" s="182">
        <f t="shared" si="19"/>
        <v>0</v>
      </c>
      <c r="BL103" s="17" t="s">
        <v>150</v>
      </c>
      <c r="BM103" s="17" t="s">
        <v>1902</v>
      </c>
    </row>
    <row r="104" spans="2:65" s="1" customFormat="1" ht="31.5" customHeight="1">
      <c r="B104" s="34"/>
      <c r="C104" s="172" t="s">
        <v>369</v>
      </c>
      <c r="D104" s="172" t="s">
        <v>129</v>
      </c>
      <c r="E104" s="173" t="s">
        <v>1903</v>
      </c>
      <c r="F104" s="174" t="s">
        <v>1904</v>
      </c>
      <c r="G104" s="175" t="s">
        <v>1851</v>
      </c>
      <c r="H104" s="176">
        <v>1</v>
      </c>
      <c r="I104" s="177"/>
      <c r="J104" s="176">
        <f t="shared" si="10"/>
        <v>0</v>
      </c>
      <c r="K104" s="174" t="s">
        <v>19</v>
      </c>
      <c r="L104" s="54"/>
      <c r="M104" s="178" t="s">
        <v>19</v>
      </c>
      <c r="N104" s="179" t="s">
        <v>41</v>
      </c>
      <c r="O104" s="35"/>
      <c r="P104" s="180">
        <f t="shared" si="11"/>
        <v>0</v>
      </c>
      <c r="Q104" s="180">
        <v>0</v>
      </c>
      <c r="R104" s="180">
        <f t="shared" si="12"/>
        <v>0</v>
      </c>
      <c r="S104" s="180">
        <v>0</v>
      </c>
      <c r="T104" s="181">
        <f t="shared" si="13"/>
        <v>0</v>
      </c>
      <c r="AR104" s="17" t="s">
        <v>150</v>
      </c>
      <c r="AT104" s="17" t="s">
        <v>129</v>
      </c>
      <c r="AU104" s="17" t="s">
        <v>77</v>
      </c>
      <c r="AY104" s="17" t="s">
        <v>128</v>
      </c>
      <c r="BE104" s="182">
        <f t="shared" si="14"/>
        <v>0</v>
      </c>
      <c r="BF104" s="182">
        <f t="shared" si="15"/>
        <v>0</v>
      </c>
      <c r="BG104" s="182">
        <f t="shared" si="16"/>
        <v>0</v>
      </c>
      <c r="BH104" s="182">
        <f t="shared" si="17"/>
        <v>0</v>
      </c>
      <c r="BI104" s="182">
        <f t="shared" si="18"/>
        <v>0</v>
      </c>
      <c r="BJ104" s="17" t="s">
        <v>77</v>
      </c>
      <c r="BK104" s="182">
        <f t="shared" si="19"/>
        <v>0</v>
      </c>
      <c r="BL104" s="17" t="s">
        <v>150</v>
      </c>
      <c r="BM104" s="17" t="s">
        <v>1905</v>
      </c>
    </row>
    <row r="105" spans="2:63" s="9" customFormat="1" ht="37.35" customHeight="1">
      <c r="B105" s="158"/>
      <c r="C105" s="159"/>
      <c r="D105" s="160" t="s">
        <v>69</v>
      </c>
      <c r="E105" s="161" t="s">
        <v>1522</v>
      </c>
      <c r="F105" s="161" t="s">
        <v>1906</v>
      </c>
      <c r="G105" s="159"/>
      <c r="H105" s="159"/>
      <c r="I105" s="162"/>
      <c r="J105" s="163">
        <f>BK105</f>
        <v>0</v>
      </c>
      <c r="K105" s="159"/>
      <c r="L105" s="164"/>
      <c r="M105" s="165"/>
      <c r="N105" s="166"/>
      <c r="O105" s="166"/>
      <c r="P105" s="167">
        <f>SUM(P106:P165)</f>
        <v>0</v>
      </c>
      <c r="Q105" s="166"/>
      <c r="R105" s="167">
        <f>SUM(R106:R165)</f>
        <v>0</v>
      </c>
      <c r="S105" s="166"/>
      <c r="T105" s="168">
        <f>SUM(T106:T165)</f>
        <v>0</v>
      </c>
      <c r="AR105" s="169" t="s">
        <v>77</v>
      </c>
      <c r="AT105" s="170" t="s">
        <v>69</v>
      </c>
      <c r="AU105" s="170" t="s">
        <v>70</v>
      </c>
      <c r="AY105" s="169" t="s">
        <v>128</v>
      </c>
      <c r="BK105" s="171">
        <f>SUM(BK106:BK165)</f>
        <v>0</v>
      </c>
    </row>
    <row r="106" spans="2:65" s="1" customFormat="1" ht="22.5" customHeight="1">
      <c r="B106" s="34"/>
      <c r="C106" s="172" t="s">
        <v>373</v>
      </c>
      <c r="D106" s="172" t="s">
        <v>129</v>
      </c>
      <c r="E106" s="173" t="s">
        <v>1907</v>
      </c>
      <c r="F106" s="174" t="s">
        <v>1908</v>
      </c>
      <c r="G106" s="175" t="s">
        <v>1851</v>
      </c>
      <c r="H106" s="176">
        <v>2</v>
      </c>
      <c r="I106" s="177"/>
      <c r="J106" s="176">
        <f aca="true" t="shared" si="20" ref="J106:J137">ROUND(I106*H106,1)</f>
        <v>0</v>
      </c>
      <c r="K106" s="174" t="s">
        <v>19</v>
      </c>
      <c r="L106" s="54"/>
      <c r="M106" s="178" t="s">
        <v>19</v>
      </c>
      <c r="N106" s="179" t="s">
        <v>41</v>
      </c>
      <c r="O106" s="35"/>
      <c r="P106" s="180">
        <f aca="true" t="shared" si="21" ref="P106:P137">O106*H106</f>
        <v>0</v>
      </c>
      <c r="Q106" s="180">
        <v>0</v>
      </c>
      <c r="R106" s="180">
        <f aca="true" t="shared" si="22" ref="R106:R137">Q106*H106</f>
        <v>0</v>
      </c>
      <c r="S106" s="180">
        <v>0</v>
      </c>
      <c r="T106" s="181">
        <f aca="true" t="shared" si="23" ref="T106:T137">S106*H106</f>
        <v>0</v>
      </c>
      <c r="AR106" s="17" t="s">
        <v>150</v>
      </c>
      <c r="AT106" s="17" t="s">
        <v>129</v>
      </c>
      <c r="AU106" s="17" t="s">
        <v>77</v>
      </c>
      <c r="AY106" s="17" t="s">
        <v>128</v>
      </c>
      <c r="BE106" s="182">
        <f aca="true" t="shared" si="24" ref="BE106:BE137">IF(N106="základní",J106,0)</f>
        <v>0</v>
      </c>
      <c r="BF106" s="182">
        <f aca="true" t="shared" si="25" ref="BF106:BF137">IF(N106="snížená",J106,0)</f>
        <v>0</v>
      </c>
      <c r="BG106" s="182">
        <f aca="true" t="shared" si="26" ref="BG106:BG137">IF(N106="zákl. přenesená",J106,0)</f>
        <v>0</v>
      </c>
      <c r="BH106" s="182">
        <f aca="true" t="shared" si="27" ref="BH106:BH137">IF(N106="sníž. přenesená",J106,0)</f>
        <v>0</v>
      </c>
      <c r="BI106" s="182">
        <f aca="true" t="shared" si="28" ref="BI106:BI137">IF(N106="nulová",J106,0)</f>
        <v>0</v>
      </c>
      <c r="BJ106" s="17" t="s">
        <v>77</v>
      </c>
      <c r="BK106" s="182">
        <f aca="true" t="shared" si="29" ref="BK106:BK137">ROUND(I106*H106,1)</f>
        <v>0</v>
      </c>
      <c r="BL106" s="17" t="s">
        <v>150</v>
      </c>
      <c r="BM106" s="17" t="s">
        <v>1909</v>
      </c>
    </row>
    <row r="107" spans="2:65" s="1" customFormat="1" ht="22.5" customHeight="1">
      <c r="B107" s="34"/>
      <c r="C107" s="172" t="s">
        <v>379</v>
      </c>
      <c r="D107" s="172" t="s">
        <v>129</v>
      </c>
      <c r="E107" s="173" t="s">
        <v>1910</v>
      </c>
      <c r="F107" s="174" t="s">
        <v>1911</v>
      </c>
      <c r="G107" s="175" t="s">
        <v>1851</v>
      </c>
      <c r="H107" s="176">
        <v>2</v>
      </c>
      <c r="I107" s="177"/>
      <c r="J107" s="176">
        <f t="shared" si="20"/>
        <v>0</v>
      </c>
      <c r="K107" s="174" t="s">
        <v>19</v>
      </c>
      <c r="L107" s="54"/>
      <c r="M107" s="178" t="s">
        <v>19</v>
      </c>
      <c r="N107" s="179" t="s">
        <v>41</v>
      </c>
      <c r="O107" s="35"/>
      <c r="P107" s="180">
        <f t="shared" si="21"/>
        <v>0</v>
      </c>
      <c r="Q107" s="180">
        <v>0</v>
      </c>
      <c r="R107" s="180">
        <f t="shared" si="22"/>
        <v>0</v>
      </c>
      <c r="S107" s="180">
        <v>0</v>
      </c>
      <c r="T107" s="181">
        <f t="shared" si="23"/>
        <v>0</v>
      </c>
      <c r="AR107" s="17" t="s">
        <v>150</v>
      </c>
      <c r="AT107" s="17" t="s">
        <v>129</v>
      </c>
      <c r="AU107" s="17" t="s">
        <v>77</v>
      </c>
      <c r="AY107" s="17" t="s">
        <v>128</v>
      </c>
      <c r="BE107" s="182">
        <f t="shared" si="24"/>
        <v>0</v>
      </c>
      <c r="BF107" s="182">
        <f t="shared" si="25"/>
        <v>0</v>
      </c>
      <c r="BG107" s="182">
        <f t="shared" si="26"/>
        <v>0</v>
      </c>
      <c r="BH107" s="182">
        <f t="shared" si="27"/>
        <v>0</v>
      </c>
      <c r="BI107" s="182">
        <f t="shared" si="28"/>
        <v>0</v>
      </c>
      <c r="BJ107" s="17" t="s">
        <v>77</v>
      </c>
      <c r="BK107" s="182">
        <f t="shared" si="29"/>
        <v>0</v>
      </c>
      <c r="BL107" s="17" t="s">
        <v>150</v>
      </c>
      <c r="BM107" s="17" t="s">
        <v>1912</v>
      </c>
    </row>
    <row r="108" spans="2:65" s="1" customFormat="1" ht="57" customHeight="1">
      <c r="B108" s="34"/>
      <c r="C108" s="172" t="s">
        <v>385</v>
      </c>
      <c r="D108" s="172" t="s">
        <v>129</v>
      </c>
      <c r="E108" s="173" t="s">
        <v>1913</v>
      </c>
      <c r="F108" s="174" t="s">
        <v>1914</v>
      </c>
      <c r="G108" s="175" t="s">
        <v>1851</v>
      </c>
      <c r="H108" s="176">
        <v>1</v>
      </c>
      <c r="I108" s="177"/>
      <c r="J108" s="176">
        <f t="shared" si="20"/>
        <v>0</v>
      </c>
      <c r="K108" s="174" t="s">
        <v>19</v>
      </c>
      <c r="L108" s="54"/>
      <c r="M108" s="178" t="s">
        <v>19</v>
      </c>
      <c r="N108" s="179" t="s">
        <v>41</v>
      </c>
      <c r="O108" s="35"/>
      <c r="P108" s="180">
        <f t="shared" si="21"/>
        <v>0</v>
      </c>
      <c r="Q108" s="180">
        <v>0</v>
      </c>
      <c r="R108" s="180">
        <f t="shared" si="22"/>
        <v>0</v>
      </c>
      <c r="S108" s="180">
        <v>0</v>
      </c>
      <c r="T108" s="181">
        <f t="shared" si="23"/>
        <v>0</v>
      </c>
      <c r="AR108" s="17" t="s">
        <v>150</v>
      </c>
      <c r="AT108" s="17" t="s">
        <v>129</v>
      </c>
      <c r="AU108" s="17" t="s">
        <v>77</v>
      </c>
      <c r="AY108" s="17" t="s">
        <v>128</v>
      </c>
      <c r="BE108" s="182">
        <f t="shared" si="24"/>
        <v>0</v>
      </c>
      <c r="BF108" s="182">
        <f t="shared" si="25"/>
        <v>0</v>
      </c>
      <c r="BG108" s="182">
        <f t="shared" si="26"/>
        <v>0</v>
      </c>
      <c r="BH108" s="182">
        <f t="shared" si="27"/>
        <v>0</v>
      </c>
      <c r="BI108" s="182">
        <f t="shared" si="28"/>
        <v>0</v>
      </c>
      <c r="BJ108" s="17" t="s">
        <v>77</v>
      </c>
      <c r="BK108" s="182">
        <f t="shared" si="29"/>
        <v>0</v>
      </c>
      <c r="BL108" s="17" t="s">
        <v>150</v>
      </c>
      <c r="BM108" s="17" t="s">
        <v>1915</v>
      </c>
    </row>
    <row r="109" spans="2:65" s="1" customFormat="1" ht="31.5" customHeight="1">
      <c r="B109" s="34"/>
      <c r="C109" s="172" t="s">
        <v>392</v>
      </c>
      <c r="D109" s="172" t="s">
        <v>129</v>
      </c>
      <c r="E109" s="173" t="s">
        <v>1916</v>
      </c>
      <c r="F109" s="174" t="s">
        <v>1917</v>
      </c>
      <c r="G109" s="175" t="s">
        <v>1851</v>
      </c>
      <c r="H109" s="176">
        <v>1</v>
      </c>
      <c r="I109" s="177"/>
      <c r="J109" s="176">
        <f t="shared" si="20"/>
        <v>0</v>
      </c>
      <c r="K109" s="174" t="s">
        <v>19</v>
      </c>
      <c r="L109" s="54"/>
      <c r="M109" s="178" t="s">
        <v>19</v>
      </c>
      <c r="N109" s="179" t="s">
        <v>41</v>
      </c>
      <c r="O109" s="35"/>
      <c r="P109" s="180">
        <f t="shared" si="21"/>
        <v>0</v>
      </c>
      <c r="Q109" s="180">
        <v>0</v>
      </c>
      <c r="R109" s="180">
        <f t="shared" si="22"/>
        <v>0</v>
      </c>
      <c r="S109" s="180">
        <v>0</v>
      </c>
      <c r="T109" s="181">
        <f t="shared" si="23"/>
        <v>0</v>
      </c>
      <c r="AR109" s="17" t="s">
        <v>150</v>
      </c>
      <c r="AT109" s="17" t="s">
        <v>129</v>
      </c>
      <c r="AU109" s="17" t="s">
        <v>77</v>
      </c>
      <c r="AY109" s="17" t="s">
        <v>128</v>
      </c>
      <c r="BE109" s="182">
        <f t="shared" si="24"/>
        <v>0</v>
      </c>
      <c r="BF109" s="182">
        <f t="shared" si="25"/>
        <v>0</v>
      </c>
      <c r="BG109" s="182">
        <f t="shared" si="26"/>
        <v>0</v>
      </c>
      <c r="BH109" s="182">
        <f t="shared" si="27"/>
        <v>0</v>
      </c>
      <c r="BI109" s="182">
        <f t="shared" si="28"/>
        <v>0</v>
      </c>
      <c r="BJ109" s="17" t="s">
        <v>77</v>
      </c>
      <c r="BK109" s="182">
        <f t="shared" si="29"/>
        <v>0</v>
      </c>
      <c r="BL109" s="17" t="s">
        <v>150</v>
      </c>
      <c r="BM109" s="17" t="s">
        <v>1918</v>
      </c>
    </row>
    <row r="110" spans="2:65" s="1" customFormat="1" ht="22.5" customHeight="1">
      <c r="B110" s="34"/>
      <c r="C110" s="172" t="s">
        <v>399</v>
      </c>
      <c r="D110" s="172" t="s">
        <v>129</v>
      </c>
      <c r="E110" s="173" t="s">
        <v>1919</v>
      </c>
      <c r="F110" s="174" t="s">
        <v>1920</v>
      </c>
      <c r="G110" s="175" t="s">
        <v>1851</v>
      </c>
      <c r="H110" s="176">
        <v>1</v>
      </c>
      <c r="I110" s="177"/>
      <c r="J110" s="176">
        <f t="shared" si="20"/>
        <v>0</v>
      </c>
      <c r="K110" s="174" t="s">
        <v>19</v>
      </c>
      <c r="L110" s="54"/>
      <c r="M110" s="178" t="s">
        <v>19</v>
      </c>
      <c r="N110" s="179" t="s">
        <v>41</v>
      </c>
      <c r="O110" s="35"/>
      <c r="P110" s="180">
        <f t="shared" si="21"/>
        <v>0</v>
      </c>
      <c r="Q110" s="180">
        <v>0</v>
      </c>
      <c r="R110" s="180">
        <f t="shared" si="22"/>
        <v>0</v>
      </c>
      <c r="S110" s="180">
        <v>0</v>
      </c>
      <c r="T110" s="181">
        <f t="shared" si="23"/>
        <v>0</v>
      </c>
      <c r="AR110" s="17" t="s">
        <v>150</v>
      </c>
      <c r="AT110" s="17" t="s">
        <v>129</v>
      </c>
      <c r="AU110" s="17" t="s">
        <v>77</v>
      </c>
      <c r="AY110" s="17" t="s">
        <v>128</v>
      </c>
      <c r="BE110" s="182">
        <f t="shared" si="24"/>
        <v>0</v>
      </c>
      <c r="BF110" s="182">
        <f t="shared" si="25"/>
        <v>0</v>
      </c>
      <c r="BG110" s="182">
        <f t="shared" si="26"/>
        <v>0</v>
      </c>
      <c r="BH110" s="182">
        <f t="shared" si="27"/>
        <v>0</v>
      </c>
      <c r="BI110" s="182">
        <f t="shared" si="28"/>
        <v>0</v>
      </c>
      <c r="BJ110" s="17" t="s">
        <v>77</v>
      </c>
      <c r="BK110" s="182">
        <f t="shared" si="29"/>
        <v>0</v>
      </c>
      <c r="BL110" s="17" t="s">
        <v>150</v>
      </c>
      <c r="BM110" s="17" t="s">
        <v>1921</v>
      </c>
    </row>
    <row r="111" spans="2:65" s="1" customFormat="1" ht="22.5" customHeight="1">
      <c r="B111" s="34"/>
      <c r="C111" s="172" t="s">
        <v>403</v>
      </c>
      <c r="D111" s="172" t="s">
        <v>129</v>
      </c>
      <c r="E111" s="173" t="s">
        <v>1922</v>
      </c>
      <c r="F111" s="174" t="s">
        <v>1923</v>
      </c>
      <c r="G111" s="175" t="s">
        <v>1851</v>
      </c>
      <c r="H111" s="176">
        <v>1</v>
      </c>
      <c r="I111" s="177"/>
      <c r="J111" s="176">
        <f t="shared" si="20"/>
        <v>0</v>
      </c>
      <c r="K111" s="174" t="s">
        <v>19</v>
      </c>
      <c r="L111" s="54"/>
      <c r="M111" s="178" t="s">
        <v>19</v>
      </c>
      <c r="N111" s="179" t="s">
        <v>41</v>
      </c>
      <c r="O111" s="35"/>
      <c r="P111" s="180">
        <f t="shared" si="21"/>
        <v>0</v>
      </c>
      <c r="Q111" s="180">
        <v>0</v>
      </c>
      <c r="R111" s="180">
        <f t="shared" si="22"/>
        <v>0</v>
      </c>
      <c r="S111" s="180">
        <v>0</v>
      </c>
      <c r="T111" s="181">
        <f t="shared" si="23"/>
        <v>0</v>
      </c>
      <c r="AR111" s="17" t="s">
        <v>150</v>
      </c>
      <c r="AT111" s="17" t="s">
        <v>129</v>
      </c>
      <c r="AU111" s="17" t="s">
        <v>77</v>
      </c>
      <c r="AY111" s="17" t="s">
        <v>128</v>
      </c>
      <c r="BE111" s="182">
        <f t="shared" si="24"/>
        <v>0</v>
      </c>
      <c r="BF111" s="182">
        <f t="shared" si="25"/>
        <v>0</v>
      </c>
      <c r="BG111" s="182">
        <f t="shared" si="26"/>
        <v>0</v>
      </c>
      <c r="BH111" s="182">
        <f t="shared" si="27"/>
        <v>0</v>
      </c>
      <c r="BI111" s="182">
        <f t="shared" si="28"/>
        <v>0</v>
      </c>
      <c r="BJ111" s="17" t="s">
        <v>77</v>
      </c>
      <c r="BK111" s="182">
        <f t="shared" si="29"/>
        <v>0</v>
      </c>
      <c r="BL111" s="17" t="s">
        <v>150</v>
      </c>
      <c r="BM111" s="17" t="s">
        <v>1924</v>
      </c>
    </row>
    <row r="112" spans="2:65" s="1" customFormat="1" ht="22.5" customHeight="1">
      <c r="B112" s="34"/>
      <c r="C112" s="172" t="s">
        <v>408</v>
      </c>
      <c r="D112" s="172" t="s">
        <v>129</v>
      </c>
      <c r="E112" s="173" t="s">
        <v>1925</v>
      </c>
      <c r="F112" s="174" t="s">
        <v>1926</v>
      </c>
      <c r="G112" s="175" t="s">
        <v>1851</v>
      </c>
      <c r="H112" s="176">
        <v>2</v>
      </c>
      <c r="I112" s="177"/>
      <c r="J112" s="176">
        <f t="shared" si="20"/>
        <v>0</v>
      </c>
      <c r="K112" s="174" t="s">
        <v>19</v>
      </c>
      <c r="L112" s="54"/>
      <c r="M112" s="178" t="s">
        <v>19</v>
      </c>
      <c r="N112" s="179" t="s">
        <v>41</v>
      </c>
      <c r="O112" s="35"/>
      <c r="P112" s="180">
        <f t="shared" si="21"/>
        <v>0</v>
      </c>
      <c r="Q112" s="180">
        <v>0</v>
      </c>
      <c r="R112" s="180">
        <f t="shared" si="22"/>
        <v>0</v>
      </c>
      <c r="S112" s="180">
        <v>0</v>
      </c>
      <c r="T112" s="181">
        <f t="shared" si="23"/>
        <v>0</v>
      </c>
      <c r="AR112" s="17" t="s">
        <v>150</v>
      </c>
      <c r="AT112" s="17" t="s">
        <v>129</v>
      </c>
      <c r="AU112" s="17" t="s">
        <v>77</v>
      </c>
      <c r="AY112" s="17" t="s">
        <v>128</v>
      </c>
      <c r="BE112" s="182">
        <f t="shared" si="24"/>
        <v>0</v>
      </c>
      <c r="BF112" s="182">
        <f t="shared" si="25"/>
        <v>0</v>
      </c>
      <c r="BG112" s="182">
        <f t="shared" si="26"/>
        <v>0</v>
      </c>
      <c r="BH112" s="182">
        <f t="shared" si="27"/>
        <v>0</v>
      </c>
      <c r="BI112" s="182">
        <f t="shared" si="28"/>
        <v>0</v>
      </c>
      <c r="BJ112" s="17" t="s">
        <v>77</v>
      </c>
      <c r="BK112" s="182">
        <f t="shared" si="29"/>
        <v>0</v>
      </c>
      <c r="BL112" s="17" t="s">
        <v>150</v>
      </c>
      <c r="BM112" s="17" t="s">
        <v>1927</v>
      </c>
    </row>
    <row r="113" spans="2:65" s="1" customFormat="1" ht="22.5" customHeight="1">
      <c r="B113" s="34"/>
      <c r="C113" s="172" t="s">
        <v>413</v>
      </c>
      <c r="D113" s="172" t="s">
        <v>129</v>
      </c>
      <c r="E113" s="173" t="s">
        <v>1928</v>
      </c>
      <c r="F113" s="174" t="s">
        <v>1929</v>
      </c>
      <c r="G113" s="175" t="s">
        <v>1851</v>
      </c>
      <c r="H113" s="176">
        <v>6</v>
      </c>
      <c r="I113" s="177"/>
      <c r="J113" s="176">
        <f t="shared" si="20"/>
        <v>0</v>
      </c>
      <c r="K113" s="174" t="s">
        <v>19</v>
      </c>
      <c r="L113" s="54"/>
      <c r="M113" s="178" t="s">
        <v>19</v>
      </c>
      <c r="N113" s="179" t="s">
        <v>41</v>
      </c>
      <c r="O113" s="35"/>
      <c r="P113" s="180">
        <f t="shared" si="21"/>
        <v>0</v>
      </c>
      <c r="Q113" s="180">
        <v>0</v>
      </c>
      <c r="R113" s="180">
        <f t="shared" si="22"/>
        <v>0</v>
      </c>
      <c r="S113" s="180">
        <v>0</v>
      </c>
      <c r="T113" s="181">
        <f t="shared" si="23"/>
        <v>0</v>
      </c>
      <c r="AR113" s="17" t="s">
        <v>150</v>
      </c>
      <c r="AT113" s="17" t="s">
        <v>129</v>
      </c>
      <c r="AU113" s="17" t="s">
        <v>77</v>
      </c>
      <c r="AY113" s="17" t="s">
        <v>128</v>
      </c>
      <c r="BE113" s="182">
        <f t="shared" si="24"/>
        <v>0</v>
      </c>
      <c r="BF113" s="182">
        <f t="shared" si="25"/>
        <v>0</v>
      </c>
      <c r="BG113" s="182">
        <f t="shared" si="26"/>
        <v>0</v>
      </c>
      <c r="BH113" s="182">
        <f t="shared" si="27"/>
        <v>0</v>
      </c>
      <c r="BI113" s="182">
        <f t="shared" si="28"/>
        <v>0</v>
      </c>
      <c r="BJ113" s="17" t="s">
        <v>77</v>
      </c>
      <c r="BK113" s="182">
        <f t="shared" si="29"/>
        <v>0</v>
      </c>
      <c r="BL113" s="17" t="s">
        <v>150</v>
      </c>
      <c r="BM113" s="17" t="s">
        <v>1930</v>
      </c>
    </row>
    <row r="114" spans="2:65" s="1" customFormat="1" ht="22.5" customHeight="1">
      <c r="B114" s="34"/>
      <c r="C114" s="172" t="s">
        <v>418</v>
      </c>
      <c r="D114" s="172" t="s">
        <v>129</v>
      </c>
      <c r="E114" s="173" t="s">
        <v>1931</v>
      </c>
      <c r="F114" s="174" t="s">
        <v>1932</v>
      </c>
      <c r="G114" s="175" t="s">
        <v>1851</v>
      </c>
      <c r="H114" s="176">
        <v>3</v>
      </c>
      <c r="I114" s="177"/>
      <c r="J114" s="176">
        <f t="shared" si="20"/>
        <v>0</v>
      </c>
      <c r="K114" s="174" t="s">
        <v>19</v>
      </c>
      <c r="L114" s="54"/>
      <c r="M114" s="178" t="s">
        <v>19</v>
      </c>
      <c r="N114" s="179" t="s">
        <v>41</v>
      </c>
      <c r="O114" s="35"/>
      <c r="P114" s="180">
        <f t="shared" si="21"/>
        <v>0</v>
      </c>
      <c r="Q114" s="180">
        <v>0</v>
      </c>
      <c r="R114" s="180">
        <f t="shared" si="22"/>
        <v>0</v>
      </c>
      <c r="S114" s="180">
        <v>0</v>
      </c>
      <c r="T114" s="181">
        <f t="shared" si="23"/>
        <v>0</v>
      </c>
      <c r="AR114" s="17" t="s">
        <v>150</v>
      </c>
      <c r="AT114" s="17" t="s">
        <v>129</v>
      </c>
      <c r="AU114" s="17" t="s">
        <v>77</v>
      </c>
      <c r="AY114" s="17" t="s">
        <v>128</v>
      </c>
      <c r="BE114" s="182">
        <f t="shared" si="24"/>
        <v>0</v>
      </c>
      <c r="BF114" s="182">
        <f t="shared" si="25"/>
        <v>0</v>
      </c>
      <c r="BG114" s="182">
        <f t="shared" si="26"/>
        <v>0</v>
      </c>
      <c r="BH114" s="182">
        <f t="shared" si="27"/>
        <v>0</v>
      </c>
      <c r="BI114" s="182">
        <f t="shared" si="28"/>
        <v>0</v>
      </c>
      <c r="BJ114" s="17" t="s">
        <v>77</v>
      </c>
      <c r="BK114" s="182">
        <f t="shared" si="29"/>
        <v>0</v>
      </c>
      <c r="BL114" s="17" t="s">
        <v>150</v>
      </c>
      <c r="BM114" s="17" t="s">
        <v>1933</v>
      </c>
    </row>
    <row r="115" spans="2:65" s="1" customFormat="1" ht="44.25" customHeight="1">
      <c r="B115" s="34"/>
      <c r="C115" s="172" t="s">
        <v>422</v>
      </c>
      <c r="D115" s="172" t="s">
        <v>129</v>
      </c>
      <c r="E115" s="173" t="s">
        <v>1934</v>
      </c>
      <c r="F115" s="174" t="s">
        <v>1935</v>
      </c>
      <c r="G115" s="175" t="s">
        <v>1851</v>
      </c>
      <c r="H115" s="176">
        <v>1</v>
      </c>
      <c r="I115" s="177"/>
      <c r="J115" s="176">
        <f t="shared" si="20"/>
        <v>0</v>
      </c>
      <c r="K115" s="174" t="s">
        <v>19</v>
      </c>
      <c r="L115" s="54"/>
      <c r="M115" s="178" t="s">
        <v>19</v>
      </c>
      <c r="N115" s="179" t="s">
        <v>41</v>
      </c>
      <c r="O115" s="35"/>
      <c r="P115" s="180">
        <f t="shared" si="21"/>
        <v>0</v>
      </c>
      <c r="Q115" s="180">
        <v>0</v>
      </c>
      <c r="R115" s="180">
        <f t="shared" si="22"/>
        <v>0</v>
      </c>
      <c r="S115" s="180">
        <v>0</v>
      </c>
      <c r="T115" s="181">
        <f t="shared" si="23"/>
        <v>0</v>
      </c>
      <c r="AR115" s="17" t="s">
        <v>150</v>
      </c>
      <c r="AT115" s="17" t="s">
        <v>129</v>
      </c>
      <c r="AU115" s="17" t="s">
        <v>77</v>
      </c>
      <c r="AY115" s="17" t="s">
        <v>128</v>
      </c>
      <c r="BE115" s="182">
        <f t="shared" si="24"/>
        <v>0</v>
      </c>
      <c r="BF115" s="182">
        <f t="shared" si="25"/>
        <v>0</v>
      </c>
      <c r="BG115" s="182">
        <f t="shared" si="26"/>
        <v>0</v>
      </c>
      <c r="BH115" s="182">
        <f t="shared" si="27"/>
        <v>0</v>
      </c>
      <c r="BI115" s="182">
        <f t="shared" si="28"/>
        <v>0</v>
      </c>
      <c r="BJ115" s="17" t="s">
        <v>77</v>
      </c>
      <c r="BK115" s="182">
        <f t="shared" si="29"/>
        <v>0</v>
      </c>
      <c r="BL115" s="17" t="s">
        <v>150</v>
      </c>
      <c r="BM115" s="17" t="s">
        <v>1936</v>
      </c>
    </row>
    <row r="116" spans="2:65" s="1" customFormat="1" ht="22.5" customHeight="1">
      <c r="B116" s="34"/>
      <c r="C116" s="172" t="s">
        <v>427</v>
      </c>
      <c r="D116" s="172" t="s">
        <v>129</v>
      </c>
      <c r="E116" s="173" t="s">
        <v>1937</v>
      </c>
      <c r="F116" s="174" t="s">
        <v>1938</v>
      </c>
      <c r="G116" s="175" t="s">
        <v>1851</v>
      </c>
      <c r="H116" s="176">
        <v>20</v>
      </c>
      <c r="I116" s="177"/>
      <c r="J116" s="176">
        <f t="shared" si="20"/>
        <v>0</v>
      </c>
      <c r="K116" s="174" t="s">
        <v>19</v>
      </c>
      <c r="L116" s="54"/>
      <c r="M116" s="178" t="s">
        <v>19</v>
      </c>
      <c r="N116" s="179" t="s">
        <v>41</v>
      </c>
      <c r="O116" s="35"/>
      <c r="P116" s="180">
        <f t="shared" si="21"/>
        <v>0</v>
      </c>
      <c r="Q116" s="180">
        <v>0</v>
      </c>
      <c r="R116" s="180">
        <f t="shared" si="22"/>
        <v>0</v>
      </c>
      <c r="S116" s="180">
        <v>0</v>
      </c>
      <c r="T116" s="181">
        <f t="shared" si="23"/>
        <v>0</v>
      </c>
      <c r="AR116" s="17" t="s">
        <v>150</v>
      </c>
      <c r="AT116" s="17" t="s">
        <v>129</v>
      </c>
      <c r="AU116" s="17" t="s">
        <v>77</v>
      </c>
      <c r="AY116" s="17" t="s">
        <v>128</v>
      </c>
      <c r="BE116" s="182">
        <f t="shared" si="24"/>
        <v>0</v>
      </c>
      <c r="BF116" s="182">
        <f t="shared" si="25"/>
        <v>0</v>
      </c>
      <c r="BG116" s="182">
        <f t="shared" si="26"/>
        <v>0</v>
      </c>
      <c r="BH116" s="182">
        <f t="shared" si="27"/>
        <v>0</v>
      </c>
      <c r="BI116" s="182">
        <f t="shared" si="28"/>
        <v>0</v>
      </c>
      <c r="BJ116" s="17" t="s">
        <v>77</v>
      </c>
      <c r="BK116" s="182">
        <f t="shared" si="29"/>
        <v>0</v>
      </c>
      <c r="BL116" s="17" t="s">
        <v>150</v>
      </c>
      <c r="BM116" s="17" t="s">
        <v>1939</v>
      </c>
    </row>
    <row r="117" spans="2:65" s="1" customFormat="1" ht="22.5" customHeight="1">
      <c r="B117" s="34"/>
      <c r="C117" s="172" t="s">
        <v>436</v>
      </c>
      <c r="D117" s="172" t="s">
        <v>129</v>
      </c>
      <c r="E117" s="173" t="s">
        <v>1940</v>
      </c>
      <c r="F117" s="174" t="s">
        <v>1941</v>
      </c>
      <c r="G117" s="175" t="s">
        <v>1851</v>
      </c>
      <c r="H117" s="176">
        <v>10</v>
      </c>
      <c r="I117" s="177"/>
      <c r="J117" s="176">
        <f t="shared" si="20"/>
        <v>0</v>
      </c>
      <c r="K117" s="174" t="s">
        <v>19</v>
      </c>
      <c r="L117" s="54"/>
      <c r="M117" s="178" t="s">
        <v>19</v>
      </c>
      <c r="N117" s="179" t="s">
        <v>41</v>
      </c>
      <c r="O117" s="35"/>
      <c r="P117" s="180">
        <f t="shared" si="21"/>
        <v>0</v>
      </c>
      <c r="Q117" s="180">
        <v>0</v>
      </c>
      <c r="R117" s="180">
        <f t="shared" si="22"/>
        <v>0</v>
      </c>
      <c r="S117" s="180">
        <v>0</v>
      </c>
      <c r="T117" s="181">
        <f t="shared" si="23"/>
        <v>0</v>
      </c>
      <c r="AR117" s="17" t="s">
        <v>150</v>
      </c>
      <c r="AT117" s="17" t="s">
        <v>129</v>
      </c>
      <c r="AU117" s="17" t="s">
        <v>77</v>
      </c>
      <c r="AY117" s="17" t="s">
        <v>128</v>
      </c>
      <c r="BE117" s="182">
        <f t="shared" si="24"/>
        <v>0</v>
      </c>
      <c r="BF117" s="182">
        <f t="shared" si="25"/>
        <v>0</v>
      </c>
      <c r="BG117" s="182">
        <f t="shared" si="26"/>
        <v>0</v>
      </c>
      <c r="BH117" s="182">
        <f t="shared" si="27"/>
        <v>0</v>
      </c>
      <c r="BI117" s="182">
        <f t="shared" si="28"/>
        <v>0</v>
      </c>
      <c r="BJ117" s="17" t="s">
        <v>77</v>
      </c>
      <c r="BK117" s="182">
        <f t="shared" si="29"/>
        <v>0</v>
      </c>
      <c r="BL117" s="17" t="s">
        <v>150</v>
      </c>
      <c r="BM117" s="17" t="s">
        <v>1942</v>
      </c>
    </row>
    <row r="118" spans="2:65" s="1" customFormat="1" ht="22.5" customHeight="1">
      <c r="B118" s="34"/>
      <c r="C118" s="172" t="s">
        <v>443</v>
      </c>
      <c r="D118" s="172" t="s">
        <v>129</v>
      </c>
      <c r="E118" s="173" t="s">
        <v>1943</v>
      </c>
      <c r="F118" s="174" t="s">
        <v>1944</v>
      </c>
      <c r="G118" s="175" t="s">
        <v>1851</v>
      </c>
      <c r="H118" s="176">
        <v>2</v>
      </c>
      <c r="I118" s="177"/>
      <c r="J118" s="176">
        <f t="shared" si="20"/>
        <v>0</v>
      </c>
      <c r="K118" s="174" t="s">
        <v>19</v>
      </c>
      <c r="L118" s="54"/>
      <c r="M118" s="178" t="s">
        <v>19</v>
      </c>
      <c r="N118" s="179" t="s">
        <v>41</v>
      </c>
      <c r="O118" s="35"/>
      <c r="P118" s="180">
        <f t="shared" si="21"/>
        <v>0</v>
      </c>
      <c r="Q118" s="180">
        <v>0</v>
      </c>
      <c r="R118" s="180">
        <f t="shared" si="22"/>
        <v>0</v>
      </c>
      <c r="S118" s="180">
        <v>0</v>
      </c>
      <c r="T118" s="181">
        <f t="shared" si="23"/>
        <v>0</v>
      </c>
      <c r="AR118" s="17" t="s">
        <v>150</v>
      </c>
      <c r="AT118" s="17" t="s">
        <v>129</v>
      </c>
      <c r="AU118" s="17" t="s">
        <v>77</v>
      </c>
      <c r="AY118" s="17" t="s">
        <v>128</v>
      </c>
      <c r="BE118" s="182">
        <f t="shared" si="24"/>
        <v>0</v>
      </c>
      <c r="BF118" s="182">
        <f t="shared" si="25"/>
        <v>0</v>
      </c>
      <c r="BG118" s="182">
        <f t="shared" si="26"/>
        <v>0</v>
      </c>
      <c r="BH118" s="182">
        <f t="shared" si="27"/>
        <v>0</v>
      </c>
      <c r="BI118" s="182">
        <f t="shared" si="28"/>
        <v>0</v>
      </c>
      <c r="BJ118" s="17" t="s">
        <v>77</v>
      </c>
      <c r="BK118" s="182">
        <f t="shared" si="29"/>
        <v>0</v>
      </c>
      <c r="BL118" s="17" t="s">
        <v>150</v>
      </c>
      <c r="BM118" s="17" t="s">
        <v>1945</v>
      </c>
    </row>
    <row r="119" spans="2:65" s="1" customFormat="1" ht="22.5" customHeight="1">
      <c r="B119" s="34"/>
      <c r="C119" s="172" t="s">
        <v>464</v>
      </c>
      <c r="D119" s="172" t="s">
        <v>129</v>
      </c>
      <c r="E119" s="173" t="s">
        <v>1946</v>
      </c>
      <c r="F119" s="174" t="s">
        <v>1947</v>
      </c>
      <c r="G119" s="175" t="s">
        <v>1851</v>
      </c>
      <c r="H119" s="176">
        <v>2</v>
      </c>
      <c r="I119" s="177"/>
      <c r="J119" s="176">
        <f t="shared" si="20"/>
        <v>0</v>
      </c>
      <c r="K119" s="174" t="s">
        <v>19</v>
      </c>
      <c r="L119" s="54"/>
      <c r="M119" s="178" t="s">
        <v>19</v>
      </c>
      <c r="N119" s="179" t="s">
        <v>41</v>
      </c>
      <c r="O119" s="35"/>
      <c r="P119" s="180">
        <f t="shared" si="21"/>
        <v>0</v>
      </c>
      <c r="Q119" s="180">
        <v>0</v>
      </c>
      <c r="R119" s="180">
        <f t="shared" si="22"/>
        <v>0</v>
      </c>
      <c r="S119" s="180">
        <v>0</v>
      </c>
      <c r="T119" s="181">
        <f t="shared" si="23"/>
        <v>0</v>
      </c>
      <c r="AR119" s="17" t="s">
        <v>150</v>
      </c>
      <c r="AT119" s="17" t="s">
        <v>129</v>
      </c>
      <c r="AU119" s="17" t="s">
        <v>77</v>
      </c>
      <c r="AY119" s="17" t="s">
        <v>128</v>
      </c>
      <c r="BE119" s="182">
        <f t="shared" si="24"/>
        <v>0</v>
      </c>
      <c r="BF119" s="182">
        <f t="shared" si="25"/>
        <v>0</v>
      </c>
      <c r="BG119" s="182">
        <f t="shared" si="26"/>
        <v>0</v>
      </c>
      <c r="BH119" s="182">
        <f t="shared" si="27"/>
        <v>0</v>
      </c>
      <c r="BI119" s="182">
        <f t="shared" si="28"/>
        <v>0</v>
      </c>
      <c r="BJ119" s="17" t="s">
        <v>77</v>
      </c>
      <c r="BK119" s="182">
        <f t="shared" si="29"/>
        <v>0</v>
      </c>
      <c r="BL119" s="17" t="s">
        <v>150</v>
      </c>
      <c r="BM119" s="17" t="s">
        <v>1948</v>
      </c>
    </row>
    <row r="120" spans="2:65" s="1" customFormat="1" ht="44.25" customHeight="1">
      <c r="B120" s="34"/>
      <c r="C120" s="172" t="s">
        <v>481</v>
      </c>
      <c r="D120" s="172" t="s">
        <v>129</v>
      </c>
      <c r="E120" s="173" t="s">
        <v>1949</v>
      </c>
      <c r="F120" s="174" t="s">
        <v>1950</v>
      </c>
      <c r="G120" s="175" t="s">
        <v>1851</v>
      </c>
      <c r="H120" s="176">
        <v>18</v>
      </c>
      <c r="I120" s="177"/>
      <c r="J120" s="176">
        <f t="shared" si="20"/>
        <v>0</v>
      </c>
      <c r="K120" s="174" t="s">
        <v>19</v>
      </c>
      <c r="L120" s="54"/>
      <c r="M120" s="178" t="s">
        <v>19</v>
      </c>
      <c r="N120" s="179" t="s">
        <v>41</v>
      </c>
      <c r="O120" s="35"/>
      <c r="P120" s="180">
        <f t="shared" si="21"/>
        <v>0</v>
      </c>
      <c r="Q120" s="180">
        <v>0</v>
      </c>
      <c r="R120" s="180">
        <f t="shared" si="22"/>
        <v>0</v>
      </c>
      <c r="S120" s="180">
        <v>0</v>
      </c>
      <c r="T120" s="181">
        <f t="shared" si="23"/>
        <v>0</v>
      </c>
      <c r="AR120" s="17" t="s">
        <v>150</v>
      </c>
      <c r="AT120" s="17" t="s">
        <v>129</v>
      </c>
      <c r="AU120" s="17" t="s">
        <v>77</v>
      </c>
      <c r="AY120" s="17" t="s">
        <v>128</v>
      </c>
      <c r="BE120" s="182">
        <f t="shared" si="24"/>
        <v>0</v>
      </c>
      <c r="BF120" s="182">
        <f t="shared" si="25"/>
        <v>0</v>
      </c>
      <c r="BG120" s="182">
        <f t="shared" si="26"/>
        <v>0</v>
      </c>
      <c r="BH120" s="182">
        <f t="shared" si="27"/>
        <v>0</v>
      </c>
      <c r="BI120" s="182">
        <f t="shared" si="28"/>
        <v>0</v>
      </c>
      <c r="BJ120" s="17" t="s">
        <v>77</v>
      </c>
      <c r="BK120" s="182">
        <f t="shared" si="29"/>
        <v>0</v>
      </c>
      <c r="BL120" s="17" t="s">
        <v>150</v>
      </c>
      <c r="BM120" s="17" t="s">
        <v>1951</v>
      </c>
    </row>
    <row r="121" spans="2:65" s="1" customFormat="1" ht="44.25" customHeight="1">
      <c r="B121" s="34"/>
      <c r="C121" s="172" t="s">
        <v>485</v>
      </c>
      <c r="D121" s="172" t="s">
        <v>129</v>
      </c>
      <c r="E121" s="173" t="s">
        <v>1952</v>
      </c>
      <c r="F121" s="174" t="s">
        <v>1953</v>
      </c>
      <c r="G121" s="175" t="s">
        <v>1851</v>
      </c>
      <c r="H121" s="176">
        <v>18</v>
      </c>
      <c r="I121" s="177"/>
      <c r="J121" s="176">
        <f t="shared" si="20"/>
        <v>0</v>
      </c>
      <c r="K121" s="174" t="s">
        <v>19</v>
      </c>
      <c r="L121" s="54"/>
      <c r="M121" s="178" t="s">
        <v>19</v>
      </c>
      <c r="N121" s="179" t="s">
        <v>41</v>
      </c>
      <c r="O121" s="35"/>
      <c r="P121" s="180">
        <f t="shared" si="21"/>
        <v>0</v>
      </c>
      <c r="Q121" s="180">
        <v>0</v>
      </c>
      <c r="R121" s="180">
        <f t="shared" si="22"/>
        <v>0</v>
      </c>
      <c r="S121" s="180">
        <v>0</v>
      </c>
      <c r="T121" s="181">
        <f t="shared" si="23"/>
        <v>0</v>
      </c>
      <c r="AR121" s="17" t="s">
        <v>150</v>
      </c>
      <c r="AT121" s="17" t="s">
        <v>129</v>
      </c>
      <c r="AU121" s="17" t="s">
        <v>77</v>
      </c>
      <c r="AY121" s="17" t="s">
        <v>128</v>
      </c>
      <c r="BE121" s="182">
        <f t="shared" si="24"/>
        <v>0</v>
      </c>
      <c r="BF121" s="182">
        <f t="shared" si="25"/>
        <v>0</v>
      </c>
      <c r="BG121" s="182">
        <f t="shared" si="26"/>
        <v>0</v>
      </c>
      <c r="BH121" s="182">
        <f t="shared" si="27"/>
        <v>0</v>
      </c>
      <c r="BI121" s="182">
        <f t="shared" si="28"/>
        <v>0</v>
      </c>
      <c r="BJ121" s="17" t="s">
        <v>77</v>
      </c>
      <c r="BK121" s="182">
        <f t="shared" si="29"/>
        <v>0</v>
      </c>
      <c r="BL121" s="17" t="s">
        <v>150</v>
      </c>
      <c r="BM121" s="17" t="s">
        <v>1954</v>
      </c>
    </row>
    <row r="122" spans="2:65" s="1" customFormat="1" ht="44.25" customHeight="1">
      <c r="B122" s="34"/>
      <c r="C122" s="172" t="s">
        <v>490</v>
      </c>
      <c r="D122" s="172" t="s">
        <v>129</v>
      </c>
      <c r="E122" s="173" t="s">
        <v>1955</v>
      </c>
      <c r="F122" s="174" t="s">
        <v>1956</v>
      </c>
      <c r="G122" s="175" t="s">
        <v>1851</v>
      </c>
      <c r="H122" s="176">
        <v>1</v>
      </c>
      <c r="I122" s="177"/>
      <c r="J122" s="176">
        <f t="shared" si="20"/>
        <v>0</v>
      </c>
      <c r="K122" s="174" t="s">
        <v>19</v>
      </c>
      <c r="L122" s="54"/>
      <c r="M122" s="178" t="s">
        <v>19</v>
      </c>
      <c r="N122" s="179" t="s">
        <v>41</v>
      </c>
      <c r="O122" s="35"/>
      <c r="P122" s="180">
        <f t="shared" si="21"/>
        <v>0</v>
      </c>
      <c r="Q122" s="180">
        <v>0</v>
      </c>
      <c r="R122" s="180">
        <f t="shared" si="22"/>
        <v>0</v>
      </c>
      <c r="S122" s="180">
        <v>0</v>
      </c>
      <c r="T122" s="181">
        <f t="shared" si="23"/>
        <v>0</v>
      </c>
      <c r="AR122" s="17" t="s">
        <v>150</v>
      </c>
      <c r="AT122" s="17" t="s">
        <v>129</v>
      </c>
      <c r="AU122" s="17" t="s">
        <v>77</v>
      </c>
      <c r="AY122" s="17" t="s">
        <v>128</v>
      </c>
      <c r="BE122" s="182">
        <f t="shared" si="24"/>
        <v>0</v>
      </c>
      <c r="BF122" s="182">
        <f t="shared" si="25"/>
        <v>0</v>
      </c>
      <c r="BG122" s="182">
        <f t="shared" si="26"/>
        <v>0</v>
      </c>
      <c r="BH122" s="182">
        <f t="shared" si="27"/>
        <v>0</v>
      </c>
      <c r="BI122" s="182">
        <f t="shared" si="28"/>
        <v>0</v>
      </c>
      <c r="BJ122" s="17" t="s">
        <v>77</v>
      </c>
      <c r="BK122" s="182">
        <f t="shared" si="29"/>
        <v>0</v>
      </c>
      <c r="BL122" s="17" t="s">
        <v>150</v>
      </c>
      <c r="BM122" s="17" t="s">
        <v>1957</v>
      </c>
    </row>
    <row r="123" spans="2:65" s="1" customFormat="1" ht="44.25" customHeight="1">
      <c r="B123" s="34"/>
      <c r="C123" s="172" t="s">
        <v>497</v>
      </c>
      <c r="D123" s="172" t="s">
        <v>129</v>
      </c>
      <c r="E123" s="173" t="s">
        <v>1958</v>
      </c>
      <c r="F123" s="174" t="s">
        <v>1959</v>
      </c>
      <c r="G123" s="175" t="s">
        <v>1851</v>
      </c>
      <c r="H123" s="176">
        <v>1</v>
      </c>
      <c r="I123" s="177"/>
      <c r="J123" s="176">
        <f t="shared" si="20"/>
        <v>0</v>
      </c>
      <c r="K123" s="174" t="s">
        <v>19</v>
      </c>
      <c r="L123" s="54"/>
      <c r="M123" s="178" t="s">
        <v>19</v>
      </c>
      <c r="N123" s="179" t="s">
        <v>41</v>
      </c>
      <c r="O123" s="35"/>
      <c r="P123" s="180">
        <f t="shared" si="21"/>
        <v>0</v>
      </c>
      <c r="Q123" s="180">
        <v>0</v>
      </c>
      <c r="R123" s="180">
        <f t="shared" si="22"/>
        <v>0</v>
      </c>
      <c r="S123" s="180">
        <v>0</v>
      </c>
      <c r="T123" s="181">
        <f t="shared" si="23"/>
        <v>0</v>
      </c>
      <c r="AR123" s="17" t="s">
        <v>150</v>
      </c>
      <c r="AT123" s="17" t="s">
        <v>129</v>
      </c>
      <c r="AU123" s="17" t="s">
        <v>77</v>
      </c>
      <c r="AY123" s="17" t="s">
        <v>128</v>
      </c>
      <c r="BE123" s="182">
        <f t="shared" si="24"/>
        <v>0</v>
      </c>
      <c r="BF123" s="182">
        <f t="shared" si="25"/>
        <v>0</v>
      </c>
      <c r="BG123" s="182">
        <f t="shared" si="26"/>
        <v>0</v>
      </c>
      <c r="BH123" s="182">
        <f t="shared" si="27"/>
        <v>0</v>
      </c>
      <c r="BI123" s="182">
        <f t="shared" si="28"/>
        <v>0</v>
      </c>
      <c r="BJ123" s="17" t="s">
        <v>77</v>
      </c>
      <c r="BK123" s="182">
        <f t="shared" si="29"/>
        <v>0</v>
      </c>
      <c r="BL123" s="17" t="s">
        <v>150</v>
      </c>
      <c r="BM123" s="17" t="s">
        <v>1960</v>
      </c>
    </row>
    <row r="124" spans="2:65" s="1" customFormat="1" ht="44.25" customHeight="1">
      <c r="B124" s="34"/>
      <c r="C124" s="172" t="s">
        <v>503</v>
      </c>
      <c r="D124" s="172" t="s">
        <v>129</v>
      </c>
      <c r="E124" s="173" t="s">
        <v>1961</v>
      </c>
      <c r="F124" s="174" t="s">
        <v>1962</v>
      </c>
      <c r="G124" s="175" t="s">
        <v>1851</v>
      </c>
      <c r="H124" s="176">
        <v>11</v>
      </c>
      <c r="I124" s="177"/>
      <c r="J124" s="176">
        <f t="shared" si="20"/>
        <v>0</v>
      </c>
      <c r="K124" s="174" t="s">
        <v>19</v>
      </c>
      <c r="L124" s="54"/>
      <c r="M124" s="178" t="s">
        <v>19</v>
      </c>
      <c r="N124" s="179" t="s">
        <v>41</v>
      </c>
      <c r="O124" s="35"/>
      <c r="P124" s="180">
        <f t="shared" si="21"/>
        <v>0</v>
      </c>
      <c r="Q124" s="180">
        <v>0</v>
      </c>
      <c r="R124" s="180">
        <f t="shared" si="22"/>
        <v>0</v>
      </c>
      <c r="S124" s="180">
        <v>0</v>
      </c>
      <c r="T124" s="181">
        <f t="shared" si="23"/>
        <v>0</v>
      </c>
      <c r="AR124" s="17" t="s">
        <v>150</v>
      </c>
      <c r="AT124" s="17" t="s">
        <v>129</v>
      </c>
      <c r="AU124" s="17" t="s">
        <v>77</v>
      </c>
      <c r="AY124" s="17" t="s">
        <v>128</v>
      </c>
      <c r="BE124" s="182">
        <f t="shared" si="24"/>
        <v>0</v>
      </c>
      <c r="BF124" s="182">
        <f t="shared" si="25"/>
        <v>0</v>
      </c>
      <c r="BG124" s="182">
        <f t="shared" si="26"/>
        <v>0</v>
      </c>
      <c r="BH124" s="182">
        <f t="shared" si="27"/>
        <v>0</v>
      </c>
      <c r="BI124" s="182">
        <f t="shared" si="28"/>
        <v>0</v>
      </c>
      <c r="BJ124" s="17" t="s">
        <v>77</v>
      </c>
      <c r="BK124" s="182">
        <f t="shared" si="29"/>
        <v>0</v>
      </c>
      <c r="BL124" s="17" t="s">
        <v>150</v>
      </c>
      <c r="BM124" s="17" t="s">
        <v>1963</v>
      </c>
    </row>
    <row r="125" spans="2:65" s="1" customFormat="1" ht="44.25" customHeight="1">
      <c r="B125" s="34"/>
      <c r="C125" s="172" t="s">
        <v>508</v>
      </c>
      <c r="D125" s="172" t="s">
        <v>129</v>
      </c>
      <c r="E125" s="173" t="s">
        <v>1964</v>
      </c>
      <c r="F125" s="174" t="s">
        <v>1965</v>
      </c>
      <c r="G125" s="175" t="s">
        <v>1851</v>
      </c>
      <c r="H125" s="176">
        <v>12</v>
      </c>
      <c r="I125" s="177"/>
      <c r="J125" s="176">
        <f t="shared" si="20"/>
        <v>0</v>
      </c>
      <c r="K125" s="174" t="s">
        <v>19</v>
      </c>
      <c r="L125" s="54"/>
      <c r="M125" s="178" t="s">
        <v>19</v>
      </c>
      <c r="N125" s="179" t="s">
        <v>41</v>
      </c>
      <c r="O125" s="35"/>
      <c r="P125" s="180">
        <f t="shared" si="21"/>
        <v>0</v>
      </c>
      <c r="Q125" s="180">
        <v>0</v>
      </c>
      <c r="R125" s="180">
        <f t="shared" si="22"/>
        <v>0</v>
      </c>
      <c r="S125" s="180">
        <v>0</v>
      </c>
      <c r="T125" s="181">
        <f t="shared" si="23"/>
        <v>0</v>
      </c>
      <c r="AR125" s="17" t="s">
        <v>150</v>
      </c>
      <c r="AT125" s="17" t="s">
        <v>129</v>
      </c>
      <c r="AU125" s="17" t="s">
        <v>77</v>
      </c>
      <c r="AY125" s="17" t="s">
        <v>128</v>
      </c>
      <c r="BE125" s="182">
        <f t="shared" si="24"/>
        <v>0</v>
      </c>
      <c r="BF125" s="182">
        <f t="shared" si="25"/>
        <v>0</v>
      </c>
      <c r="BG125" s="182">
        <f t="shared" si="26"/>
        <v>0</v>
      </c>
      <c r="BH125" s="182">
        <f t="shared" si="27"/>
        <v>0</v>
      </c>
      <c r="BI125" s="182">
        <f t="shared" si="28"/>
        <v>0</v>
      </c>
      <c r="BJ125" s="17" t="s">
        <v>77</v>
      </c>
      <c r="BK125" s="182">
        <f t="shared" si="29"/>
        <v>0</v>
      </c>
      <c r="BL125" s="17" t="s">
        <v>150</v>
      </c>
      <c r="BM125" s="17" t="s">
        <v>1966</v>
      </c>
    </row>
    <row r="126" spans="2:65" s="1" customFormat="1" ht="57" customHeight="1">
      <c r="B126" s="34"/>
      <c r="C126" s="172" t="s">
        <v>515</v>
      </c>
      <c r="D126" s="172" t="s">
        <v>129</v>
      </c>
      <c r="E126" s="173" t="s">
        <v>1967</v>
      </c>
      <c r="F126" s="174" t="s">
        <v>1968</v>
      </c>
      <c r="G126" s="175" t="s">
        <v>1851</v>
      </c>
      <c r="H126" s="176">
        <v>18</v>
      </c>
      <c r="I126" s="177"/>
      <c r="J126" s="176">
        <f t="shared" si="20"/>
        <v>0</v>
      </c>
      <c r="K126" s="174" t="s">
        <v>19</v>
      </c>
      <c r="L126" s="54"/>
      <c r="M126" s="178" t="s">
        <v>19</v>
      </c>
      <c r="N126" s="179" t="s">
        <v>41</v>
      </c>
      <c r="O126" s="35"/>
      <c r="P126" s="180">
        <f t="shared" si="21"/>
        <v>0</v>
      </c>
      <c r="Q126" s="180">
        <v>0</v>
      </c>
      <c r="R126" s="180">
        <f t="shared" si="22"/>
        <v>0</v>
      </c>
      <c r="S126" s="180">
        <v>0</v>
      </c>
      <c r="T126" s="181">
        <f t="shared" si="23"/>
        <v>0</v>
      </c>
      <c r="AR126" s="17" t="s">
        <v>150</v>
      </c>
      <c r="AT126" s="17" t="s">
        <v>129</v>
      </c>
      <c r="AU126" s="17" t="s">
        <v>77</v>
      </c>
      <c r="AY126" s="17" t="s">
        <v>128</v>
      </c>
      <c r="BE126" s="182">
        <f t="shared" si="24"/>
        <v>0</v>
      </c>
      <c r="BF126" s="182">
        <f t="shared" si="25"/>
        <v>0</v>
      </c>
      <c r="BG126" s="182">
        <f t="shared" si="26"/>
        <v>0</v>
      </c>
      <c r="BH126" s="182">
        <f t="shared" si="27"/>
        <v>0</v>
      </c>
      <c r="BI126" s="182">
        <f t="shared" si="28"/>
        <v>0</v>
      </c>
      <c r="BJ126" s="17" t="s">
        <v>77</v>
      </c>
      <c r="BK126" s="182">
        <f t="shared" si="29"/>
        <v>0</v>
      </c>
      <c r="BL126" s="17" t="s">
        <v>150</v>
      </c>
      <c r="BM126" s="17" t="s">
        <v>1969</v>
      </c>
    </row>
    <row r="127" spans="2:65" s="1" customFormat="1" ht="22.5" customHeight="1">
      <c r="B127" s="34"/>
      <c r="C127" s="172" t="s">
        <v>529</v>
      </c>
      <c r="D127" s="172" t="s">
        <v>129</v>
      </c>
      <c r="E127" s="173" t="s">
        <v>1970</v>
      </c>
      <c r="F127" s="174" t="s">
        <v>1971</v>
      </c>
      <c r="G127" s="175" t="s">
        <v>1841</v>
      </c>
      <c r="H127" s="176">
        <v>30</v>
      </c>
      <c r="I127" s="177"/>
      <c r="J127" s="176">
        <f t="shared" si="20"/>
        <v>0</v>
      </c>
      <c r="K127" s="174" t="s">
        <v>19</v>
      </c>
      <c r="L127" s="54"/>
      <c r="M127" s="178" t="s">
        <v>19</v>
      </c>
      <c r="N127" s="179" t="s">
        <v>41</v>
      </c>
      <c r="O127" s="35"/>
      <c r="P127" s="180">
        <f t="shared" si="21"/>
        <v>0</v>
      </c>
      <c r="Q127" s="180">
        <v>0</v>
      </c>
      <c r="R127" s="180">
        <f t="shared" si="22"/>
        <v>0</v>
      </c>
      <c r="S127" s="180">
        <v>0</v>
      </c>
      <c r="T127" s="181">
        <f t="shared" si="23"/>
        <v>0</v>
      </c>
      <c r="AR127" s="17" t="s">
        <v>150</v>
      </c>
      <c r="AT127" s="17" t="s">
        <v>129</v>
      </c>
      <c r="AU127" s="17" t="s">
        <v>77</v>
      </c>
      <c r="AY127" s="17" t="s">
        <v>128</v>
      </c>
      <c r="BE127" s="182">
        <f t="shared" si="24"/>
        <v>0</v>
      </c>
      <c r="BF127" s="182">
        <f t="shared" si="25"/>
        <v>0</v>
      </c>
      <c r="BG127" s="182">
        <f t="shared" si="26"/>
        <v>0</v>
      </c>
      <c r="BH127" s="182">
        <f t="shared" si="27"/>
        <v>0</v>
      </c>
      <c r="BI127" s="182">
        <f t="shared" si="28"/>
        <v>0</v>
      </c>
      <c r="BJ127" s="17" t="s">
        <v>77</v>
      </c>
      <c r="BK127" s="182">
        <f t="shared" si="29"/>
        <v>0</v>
      </c>
      <c r="BL127" s="17" t="s">
        <v>150</v>
      </c>
      <c r="BM127" s="17" t="s">
        <v>1972</v>
      </c>
    </row>
    <row r="128" spans="2:65" s="1" customFormat="1" ht="22.5" customHeight="1">
      <c r="B128" s="34"/>
      <c r="C128" s="172" t="s">
        <v>535</v>
      </c>
      <c r="D128" s="172" t="s">
        <v>129</v>
      </c>
      <c r="E128" s="173" t="s">
        <v>1973</v>
      </c>
      <c r="F128" s="174" t="s">
        <v>1974</v>
      </c>
      <c r="G128" s="175" t="s">
        <v>1851</v>
      </c>
      <c r="H128" s="176">
        <v>18</v>
      </c>
      <c r="I128" s="177"/>
      <c r="J128" s="176">
        <f t="shared" si="20"/>
        <v>0</v>
      </c>
      <c r="K128" s="174" t="s">
        <v>19</v>
      </c>
      <c r="L128" s="54"/>
      <c r="M128" s="178" t="s">
        <v>19</v>
      </c>
      <c r="N128" s="179" t="s">
        <v>41</v>
      </c>
      <c r="O128" s="35"/>
      <c r="P128" s="180">
        <f t="shared" si="21"/>
        <v>0</v>
      </c>
      <c r="Q128" s="180">
        <v>0</v>
      </c>
      <c r="R128" s="180">
        <f t="shared" si="22"/>
        <v>0</v>
      </c>
      <c r="S128" s="180">
        <v>0</v>
      </c>
      <c r="T128" s="181">
        <f t="shared" si="23"/>
        <v>0</v>
      </c>
      <c r="AR128" s="17" t="s">
        <v>150</v>
      </c>
      <c r="AT128" s="17" t="s">
        <v>129</v>
      </c>
      <c r="AU128" s="17" t="s">
        <v>77</v>
      </c>
      <c r="AY128" s="17" t="s">
        <v>128</v>
      </c>
      <c r="BE128" s="182">
        <f t="shared" si="24"/>
        <v>0</v>
      </c>
      <c r="BF128" s="182">
        <f t="shared" si="25"/>
        <v>0</v>
      </c>
      <c r="BG128" s="182">
        <f t="shared" si="26"/>
        <v>0</v>
      </c>
      <c r="BH128" s="182">
        <f t="shared" si="27"/>
        <v>0</v>
      </c>
      <c r="BI128" s="182">
        <f t="shared" si="28"/>
        <v>0</v>
      </c>
      <c r="BJ128" s="17" t="s">
        <v>77</v>
      </c>
      <c r="BK128" s="182">
        <f t="shared" si="29"/>
        <v>0</v>
      </c>
      <c r="BL128" s="17" t="s">
        <v>150</v>
      </c>
      <c r="BM128" s="17" t="s">
        <v>1975</v>
      </c>
    </row>
    <row r="129" spans="2:65" s="1" customFormat="1" ht="31.5" customHeight="1">
      <c r="B129" s="34"/>
      <c r="C129" s="172" t="s">
        <v>544</v>
      </c>
      <c r="D129" s="172" t="s">
        <v>129</v>
      </c>
      <c r="E129" s="173" t="s">
        <v>1976</v>
      </c>
      <c r="F129" s="174" t="s">
        <v>1977</v>
      </c>
      <c r="G129" s="175" t="s">
        <v>1851</v>
      </c>
      <c r="H129" s="176">
        <v>18</v>
      </c>
      <c r="I129" s="177"/>
      <c r="J129" s="176">
        <f t="shared" si="20"/>
        <v>0</v>
      </c>
      <c r="K129" s="174" t="s">
        <v>19</v>
      </c>
      <c r="L129" s="54"/>
      <c r="M129" s="178" t="s">
        <v>19</v>
      </c>
      <c r="N129" s="179" t="s">
        <v>41</v>
      </c>
      <c r="O129" s="35"/>
      <c r="P129" s="180">
        <f t="shared" si="21"/>
        <v>0</v>
      </c>
      <c r="Q129" s="180">
        <v>0</v>
      </c>
      <c r="R129" s="180">
        <f t="shared" si="22"/>
        <v>0</v>
      </c>
      <c r="S129" s="180">
        <v>0</v>
      </c>
      <c r="T129" s="181">
        <f t="shared" si="23"/>
        <v>0</v>
      </c>
      <c r="AR129" s="17" t="s">
        <v>150</v>
      </c>
      <c r="AT129" s="17" t="s">
        <v>129</v>
      </c>
      <c r="AU129" s="17" t="s">
        <v>77</v>
      </c>
      <c r="AY129" s="17" t="s">
        <v>128</v>
      </c>
      <c r="BE129" s="182">
        <f t="shared" si="24"/>
        <v>0</v>
      </c>
      <c r="BF129" s="182">
        <f t="shared" si="25"/>
        <v>0</v>
      </c>
      <c r="BG129" s="182">
        <f t="shared" si="26"/>
        <v>0</v>
      </c>
      <c r="BH129" s="182">
        <f t="shared" si="27"/>
        <v>0</v>
      </c>
      <c r="BI129" s="182">
        <f t="shared" si="28"/>
        <v>0</v>
      </c>
      <c r="BJ129" s="17" t="s">
        <v>77</v>
      </c>
      <c r="BK129" s="182">
        <f t="shared" si="29"/>
        <v>0</v>
      </c>
      <c r="BL129" s="17" t="s">
        <v>150</v>
      </c>
      <c r="BM129" s="17" t="s">
        <v>1978</v>
      </c>
    </row>
    <row r="130" spans="2:65" s="1" customFormat="1" ht="22.5" customHeight="1">
      <c r="B130" s="34"/>
      <c r="C130" s="172" t="s">
        <v>551</v>
      </c>
      <c r="D130" s="172" t="s">
        <v>129</v>
      </c>
      <c r="E130" s="173" t="s">
        <v>1979</v>
      </c>
      <c r="F130" s="174" t="s">
        <v>1980</v>
      </c>
      <c r="G130" s="175" t="s">
        <v>1851</v>
      </c>
      <c r="H130" s="176">
        <v>2</v>
      </c>
      <c r="I130" s="177"/>
      <c r="J130" s="176">
        <f t="shared" si="20"/>
        <v>0</v>
      </c>
      <c r="K130" s="174" t="s">
        <v>19</v>
      </c>
      <c r="L130" s="54"/>
      <c r="M130" s="178" t="s">
        <v>19</v>
      </c>
      <c r="N130" s="179" t="s">
        <v>41</v>
      </c>
      <c r="O130" s="35"/>
      <c r="P130" s="180">
        <f t="shared" si="21"/>
        <v>0</v>
      </c>
      <c r="Q130" s="180">
        <v>0</v>
      </c>
      <c r="R130" s="180">
        <f t="shared" si="22"/>
        <v>0</v>
      </c>
      <c r="S130" s="180">
        <v>0</v>
      </c>
      <c r="T130" s="181">
        <f t="shared" si="23"/>
        <v>0</v>
      </c>
      <c r="AR130" s="17" t="s">
        <v>150</v>
      </c>
      <c r="AT130" s="17" t="s">
        <v>129</v>
      </c>
      <c r="AU130" s="17" t="s">
        <v>77</v>
      </c>
      <c r="AY130" s="17" t="s">
        <v>128</v>
      </c>
      <c r="BE130" s="182">
        <f t="shared" si="24"/>
        <v>0</v>
      </c>
      <c r="BF130" s="182">
        <f t="shared" si="25"/>
        <v>0</v>
      </c>
      <c r="BG130" s="182">
        <f t="shared" si="26"/>
        <v>0</v>
      </c>
      <c r="BH130" s="182">
        <f t="shared" si="27"/>
        <v>0</v>
      </c>
      <c r="BI130" s="182">
        <f t="shared" si="28"/>
        <v>0</v>
      </c>
      <c r="BJ130" s="17" t="s">
        <v>77</v>
      </c>
      <c r="BK130" s="182">
        <f t="shared" si="29"/>
        <v>0</v>
      </c>
      <c r="BL130" s="17" t="s">
        <v>150</v>
      </c>
      <c r="BM130" s="17" t="s">
        <v>1981</v>
      </c>
    </row>
    <row r="131" spans="2:65" s="1" customFormat="1" ht="22.5" customHeight="1">
      <c r="B131" s="34"/>
      <c r="C131" s="172" t="s">
        <v>558</v>
      </c>
      <c r="D131" s="172" t="s">
        <v>129</v>
      </c>
      <c r="E131" s="173" t="s">
        <v>1982</v>
      </c>
      <c r="F131" s="174" t="s">
        <v>1983</v>
      </c>
      <c r="G131" s="175" t="s">
        <v>1851</v>
      </c>
      <c r="H131" s="176">
        <v>6</v>
      </c>
      <c r="I131" s="177"/>
      <c r="J131" s="176">
        <f t="shared" si="20"/>
        <v>0</v>
      </c>
      <c r="K131" s="174" t="s">
        <v>19</v>
      </c>
      <c r="L131" s="54"/>
      <c r="M131" s="178" t="s">
        <v>19</v>
      </c>
      <c r="N131" s="179" t="s">
        <v>41</v>
      </c>
      <c r="O131" s="35"/>
      <c r="P131" s="180">
        <f t="shared" si="21"/>
        <v>0</v>
      </c>
      <c r="Q131" s="180">
        <v>0</v>
      </c>
      <c r="R131" s="180">
        <f t="shared" si="22"/>
        <v>0</v>
      </c>
      <c r="S131" s="180">
        <v>0</v>
      </c>
      <c r="T131" s="181">
        <f t="shared" si="23"/>
        <v>0</v>
      </c>
      <c r="AR131" s="17" t="s">
        <v>150</v>
      </c>
      <c r="AT131" s="17" t="s">
        <v>129</v>
      </c>
      <c r="AU131" s="17" t="s">
        <v>77</v>
      </c>
      <c r="AY131" s="17" t="s">
        <v>128</v>
      </c>
      <c r="BE131" s="182">
        <f t="shared" si="24"/>
        <v>0</v>
      </c>
      <c r="BF131" s="182">
        <f t="shared" si="25"/>
        <v>0</v>
      </c>
      <c r="BG131" s="182">
        <f t="shared" si="26"/>
        <v>0</v>
      </c>
      <c r="BH131" s="182">
        <f t="shared" si="27"/>
        <v>0</v>
      </c>
      <c r="BI131" s="182">
        <f t="shared" si="28"/>
        <v>0</v>
      </c>
      <c r="BJ131" s="17" t="s">
        <v>77</v>
      </c>
      <c r="BK131" s="182">
        <f t="shared" si="29"/>
        <v>0</v>
      </c>
      <c r="BL131" s="17" t="s">
        <v>150</v>
      </c>
      <c r="BM131" s="17" t="s">
        <v>1984</v>
      </c>
    </row>
    <row r="132" spans="2:65" s="1" customFormat="1" ht="22.5" customHeight="1">
      <c r="B132" s="34"/>
      <c r="C132" s="172" t="s">
        <v>562</v>
      </c>
      <c r="D132" s="172" t="s">
        <v>129</v>
      </c>
      <c r="E132" s="173" t="s">
        <v>1985</v>
      </c>
      <c r="F132" s="174" t="s">
        <v>1986</v>
      </c>
      <c r="G132" s="175" t="s">
        <v>1851</v>
      </c>
      <c r="H132" s="176">
        <v>2</v>
      </c>
      <c r="I132" s="177"/>
      <c r="J132" s="176">
        <f t="shared" si="20"/>
        <v>0</v>
      </c>
      <c r="K132" s="174" t="s">
        <v>19</v>
      </c>
      <c r="L132" s="54"/>
      <c r="M132" s="178" t="s">
        <v>19</v>
      </c>
      <c r="N132" s="179" t="s">
        <v>41</v>
      </c>
      <c r="O132" s="35"/>
      <c r="P132" s="180">
        <f t="shared" si="21"/>
        <v>0</v>
      </c>
      <c r="Q132" s="180">
        <v>0</v>
      </c>
      <c r="R132" s="180">
        <f t="shared" si="22"/>
        <v>0</v>
      </c>
      <c r="S132" s="180">
        <v>0</v>
      </c>
      <c r="T132" s="181">
        <f t="shared" si="23"/>
        <v>0</v>
      </c>
      <c r="AR132" s="17" t="s">
        <v>150</v>
      </c>
      <c r="AT132" s="17" t="s">
        <v>129</v>
      </c>
      <c r="AU132" s="17" t="s">
        <v>77</v>
      </c>
      <c r="AY132" s="17" t="s">
        <v>128</v>
      </c>
      <c r="BE132" s="182">
        <f t="shared" si="24"/>
        <v>0</v>
      </c>
      <c r="BF132" s="182">
        <f t="shared" si="25"/>
        <v>0</v>
      </c>
      <c r="BG132" s="182">
        <f t="shared" si="26"/>
        <v>0</v>
      </c>
      <c r="BH132" s="182">
        <f t="shared" si="27"/>
        <v>0</v>
      </c>
      <c r="BI132" s="182">
        <f t="shared" si="28"/>
        <v>0</v>
      </c>
      <c r="BJ132" s="17" t="s">
        <v>77</v>
      </c>
      <c r="BK132" s="182">
        <f t="shared" si="29"/>
        <v>0</v>
      </c>
      <c r="BL132" s="17" t="s">
        <v>150</v>
      </c>
      <c r="BM132" s="17" t="s">
        <v>1987</v>
      </c>
    </row>
    <row r="133" spans="2:65" s="1" customFormat="1" ht="22.5" customHeight="1">
      <c r="B133" s="34"/>
      <c r="C133" s="172" t="s">
        <v>569</v>
      </c>
      <c r="D133" s="172" t="s">
        <v>129</v>
      </c>
      <c r="E133" s="173" t="s">
        <v>1988</v>
      </c>
      <c r="F133" s="174" t="s">
        <v>1989</v>
      </c>
      <c r="G133" s="175" t="s">
        <v>1851</v>
      </c>
      <c r="H133" s="176">
        <v>1</v>
      </c>
      <c r="I133" s="177"/>
      <c r="J133" s="176">
        <f t="shared" si="20"/>
        <v>0</v>
      </c>
      <c r="K133" s="174" t="s">
        <v>19</v>
      </c>
      <c r="L133" s="54"/>
      <c r="M133" s="178" t="s">
        <v>19</v>
      </c>
      <c r="N133" s="179" t="s">
        <v>41</v>
      </c>
      <c r="O133" s="35"/>
      <c r="P133" s="180">
        <f t="shared" si="21"/>
        <v>0</v>
      </c>
      <c r="Q133" s="180">
        <v>0</v>
      </c>
      <c r="R133" s="180">
        <f t="shared" si="22"/>
        <v>0</v>
      </c>
      <c r="S133" s="180">
        <v>0</v>
      </c>
      <c r="T133" s="181">
        <f t="shared" si="23"/>
        <v>0</v>
      </c>
      <c r="AR133" s="17" t="s">
        <v>150</v>
      </c>
      <c r="AT133" s="17" t="s">
        <v>129</v>
      </c>
      <c r="AU133" s="17" t="s">
        <v>77</v>
      </c>
      <c r="AY133" s="17" t="s">
        <v>128</v>
      </c>
      <c r="BE133" s="182">
        <f t="shared" si="24"/>
        <v>0</v>
      </c>
      <c r="BF133" s="182">
        <f t="shared" si="25"/>
        <v>0</v>
      </c>
      <c r="BG133" s="182">
        <f t="shared" si="26"/>
        <v>0</v>
      </c>
      <c r="BH133" s="182">
        <f t="shared" si="27"/>
        <v>0</v>
      </c>
      <c r="BI133" s="182">
        <f t="shared" si="28"/>
        <v>0</v>
      </c>
      <c r="BJ133" s="17" t="s">
        <v>77</v>
      </c>
      <c r="BK133" s="182">
        <f t="shared" si="29"/>
        <v>0</v>
      </c>
      <c r="BL133" s="17" t="s">
        <v>150</v>
      </c>
      <c r="BM133" s="17" t="s">
        <v>1990</v>
      </c>
    </row>
    <row r="134" spans="2:65" s="1" customFormat="1" ht="31.5" customHeight="1">
      <c r="B134" s="34"/>
      <c r="C134" s="172" t="s">
        <v>577</v>
      </c>
      <c r="D134" s="172" t="s">
        <v>129</v>
      </c>
      <c r="E134" s="173" t="s">
        <v>1991</v>
      </c>
      <c r="F134" s="174" t="s">
        <v>1992</v>
      </c>
      <c r="G134" s="175" t="s">
        <v>1851</v>
      </c>
      <c r="H134" s="176">
        <v>1</v>
      </c>
      <c r="I134" s="177"/>
      <c r="J134" s="176">
        <f t="shared" si="20"/>
        <v>0</v>
      </c>
      <c r="K134" s="174" t="s">
        <v>19</v>
      </c>
      <c r="L134" s="54"/>
      <c r="M134" s="178" t="s">
        <v>19</v>
      </c>
      <c r="N134" s="179" t="s">
        <v>41</v>
      </c>
      <c r="O134" s="35"/>
      <c r="P134" s="180">
        <f t="shared" si="21"/>
        <v>0</v>
      </c>
      <c r="Q134" s="180">
        <v>0</v>
      </c>
      <c r="R134" s="180">
        <f t="shared" si="22"/>
        <v>0</v>
      </c>
      <c r="S134" s="180">
        <v>0</v>
      </c>
      <c r="T134" s="181">
        <f t="shared" si="23"/>
        <v>0</v>
      </c>
      <c r="AR134" s="17" t="s">
        <v>150</v>
      </c>
      <c r="AT134" s="17" t="s">
        <v>129</v>
      </c>
      <c r="AU134" s="17" t="s">
        <v>77</v>
      </c>
      <c r="AY134" s="17" t="s">
        <v>128</v>
      </c>
      <c r="BE134" s="182">
        <f t="shared" si="24"/>
        <v>0</v>
      </c>
      <c r="BF134" s="182">
        <f t="shared" si="25"/>
        <v>0</v>
      </c>
      <c r="BG134" s="182">
        <f t="shared" si="26"/>
        <v>0</v>
      </c>
      <c r="BH134" s="182">
        <f t="shared" si="27"/>
        <v>0</v>
      </c>
      <c r="BI134" s="182">
        <f t="shared" si="28"/>
        <v>0</v>
      </c>
      <c r="BJ134" s="17" t="s">
        <v>77</v>
      </c>
      <c r="BK134" s="182">
        <f t="shared" si="29"/>
        <v>0</v>
      </c>
      <c r="BL134" s="17" t="s">
        <v>150</v>
      </c>
      <c r="BM134" s="17" t="s">
        <v>1993</v>
      </c>
    </row>
    <row r="135" spans="2:65" s="1" customFormat="1" ht="57" customHeight="1">
      <c r="B135" s="34"/>
      <c r="C135" s="172" t="s">
        <v>583</v>
      </c>
      <c r="D135" s="172" t="s">
        <v>129</v>
      </c>
      <c r="E135" s="173" t="s">
        <v>1994</v>
      </c>
      <c r="F135" s="174" t="s">
        <v>1995</v>
      </c>
      <c r="G135" s="175" t="s">
        <v>1851</v>
      </c>
      <c r="H135" s="176">
        <v>24</v>
      </c>
      <c r="I135" s="177"/>
      <c r="J135" s="176">
        <f t="shared" si="20"/>
        <v>0</v>
      </c>
      <c r="K135" s="174" t="s">
        <v>19</v>
      </c>
      <c r="L135" s="54"/>
      <c r="M135" s="178" t="s">
        <v>19</v>
      </c>
      <c r="N135" s="179" t="s">
        <v>41</v>
      </c>
      <c r="O135" s="35"/>
      <c r="P135" s="180">
        <f t="shared" si="21"/>
        <v>0</v>
      </c>
      <c r="Q135" s="180">
        <v>0</v>
      </c>
      <c r="R135" s="180">
        <f t="shared" si="22"/>
        <v>0</v>
      </c>
      <c r="S135" s="180">
        <v>0</v>
      </c>
      <c r="T135" s="181">
        <f t="shared" si="23"/>
        <v>0</v>
      </c>
      <c r="AR135" s="17" t="s">
        <v>150</v>
      </c>
      <c r="AT135" s="17" t="s">
        <v>129</v>
      </c>
      <c r="AU135" s="17" t="s">
        <v>77</v>
      </c>
      <c r="AY135" s="17" t="s">
        <v>128</v>
      </c>
      <c r="BE135" s="182">
        <f t="shared" si="24"/>
        <v>0</v>
      </c>
      <c r="BF135" s="182">
        <f t="shared" si="25"/>
        <v>0</v>
      </c>
      <c r="BG135" s="182">
        <f t="shared" si="26"/>
        <v>0</v>
      </c>
      <c r="BH135" s="182">
        <f t="shared" si="27"/>
        <v>0</v>
      </c>
      <c r="BI135" s="182">
        <f t="shared" si="28"/>
        <v>0</v>
      </c>
      <c r="BJ135" s="17" t="s">
        <v>77</v>
      </c>
      <c r="BK135" s="182">
        <f t="shared" si="29"/>
        <v>0</v>
      </c>
      <c r="BL135" s="17" t="s">
        <v>150</v>
      </c>
      <c r="BM135" s="17" t="s">
        <v>1996</v>
      </c>
    </row>
    <row r="136" spans="2:65" s="1" customFormat="1" ht="22.5" customHeight="1">
      <c r="B136" s="34"/>
      <c r="C136" s="172" t="s">
        <v>587</v>
      </c>
      <c r="D136" s="172" t="s">
        <v>129</v>
      </c>
      <c r="E136" s="173" t="s">
        <v>1997</v>
      </c>
      <c r="F136" s="174" t="s">
        <v>1998</v>
      </c>
      <c r="G136" s="175" t="s">
        <v>1841</v>
      </c>
      <c r="H136" s="176">
        <v>240</v>
      </c>
      <c r="I136" s="177"/>
      <c r="J136" s="176">
        <f t="shared" si="20"/>
        <v>0</v>
      </c>
      <c r="K136" s="174" t="s">
        <v>19</v>
      </c>
      <c r="L136" s="54"/>
      <c r="M136" s="178" t="s">
        <v>19</v>
      </c>
      <c r="N136" s="179" t="s">
        <v>41</v>
      </c>
      <c r="O136" s="35"/>
      <c r="P136" s="180">
        <f t="shared" si="21"/>
        <v>0</v>
      </c>
      <c r="Q136" s="180">
        <v>0</v>
      </c>
      <c r="R136" s="180">
        <f t="shared" si="22"/>
        <v>0</v>
      </c>
      <c r="S136" s="180">
        <v>0</v>
      </c>
      <c r="T136" s="181">
        <f t="shared" si="23"/>
        <v>0</v>
      </c>
      <c r="AR136" s="17" t="s">
        <v>150</v>
      </c>
      <c r="AT136" s="17" t="s">
        <v>129</v>
      </c>
      <c r="AU136" s="17" t="s">
        <v>77</v>
      </c>
      <c r="AY136" s="17" t="s">
        <v>128</v>
      </c>
      <c r="BE136" s="182">
        <f t="shared" si="24"/>
        <v>0</v>
      </c>
      <c r="BF136" s="182">
        <f t="shared" si="25"/>
        <v>0</v>
      </c>
      <c r="BG136" s="182">
        <f t="shared" si="26"/>
        <v>0</v>
      </c>
      <c r="BH136" s="182">
        <f t="shared" si="27"/>
        <v>0</v>
      </c>
      <c r="BI136" s="182">
        <f t="shared" si="28"/>
        <v>0</v>
      </c>
      <c r="BJ136" s="17" t="s">
        <v>77</v>
      </c>
      <c r="BK136" s="182">
        <f t="shared" si="29"/>
        <v>0</v>
      </c>
      <c r="BL136" s="17" t="s">
        <v>150</v>
      </c>
      <c r="BM136" s="17" t="s">
        <v>1999</v>
      </c>
    </row>
    <row r="137" spans="2:65" s="1" customFormat="1" ht="22.5" customHeight="1">
      <c r="B137" s="34"/>
      <c r="C137" s="172" t="s">
        <v>591</v>
      </c>
      <c r="D137" s="172" t="s">
        <v>129</v>
      </c>
      <c r="E137" s="173" t="s">
        <v>2000</v>
      </c>
      <c r="F137" s="174" t="s">
        <v>2001</v>
      </c>
      <c r="G137" s="175" t="s">
        <v>1841</v>
      </c>
      <c r="H137" s="176">
        <v>45</v>
      </c>
      <c r="I137" s="177"/>
      <c r="J137" s="176">
        <f t="shared" si="20"/>
        <v>0</v>
      </c>
      <c r="K137" s="174" t="s">
        <v>19</v>
      </c>
      <c r="L137" s="54"/>
      <c r="M137" s="178" t="s">
        <v>19</v>
      </c>
      <c r="N137" s="179" t="s">
        <v>41</v>
      </c>
      <c r="O137" s="35"/>
      <c r="P137" s="180">
        <f t="shared" si="21"/>
        <v>0</v>
      </c>
      <c r="Q137" s="180">
        <v>0</v>
      </c>
      <c r="R137" s="180">
        <f t="shared" si="22"/>
        <v>0</v>
      </c>
      <c r="S137" s="180">
        <v>0</v>
      </c>
      <c r="T137" s="181">
        <f t="shared" si="23"/>
        <v>0</v>
      </c>
      <c r="AR137" s="17" t="s">
        <v>150</v>
      </c>
      <c r="AT137" s="17" t="s">
        <v>129</v>
      </c>
      <c r="AU137" s="17" t="s">
        <v>77</v>
      </c>
      <c r="AY137" s="17" t="s">
        <v>128</v>
      </c>
      <c r="BE137" s="182">
        <f t="shared" si="24"/>
        <v>0</v>
      </c>
      <c r="BF137" s="182">
        <f t="shared" si="25"/>
        <v>0</v>
      </c>
      <c r="BG137" s="182">
        <f t="shared" si="26"/>
        <v>0</v>
      </c>
      <c r="BH137" s="182">
        <f t="shared" si="27"/>
        <v>0</v>
      </c>
      <c r="BI137" s="182">
        <f t="shared" si="28"/>
        <v>0</v>
      </c>
      <c r="BJ137" s="17" t="s">
        <v>77</v>
      </c>
      <c r="BK137" s="182">
        <f t="shared" si="29"/>
        <v>0</v>
      </c>
      <c r="BL137" s="17" t="s">
        <v>150</v>
      </c>
      <c r="BM137" s="17" t="s">
        <v>2002</v>
      </c>
    </row>
    <row r="138" spans="2:65" s="1" customFormat="1" ht="22.5" customHeight="1">
      <c r="B138" s="34"/>
      <c r="C138" s="172" t="s">
        <v>595</v>
      </c>
      <c r="D138" s="172" t="s">
        <v>129</v>
      </c>
      <c r="E138" s="173" t="s">
        <v>2003</v>
      </c>
      <c r="F138" s="174" t="s">
        <v>2004</v>
      </c>
      <c r="G138" s="175" t="s">
        <v>1841</v>
      </c>
      <c r="H138" s="176">
        <v>52</v>
      </c>
      <c r="I138" s="177"/>
      <c r="J138" s="176">
        <f aca="true" t="shared" si="30" ref="J138:J169">ROUND(I138*H138,1)</f>
        <v>0</v>
      </c>
      <c r="K138" s="174" t="s">
        <v>19</v>
      </c>
      <c r="L138" s="54"/>
      <c r="M138" s="178" t="s">
        <v>19</v>
      </c>
      <c r="N138" s="179" t="s">
        <v>41</v>
      </c>
      <c r="O138" s="35"/>
      <c r="P138" s="180">
        <f aca="true" t="shared" si="31" ref="P138:P169">O138*H138</f>
        <v>0</v>
      </c>
      <c r="Q138" s="180">
        <v>0</v>
      </c>
      <c r="R138" s="180">
        <f aca="true" t="shared" si="32" ref="R138:R169">Q138*H138</f>
        <v>0</v>
      </c>
      <c r="S138" s="180">
        <v>0</v>
      </c>
      <c r="T138" s="181">
        <f aca="true" t="shared" si="33" ref="T138:T169">S138*H138</f>
        <v>0</v>
      </c>
      <c r="AR138" s="17" t="s">
        <v>150</v>
      </c>
      <c r="AT138" s="17" t="s">
        <v>129</v>
      </c>
      <c r="AU138" s="17" t="s">
        <v>77</v>
      </c>
      <c r="AY138" s="17" t="s">
        <v>128</v>
      </c>
      <c r="BE138" s="182">
        <f aca="true" t="shared" si="34" ref="BE138:BE165">IF(N138="základní",J138,0)</f>
        <v>0</v>
      </c>
      <c r="BF138" s="182">
        <f aca="true" t="shared" si="35" ref="BF138:BF165">IF(N138="snížená",J138,0)</f>
        <v>0</v>
      </c>
      <c r="BG138" s="182">
        <f aca="true" t="shared" si="36" ref="BG138:BG165">IF(N138="zákl. přenesená",J138,0)</f>
        <v>0</v>
      </c>
      <c r="BH138" s="182">
        <f aca="true" t="shared" si="37" ref="BH138:BH165">IF(N138="sníž. přenesená",J138,0)</f>
        <v>0</v>
      </c>
      <c r="BI138" s="182">
        <f aca="true" t="shared" si="38" ref="BI138:BI165">IF(N138="nulová",J138,0)</f>
        <v>0</v>
      </c>
      <c r="BJ138" s="17" t="s">
        <v>77</v>
      </c>
      <c r="BK138" s="182">
        <f aca="true" t="shared" si="39" ref="BK138:BK165">ROUND(I138*H138,1)</f>
        <v>0</v>
      </c>
      <c r="BL138" s="17" t="s">
        <v>150</v>
      </c>
      <c r="BM138" s="17" t="s">
        <v>2005</v>
      </c>
    </row>
    <row r="139" spans="2:65" s="1" customFormat="1" ht="22.5" customHeight="1">
      <c r="B139" s="34"/>
      <c r="C139" s="172" t="s">
        <v>601</v>
      </c>
      <c r="D139" s="172" t="s">
        <v>129</v>
      </c>
      <c r="E139" s="173" t="s">
        <v>2006</v>
      </c>
      <c r="F139" s="174" t="s">
        <v>2007</v>
      </c>
      <c r="G139" s="175" t="s">
        <v>1841</v>
      </c>
      <c r="H139" s="176">
        <v>10</v>
      </c>
      <c r="I139" s="177"/>
      <c r="J139" s="176">
        <f t="shared" si="30"/>
        <v>0</v>
      </c>
      <c r="K139" s="174" t="s">
        <v>19</v>
      </c>
      <c r="L139" s="54"/>
      <c r="M139" s="178" t="s">
        <v>19</v>
      </c>
      <c r="N139" s="179" t="s">
        <v>41</v>
      </c>
      <c r="O139" s="35"/>
      <c r="P139" s="180">
        <f t="shared" si="31"/>
        <v>0</v>
      </c>
      <c r="Q139" s="180">
        <v>0</v>
      </c>
      <c r="R139" s="180">
        <f t="shared" si="32"/>
        <v>0</v>
      </c>
      <c r="S139" s="180">
        <v>0</v>
      </c>
      <c r="T139" s="181">
        <f t="shared" si="33"/>
        <v>0</v>
      </c>
      <c r="AR139" s="17" t="s">
        <v>150</v>
      </c>
      <c r="AT139" s="17" t="s">
        <v>129</v>
      </c>
      <c r="AU139" s="17" t="s">
        <v>77</v>
      </c>
      <c r="AY139" s="17" t="s">
        <v>128</v>
      </c>
      <c r="BE139" s="182">
        <f t="shared" si="34"/>
        <v>0</v>
      </c>
      <c r="BF139" s="182">
        <f t="shared" si="35"/>
        <v>0</v>
      </c>
      <c r="BG139" s="182">
        <f t="shared" si="36"/>
        <v>0</v>
      </c>
      <c r="BH139" s="182">
        <f t="shared" si="37"/>
        <v>0</v>
      </c>
      <c r="BI139" s="182">
        <f t="shared" si="38"/>
        <v>0</v>
      </c>
      <c r="BJ139" s="17" t="s">
        <v>77</v>
      </c>
      <c r="BK139" s="182">
        <f t="shared" si="39"/>
        <v>0</v>
      </c>
      <c r="BL139" s="17" t="s">
        <v>150</v>
      </c>
      <c r="BM139" s="17" t="s">
        <v>2008</v>
      </c>
    </row>
    <row r="140" spans="2:65" s="1" customFormat="1" ht="22.5" customHeight="1">
      <c r="B140" s="34"/>
      <c r="C140" s="172" t="s">
        <v>607</v>
      </c>
      <c r="D140" s="172" t="s">
        <v>129</v>
      </c>
      <c r="E140" s="173" t="s">
        <v>2009</v>
      </c>
      <c r="F140" s="174" t="s">
        <v>2010</v>
      </c>
      <c r="G140" s="175" t="s">
        <v>1841</v>
      </c>
      <c r="H140" s="176">
        <v>53</v>
      </c>
      <c r="I140" s="177"/>
      <c r="J140" s="176">
        <f t="shared" si="30"/>
        <v>0</v>
      </c>
      <c r="K140" s="174" t="s">
        <v>19</v>
      </c>
      <c r="L140" s="54"/>
      <c r="M140" s="178" t="s">
        <v>19</v>
      </c>
      <c r="N140" s="179" t="s">
        <v>41</v>
      </c>
      <c r="O140" s="35"/>
      <c r="P140" s="180">
        <f t="shared" si="31"/>
        <v>0</v>
      </c>
      <c r="Q140" s="180">
        <v>0</v>
      </c>
      <c r="R140" s="180">
        <f t="shared" si="32"/>
        <v>0</v>
      </c>
      <c r="S140" s="180">
        <v>0</v>
      </c>
      <c r="T140" s="181">
        <f t="shared" si="33"/>
        <v>0</v>
      </c>
      <c r="AR140" s="17" t="s">
        <v>150</v>
      </c>
      <c r="AT140" s="17" t="s">
        <v>129</v>
      </c>
      <c r="AU140" s="17" t="s">
        <v>77</v>
      </c>
      <c r="AY140" s="17" t="s">
        <v>128</v>
      </c>
      <c r="BE140" s="182">
        <f t="shared" si="34"/>
        <v>0</v>
      </c>
      <c r="BF140" s="182">
        <f t="shared" si="35"/>
        <v>0</v>
      </c>
      <c r="BG140" s="182">
        <f t="shared" si="36"/>
        <v>0</v>
      </c>
      <c r="BH140" s="182">
        <f t="shared" si="37"/>
        <v>0</v>
      </c>
      <c r="BI140" s="182">
        <f t="shared" si="38"/>
        <v>0</v>
      </c>
      <c r="BJ140" s="17" t="s">
        <v>77</v>
      </c>
      <c r="BK140" s="182">
        <f t="shared" si="39"/>
        <v>0</v>
      </c>
      <c r="BL140" s="17" t="s">
        <v>150</v>
      </c>
      <c r="BM140" s="17" t="s">
        <v>2011</v>
      </c>
    </row>
    <row r="141" spans="2:65" s="1" customFormat="1" ht="31.5" customHeight="1">
      <c r="B141" s="34"/>
      <c r="C141" s="172" t="s">
        <v>611</v>
      </c>
      <c r="D141" s="172" t="s">
        <v>129</v>
      </c>
      <c r="E141" s="173" t="s">
        <v>2012</v>
      </c>
      <c r="F141" s="174" t="s">
        <v>2013</v>
      </c>
      <c r="G141" s="175" t="s">
        <v>1841</v>
      </c>
      <c r="H141" s="176">
        <v>6</v>
      </c>
      <c r="I141" s="177"/>
      <c r="J141" s="176">
        <f t="shared" si="30"/>
        <v>0</v>
      </c>
      <c r="K141" s="174" t="s">
        <v>19</v>
      </c>
      <c r="L141" s="54"/>
      <c r="M141" s="178" t="s">
        <v>19</v>
      </c>
      <c r="N141" s="179" t="s">
        <v>41</v>
      </c>
      <c r="O141" s="35"/>
      <c r="P141" s="180">
        <f t="shared" si="31"/>
        <v>0</v>
      </c>
      <c r="Q141" s="180">
        <v>0</v>
      </c>
      <c r="R141" s="180">
        <f t="shared" si="32"/>
        <v>0</v>
      </c>
      <c r="S141" s="180">
        <v>0</v>
      </c>
      <c r="T141" s="181">
        <f t="shared" si="33"/>
        <v>0</v>
      </c>
      <c r="AR141" s="17" t="s">
        <v>150</v>
      </c>
      <c r="AT141" s="17" t="s">
        <v>129</v>
      </c>
      <c r="AU141" s="17" t="s">
        <v>77</v>
      </c>
      <c r="AY141" s="17" t="s">
        <v>128</v>
      </c>
      <c r="BE141" s="182">
        <f t="shared" si="34"/>
        <v>0</v>
      </c>
      <c r="BF141" s="182">
        <f t="shared" si="35"/>
        <v>0</v>
      </c>
      <c r="BG141" s="182">
        <f t="shared" si="36"/>
        <v>0</v>
      </c>
      <c r="BH141" s="182">
        <f t="shared" si="37"/>
        <v>0</v>
      </c>
      <c r="BI141" s="182">
        <f t="shared" si="38"/>
        <v>0</v>
      </c>
      <c r="BJ141" s="17" t="s">
        <v>77</v>
      </c>
      <c r="BK141" s="182">
        <f t="shared" si="39"/>
        <v>0</v>
      </c>
      <c r="BL141" s="17" t="s">
        <v>150</v>
      </c>
      <c r="BM141" s="17" t="s">
        <v>2014</v>
      </c>
    </row>
    <row r="142" spans="2:65" s="1" customFormat="1" ht="22.5" customHeight="1">
      <c r="B142" s="34"/>
      <c r="C142" s="172" t="s">
        <v>616</v>
      </c>
      <c r="D142" s="172" t="s">
        <v>129</v>
      </c>
      <c r="E142" s="173" t="s">
        <v>2015</v>
      </c>
      <c r="F142" s="174" t="s">
        <v>2016</v>
      </c>
      <c r="G142" s="175" t="s">
        <v>1851</v>
      </c>
      <c r="H142" s="176">
        <v>2</v>
      </c>
      <c r="I142" s="177"/>
      <c r="J142" s="176">
        <f t="shared" si="30"/>
        <v>0</v>
      </c>
      <c r="K142" s="174" t="s">
        <v>19</v>
      </c>
      <c r="L142" s="54"/>
      <c r="M142" s="178" t="s">
        <v>19</v>
      </c>
      <c r="N142" s="179" t="s">
        <v>41</v>
      </c>
      <c r="O142" s="35"/>
      <c r="P142" s="180">
        <f t="shared" si="31"/>
        <v>0</v>
      </c>
      <c r="Q142" s="180">
        <v>0</v>
      </c>
      <c r="R142" s="180">
        <f t="shared" si="32"/>
        <v>0</v>
      </c>
      <c r="S142" s="180">
        <v>0</v>
      </c>
      <c r="T142" s="181">
        <f t="shared" si="33"/>
        <v>0</v>
      </c>
      <c r="AR142" s="17" t="s">
        <v>150</v>
      </c>
      <c r="AT142" s="17" t="s">
        <v>129</v>
      </c>
      <c r="AU142" s="17" t="s">
        <v>77</v>
      </c>
      <c r="AY142" s="17" t="s">
        <v>128</v>
      </c>
      <c r="BE142" s="182">
        <f t="shared" si="34"/>
        <v>0</v>
      </c>
      <c r="BF142" s="182">
        <f t="shared" si="35"/>
        <v>0</v>
      </c>
      <c r="BG142" s="182">
        <f t="shared" si="36"/>
        <v>0</v>
      </c>
      <c r="BH142" s="182">
        <f t="shared" si="37"/>
        <v>0</v>
      </c>
      <c r="BI142" s="182">
        <f t="shared" si="38"/>
        <v>0</v>
      </c>
      <c r="BJ142" s="17" t="s">
        <v>77</v>
      </c>
      <c r="BK142" s="182">
        <f t="shared" si="39"/>
        <v>0</v>
      </c>
      <c r="BL142" s="17" t="s">
        <v>150</v>
      </c>
      <c r="BM142" s="17" t="s">
        <v>2017</v>
      </c>
    </row>
    <row r="143" spans="2:65" s="1" customFormat="1" ht="31.5" customHeight="1">
      <c r="B143" s="34"/>
      <c r="C143" s="172" t="s">
        <v>623</v>
      </c>
      <c r="D143" s="172" t="s">
        <v>129</v>
      </c>
      <c r="E143" s="173" t="s">
        <v>2018</v>
      </c>
      <c r="F143" s="174" t="s">
        <v>2019</v>
      </c>
      <c r="G143" s="175" t="s">
        <v>1851</v>
      </c>
      <c r="H143" s="176">
        <v>200</v>
      </c>
      <c r="I143" s="177"/>
      <c r="J143" s="176">
        <f t="shared" si="30"/>
        <v>0</v>
      </c>
      <c r="K143" s="174" t="s">
        <v>19</v>
      </c>
      <c r="L143" s="54"/>
      <c r="M143" s="178" t="s">
        <v>19</v>
      </c>
      <c r="N143" s="179" t="s">
        <v>41</v>
      </c>
      <c r="O143" s="35"/>
      <c r="P143" s="180">
        <f t="shared" si="31"/>
        <v>0</v>
      </c>
      <c r="Q143" s="180">
        <v>0</v>
      </c>
      <c r="R143" s="180">
        <f t="shared" si="32"/>
        <v>0</v>
      </c>
      <c r="S143" s="180">
        <v>0</v>
      </c>
      <c r="T143" s="181">
        <f t="shared" si="33"/>
        <v>0</v>
      </c>
      <c r="AR143" s="17" t="s">
        <v>150</v>
      </c>
      <c r="AT143" s="17" t="s">
        <v>129</v>
      </c>
      <c r="AU143" s="17" t="s">
        <v>77</v>
      </c>
      <c r="AY143" s="17" t="s">
        <v>128</v>
      </c>
      <c r="BE143" s="182">
        <f t="shared" si="34"/>
        <v>0</v>
      </c>
      <c r="BF143" s="182">
        <f t="shared" si="35"/>
        <v>0</v>
      </c>
      <c r="BG143" s="182">
        <f t="shared" si="36"/>
        <v>0</v>
      </c>
      <c r="BH143" s="182">
        <f t="shared" si="37"/>
        <v>0</v>
      </c>
      <c r="BI143" s="182">
        <f t="shared" si="38"/>
        <v>0</v>
      </c>
      <c r="BJ143" s="17" t="s">
        <v>77</v>
      </c>
      <c r="BK143" s="182">
        <f t="shared" si="39"/>
        <v>0</v>
      </c>
      <c r="BL143" s="17" t="s">
        <v>150</v>
      </c>
      <c r="BM143" s="17" t="s">
        <v>2020</v>
      </c>
    </row>
    <row r="144" spans="2:65" s="1" customFormat="1" ht="31.5" customHeight="1">
      <c r="B144" s="34"/>
      <c r="C144" s="172" t="s">
        <v>635</v>
      </c>
      <c r="D144" s="172" t="s">
        <v>129</v>
      </c>
      <c r="E144" s="173" t="s">
        <v>2021</v>
      </c>
      <c r="F144" s="174" t="s">
        <v>2022</v>
      </c>
      <c r="G144" s="175" t="s">
        <v>1851</v>
      </c>
      <c r="H144" s="176">
        <v>4</v>
      </c>
      <c r="I144" s="177"/>
      <c r="J144" s="176">
        <f t="shared" si="30"/>
        <v>0</v>
      </c>
      <c r="K144" s="174" t="s">
        <v>19</v>
      </c>
      <c r="L144" s="54"/>
      <c r="M144" s="178" t="s">
        <v>19</v>
      </c>
      <c r="N144" s="179" t="s">
        <v>41</v>
      </c>
      <c r="O144" s="35"/>
      <c r="P144" s="180">
        <f t="shared" si="31"/>
        <v>0</v>
      </c>
      <c r="Q144" s="180">
        <v>0</v>
      </c>
      <c r="R144" s="180">
        <f t="shared" si="32"/>
        <v>0</v>
      </c>
      <c r="S144" s="180">
        <v>0</v>
      </c>
      <c r="T144" s="181">
        <f t="shared" si="33"/>
        <v>0</v>
      </c>
      <c r="AR144" s="17" t="s">
        <v>150</v>
      </c>
      <c r="AT144" s="17" t="s">
        <v>129</v>
      </c>
      <c r="AU144" s="17" t="s">
        <v>77</v>
      </c>
      <c r="AY144" s="17" t="s">
        <v>128</v>
      </c>
      <c r="BE144" s="182">
        <f t="shared" si="34"/>
        <v>0</v>
      </c>
      <c r="BF144" s="182">
        <f t="shared" si="35"/>
        <v>0</v>
      </c>
      <c r="BG144" s="182">
        <f t="shared" si="36"/>
        <v>0</v>
      </c>
      <c r="BH144" s="182">
        <f t="shared" si="37"/>
        <v>0</v>
      </c>
      <c r="BI144" s="182">
        <f t="shared" si="38"/>
        <v>0</v>
      </c>
      <c r="BJ144" s="17" t="s">
        <v>77</v>
      </c>
      <c r="BK144" s="182">
        <f t="shared" si="39"/>
        <v>0</v>
      </c>
      <c r="BL144" s="17" t="s">
        <v>150</v>
      </c>
      <c r="BM144" s="17" t="s">
        <v>2023</v>
      </c>
    </row>
    <row r="145" spans="2:65" s="1" customFormat="1" ht="22.5" customHeight="1">
      <c r="B145" s="34"/>
      <c r="C145" s="172" t="s">
        <v>639</v>
      </c>
      <c r="D145" s="172" t="s">
        <v>129</v>
      </c>
      <c r="E145" s="173" t="s">
        <v>2024</v>
      </c>
      <c r="F145" s="174" t="s">
        <v>2025</v>
      </c>
      <c r="G145" s="175" t="s">
        <v>1851</v>
      </c>
      <c r="H145" s="176">
        <v>2</v>
      </c>
      <c r="I145" s="177"/>
      <c r="J145" s="176">
        <f t="shared" si="30"/>
        <v>0</v>
      </c>
      <c r="K145" s="174" t="s">
        <v>19</v>
      </c>
      <c r="L145" s="54"/>
      <c r="M145" s="178" t="s">
        <v>19</v>
      </c>
      <c r="N145" s="179" t="s">
        <v>41</v>
      </c>
      <c r="O145" s="35"/>
      <c r="P145" s="180">
        <f t="shared" si="31"/>
        <v>0</v>
      </c>
      <c r="Q145" s="180">
        <v>0</v>
      </c>
      <c r="R145" s="180">
        <f t="shared" si="32"/>
        <v>0</v>
      </c>
      <c r="S145" s="180">
        <v>0</v>
      </c>
      <c r="T145" s="181">
        <f t="shared" si="33"/>
        <v>0</v>
      </c>
      <c r="AR145" s="17" t="s">
        <v>150</v>
      </c>
      <c r="AT145" s="17" t="s">
        <v>129</v>
      </c>
      <c r="AU145" s="17" t="s">
        <v>77</v>
      </c>
      <c r="AY145" s="17" t="s">
        <v>128</v>
      </c>
      <c r="BE145" s="182">
        <f t="shared" si="34"/>
        <v>0</v>
      </c>
      <c r="BF145" s="182">
        <f t="shared" si="35"/>
        <v>0</v>
      </c>
      <c r="BG145" s="182">
        <f t="shared" si="36"/>
        <v>0</v>
      </c>
      <c r="BH145" s="182">
        <f t="shared" si="37"/>
        <v>0</v>
      </c>
      <c r="BI145" s="182">
        <f t="shared" si="38"/>
        <v>0</v>
      </c>
      <c r="BJ145" s="17" t="s">
        <v>77</v>
      </c>
      <c r="BK145" s="182">
        <f t="shared" si="39"/>
        <v>0</v>
      </c>
      <c r="BL145" s="17" t="s">
        <v>150</v>
      </c>
      <c r="BM145" s="17" t="s">
        <v>2026</v>
      </c>
    </row>
    <row r="146" spans="2:65" s="1" customFormat="1" ht="22.5" customHeight="1">
      <c r="B146" s="34"/>
      <c r="C146" s="172" t="s">
        <v>645</v>
      </c>
      <c r="D146" s="172" t="s">
        <v>129</v>
      </c>
      <c r="E146" s="173" t="s">
        <v>2027</v>
      </c>
      <c r="F146" s="174" t="s">
        <v>2028</v>
      </c>
      <c r="G146" s="175" t="s">
        <v>1851</v>
      </c>
      <c r="H146" s="176">
        <v>4</v>
      </c>
      <c r="I146" s="177"/>
      <c r="J146" s="176">
        <f t="shared" si="30"/>
        <v>0</v>
      </c>
      <c r="K146" s="174" t="s">
        <v>19</v>
      </c>
      <c r="L146" s="54"/>
      <c r="M146" s="178" t="s">
        <v>19</v>
      </c>
      <c r="N146" s="179" t="s">
        <v>41</v>
      </c>
      <c r="O146" s="35"/>
      <c r="P146" s="180">
        <f t="shared" si="31"/>
        <v>0</v>
      </c>
      <c r="Q146" s="180">
        <v>0</v>
      </c>
      <c r="R146" s="180">
        <f t="shared" si="32"/>
        <v>0</v>
      </c>
      <c r="S146" s="180">
        <v>0</v>
      </c>
      <c r="T146" s="181">
        <f t="shared" si="33"/>
        <v>0</v>
      </c>
      <c r="AR146" s="17" t="s">
        <v>150</v>
      </c>
      <c r="AT146" s="17" t="s">
        <v>129</v>
      </c>
      <c r="AU146" s="17" t="s">
        <v>77</v>
      </c>
      <c r="AY146" s="17" t="s">
        <v>128</v>
      </c>
      <c r="BE146" s="182">
        <f t="shared" si="34"/>
        <v>0</v>
      </c>
      <c r="BF146" s="182">
        <f t="shared" si="35"/>
        <v>0</v>
      </c>
      <c r="BG146" s="182">
        <f t="shared" si="36"/>
        <v>0</v>
      </c>
      <c r="BH146" s="182">
        <f t="shared" si="37"/>
        <v>0</v>
      </c>
      <c r="BI146" s="182">
        <f t="shared" si="38"/>
        <v>0</v>
      </c>
      <c r="BJ146" s="17" t="s">
        <v>77</v>
      </c>
      <c r="BK146" s="182">
        <f t="shared" si="39"/>
        <v>0</v>
      </c>
      <c r="BL146" s="17" t="s">
        <v>150</v>
      </c>
      <c r="BM146" s="17" t="s">
        <v>2029</v>
      </c>
    </row>
    <row r="147" spans="2:65" s="1" customFormat="1" ht="22.5" customHeight="1">
      <c r="B147" s="34"/>
      <c r="C147" s="172" t="s">
        <v>650</v>
      </c>
      <c r="D147" s="172" t="s">
        <v>129</v>
      </c>
      <c r="E147" s="173" t="s">
        <v>2030</v>
      </c>
      <c r="F147" s="174" t="s">
        <v>2031</v>
      </c>
      <c r="G147" s="175" t="s">
        <v>1851</v>
      </c>
      <c r="H147" s="176">
        <v>2</v>
      </c>
      <c r="I147" s="177"/>
      <c r="J147" s="176">
        <f t="shared" si="30"/>
        <v>0</v>
      </c>
      <c r="K147" s="174" t="s">
        <v>19</v>
      </c>
      <c r="L147" s="54"/>
      <c r="M147" s="178" t="s">
        <v>19</v>
      </c>
      <c r="N147" s="179" t="s">
        <v>41</v>
      </c>
      <c r="O147" s="35"/>
      <c r="P147" s="180">
        <f t="shared" si="31"/>
        <v>0</v>
      </c>
      <c r="Q147" s="180">
        <v>0</v>
      </c>
      <c r="R147" s="180">
        <f t="shared" si="32"/>
        <v>0</v>
      </c>
      <c r="S147" s="180">
        <v>0</v>
      </c>
      <c r="T147" s="181">
        <f t="shared" si="33"/>
        <v>0</v>
      </c>
      <c r="AR147" s="17" t="s">
        <v>150</v>
      </c>
      <c r="AT147" s="17" t="s">
        <v>129</v>
      </c>
      <c r="AU147" s="17" t="s">
        <v>77</v>
      </c>
      <c r="AY147" s="17" t="s">
        <v>128</v>
      </c>
      <c r="BE147" s="182">
        <f t="shared" si="34"/>
        <v>0</v>
      </c>
      <c r="BF147" s="182">
        <f t="shared" si="35"/>
        <v>0</v>
      </c>
      <c r="BG147" s="182">
        <f t="shared" si="36"/>
        <v>0</v>
      </c>
      <c r="BH147" s="182">
        <f t="shared" si="37"/>
        <v>0</v>
      </c>
      <c r="BI147" s="182">
        <f t="shared" si="38"/>
        <v>0</v>
      </c>
      <c r="BJ147" s="17" t="s">
        <v>77</v>
      </c>
      <c r="BK147" s="182">
        <f t="shared" si="39"/>
        <v>0</v>
      </c>
      <c r="BL147" s="17" t="s">
        <v>150</v>
      </c>
      <c r="BM147" s="17" t="s">
        <v>2032</v>
      </c>
    </row>
    <row r="148" spans="2:65" s="1" customFormat="1" ht="22.5" customHeight="1">
      <c r="B148" s="34"/>
      <c r="C148" s="172" t="s">
        <v>655</v>
      </c>
      <c r="D148" s="172" t="s">
        <v>129</v>
      </c>
      <c r="E148" s="173" t="s">
        <v>2033</v>
      </c>
      <c r="F148" s="174" t="s">
        <v>2034</v>
      </c>
      <c r="G148" s="175" t="s">
        <v>1851</v>
      </c>
      <c r="H148" s="176">
        <v>2</v>
      </c>
      <c r="I148" s="177"/>
      <c r="J148" s="176">
        <f t="shared" si="30"/>
        <v>0</v>
      </c>
      <c r="K148" s="174" t="s">
        <v>19</v>
      </c>
      <c r="L148" s="54"/>
      <c r="M148" s="178" t="s">
        <v>19</v>
      </c>
      <c r="N148" s="179" t="s">
        <v>41</v>
      </c>
      <c r="O148" s="35"/>
      <c r="P148" s="180">
        <f t="shared" si="31"/>
        <v>0</v>
      </c>
      <c r="Q148" s="180">
        <v>0</v>
      </c>
      <c r="R148" s="180">
        <f t="shared" si="32"/>
        <v>0</v>
      </c>
      <c r="S148" s="180">
        <v>0</v>
      </c>
      <c r="T148" s="181">
        <f t="shared" si="33"/>
        <v>0</v>
      </c>
      <c r="AR148" s="17" t="s">
        <v>150</v>
      </c>
      <c r="AT148" s="17" t="s">
        <v>129</v>
      </c>
      <c r="AU148" s="17" t="s">
        <v>77</v>
      </c>
      <c r="AY148" s="17" t="s">
        <v>128</v>
      </c>
      <c r="BE148" s="182">
        <f t="shared" si="34"/>
        <v>0</v>
      </c>
      <c r="BF148" s="182">
        <f t="shared" si="35"/>
        <v>0</v>
      </c>
      <c r="BG148" s="182">
        <f t="shared" si="36"/>
        <v>0</v>
      </c>
      <c r="BH148" s="182">
        <f t="shared" si="37"/>
        <v>0</v>
      </c>
      <c r="BI148" s="182">
        <f t="shared" si="38"/>
        <v>0</v>
      </c>
      <c r="BJ148" s="17" t="s">
        <v>77</v>
      </c>
      <c r="BK148" s="182">
        <f t="shared" si="39"/>
        <v>0</v>
      </c>
      <c r="BL148" s="17" t="s">
        <v>150</v>
      </c>
      <c r="BM148" s="17" t="s">
        <v>2035</v>
      </c>
    </row>
    <row r="149" spans="2:65" s="1" customFormat="1" ht="22.5" customHeight="1">
      <c r="B149" s="34"/>
      <c r="C149" s="172" t="s">
        <v>659</v>
      </c>
      <c r="D149" s="172" t="s">
        <v>129</v>
      </c>
      <c r="E149" s="173" t="s">
        <v>2036</v>
      </c>
      <c r="F149" s="174" t="s">
        <v>2037</v>
      </c>
      <c r="G149" s="175" t="s">
        <v>1851</v>
      </c>
      <c r="H149" s="176">
        <v>2</v>
      </c>
      <c r="I149" s="177"/>
      <c r="J149" s="176">
        <f t="shared" si="30"/>
        <v>0</v>
      </c>
      <c r="K149" s="174" t="s">
        <v>19</v>
      </c>
      <c r="L149" s="54"/>
      <c r="M149" s="178" t="s">
        <v>19</v>
      </c>
      <c r="N149" s="179" t="s">
        <v>41</v>
      </c>
      <c r="O149" s="35"/>
      <c r="P149" s="180">
        <f t="shared" si="31"/>
        <v>0</v>
      </c>
      <c r="Q149" s="180">
        <v>0</v>
      </c>
      <c r="R149" s="180">
        <f t="shared" si="32"/>
        <v>0</v>
      </c>
      <c r="S149" s="180">
        <v>0</v>
      </c>
      <c r="T149" s="181">
        <f t="shared" si="33"/>
        <v>0</v>
      </c>
      <c r="AR149" s="17" t="s">
        <v>150</v>
      </c>
      <c r="AT149" s="17" t="s">
        <v>129</v>
      </c>
      <c r="AU149" s="17" t="s">
        <v>77</v>
      </c>
      <c r="AY149" s="17" t="s">
        <v>128</v>
      </c>
      <c r="BE149" s="182">
        <f t="shared" si="34"/>
        <v>0</v>
      </c>
      <c r="BF149" s="182">
        <f t="shared" si="35"/>
        <v>0</v>
      </c>
      <c r="BG149" s="182">
        <f t="shared" si="36"/>
        <v>0</v>
      </c>
      <c r="BH149" s="182">
        <f t="shared" si="37"/>
        <v>0</v>
      </c>
      <c r="BI149" s="182">
        <f t="shared" si="38"/>
        <v>0</v>
      </c>
      <c r="BJ149" s="17" t="s">
        <v>77</v>
      </c>
      <c r="BK149" s="182">
        <f t="shared" si="39"/>
        <v>0</v>
      </c>
      <c r="BL149" s="17" t="s">
        <v>150</v>
      </c>
      <c r="BM149" s="17" t="s">
        <v>2038</v>
      </c>
    </row>
    <row r="150" spans="2:65" s="1" customFormat="1" ht="22.5" customHeight="1">
      <c r="B150" s="34"/>
      <c r="C150" s="172" t="s">
        <v>663</v>
      </c>
      <c r="D150" s="172" t="s">
        <v>129</v>
      </c>
      <c r="E150" s="173" t="s">
        <v>1888</v>
      </c>
      <c r="F150" s="174" t="s">
        <v>1889</v>
      </c>
      <c r="G150" s="175" t="s">
        <v>1841</v>
      </c>
      <c r="H150" s="176">
        <v>6</v>
      </c>
      <c r="I150" s="177"/>
      <c r="J150" s="176">
        <f t="shared" si="30"/>
        <v>0</v>
      </c>
      <c r="K150" s="174" t="s">
        <v>19</v>
      </c>
      <c r="L150" s="54"/>
      <c r="M150" s="178" t="s">
        <v>19</v>
      </c>
      <c r="N150" s="179" t="s">
        <v>41</v>
      </c>
      <c r="O150" s="35"/>
      <c r="P150" s="180">
        <f t="shared" si="31"/>
        <v>0</v>
      </c>
      <c r="Q150" s="180">
        <v>0</v>
      </c>
      <c r="R150" s="180">
        <f t="shared" si="32"/>
        <v>0</v>
      </c>
      <c r="S150" s="180">
        <v>0</v>
      </c>
      <c r="T150" s="181">
        <f t="shared" si="33"/>
        <v>0</v>
      </c>
      <c r="AR150" s="17" t="s">
        <v>150</v>
      </c>
      <c r="AT150" s="17" t="s">
        <v>129</v>
      </c>
      <c r="AU150" s="17" t="s">
        <v>77</v>
      </c>
      <c r="AY150" s="17" t="s">
        <v>128</v>
      </c>
      <c r="BE150" s="182">
        <f t="shared" si="34"/>
        <v>0</v>
      </c>
      <c r="BF150" s="182">
        <f t="shared" si="35"/>
        <v>0</v>
      </c>
      <c r="BG150" s="182">
        <f t="shared" si="36"/>
        <v>0</v>
      </c>
      <c r="BH150" s="182">
        <f t="shared" si="37"/>
        <v>0</v>
      </c>
      <c r="BI150" s="182">
        <f t="shared" si="38"/>
        <v>0</v>
      </c>
      <c r="BJ150" s="17" t="s">
        <v>77</v>
      </c>
      <c r="BK150" s="182">
        <f t="shared" si="39"/>
        <v>0</v>
      </c>
      <c r="BL150" s="17" t="s">
        <v>150</v>
      </c>
      <c r="BM150" s="17" t="s">
        <v>2039</v>
      </c>
    </row>
    <row r="151" spans="2:65" s="1" customFormat="1" ht="22.5" customHeight="1">
      <c r="B151" s="34"/>
      <c r="C151" s="172" t="s">
        <v>667</v>
      </c>
      <c r="D151" s="172" t="s">
        <v>129</v>
      </c>
      <c r="E151" s="173" t="s">
        <v>2040</v>
      </c>
      <c r="F151" s="174" t="s">
        <v>2041</v>
      </c>
      <c r="G151" s="175" t="s">
        <v>1841</v>
      </c>
      <c r="H151" s="176">
        <v>240</v>
      </c>
      <c r="I151" s="177"/>
      <c r="J151" s="176">
        <f t="shared" si="30"/>
        <v>0</v>
      </c>
      <c r="K151" s="174" t="s">
        <v>19</v>
      </c>
      <c r="L151" s="54"/>
      <c r="M151" s="178" t="s">
        <v>19</v>
      </c>
      <c r="N151" s="179" t="s">
        <v>41</v>
      </c>
      <c r="O151" s="35"/>
      <c r="P151" s="180">
        <f t="shared" si="31"/>
        <v>0</v>
      </c>
      <c r="Q151" s="180">
        <v>0</v>
      </c>
      <c r="R151" s="180">
        <f t="shared" si="32"/>
        <v>0</v>
      </c>
      <c r="S151" s="180">
        <v>0</v>
      </c>
      <c r="T151" s="181">
        <f t="shared" si="33"/>
        <v>0</v>
      </c>
      <c r="AR151" s="17" t="s">
        <v>150</v>
      </c>
      <c r="AT151" s="17" t="s">
        <v>129</v>
      </c>
      <c r="AU151" s="17" t="s">
        <v>77</v>
      </c>
      <c r="AY151" s="17" t="s">
        <v>128</v>
      </c>
      <c r="BE151" s="182">
        <f t="shared" si="34"/>
        <v>0</v>
      </c>
      <c r="BF151" s="182">
        <f t="shared" si="35"/>
        <v>0</v>
      </c>
      <c r="BG151" s="182">
        <f t="shared" si="36"/>
        <v>0</v>
      </c>
      <c r="BH151" s="182">
        <f t="shared" si="37"/>
        <v>0</v>
      </c>
      <c r="BI151" s="182">
        <f t="shared" si="38"/>
        <v>0</v>
      </c>
      <c r="BJ151" s="17" t="s">
        <v>77</v>
      </c>
      <c r="BK151" s="182">
        <f t="shared" si="39"/>
        <v>0</v>
      </c>
      <c r="BL151" s="17" t="s">
        <v>150</v>
      </c>
      <c r="BM151" s="17" t="s">
        <v>2042</v>
      </c>
    </row>
    <row r="152" spans="2:65" s="1" customFormat="1" ht="22.5" customHeight="1">
      <c r="B152" s="34"/>
      <c r="C152" s="172" t="s">
        <v>672</v>
      </c>
      <c r="D152" s="172" t="s">
        <v>129</v>
      </c>
      <c r="E152" s="173" t="s">
        <v>2043</v>
      </c>
      <c r="F152" s="174" t="s">
        <v>2044</v>
      </c>
      <c r="G152" s="175" t="s">
        <v>1841</v>
      </c>
      <c r="H152" s="176">
        <v>45</v>
      </c>
      <c r="I152" s="177"/>
      <c r="J152" s="176">
        <f t="shared" si="30"/>
        <v>0</v>
      </c>
      <c r="K152" s="174" t="s">
        <v>19</v>
      </c>
      <c r="L152" s="54"/>
      <c r="M152" s="178" t="s">
        <v>19</v>
      </c>
      <c r="N152" s="179" t="s">
        <v>41</v>
      </c>
      <c r="O152" s="35"/>
      <c r="P152" s="180">
        <f t="shared" si="31"/>
        <v>0</v>
      </c>
      <c r="Q152" s="180">
        <v>0</v>
      </c>
      <c r="R152" s="180">
        <f t="shared" si="32"/>
        <v>0</v>
      </c>
      <c r="S152" s="180">
        <v>0</v>
      </c>
      <c r="T152" s="181">
        <f t="shared" si="33"/>
        <v>0</v>
      </c>
      <c r="AR152" s="17" t="s">
        <v>150</v>
      </c>
      <c r="AT152" s="17" t="s">
        <v>129</v>
      </c>
      <c r="AU152" s="17" t="s">
        <v>77</v>
      </c>
      <c r="AY152" s="17" t="s">
        <v>128</v>
      </c>
      <c r="BE152" s="182">
        <f t="shared" si="34"/>
        <v>0</v>
      </c>
      <c r="BF152" s="182">
        <f t="shared" si="35"/>
        <v>0</v>
      </c>
      <c r="BG152" s="182">
        <f t="shared" si="36"/>
        <v>0</v>
      </c>
      <c r="BH152" s="182">
        <f t="shared" si="37"/>
        <v>0</v>
      </c>
      <c r="BI152" s="182">
        <f t="shared" si="38"/>
        <v>0</v>
      </c>
      <c r="BJ152" s="17" t="s">
        <v>77</v>
      </c>
      <c r="BK152" s="182">
        <f t="shared" si="39"/>
        <v>0</v>
      </c>
      <c r="BL152" s="17" t="s">
        <v>150</v>
      </c>
      <c r="BM152" s="17" t="s">
        <v>2045</v>
      </c>
    </row>
    <row r="153" spans="2:65" s="1" customFormat="1" ht="22.5" customHeight="1">
      <c r="B153" s="34"/>
      <c r="C153" s="172" t="s">
        <v>678</v>
      </c>
      <c r="D153" s="172" t="s">
        <v>129</v>
      </c>
      <c r="E153" s="173" t="s">
        <v>2046</v>
      </c>
      <c r="F153" s="174" t="s">
        <v>2047</v>
      </c>
      <c r="G153" s="175" t="s">
        <v>1841</v>
      </c>
      <c r="H153" s="176">
        <v>52</v>
      </c>
      <c r="I153" s="177"/>
      <c r="J153" s="176">
        <f t="shared" si="30"/>
        <v>0</v>
      </c>
      <c r="K153" s="174" t="s">
        <v>19</v>
      </c>
      <c r="L153" s="54"/>
      <c r="M153" s="178" t="s">
        <v>19</v>
      </c>
      <c r="N153" s="179" t="s">
        <v>41</v>
      </c>
      <c r="O153" s="35"/>
      <c r="P153" s="180">
        <f t="shared" si="31"/>
        <v>0</v>
      </c>
      <c r="Q153" s="180">
        <v>0</v>
      </c>
      <c r="R153" s="180">
        <f t="shared" si="32"/>
        <v>0</v>
      </c>
      <c r="S153" s="180">
        <v>0</v>
      </c>
      <c r="T153" s="181">
        <f t="shared" si="33"/>
        <v>0</v>
      </c>
      <c r="AR153" s="17" t="s">
        <v>150</v>
      </c>
      <c r="AT153" s="17" t="s">
        <v>129</v>
      </c>
      <c r="AU153" s="17" t="s">
        <v>77</v>
      </c>
      <c r="AY153" s="17" t="s">
        <v>128</v>
      </c>
      <c r="BE153" s="182">
        <f t="shared" si="34"/>
        <v>0</v>
      </c>
      <c r="BF153" s="182">
        <f t="shared" si="35"/>
        <v>0</v>
      </c>
      <c r="BG153" s="182">
        <f t="shared" si="36"/>
        <v>0</v>
      </c>
      <c r="BH153" s="182">
        <f t="shared" si="37"/>
        <v>0</v>
      </c>
      <c r="BI153" s="182">
        <f t="shared" si="38"/>
        <v>0</v>
      </c>
      <c r="BJ153" s="17" t="s">
        <v>77</v>
      </c>
      <c r="BK153" s="182">
        <f t="shared" si="39"/>
        <v>0</v>
      </c>
      <c r="BL153" s="17" t="s">
        <v>150</v>
      </c>
      <c r="BM153" s="17" t="s">
        <v>2048</v>
      </c>
    </row>
    <row r="154" spans="2:65" s="1" customFormat="1" ht="22.5" customHeight="1">
      <c r="B154" s="34"/>
      <c r="C154" s="172" t="s">
        <v>682</v>
      </c>
      <c r="D154" s="172" t="s">
        <v>129</v>
      </c>
      <c r="E154" s="173" t="s">
        <v>2049</v>
      </c>
      <c r="F154" s="174" t="s">
        <v>2050</v>
      </c>
      <c r="G154" s="175" t="s">
        <v>1841</v>
      </c>
      <c r="H154" s="176">
        <v>10</v>
      </c>
      <c r="I154" s="177"/>
      <c r="J154" s="176">
        <f t="shared" si="30"/>
        <v>0</v>
      </c>
      <c r="K154" s="174" t="s">
        <v>19</v>
      </c>
      <c r="L154" s="54"/>
      <c r="M154" s="178" t="s">
        <v>19</v>
      </c>
      <c r="N154" s="179" t="s">
        <v>41</v>
      </c>
      <c r="O154" s="35"/>
      <c r="P154" s="180">
        <f t="shared" si="31"/>
        <v>0</v>
      </c>
      <c r="Q154" s="180">
        <v>0</v>
      </c>
      <c r="R154" s="180">
        <f t="shared" si="32"/>
        <v>0</v>
      </c>
      <c r="S154" s="180">
        <v>0</v>
      </c>
      <c r="T154" s="181">
        <f t="shared" si="33"/>
        <v>0</v>
      </c>
      <c r="AR154" s="17" t="s">
        <v>150</v>
      </c>
      <c r="AT154" s="17" t="s">
        <v>129</v>
      </c>
      <c r="AU154" s="17" t="s">
        <v>77</v>
      </c>
      <c r="AY154" s="17" t="s">
        <v>128</v>
      </c>
      <c r="BE154" s="182">
        <f t="shared" si="34"/>
        <v>0</v>
      </c>
      <c r="BF154" s="182">
        <f t="shared" si="35"/>
        <v>0</v>
      </c>
      <c r="BG154" s="182">
        <f t="shared" si="36"/>
        <v>0</v>
      </c>
      <c r="BH154" s="182">
        <f t="shared" si="37"/>
        <v>0</v>
      </c>
      <c r="BI154" s="182">
        <f t="shared" si="38"/>
        <v>0</v>
      </c>
      <c r="BJ154" s="17" t="s">
        <v>77</v>
      </c>
      <c r="BK154" s="182">
        <f t="shared" si="39"/>
        <v>0</v>
      </c>
      <c r="BL154" s="17" t="s">
        <v>150</v>
      </c>
      <c r="BM154" s="17" t="s">
        <v>2051</v>
      </c>
    </row>
    <row r="155" spans="2:65" s="1" customFormat="1" ht="22.5" customHeight="1">
      <c r="B155" s="34"/>
      <c r="C155" s="172" t="s">
        <v>687</v>
      </c>
      <c r="D155" s="172" t="s">
        <v>129</v>
      </c>
      <c r="E155" s="173" t="s">
        <v>2052</v>
      </c>
      <c r="F155" s="174" t="s">
        <v>2053</v>
      </c>
      <c r="G155" s="175" t="s">
        <v>1841</v>
      </c>
      <c r="H155" s="176">
        <v>53</v>
      </c>
      <c r="I155" s="177"/>
      <c r="J155" s="176">
        <f t="shared" si="30"/>
        <v>0</v>
      </c>
      <c r="K155" s="174" t="s">
        <v>19</v>
      </c>
      <c r="L155" s="54"/>
      <c r="M155" s="178" t="s">
        <v>19</v>
      </c>
      <c r="N155" s="179" t="s">
        <v>41</v>
      </c>
      <c r="O155" s="35"/>
      <c r="P155" s="180">
        <f t="shared" si="31"/>
        <v>0</v>
      </c>
      <c r="Q155" s="180">
        <v>0</v>
      </c>
      <c r="R155" s="180">
        <f t="shared" si="32"/>
        <v>0</v>
      </c>
      <c r="S155" s="180">
        <v>0</v>
      </c>
      <c r="T155" s="181">
        <f t="shared" si="33"/>
        <v>0</v>
      </c>
      <c r="AR155" s="17" t="s">
        <v>150</v>
      </c>
      <c r="AT155" s="17" t="s">
        <v>129</v>
      </c>
      <c r="AU155" s="17" t="s">
        <v>77</v>
      </c>
      <c r="AY155" s="17" t="s">
        <v>128</v>
      </c>
      <c r="BE155" s="182">
        <f t="shared" si="34"/>
        <v>0</v>
      </c>
      <c r="BF155" s="182">
        <f t="shared" si="35"/>
        <v>0</v>
      </c>
      <c r="BG155" s="182">
        <f t="shared" si="36"/>
        <v>0</v>
      </c>
      <c r="BH155" s="182">
        <f t="shared" si="37"/>
        <v>0</v>
      </c>
      <c r="BI155" s="182">
        <f t="shared" si="38"/>
        <v>0</v>
      </c>
      <c r="BJ155" s="17" t="s">
        <v>77</v>
      </c>
      <c r="BK155" s="182">
        <f t="shared" si="39"/>
        <v>0</v>
      </c>
      <c r="BL155" s="17" t="s">
        <v>150</v>
      </c>
      <c r="BM155" s="17" t="s">
        <v>2054</v>
      </c>
    </row>
    <row r="156" spans="2:65" s="1" customFormat="1" ht="22.5" customHeight="1">
      <c r="B156" s="34"/>
      <c r="C156" s="172" t="s">
        <v>695</v>
      </c>
      <c r="D156" s="172" t="s">
        <v>129</v>
      </c>
      <c r="E156" s="173" t="s">
        <v>2055</v>
      </c>
      <c r="F156" s="174" t="s">
        <v>2056</v>
      </c>
      <c r="G156" s="175" t="s">
        <v>1841</v>
      </c>
      <c r="H156" s="176">
        <v>6</v>
      </c>
      <c r="I156" s="177"/>
      <c r="J156" s="176">
        <f t="shared" si="30"/>
        <v>0</v>
      </c>
      <c r="K156" s="174" t="s">
        <v>19</v>
      </c>
      <c r="L156" s="54"/>
      <c r="M156" s="178" t="s">
        <v>19</v>
      </c>
      <c r="N156" s="179" t="s">
        <v>41</v>
      </c>
      <c r="O156" s="35"/>
      <c r="P156" s="180">
        <f t="shared" si="31"/>
        <v>0</v>
      </c>
      <c r="Q156" s="180">
        <v>0</v>
      </c>
      <c r="R156" s="180">
        <f t="shared" si="32"/>
        <v>0</v>
      </c>
      <c r="S156" s="180">
        <v>0</v>
      </c>
      <c r="T156" s="181">
        <f t="shared" si="33"/>
        <v>0</v>
      </c>
      <c r="AR156" s="17" t="s">
        <v>150</v>
      </c>
      <c r="AT156" s="17" t="s">
        <v>129</v>
      </c>
      <c r="AU156" s="17" t="s">
        <v>77</v>
      </c>
      <c r="AY156" s="17" t="s">
        <v>128</v>
      </c>
      <c r="BE156" s="182">
        <f t="shared" si="34"/>
        <v>0</v>
      </c>
      <c r="BF156" s="182">
        <f t="shared" si="35"/>
        <v>0</v>
      </c>
      <c r="BG156" s="182">
        <f t="shared" si="36"/>
        <v>0</v>
      </c>
      <c r="BH156" s="182">
        <f t="shared" si="37"/>
        <v>0</v>
      </c>
      <c r="BI156" s="182">
        <f t="shared" si="38"/>
        <v>0</v>
      </c>
      <c r="BJ156" s="17" t="s">
        <v>77</v>
      </c>
      <c r="BK156" s="182">
        <f t="shared" si="39"/>
        <v>0</v>
      </c>
      <c r="BL156" s="17" t="s">
        <v>150</v>
      </c>
      <c r="BM156" s="17" t="s">
        <v>2057</v>
      </c>
    </row>
    <row r="157" spans="2:65" s="1" customFormat="1" ht="31.5" customHeight="1">
      <c r="B157" s="34"/>
      <c r="C157" s="172" t="s">
        <v>700</v>
      </c>
      <c r="D157" s="172" t="s">
        <v>129</v>
      </c>
      <c r="E157" s="173" t="s">
        <v>2058</v>
      </c>
      <c r="F157" s="174" t="s">
        <v>2059</v>
      </c>
      <c r="G157" s="175" t="s">
        <v>227</v>
      </c>
      <c r="H157" s="176">
        <v>2</v>
      </c>
      <c r="I157" s="177"/>
      <c r="J157" s="176">
        <f t="shared" si="30"/>
        <v>0</v>
      </c>
      <c r="K157" s="174" t="s">
        <v>19</v>
      </c>
      <c r="L157" s="54"/>
      <c r="M157" s="178" t="s">
        <v>19</v>
      </c>
      <c r="N157" s="179" t="s">
        <v>41</v>
      </c>
      <c r="O157" s="35"/>
      <c r="P157" s="180">
        <f t="shared" si="31"/>
        <v>0</v>
      </c>
      <c r="Q157" s="180">
        <v>0</v>
      </c>
      <c r="R157" s="180">
        <f t="shared" si="32"/>
        <v>0</v>
      </c>
      <c r="S157" s="180">
        <v>0</v>
      </c>
      <c r="T157" s="181">
        <f t="shared" si="33"/>
        <v>0</v>
      </c>
      <c r="AR157" s="17" t="s">
        <v>150</v>
      </c>
      <c r="AT157" s="17" t="s">
        <v>129</v>
      </c>
      <c r="AU157" s="17" t="s">
        <v>77</v>
      </c>
      <c r="AY157" s="17" t="s">
        <v>128</v>
      </c>
      <c r="BE157" s="182">
        <f t="shared" si="34"/>
        <v>0</v>
      </c>
      <c r="BF157" s="182">
        <f t="shared" si="35"/>
        <v>0</v>
      </c>
      <c r="BG157" s="182">
        <f t="shared" si="36"/>
        <v>0</v>
      </c>
      <c r="BH157" s="182">
        <f t="shared" si="37"/>
        <v>0</v>
      </c>
      <c r="BI157" s="182">
        <f t="shared" si="38"/>
        <v>0</v>
      </c>
      <c r="BJ157" s="17" t="s">
        <v>77</v>
      </c>
      <c r="BK157" s="182">
        <f t="shared" si="39"/>
        <v>0</v>
      </c>
      <c r="BL157" s="17" t="s">
        <v>150</v>
      </c>
      <c r="BM157" s="17" t="s">
        <v>2060</v>
      </c>
    </row>
    <row r="158" spans="2:65" s="1" customFormat="1" ht="22.5" customHeight="1">
      <c r="B158" s="34"/>
      <c r="C158" s="172" t="s">
        <v>704</v>
      </c>
      <c r="D158" s="172" t="s">
        <v>129</v>
      </c>
      <c r="E158" s="173" t="s">
        <v>2061</v>
      </c>
      <c r="F158" s="174" t="s">
        <v>2062</v>
      </c>
      <c r="G158" s="175" t="s">
        <v>1851</v>
      </c>
      <c r="H158" s="176">
        <v>10</v>
      </c>
      <c r="I158" s="177"/>
      <c r="J158" s="176">
        <f t="shared" si="30"/>
        <v>0</v>
      </c>
      <c r="K158" s="174" t="s">
        <v>19</v>
      </c>
      <c r="L158" s="54"/>
      <c r="M158" s="178" t="s">
        <v>19</v>
      </c>
      <c r="N158" s="179" t="s">
        <v>41</v>
      </c>
      <c r="O158" s="35"/>
      <c r="P158" s="180">
        <f t="shared" si="31"/>
        <v>0</v>
      </c>
      <c r="Q158" s="180">
        <v>0</v>
      </c>
      <c r="R158" s="180">
        <f t="shared" si="32"/>
        <v>0</v>
      </c>
      <c r="S158" s="180">
        <v>0</v>
      </c>
      <c r="T158" s="181">
        <f t="shared" si="33"/>
        <v>0</v>
      </c>
      <c r="AR158" s="17" t="s">
        <v>150</v>
      </c>
      <c r="AT158" s="17" t="s">
        <v>129</v>
      </c>
      <c r="AU158" s="17" t="s">
        <v>77</v>
      </c>
      <c r="AY158" s="17" t="s">
        <v>128</v>
      </c>
      <c r="BE158" s="182">
        <f t="shared" si="34"/>
        <v>0</v>
      </c>
      <c r="BF158" s="182">
        <f t="shared" si="35"/>
        <v>0</v>
      </c>
      <c r="BG158" s="182">
        <f t="shared" si="36"/>
        <v>0</v>
      </c>
      <c r="BH158" s="182">
        <f t="shared" si="37"/>
        <v>0</v>
      </c>
      <c r="BI158" s="182">
        <f t="shared" si="38"/>
        <v>0</v>
      </c>
      <c r="BJ158" s="17" t="s">
        <v>77</v>
      </c>
      <c r="BK158" s="182">
        <f t="shared" si="39"/>
        <v>0</v>
      </c>
      <c r="BL158" s="17" t="s">
        <v>150</v>
      </c>
      <c r="BM158" s="17" t="s">
        <v>2063</v>
      </c>
    </row>
    <row r="159" spans="2:65" s="1" customFormat="1" ht="22.5" customHeight="1">
      <c r="B159" s="34"/>
      <c r="C159" s="172" t="s">
        <v>709</v>
      </c>
      <c r="D159" s="172" t="s">
        <v>129</v>
      </c>
      <c r="E159" s="173" t="s">
        <v>2064</v>
      </c>
      <c r="F159" s="174" t="s">
        <v>1898</v>
      </c>
      <c r="G159" s="175" t="s">
        <v>1851</v>
      </c>
      <c r="H159" s="176">
        <v>1</v>
      </c>
      <c r="I159" s="177"/>
      <c r="J159" s="176">
        <f t="shared" si="30"/>
        <v>0</v>
      </c>
      <c r="K159" s="174" t="s">
        <v>19</v>
      </c>
      <c r="L159" s="54"/>
      <c r="M159" s="178" t="s">
        <v>19</v>
      </c>
      <c r="N159" s="179" t="s">
        <v>41</v>
      </c>
      <c r="O159" s="35"/>
      <c r="P159" s="180">
        <f t="shared" si="31"/>
        <v>0</v>
      </c>
      <c r="Q159" s="180">
        <v>0</v>
      </c>
      <c r="R159" s="180">
        <f t="shared" si="32"/>
        <v>0</v>
      </c>
      <c r="S159" s="180">
        <v>0</v>
      </c>
      <c r="T159" s="181">
        <f t="shared" si="33"/>
        <v>0</v>
      </c>
      <c r="AR159" s="17" t="s">
        <v>150</v>
      </c>
      <c r="AT159" s="17" t="s">
        <v>129</v>
      </c>
      <c r="AU159" s="17" t="s">
        <v>77</v>
      </c>
      <c r="AY159" s="17" t="s">
        <v>128</v>
      </c>
      <c r="BE159" s="182">
        <f t="shared" si="34"/>
        <v>0</v>
      </c>
      <c r="BF159" s="182">
        <f t="shared" si="35"/>
        <v>0</v>
      </c>
      <c r="BG159" s="182">
        <f t="shared" si="36"/>
        <v>0</v>
      </c>
      <c r="BH159" s="182">
        <f t="shared" si="37"/>
        <v>0</v>
      </c>
      <c r="BI159" s="182">
        <f t="shared" si="38"/>
        <v>0</v>
      </c>
      <c r="BJ159" s="17" t="s">
        <v>77</v>
      </c>
      <c r="BK159" s="182">
        <f t="shared" si="39"/>
        <v>0</v>
      </c>
      <c r="BL159" s="17" t="s">
        <v>150</v>
      </c>
      <c r="BM159" s="17" t="s">
        <v>2065</v>
      </c>
    </row>
    <row r="160" spans="2:65" s="1" customFormat="1" ht="31.5" customHeight="1">
      <c r="B160" s="34"/>
      <c r="C160" s="172" t="s">
        <v>719</v>
      </c>
      <c r="D160" s="172" t="s">
        <v>129</v>
      </c>
      <c r="E160" s="173" t="s">
        <v>2066</v>
      </c>
      <c r="F160" s="174" t="s">
        <v>2067</v>
      </c>
      <c r="G160" s="175" t="s">
        <v>1841</v>
      </c>
      <c r="H160" s="176">
        <v>50</v>
      </c>
      <c r="I160" s="177"/>
      <c r="J160" s="176">
        <f t="shared" si="30"/>
        <v>0</v>
      </c>
      <c r="K160" s="174" t="s">
        <v>19</v>
      </c>
      <c r="L160" s="54"/>
      <c r="M160" s="178" t="s">
        <v>19</v>
      </c>
      <c r="N160" s="179" t="s">
        <v>41</v>
      </c>
      <c r="O160" s="35"/>
      <c r="P160" s="180">
        <f t="shared" si="31"/>
        <v>0</v>
      </c>
      <c r="Q160" s="180">
        <v>0</v>
      </c>
      <c r="R160" s="180">
        <f t="shared" si="32"/>
        <v>0</v>
      </c>
      <c r="S160" s="180">
        <v>0</v>
      </c>
      <c r="T160" s="181">
        <f t="shared" si="33"/>
        <v>0</v>
      </c>
      <c r="AR160" s="17" t="s">
        <v>150</v>
      </c>
      <c r="AT160" s="17" t="s">
        <v>129</v>
      </c>
      <c r="AU160" s="17" t="s">
        <v>77</v>
      </c>
      <c r="AY160" s="17" t="s">
        <v>128</v>
      </c>
      <c r="BE160" s="182">
        <f t="shared" si="34"/>
        <v>0</v>
      </c>
      <c r="BF160" s="182">
        <f t="shared" si="35"/>
        <v>0</v>
      </c>
      <c r="BG160" s="182">
        <f t="shared" si="36"/>
        <v>0</v>
      </c>
      <c r="BH160" s="182">
        <f t="shared" si="37"/>
        <v>0</v>
      </c>
      <c r="BI160" s="182">
        <f t="shared" si="38"/>
        <v>0</v>
      </c>
      <c r="BJ160" s="17" t="s">
        <v>77</v>
      </c>
      <c r="BK160" s="182">
        <f t="shared" si="39"/>
        <v>0</v>
      </c>
      <c r="BL160" s="17" t="s">
        <v>150</v>
      </c>
      <c r="BM160" s="17" t="s">
        <v>2068</v>
      </c>
    </row>
    <row r="161" spans="2:65" s="1" customFormat="1" ht="31.5" customHeight="1">
      <c r="B161" s="34"/>
      <c r="C161" s="172" t="s">
        <v>728</v>
      </c>
      <c r="D161" s="172" t="s">
        <v>129</v>
      </c>
      <c r="E161" s="173" t="s">
        <v>2069</v>
      </c>
      <c r="F161" s="174" t="s">
        <v>2070</v>
      </c>
      <c r="G161" s="175" t="s">
        <v>1851</v>
      </c>
      <c r="H161" s="176">
        <v>3</v>
      </c>
      <c r="I161" s="177"/>
      <c r="J161" s="176">
        <f t="shared" si="30"/>
        <v>0</v>
      </c>
      <c r="K161" s="174" t="s">
        <v>19</v>
      </c>
      <c r="L161" s="54"/>
      <c r="M161" s="178" t="s">
        <v>19</v>
      </c>
      <c r="N161" s="179" t="s">
        <v>41</v>
      </c>
      <c r="O161" s="35"/>
      <c r="P161" s="180">
        <f t="shared" si="31"/>
        <v>0</v>
      </c>
      <c r="Q161" s="180">
        <v>0</v>
      </c>
      <c r="R161" s="180">
        <f t="shared" si="32"/>
        <v>0</v>
      </c>
      <c r="S161" s="180">
        <v>0</v>
      </c>
      <c r="T161" s="181">
        <f t="shared" si="33"/>
        <v>0</v>
      </c>
      <c r="AR161" s="17" t="s">
        <v>150</v>
      </c>
      <c r="AT161" s="17" t="s">
        <v>129</v>
      </c>
      <c r="AU161" s="17" t="s">
        <v>77</v>
      </c>
      <c r="AY161" s="17" t="s">
        <v>128</v>
      </c>
      <c r="BE161" s="182">
        <f t="shared" si="34"/>
        <v>0</v>
      </c>
      <c r="BF161" s="182">
        <f t="shared" si="35"/>
        <v>0</v>
      </c>
      <c r="BG161" s="182">
        <f t="shared" si="36"/>
        <v>0</v>
      </c>
      <c r="BH161" s="182">
        <f t="shared" si="37"/>
        <v>0</v>
      </c>
      <c r="BI161" s="182">
        <f t="shared" si="38"/>
        <v>0</v>
      </c>
      <c r="BJ161" s="17" t="s">
        <v>77</v>
      </c>
      <c r="BK161" s="182">
        <f t="shared" si="39"/>
        <v>0</v>
      </c>
      <c r="BL161" s="17" t="s">
        <v>150</v>
      </c>
      <c r="BM161" s="17" t="s">
        <v>2071</v>
      </c>
    </row>
    <row r="162" spans="2:65" s="1" customFormat="1" ht="31.5" customHeight="1">
      <c r="B162" s="34"/>
      <c r="C162" s="172" t="s">
        <v>734</v>
      </c>
      <c r="D162" s="172" t="s">
        <v>129</v>
      </c>
      <c r="E162" s="173" t="s">
        <v>2072</v>
      </c>
      <c r="F162" s="174" t="s">
        <v>2073</v>
      </c>
      <c r="G162" s="175" t="s">
        <v>1851</v>
      </c>
      <c r="H162" s="176">
        <v>30</v>
      </c>
      <c r="I162" s="177"/>
      <c r="J162" s="176">
        <f t="shared" si="30"/>
        <v>0</v>
      </c>
      <c r="K162" s="174" t="s">
        <v>19</v>
      </c>
      <c r="L162" s="54"/>
      <c r="M162" s="178" t="s">
        <v>19</v>
      </c>
      <c r="N162" s="179" t="s">
        <v>41</v>
      </c>
      <c r="O162" s="35"/>
      <c r="P162" s="180">
        <f t="shared" si="31"/>
        <v>0</v>
      </c>
      <c r="Q162" s="180">
        <v>0</v>
      </c>
      <c r="R162" s="180">
        <f t="shared" si="32"/>
        <v>0</v>
      </c>
      <c r="S162" s="180">
        <v>0</v>
      </c>
      <c r="T162" s="181">
        <f t="shared" si="33"/>
        <v>0</v>
      </c>
      <c r="AR162" s="17" t="s">
        <v>150</v>
      </c>
      <c r="AT162" s="17" t="s">
        <v>129</v>
      </c>
      <c r="AU162" s="17" t="s">
        <v>77</v>
      </c>
      <c r="AY162" s="17" t="s">
        <v>128</v>
      </c>
      <c r="BE162" s="182">
        <f t="shared" si="34"/>
        <v>0</v>
      </c>
      <c r="BF162" s="182">
        <f t="shared" si="35"/>
        <v>0</v>
      </c>
      <c r="BG162" s="182">
        <f t="shared" si="36"/>
        <v>0</v>
      </c>
      <c r="BH162" s="182">
        <f t="shared" si="37"/>
        <v>0</v>
      </c>
      <c r="BI162" s="182">
        <f t="shared" si="38"/>
        <v>0</v>
      </c>
      <c r="BJ162" s="17" t="s">
        <v>77</v>
      </c>
      <c r="BK162" s="182">
        <f t="shared" si="39"/>
        <v>0</v>
      </c>
      <c r="BL162" s="17" t="s">
        <v>150</v>
      </c>
      <c r="BM162" s="17" t="s">
        <v>2074</v>
      </c>
    </row>
    <row r="163" spans="2:65" s="1" customFormat="1" ht="31.5" customHeight="1">
      <c r="B163" s="34"/>
      <c r="C163" s="172" t="s">
        <v>739</v>
      </c>
      <c r="D163" s="172" t="s">
        <v>129</v>
      </c>
      <c r="E163" s="173" t="s">
        <v>2075</v>
      </c>
      <c r="F163" s="174" t="s">
        <v>2076</v>
      </c>
      <c r="G163" s="175" t="s">
        <v>1851</v>
      </c>
      <c r="H163" s="176">
        <v>6</v>
      </c>
      <c r="I163" s="177"/>
      <c r="J163" s="176">
        <f t="shared" si="30"/>
        <v>0</v>
      </c>
      <c r="K163" s="174" t="s">
        <v>19</v>
      </c>
      <c r="L163" s="54"/>
      <c r="M163" s="178" t="s">
        <v>19</v>
      </c>
      <c r="N163" s="179" t="s">
        <v>41</v>
      </c>
      <c r="O163" s="35"/>
      <c r="P163" s="180">
        <f t="shared" si="31"/>
        <v>0</v>
      </c>
      <c r="Q163" s="180">
        <v>0</v>
      </c>
      <c r="R163" s="180">
        <f t="shared" si="32"/>
        <v>0</v>
      </c>
      <c r="S163" s="180">
        <v>0</v>
      </c>
      <c r="T163" s="181">
        <f t="shared" si="33"/>
        <v>0</v>
      </c>
      <c r="AR163" s="17" t="s">
        <v>150</v>
      </c>
      <c r="AT163" s="17" t="s">
        <v>129</v>
      </c>
      <c r="AU163" s="17" t="s">
        <v>77</v>
      </c>
      <c r="AY163" s="17" t="s">
        <v>128</v>
      </c>
      <c r="BE163" s="182">
        <f t="shared" si="34"/>
        <v>0</v>
      </c>
      <c r="BF163" s="182">
        <f t="shared" si="35"/>
        <v>0</v>
      </c>
      <c r="BG163" s="182">
        <f t="shared" si="36"/>
        <v>0</v>
      </c>
      <c r="BH163" s="182">
        <f t="shared" si="37"/>
        <v>0</v>
      </c>
      <c r="BI163" s="182">
        <f t="shared" si="38"/>
        <v>0</v>
      </c>
      <c r="BJ163" s="17" t="s">
        <v>77</v>
      </c>
      <c r="BK163" s="182">
        <f t="shared" si="39"/>
        <v>0</v>
      </c>
      <c r="BL163" s="17" t="s">
        <v>150</v>
      </c>
      <c r="BM163" s="17" t="s">
        <v>2077</v>
      </c>
    </row>
    <row r="164" spans="2:65" s="1" customFormat="1" ht="22.5" customHeight="1">
      <c r="B164" s="34"/>
      <c r="C164" s="172" t="s">
        <v>745</v>
      </c>
      <c r="D164" s="172" t="s">
        <v>129</v>
      </c>
      <c r="E164" s="173" t="s">
        <v>2078</v>
      </c>
      <c r="F164" s="174" t="s">
        <v>2079</v>
      </c>
      <c r="G164" s="175" t="s">
        <v>1851</v>
      </c>
      <c r="H164" s="176">
        <v>6</v>
      </c>
      <c r="I164" s="177"/>
      <c r="J164" s="176">
        <f t="shared" si="30"/>
        <v>0</v>
      </c>
      <c r="K164" s="174" t="s">
        <v>19</v>
      </c>
      <c r="L164" s="54"/>
      <c r="M164" s="178" t="s">
        <v>19</v>
      </c>
      <c r="N164" s="179" t="s">
        <v>41</v>
      </c>
      <c r="O164" s="35"/>
      <c r="P164" s="180">
        <f t="shared" si="31"/>
        <v>0</v>
      </c>
      <c r="Q164" s="180">
        <v>0</v>
      </c>
      <c r="R164" s="180">
        <f t="shared" si="32"/>
        <v>0</v>
      </c>
      <c r="S164" s="180">
        <v>0</v>
      </c>
      <c r="T164" s="181">
        <f t="shared" si="33"/>
        <v>0</v>
      </c>
      <c r="AR164" s="17" t="s">
        <v>150</v>
      </c>
      <c r="AT164" s="17" t="s">
        <v>129</v>
      </c>
      <c r="AU164" s="17" t="s">
        <v>77</v>
      </c>
      <c r="AY164" s="17" t="s">
        <v>128</v>
      </c>
      <c r="BE164" s="182">
        <f t="shared" si="34"/>
        <v>0</v>
      </c>
      <c r="BF164" s="182">
        <f t="shared" si="35"/>
        <v>0</v>
      </c>
      <c r="BG164" s="182">
        <f t="shared" si="36"/>
        <v>0</v>
      </c>
      <c r="BH164" s="182">
        <f t="shared" si="37"/>
        <v>0</v>
      </c>
      <c r="BI164" s="182">
        <f t="shared" si="38"/>
        <v>0</v>
      </c>
      <c r="BJ164" s="17" t="s">
        <v>77</v>
      </c>
      <c r="BK164" s="182">
        <f t="shared" si="39"/>
        <v>0</v>
      </c>
      <c r="BL164" s="17" t="s">
        <v>150</v>
      </c>
      <c r="BM164" s="17" t="s">
        <v>2080</v>
      </c>
    </row>
    <row r="165" spans="2:65" s="1" customFormat="1" ht="22.5" customHeight="1">
      <c r="B165" s="34"/>
      <c r="C165" s="172" t="s">
        <v>753</v>
      </c>
      <c r="D165" s="172" t="s">
        <v>129</v>
      </c>
      <c r="E165" s="173" t="s">
        <v>2081</v>
      </c>
      <c r="F165" s="174" t="s">
        <v>2082</v>
      </c>
      <c r="G165" s="175" t="s">
        <v>1851</v>
      </c>
      <c r="H165" s="176">
        <v>1</v>
      </c>
      <c r="I165" s="177"/>
      <c r="J165" s="176">
        <f t="shared" si="30"/>
        <v>0</v>
      </c>
      <c r="K165" s="174" t="s">
        <v>19</v>
      </c>
      <c r="L165" s="54"/>
      <c r="M165" s="178" t="s">
        <v>19</v>
      </c>
      <c r="N165" s="179" t="s">
        <v>41</v>
      </c>
      <c r="O165" s="35"/>
      <c r="P165" s="180">
        <f t="shared" si="31"/>
        <v>0</v>
      </c>
      <c r="Q165" s="180">
        <v>0</v>
      </c>
      <c r="R165" s="180">
        <f t="shared" si="32"/>
        <v>0</v>
      </c>
      <c r="S165" s="180">
        <v>0</v>
      </c>
      <c r="T165" s="181">
        <f t="shared" si="33"/>
        <v>0</v>
      </c>
      <c r="AR165" s="17" t="s">
        <v>150</v>
      </c>
      <c r="AT165" s="17" t="s">
        <v>129</v>
      </c>
      <c r="AU165" s="17" t="s">
        <v>77</v>
      </c>
      <c r="AY165" s="17" t="s">
        <v>128</v>
      </c>
      <c r="BE165" s="182">
        <f t="shared" si="34"/>
        <v>0</v>
      </c>
      <c r="BF165" s="182">
        <f t="shared" si="35"/>
        <v>0</v>
      </c>
      <c r="BG165" s="182">
        <f t="shared" si="36"/>
        <v>0</v>
      </c>
      <c r="BH165" s="182">
        <f t="shared" si="37"/>
        <v>0</v>
      </c>
      <c r="BI165" s="182">
        <f t="shared" si="38"/>
        <v>0</v>
      </c>
      <c r="BJ165" s="17" t="s">
        <v>77</v>
      </c>
      <c r="BK165" s="182">
        <f t="shared" si="39"/>
        <v>0</v>
      </c>
      <c r="BL165" s="17" t="s">
        <v>150</v>
      </c>
      <c r="BM165" s="17" t="s">
        <v>2083</v>
      </c>
    </row>
    <row r="166" spans="2:63" s="9" customFormat="1" ht="37.35" customHeight="1">
      <c r="B166" s="158"/>
      <c r="C166" s="159"/>
      <c r="D166" s="160" t="s">
        <v>69</v>
      </c>
      <c r="E166" s="161" t="s">
        <v>1526</v>
      </c>
      <c r="F166" s="161" t="s">
        <v>2084</v>
      </c>
      <c r="G166" s="159"/>
      <c r="H166" s="159"/>
      <c r="I166" s="162"/>
      <c r="J166" s="163">
        <f>BK166</f>
        <v>0</v>
      </c>
      <c r="K166" s="159"/>
      <c r="L166" s="164"/>
      <c r="M166" s="165"/>
      <c r="N166" s="166"/>
      <c r="O166" s="166"/>
      <c r="P166" s="167">
        <f>SUM(P167:P176)</f>
        <v>0</v>
      </c>
      <c r="Q166" s="166"/>
      <c r="R166" s="167">
        <f>SUM(R167:R176)</f>
        <v>0</v>
      </c>
      <c r="S166" s="166"/>
      <c r="T166" s="168">
        <f>SUM(T167:T176)</f>
        <v>0</v>
      </c>
      <c r="AR166" s="169" t="s">
        <v>77</v>
      </c>
      <c r="AT166" s="170" t="s">
        <v>69</v>
      </c>
      <c r="AU166" s="170" t="s">
        <v>70</v>
      </c>
      <c r="AY166" s="169" t="s">
        <v>128</v>
      </c>
      <c r="BK166" s="171">
        <f>SUM(BK167:BK176)</f>
        <v>0</v>
      </c>
    </row>
    <row r="167" spans="2:65" s="1" customFormat="1" ht="22.5" customHeight="1">
      <c r="B167" s="34"/>
      <c r="C167" s="172" t="s">
        <v>757</v>
      </c>
      <c r="D167" s="172" t="s">
        <v>129</v>
      </c>
      <c r="E167" s="173" t="s">
        <v>2085</v>
      </c>
      <c r="F167" s="174" t="s">
        <v>2086</v>
      </c>
      <c r="G167" s="175" t="s">
        <v>698</v>
      </c>
      <c r="H167" s="176">
        <v>4</v>
      </c>
      <c r="I167" s="177"/>
      <c r="J167" s="176">
        <f aca="true" t="shared" si="40" ref="J167:J176">ROUND(I167*H167,1)</f>
        <v>0</v>
      </c>
      <c r="K167" s="174" t="s">
        <v>19</v>
      </c>
      <c r="L167" s="54"/>
      <c r="M167" s="178" t="s">
        <v>19</v>
      </c>
      <c r="N167" s="179" t="s">
        <v>41</v>
      </c>
      <c r="O167" s="35"/>
      <c r="P167" s="180">
        <f aca="true" t="shared" si="41" ref="P167:P176">O167*H167</f>
        <v>0</v>
      </c>
      <c r="Q167" s="180">
        <v>0</v>
      </c>
      <c r="R167" s="180">
        <f aca="true" t="shared" si="42" ref="R167:R176">Q167*H167</f>
        <v>0</v>
      </c>
      <c r="S167" s="180">
        <v>0</v>
      </c>
      <c r="T167" s="181">
        <f aca="true" t="shared" si="43" ref="T167:T176">S167*H167</f>
        <v>0</v>
      </c>
      <c r="AR167" s="17" t="s">
        <v>150</v>
      </c>
      <c r="AT167" s="17" t="s">
        <v>129</v>
      </c>
      <c r="AU167" s="17" t="s">
        <v>77</v>
      </c>
      <c r="AY167" s="17" t="s">
        <v>128</v>
      </c>
      <c r="BE167" s="182">
        <f aca="true" t="shared" si="44" ref="BE167:BE176">IF(N167="základní",J167,0)</f>
        <v>0</v>
      </c>
      <c r="BF167" s="182">
        <f aca="true" t="shared" si="45" ref="BF167:BF176">IF(N167="snížená",J167,0)</f>
        <v>0</v>
      </c>
      <c r="BG167" s="182">
        <f aca="true" t="shared" si="46" ref="BG167:BG176">IF(N167="zákl. přenesená",J167,0)</f>
        <v>0</v>
      </c>
      <c r="BH167" s="182">
        <f aca="true" t="shared" si="47" ref="BH167:BH176">IF(N167="sníž. přenesená",J167,0)</f>
        <v>0</v>
      </c>
      <c r="BI167" s="182">
        <f aca="true" t="shared" si="48" ref="BI167:BI176">IF(N167="nulová",J167,0)</f>
        <v>0</v>
      </c>
      <c r="BJ167" s="17" t="s">
        <v>77</v>
      </c>
      <c r="BK167" s="182">
        <f aca="true" t="shared" si="49" ref="BK167:BK176">ROUND(I167*H167,1)</f>
        <v>0</v>
      </c>
      <c r="BL167" s="17" t="s">
        <v>150</v>
      </c>
      <c r="BM167" s="17" t="s">
        <v>2087</v>
      </c>
    </row>
    <row r="168" spans="2:65" s="1" customFormat="1" ht="22.5" customHeight="1">
      <c r="B168" s="34"/>
      <c r="C168" s="172" t="s">
        <v>765</v>
      </c>
      <c r="D168" s="172" t="s">
        <v>129</v>
      </c>
      <c r="E168" s="173" t="s">
        <v>2088</v>
      </c>
      <c r="F168" s="174" t="s">
        <v>2089</v>
      </c>
      <c r="G168" s="175" t="s">
        <v>698</v>
      </c>
      <c r="H168" s="176">
        <v>4</v>
      </c>
      <c r="I168" s="177"/>
      <c r="J168" s="176">
        <f t="shared" si="40"/>
        <v>0</v>
      </c>
      <c r="K168" s="174" t="s">
        <v>19</v>
      </c>
      <c r="L168" s="54"/>
      <c r="M168" s="178" t="s">
        <v>19</v>
      </c>
      <c r="N168" s="179" t="s">
        <v>41</v>
      </c>
      <c r="O168" s="35"/>
      <c r="P168" s="180">
        <f t="shared" si="41"/>
        <v>0</v>
      </c>
      <c r="Q168" s="180">
        <v>0</v>
      </c>
      <c r="R168" s="180">
        <f t="shared" si="42"/>
        <v>0</v>
      </c>
      <c r="S168" s="180">
        <v>0</v>
      </c>
      <c r="T168" s="181">
        <f t="shared" si="43"/>
        <v>0</v>
      </c>
      <c r="AR168" s="17" t="s">
        <v>150</v>
      </c>
      <c r="AT168" s="17" t="s">
        <v>129</v>
      </c>
      <c r="AU168" s="17" t="s">
        <v>77</v>
      </c>
      <c r="AY168" s="17" t="s">
        <v>128</v>
      </c>
      <c r="BE168" s="182">
        <f t="shared" si="44"/>
        <v>0</v>
      </c>
      <c r="BF168" s="182">
        <f t="shared" si="45"/>
        <v>0</v>
      </c>
      <c r="BG168" s="182">
        <f t="shared" si="46"/>
        <v>0</v>
      </c>
      <c r="BH168" s="182">
        <f t="shared" si="47"/>
        <v>0</v>
      </c>
      <c r="BI168" s="182">
        <f t="shared" si="48"/>
        <v>0</v>
      </c>
      <c r="BJ168" s="17" t="s">
        <v>77</v>
      </c>
      <c r="BK168" s="182">
        <f t="shared" si="49"/>
        <v>0</v>
      </c>
      <c r="BL168" s="17" t="s">
        <v>150</v>
      </c>
      <c r="BM168" s="17" t="s">
        <v>2090</v>
      </c>
    </row>
    <row r="169" spans="2:65" s="1" customFormat="1" ht="22.5" customHeight="1">
      <c r="B169" s="34"/>
      <c r="C169" s="172" t="s">
        <v>769</v>
      </c>
      <c r="D169" s="172" t="s">
        <v>129</v>
      </c>
      <c r="E169" s="173" t="s">
        <v>2091</v>
      </c>
      <c r="F169" s="174" t="s">
        <v>2092</v>
      </c>
      <c r="G169" s="175" t="s">
        <v>1841</v>
      </c>
      <c r="H169" s="176">
        <v>436</v>
      </c>
      <c r="I169" s="177"/>
      <c r="J169" s="176">
        <f t="shared" si="40"/>
        <v>0</v>
      </c>
      <c r="K169" s="174" t="s">
        <v>19</v>
      </c>
      <c r="L169" s="54"/>
      <c r="M169" s="178" t="s">
        <v>19</v>
      </c>
      <c r="N169" s="179" t="s">
        <v>41</v>
      </c>
      <c r="O169" s="35"/>
      <c r="P169" s="180">
        <f t="shared" si="41"/>
        <v>0</v>
      </c>
      <c r="Q169" s="180">
        <v>0</v>
      </c>
      <c r="R169" s="180">
        <f t="shared" si="42"/>
        <v>0</v>
      </c>
      <c r="S169" s="180">
        <v>0</v>
      </c>
      <c r="T169" s="181">
        <f t="shared" si="43"/>
        <v>0</v>
      </c>
      <c r="AR169" s="17" t="s">
        <v>150</v>
      </c>
      <c r="AT169" s="17" t="s">
        <v>129</v>
      </c>
      <c r="AU169" s="17" t="s">
        <v>77</v>
      </c>
      <c r="AY169" s="17" t="s">
        <v>128</v>
      </c>
      <c r="BE169" s="182">
        <f t="shared" si="44"/>
        <v>0</v>
      </c>
      <c r="BF169" s="182">
        <f t="shared" si="45"/>
        <v>0</v>
      </c>
      <c r="BG169" s="182">
        <f t="shared" si="46"/>
        <v>0</v>
      </c>
      <c r="BH169" s="182">
        <f t="shared" si="47"/>
        <v>0</v>
      </c>
      <c r="BI169" s="182">
        <f t="shared" si="48"/>
        <v>0</v>
      </c>
      <c r="BJ169" s="17" t="s">
        <v>77</v>
      </c>
      <c r="BK169" s="182">
        <f t="shared" si="49"/>
        <v>0</v>
      </c>
      <c r="BL169" s="17" t="s">
        <v>150</v>
      </c>
      <c r="BM169" s="17" t="s">
        <v>2093</v>
      </c>
    </row>
    <row r="170" spans="2:65" s="1" customFormat="1" ht="22.5" customHeight="1">
      <c r="B170" s="34"/>
      <c r="C170" s="172" t="s">
        <v>775</v>
      </c>
      <c r="D170" s="172" t="s">
        <v>129</v>
      </c>
      <c r="E170" s="173" t="s">
        <v>2094</v>
      </c>
      <c r="F170" s="174" t="s">
        <v>2095</v>
      </c>
      <c r="G170" s="175" t="s">
        <v>698</v>
      </c>
      <c r="H170" s="176">
        <v>8</v>
      </c>
      <c r="I170" s="177"/>
      <c r="J170" s="176">
        <f t="shared" si="40"/>
        <v>0</v>
      </c>
      <c r="K170" s="174" t="s">
        <v>19</v>
      </c>
      <c r="L170" s="54"/>
      <c r="M170" s="178" t="s">
        <v>19</v>
      </c>
      <c r="N170" s="179" t="s">
        <v>41</v>
      </c>
      <c r="O170" s="35"/>
      <c r="P170" s="180">
        <f t="shared" si="41"/>
        <v>0</v>
      </c>
      <c r="Q170" s="180">
        <v>0</v>
      </c>
      <c r="R170" s="180">
        <f t="shared" si="42"/>
        <v>0</v>
      </c>
      <c r="S170" s="180">
        <v>0</v>
      </c>
      <c r="T170" s="181">
        <f t="shared" si="43"/>
        <v>0</v>
      </c>
      <c r="AR170" s="17" t="s">
        <v>150</v>
      </c>
      <c r="AT170" s="17" t="s">
        <v>129</v>
      </c>
      <c r="AU170" s="17" t="s">
        <v>77</v>
      </c>
      <c r="AY170" s="17" t="s">
        <v>128</v>
      </c>
      <c r="BE170" s="182">
        <f t="shared" si="44"/>
        <v>0</v>
      </c>
      <c r="BF170" s="182">
        <f t="shared" si="45"/>
        <v>0</v>
      </c>
      <c r="BG170" s="182">
        <f t="shared" si="46"/>
        <v>0</v>
      </c>
      <c r="BH170" s="182">
        <f t="shared" si="47"/>
        <v>0</v>
      </c>
      <c r="BI170" s="182">
        <f t="shared" si="48"/>
        <v>0</v>
      </c>
      <c r="BJ170" s="17" t="s">
        <v>77</v>
      </c>
      <c r="BK170" s="182">
        <f t="shared" si="49"/>
        <v>0</v>
      </c>
      <c r="BL170" s="17" t="s">
        <v>150</v>
      </c>
      <c r="BM170" s="17" t="s">
        <v>2096</v>
      </c>
    </row>
    <row r="171" spans="2:65" s="1" customFormat="1" ht="22.5" customHeight="1">
      <c r="B171" s="34"/>
      <c r="C171" s="172" t="s">
        <v>781</v>
      </c>
      <c r="D171" s="172" t="s">
        <v>129</v>
      </c>
      <c r="E171" s="173" t="s">
        <v>2097</v>
      </c>
      <c r="F171" s="174" t="s">
        <v>2098</v>
      </c>
      <c r="G171" s="175" t="s">
        <v>698</v>
      </c>
      <c r="H171" s="176">
        <v>24</v>
      </c>
      <c r="I171" s="177"/>
      <c r="J171" s="176">
        <f t="shared" si="40"/>
        <v>0</v>
      </c>
      <c r="K171" s="174" t="s">
        <v>19</v>
      </c>
      <c r="L171" s="54"/>
      <c r="M171" s="178" t="s">
        <v>19</v>
      </c>
      <c r="N171" s="179" t="s">
        <v>41</v>
      </c>
      <c r="O171" s="35"/>
      <c r="P171" s="180">
        <f t="shared" si="41"/>
        <v>0</v>
      </c>
      <c r="Q171" s="180">
        <v>0</v>
      </c>
      <c r="R171" s="180">
        <f t="shared" si="42"/>
        <v>0</v>
      </c>
      <c r="S171" s="180">
        <v>0</v>
      </c>
      <c r="T171" s="181">
        <f t="shared" si="43"/>
        <v>0</v>
      </c>
      <c r="AR171" s="17" t="s">
        <v>150</v>
      </c>
      <c r="AT171" s="17" t="s">
        <v>129</v>
      </c>
      <c r="AU171" s="17" t="s">
        <v>77</v>
      </c>
      <c r="AY171" s="17" t="s">
        <v>128</v>
      </c>
      <c r="BE171" s="182">
        <f t="shared" si="44"/>
        <v>0</v>
      </c>
      <c r="BF171" s="182">
        <f t="shared" si="45"/>
        <v>0</v>
      </c>
      <c r="BG171" s="182">
        <f t="shared" si="46"/>
        <v>0</v>
      </c>
      <c r="BH171" s="182">
        <f t="shared" si="47"/>
        <v>0</v>
      </c>
      <c r="BI171" s="182">
        <f t="shared" si="48"/>
        <v>0</v>
      </c>
      <c r="BJ171" s="17" t="s">
        <v>77</v>
      </c>
      <c r="BK171" s="182">
        <f t="shared" si="49"/>
        <v>0</v>
      </c>
      <c r="BL171" s="17" t="s">
        <v>150</v>
      </c>
      <c r="BM171" s="17" t="s">
        <v>2099</v>
      </c>
    </row>
    <row r="172" spans="2:65" s="1" customFormat="1" ht="22.5" customHeight="1">
      <c r="B172" s="34"/>
      <c r="C172" s="172" t="s">
        <v>788</v>
      </c>
      <c r="D172" s="172" t="s">
        <v>129</v>
      </c>
      <c r="E172" s="173" t="s">
        <v>2100</v>
      </c>
      <c r="F172" s="174" t="s">
        <v>2101</v>
      </c>
      <c r="G172" s="175" t="s">
        <v>698</v>
      </c>
      <c r="H172" s="176">
        <v>4</v>
      </c>
      <c r="I172" s="177"/>
      <c r="J172" s="176">
        <f t="shared" si="40"/>
        <v>0</v>
      </c>
      <c r="K172" s="174" t="s">
        <v>19</v>
      </c>
      <c r="L172" s="54"/>
      <c r="M172" s="178" t="s">
        <v>19</v>
      </c>
      <c r="N172" s="179" t="s">
        <v>41</v>
      </c>
      <c r="O172" s="35"/>
      <c r="P172" s="180">
        <f t="shared" si="41"/>
        <v>0</v>
      </c>
      <c r="Q172" s="180">
        <v>0</v>
      </c>
      <c r="R172" s="180">
        <f t="shared" si="42"/>
        <v>0</v>
      </c>
      <c r="S172" s="180">
        <v>0</v>
      </c>
      <c r="T172" s="181">
        <f t="shared" si="43"/>
        <v>0</v>
      </c>
      <c r="AR172" s="17" t="s">
        <v>150</v>
      </c>
      <c r="AT172" s="17" t="s">
        <v>129</v>
      </c>
      <c r="AU172" s="17" t="s">
        <v>77</v>
      </c>
      <c r="AY172" s="17" t="s">
        <v>128</v>
      </c>
      <c r="BE172" s="182">
        <f t="shared" si="44"/>
        <v>0</v>
      </c>
      <c r="BF172" s="182">
        <f t="shared" si="45"/>
        <v>0</v>
      </c>
      <c r="BG172" s="182">
        <f t="shared" si="46"/>
        <v>0</v>
      </c>
      <c r="BH172" s="182">
        <f t="shared" si="47"/>
        <v>0</v>
      </c>
      <c r="BI172" s="182">
        <f t="shared" si="48"/>
        <v>0</v>
      </c>
      <c r="BJ172" s="17" t="s">
        <v>77</v>
      </c>
      <c r="BK172" s="182">
        <f t="shared" si="49"/>
        <v>0</v>
      </c>
      <c r="BL172" s="17" t="s">
        <v>150</v>
      </c>
      <c r="BM172" s="17" t="s">
        <v>2102</v>
      </c>
    </row>
    <row r="173" spans="2:65" s="1" customFormat="1" ht="22.5" customHeight="1">
      <c r="B173" s="34"/>
      <c r="C173" s="172" t="s">
        <v>793</v>
      </c>
      <c r="D173" s="172" t="s">
        <v>129</v>
      </c>
      <c r="E173" s="173" t="s">
        <v>2103</v>
      </c>
      <c r="F173" s="174" t="s">
        <v>2104</v>
      </c>
      <c r="G173" s="175" t="s">
        <v>1851</v>
      </c>
      <c r="H173" s="176">
        <v>1</v>
      </c>
      <c r="I173" s="177"/>
      <c r="J173" s="176">
        <f t="shared" si="40"/>
        <v>0</v>
      </c>
      <c r="K173" s="174" t="s">
        <v>19</v>
      </c>
      <c r="L173" s="54"/>
      <c r="M173" s="178" t="s">
        <v>19</v>
      </c>
      <c r="N173" s="179" t="s">
        <v>41</v>
      </c>
      <c r="O173" s="35"/>
      <c r="P173" s="180">
        <f t="shared" si="41"/>
        <v>0</v>
      </c>
      <c r="Q173" s="180">
        <v>0</v>
      </c>
      <c r="R173" s="180">
        <f t="shared" si="42"/>
        <v>0</v>
      </c>
      <c r="S173" s="180">
        <v>0</v>
      </c>
      <c r="T173" s="181">
        <f t="shared" si="43"/>
        <v>0</v>
      </c>
      <c r="AR173" s="17" t="s">
        <v>150</v>
      </c>
      <c r="AT173" s="17" t="s">
        <v>129</v>
      </c>
      <c r="AU173" s="17" t="s">
        <v>77</v>
      </c>
      <c r="AY173" s="17" t="s">
        <v>128</v>
      </c>
      <c r="BE173" s="182">
        <f t="shared" si="44"/>
        <v>0</v>
      </c>
      <c r="BF173" s="182">
        <f t="shared" si="45"/>
        <v>0</v>
      </c>
      <c r="BG173" s="182">
        <f t="shared" si="46"/>
        <v>0</v>
      </c>
      <c r="BH173" s="182">
        <f t="shared" si="47"/>
        <v>0</v>
      </c>
      <c r="BI173" s="182">
        <f t="shared" si="48"/>
        <v>0</v>
      </c>
      <c r="BJ173" s="17" t="s">
        <v>77</v>
      </c>
      <c r="BK173" s="182">
        <f t="shared" si="49"/>
        <v>0</v>
      </c>
      <c r="BL173" s="17" t="s">
        <v>150</v>
      </c>
      <c r="BM173" s="17" t="s">
        <v>2105</v>
      </c>
    </row>
    <row r="174" spans="2:65" s="1" customFormat="1" ht="22.5" customHeight="1">
      <c r="B174" s="34"/>
      <c r="C174" s="172" t="s">
        <v>798</v>
      </c>
      <c r="D174" s="172" t="s">
        <v>129</v>
      </c>
      <c r="E174" s="173" t="s">
        <v>2106</v>
      </c>
      <c r="F174" s="174" t="s">
        <v>2107</v>
      </c>
      <c r="G174" s="175" t="s">
        <v>1851</v>
      </c>
      <c r="H174" s="176">
        <v>1</v>
      </c>
      <c r="I174" s="177"/>
      <c r="J174" s="176">
        <f t="shared" si="40"/>
        <v>0</v>
      </c>
      <c r="K174" s="174" t="s">
        <v>19</v>
      </c>
      <c r="L174" s="54"/>
      <c r="M174" s="178" t="s">
        <v>19</v>
      </c>
      <c r="N174" s="179" t="s">
        <v>41</v>
      </c>
      <c r="O174" s="35"/>
      <c r="P174" s="180">
        <f t="shared" si="41"/>
        <v>0</v>
      </c>
      <c r="Q174" s="180">
        <v>0</v>
      </c>
      <c r="R174" s="180">
        <f t="shared" si="42"/>
        <v>0</v>
      </c>
      <c r="S174" s="180">
        <v>0</v>
      </c>
      <c r="T174" s="181">
        <f t="shared" si="43"/>
        <v>0</v>
      </c>
      <c r="AR174" s="17" t="s">
        <v>150</v>
      </c>
      <c r="AT174" s="17" t="s">
        <v>129</v>
      </c>
      <c r="AU174" s="17" t="s">
        <v>77</v>
      </c>
      <c r="AY174" s="17" t="s">
        <v>128</v>
      </c>
      <c r="BE174" s="182">
        <f t="shared" si="44"/>
        <v>0</v>
      </c>
      <c r="BF174" s="182">
        <f t="shared" si="45"/>
        <v>0</v>
      </c>
      <c r="BG174" s="182">
        <f t="shared" si="46"/>
        <v>0</v>
      </c>
      <c r="BH174" s="182">
        <f t="shared" si="47"/>
        <v>0</v>
      </c>
      <c r="BI174" s="182">
        <f t="shared" si="48"/>
        <v>0</v>
      </c>
      <c r="BJ174" s="17" t="s">
        <v>77</v>
      </c>
      <c r="BK174" s="182">
        <f t="shared" si="49"/>
        <v>0</v>
      </c>
      <c r="BL174" s="17" t="s">
        <v>150</v>
      </c>
      <c r="BM174" s="17" t="s">
        <v>2108</v>
      </c>
    </row>
    <row r="175" spans="2:65" s="1" customFormat="1" ht="22.5" customHeight="1">
      <c r="B175" s="34"/>
      <c r="C175" s="172" t="s">
        <v>804</v>
      </c>
      <c r="D175" s="172" t="s">
        <v>129</v>
      </c>
      <c r="E175" s="173" t="s">
        <v>2109</v>
      </c>
      <c r="F175" s="174" t="s">
        <v>2110</v>
      </c>
      <c r="G175" s="175" t="s">
        <v>1851</v>
      </c>
      <c r="H175" s="176">
        <v>1</v>
      </c>
      <c r="I175" s="177"/>
      <c r="J175" s="176">
        <f t="shared" si="40"/>
        <v>0</v>
      </c>
      <c r="K175" s="174" t="s">
        <v>19</v>
      </c>
      <c r="L175" s="54"/>
      <c r="M175" s="178" t="s">
        <v>19</v>
      </c>
      <c r="N175" s="179" t="s">
        <v>41</v>
      </c>
      <c r="O175" s="35"/>
      <c r="P175" s="180">
        <f t="shared" si="41"/>
        <v>0</v>
      </c>
      <c r="Q175" s="180">
        <v>0</v>
      </c>
      <c r="R175" s="180">
        <f t="shared" si="42"/>
        <v>0</v>
      </c>
      <c r="S175" s="180">
        <v>0</v>
      </c>
      <c r="T175" s="181">
        <f t="shared" si="43"/>
        <v>0</v>
      </c>
      <c r="AR175" s="17" t="s">
        <v>150</v>
      </c>
      <c r="AT175" s="17" t="s">
        <v>129</v>
      </c>
      <c r="AU175" s="17" t="s">
        <v>77</v>
      </c>
      <c r="AY175" s="17" t="s">
        <v>128</v>
      </c>
      <c r="BE175" s="182">
        <f t="shared" si="44"/>
        <v>0</v>
      </c>
      <c r="BF175" s="182">
        <f t="shared" si="45"/>
        <v>0</v>
      </c>
      <c r="BG175" s="182">
        <f t="shared" si="46"/>
        <v>0</v>
      </c>
      <c r="BH175" s="182">
        <f t="shared" si="47"/>
        <v>0</v>
      </c>
      <c r="BI175" s="182">
        <f t="shared" si="48"/>
        <v>0</v>
      </c>
      <c r="BJ175" s="17" t="s">
        <v>77</v>
      </c>
      <c r="BK175" s="182">
        <f t="shared" si="49"/>
        <v>0</v>
      </c>
      <c r="BL175" s="17" t="s">
        <v>150</v>
      </c>
      <c r="BM175" s="17" t="s">
        <v>2111</v>
      </c>
    </row>
    <row r="176" spans="2:65" s="1" customFormat="1" ht="22.5" customHeight="1">
      <c r="B176" s="34"/>
      <c r="C176" s="172" t="s">
        <v>811</v>
      </c>
      <c r="D176" s="172" t="s">
        <v>129</v>
      </c>
      <c r="E176" s="173" t="s">
        <v>2112</v>
      </c>
      <c r="F176" s="174" t="s">
        <v>2113</v>
      </c>
      <c r="G176" s="175" t="s">
        <v>1851</v>
      </c>
      <c r="H176" s="176">
        <v>1</v>
      </c>
      <c r="I176" s="177"/>
      <c r="J176" s="176">
        <f t="shared" si="40"/>
        <v>0</v>
      </c>
      <c r="K176" s="174" t="s">
        <v>19</v>
      </c>
      <c r="L176" s="54"/>
      <c r="M176" s="178" t="s">
        <v>19</v>
      </c>
      <c r="N176" s="183" t="s">
        <v>41</v>
      </c>
      <c r="O176" s="184"/>
      <c r="P176" s="185">
        <f t="shared" si="41"/>
        <v>0</v>
      </c>
      <c r="Q176" s="185">
        <v>0</v>
      </c>
      <c r="R176" s="185">
        <f t="shared" si="42"/>
        <v>0</v>
      </c>
      <c r="S176" s="185">
        <v>0</v>
      </c>
      <c r="T176" s="186">
        <f t="shared" si="43"/>
        <v>0</v>
      </c>
      <c r="AR176" s="17" t="s">
        <v>150</v>
      </c>
      <c r="AT176" s="17" t="s">
        <v>129</v>
      </c>
      <c r="AU176" s="17" t="s">
        <v>77</v>
      </c>
      <c r="AY176" s="17" t="s">
        <v>128</v>
      </c>
      <c r="BE176" s="182">
        <f t="shared" si="44"/>
        <v>0</v>
      </c>
      <c r="BF176" s="182">
        <f t="shared" si="45"/>
        <v>0</v>
      </c>
      <c r="BG176" s="182">
        <f t="shared" si="46"/>
        <v>0</v>
      </c>
      <c r="BH176" s="182">
        <f t="shared" si="47"/>
        <v>0</v>
      </c>
      <c r="BI176" s="182">
        <f t="shared" si="48"/>
        <v>0</v>
      </c>
      <c r="BJ176" s="17" t="s">
        <v>77</v>
      </c>
      <c r="BK176" s="182">
        <f t="shared" si="49"/>
        <v>0</v>
      </c>
      <c r="BL176" s="17" t="s">
        <v>150</v>
      </c>
      <c r="BM176" s="17" t="s">
        <v>2114</v>
      </c>
    </row>
    <row r="177" spans="2:12" s="1" customFormat="1" ht="6.95" customHeight="1">
      <c r="B177" s="49"/>
      <c r="C177" s="50"/>
      <c r="D177" s="50"/>
      <c r="E177" s="50"/>
      <c r="F177" s="50"/>
      <c r="G177" s="50"/>
      <c r="H177" s="50"/>
      <c r="I177" s="128"/>
      <c r="J177" s="50"/>
      <c r="K177" s="50"/>
      <c r="L177" s="54"/>
    </row>
  </sheetData>
  <sheetProtection password="CC35" sheet="1" objects="1" scenarios="1" formatColumns="0" formatRows="0" sort="0" autoFilter="0"/>
  <autoFilter ref="C79:K79"/>
  <mergeCells count="9">
    <mergeCell ref="E70:H70"/>
    <mergeCell ref="E72:H7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3458</v>
      </c>
      <c r="G1" s="305" t="s">
        <v>3459</v>
      </c>
      <c r="H1" s="305"/>
      <c r="I1" s="306"/>
      <c r="J1" s="300" t="s">
        <v>3460</v>
      </c>
      <c r="K1" s="298" t="s">
        <v>100</v>
      </c>
      <c r="L1" s="300" t="s">
        <v>3461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87</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2115</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ROUND(J77,1)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ROUND(SUM(BE77:BE112),1)</f>
        <v>0</v>
      </c>
      <c r="G30" s="35"/>
      <c r="H30" s="35"/>
      <c r="I30" s="120">
        <v>0.21</v>
      </c>
      <c r="J30" s="119">
        <f>ROUND(ROUND((SUM(BE77:BE112)),1)*I30,2)</f>
        <v>0</v>
      </c>
      <c r="K30" s="38"/>
    </row>
    <row r="31" spans="2:11" s="1" customFormat="1" ht="14.45" customHeight="1">
      <c r="B31" s="34"/>
      <c r="C31" s="35"/>
      <c r="D31" s="35"/>
      <c r="E31" s="42" t="s">
        <v>42</v>
      </c>
      <c r="F31" s="119">
        <f>ROUND(SUM(BF77:BF112),1)</f>
        <v>0</v>
      </c>
      <c r="G31" s="35"/>
      <c r="H31" s="35"/>
      <c r="I31" s="120">
        <v>0.15</v>
      </c>
      <c r="J31" s="119">
        <f>ROUND(ROUND((SUM(BF77:BF112)),1)*I31,2)</f>
        <v>0</v>
      </c>
      <c r="K31" s="38"/>
    </row>
    <row r="32" spans="2:11" s="1" customFormat="1" ht="14.45" customHeight="1" hidden="1">
      <c r="B32" s="34"/>
      <c r="C32" s="35"/>
      <c r="D32" s="35"/>
      <c r="E32" s="42" t="s">
        <v>43</v>
      </c>
      <c r="F32" s="119">
        <f>ROUND(SUM(BG77:BG112),1)</f>
        <v>0</v>
      </c>
      <c r="G32" s="35"/>
      <c r="H32" s="35"/>
      <c r="I32" s="120">
        <v>0.21</v>
      </c>
      <c r="J32" s="119">
        <v>0</v>
      </c>
      <c r="K32" s="38"/>
    </row>
    <row r="33" spans="2:11" s="1" customFormat="1" ht="14.45" customHeight="1" hidden="1">
      <c r="B33" s="34"/>
      <c r="C33" s="35"/>
      <c r="D33" s="35"/>
      <c r="E33" s="42" t="s">
        <v>44</v>
      </c>
      <c r="F33" s="119">
        <f>ROUND(SUM(BH77:BH112),1)</f>
        <v>0</v>
      </c>
      <c r="G33" s="35"/>
      <c r="H33" s="35"/>
      <c r="I33" s="120">
        <v>0.15</v>
      </c>
      <c r="J33" s="119">
        <v>0</v>
      </c>
      <c r="K33" s="38"/>
    </row>
    <row r="34" spans="2:11" s="1" customFormat="1" ht="14.45" customHeight="1" hidden="1">
      <c r="B34" s="34"/>
      <c r="C34" s="35"/>
      <c r="D34" s="35"/>
      <c r="E34" s="42" t="s">
        <v>45</v>
      </c>
      <c r="F34" s="119">
        <f>ROUND(SUM(BI77:BI112),1)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03 - Vzduchotechnika</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J77</f>
        <v>0</v>
      </c>
      <c r="K56" s="38"/>
      <c r="AU56" s="17" t="s">
        <v>109</v>
      </c>
    </row>
    <row r="57" spans="2:11" s="7" customFormat="1" ht="24.95" customHeight="1">
      <c r="B57" s="138"/>
      <c r="C57" s="139"/>
      <c r="D57" s="140" t="s">
        <v>2116</v>
      </c>
      <c r="E57" s="141"/>
      <c r="F57" s="141"/>
      <c r="G57" s="141"/>
      <c r="H57" s="141"/>
      <c r="I57" s="142"/>
      <c r="J57" s="143">
        <f>J78</f>
        <v>0</v>
      </c>
      <c r="K57" s="144"/>
    </row>
    <row r="58" spans="2:11" s="1" customFormat="1" ht="21.75" customHeight="1">
      <c r="B58" s="34"/>
      <c r="C58" s="35"/>
      <c r="D58" s="35"/>
      <c r="E58" s="35"/>
      <c r="F58" s="35"/>
      <c r="G58" s="35"/>
      <c r="H58" s="35"/>
      <c r="I58" s="107"/>
      <c r="J58" s="35"/>
      <c r="K58" s="38"/>
    </row>
    <row r="59" spans="2:11" s="1" customFormat="1" ht="6.95" customHeight="1">
      <c r="B59" s="49"/>
      <c r="C59" s="50"/>
      <c r="D59" s="50"/>
      <c r="E59" s="50"/>
      <c r="F59" s="50"/>
      <c r="G59" s="50"/>
      <c r="H59" s="50"/>
      <c r="I59" s="128"/>
      <c r="J59" s="50"/>
      <c r="K59" s="51"/>
    </row>
    <row r="63" spans="2:12" s="1" customFormat="1" ht="6.95" customHeight="1">
      <c r="B63" s="52"/>
      <c r="C63" s="53"/>
      <c r="D63" s="53"/>
      <c r="E63" s="53"/>
      <c r="F63" s="53"/>
      <c r="G63" s="53"/>
      <c r="H63" s="53"/>
      <c r="I63" s="131"/>
      <c r="J63" s="53"/>
      <c r="K63" s="53"/>
      <c r="L63" s="54"/>
    </row>
    <row r="64" spans="2:12" s="1" customFormat="1" ht="36.95" customHeight="1">
      <c r="B64" s="34"/>
      <c r="C64" s="55" t="s">
        <v>112</v>
      </c>
      <c r="D64" s="56"/>
      <c r="E64" s="56"/>
      <c r="F64" s="56"/>
      <c r="G64" s="56"/>
      <c r="H64" s="56"/>
      <c r="I64" s="145"/>
      <c r="J64" s="56"/>
      <c r="K64" s="56"/>
      <c r="L64" s="54"/>
    </row>
    <row r="65" spans="2:12" s="1" customFormat="1" ht="6.95" customHeight="1">
      <c r="B65" s="34"/>
      <c r="C65" s="56"/>
      <c r="D65" s="56"/>
      <c r="E65" s="56"/>
      <c r="F65" s="56"/>
      <c r="G65" s="56"/>
      <c r="H65" s="56"/>
      <c r="I65" s="145"/>
      <c r="J65" s="56"/>
      <c r="K65" s="56"/>
      <c r="L65" s="54"/>
    </row>
    <row r="66" spans="2:12" s="1" customFormat="1" ht="14.45" customHeight="1">
      <c r="B66" s="34"/>
      <c r="C66" s="58" t="s">
        <v>16</v>
      </c>
      <c r="D66" s="56"/>
      <c r="E66" s="56"/>
      <c r="F66" s="56"/>
      <c r="G66" s="56"/>
      <c r="H66" s="56"/>
      <c r="I66" s="145"/>
      <c r="J66" s="56"/>
      <c r="K66" s="56"/>
      <c r="L66" s="54"/>
    </row>
    <row r="67" spans="2:12" s="1" customFormat="1" ht="22.5" customHeight="1">
      <c r="B67" s="34"/>
      <c r="C67" s="56"/>
      <c r="D67" s="56"/>
      <c r="E67" s="295" t="str">
        <f>E7</f>
        <v>Bezbariérové úpravy - přístavba výtahu a sociálního zařízení, Gymnásium L. Pika, Opavská 21, Plzeň</v>
      </c>
      <c r="F67" s="276"/>
      <c r="G67" s="276"/>
      <c r="H67" s="276"/>
      <c r="I67" s="145"/>
      <c r="J67" s="56"/>
      <c r="K67" s="56"/>
      <c r="L67" s="54"/>
    </row>
    <row r="68" spans="2:12" s="1" customFormat="1" ht="14.45" customHeight="1">
      <c r="B68" s="34"/>
      <c r="C68" s="58" t="s">
        <v>102</v>
      </c>
      <c r="D68" s="56"/>
      <c r="E68" s="56"/>
      <c r="F68" s="56"/>
      <c r="G68" s="56"/>
      <c r="H68" s="56"/>
      <c r="I68" s="145"/>
      <c r="J68" s="56"/>
      <c r="K68" s="56"/>
      <c r="L68" s="54"/>
    </row>
    <row r="69" spans="2:12" s="1" customFormat="1" ht="23.25" customHeight="1">
      <c r="B69" s="34"/>
      <c r="C69" s="56"/>
      <c r="D69" s="56"/>
      <c r="E69" s="273" t="str">
        <f>E9</f>
        <v>03 - Vzduchotechnika</v>
      </c>
      <c r="F69" s="276"/>
      <c r="G69" s="276"/>
      <c r="H69" s="276"/>
      <c r="I69" s="145"/>
      <c r="J69" s="56"/>
      <c r="K69" s="56"/>
      <c r="L69" s="54"/>
    </row>
    <row r="70" spans="2:12" s="1" customFormat="1" ht="6.95" customHeight="1">
      <c r="B70" s="34"/>
      <c r="C70" s="56"/>
      <c r="D70" s="56"/>
      <c r="E70" s="56"/>
      <c r="F70" s="56"/>
      <c r="G70" s="56"/>
      <c r="H70" s="56"/>
      <c r="I70" s="145"/>
      <c r="J70" s="56"/>
      <c r="K70" s="56"/>
      <c r="L70" s="54"/>
    </row>
    <row r="71" spans="2:12" s="1" customFormat="1" ht="18" customHeight="1">
      <c r="B71" s="34"/>
      <c r="C71" s="58" t="s">
        <v>21</v>
      </c>
      <c r="D71" s="56"/>
      <c r="E71" s="56"/>
      <c r="F71" s="146" t="str">
        <f>F12</f>
        <v xml:space="preserve"> </v>
      </c>
      <c r="G71" s="56"/>
      <c r="H71" s="56"/>
      <c r="I71" s="147" t="s">
        <v>23</v>
      </c>
      <c r="J71" s="66" t="str">
        <f>IF(J12="","",J12)</f>
        <v>10.2.2017</v>
      </c>
      <c r="K71" s="56"/>
      <c r="L71" s="54"/>
    </row>
    <row r="72" spans="2:12" s="1" customFormat="1" ht="6.95" customHeight="1">
      <c r="B72" s="34"/>
      <c r="C72" s="56"/>
      <c r="D72" s="56"/>
      <c r="E72" s="56"/>
      <c r="F72" s="56"/>
      <c r="G72" s="56"/>
      <c r="H72" s="56"/>
      <c r="I72" s="145"/>
      <c r="J72" s="56"/>
      <c r="K72" s="56"/>
      <c r="L72" s="54"/>
    </row>
    <row r="73" spans="2:12" s="1" customFormat="1" ht="13.5">
      <c r="B73" s="34"/>
      <c r="C73" s="58" t="s">
        <v>25</v>
      </c>
      <c r="D73" s="56"/>
      <c r="E73" s="56"/>
      <c r="F73" s="146" t="str">
        <f>E15</f>
        <v>Gymnázium Luďka Pika</v>
      </c>
      <c r="G73" s="56"/>
      <c r="H73" s="56"/>
      <c r="I73" s="147" t="s">
        <v>31</v>
      </c>
      <c r="J73" s="146" t="str">
        <f>E21</f>
        <v>HBH atellier s.r.o.</v>
      </c>
      <c r="K73" s="56"/>
      <c r="L73" s="54"/>
    </row>
    <row r="74" spans="2:12" s="1" customFormat="1" ht="14.45" customHeight="1">
      <c r="B74" s="34"/>
      <c r="C74" s="58" t="s">
        <v>29</v>
      </c>
      <c r="D74" s="56"/>
      <c r="E74" s="56"/>
      <c r="F74" s="146" t="str">
        <f>IF(E18="","",E18)</f>
        <v/>
      </c>
      <c r="G74" s="56"/>
      <c r="H74" s="56"/>
      <c r="I74" s="145"/>
      <c r="J74" s="56"/>
      <c r="K74" s="56"/>
      <c r="L74" s="54"/>
    </row>
    <row r="75" spans="2:12" s="1" customFormat="1" ht="10.35" customHeight="1">
      <c r="B75" s="34"/>
      <c r="C75" s="56"/>
      <c r="D75" s="56"/>
      <c r="E75" s="56"/>
      <c r="F75" s="56"/>
      <c r="G75" s="56"/>
      <c r="H75" s="56"/>
      <c r="I75" s="145"/>
      <c r="J75" s="56"/>
      <c r="K75" s="56"/>
      <c r="L75" s="54"/>
    </row>
    <row r="76" spans="2:20" s="8" customFormat="1" ht="29.25" customHeight="1">
      <c r="B76" s="148"/>
      <c r="C76" s="149" t="s">
        <v>113</v>
      </c>
      <c r="D76" s="150" t="s">
        <v>55</v>
      </c>
      <c r="E76" s="150" t="s">
        <v>51</v>
      </c>
      <c r="F76" s="150" t="s">
        <v>114</v>
      </c>
      <c r="G76" s="150" t="s">
        <v>115</v>
      </c>
      <c r="H76" s="150" t="s">
        <v>116</v>
      </c>
      <c r="I76" s="151" t="s">
        <v>117</v>
      </c>
      <c r="J76" s="150" t="s">
        <v>107</v>
      </c>
      <c r="K76" s="152" t="s">
        <v>118</v>
      </c>
      <c r="L76" s="153"/>
      <c r="M76" s="75" t="s">
        <v>119</v>
      </c>
      <c r="N76" s="76" t="s">
        <v>40</v>
      </c>
      <c r="O76" s="76" t="s">
        <v>120</v>
      </c>
      <c r="P76" s="76" t="s">
        <v>121</v>
      </c>
      <c r="Q76" s="76" t="s">
        <v>122</v>
      </c>
      <c r="R76" s="76" t="s">
        <v>123</v>
      </c>
      <c r="S76" s="76" t="s">
        <v>124</v>
      </c>
      <c r="T76" s="77" t="s">
        <v>125</v>
      </c>
    </row>
    <row r="77" spans="2:63" s="1" customFormat="1" ht="29.25" customHeight="1">
      <c r="B77" s="34"/>
      <c r="C77" s="81" t="s">
        <v>108</v>
      </c>
      <c r="D77" s="56"/>
      <c r="E77" s="56"/>
      <c r="F77" s="56"/>
      <c r="G77" s="56"/>
      <c r="H77" s="56"/>
      <c r="I77" s="145"/>
      <c r="J77" s="154">
        <f>BK77</f>
        <v>0</v>
      </c>
      <c r="K77" s="56"/>
      <c r="L77" s="54"/>
      <c r="M77" s="78"/>
      <c r="N77" s="79"/>
      <c r="O77" s="79"/>
      <c r="P77" s="155">
        <f>P78</f>
        <v>0</v>
      </c>
      <c r="Q77" s="79"/>
      <c r="R77" s="155">
        <f>R78</f>
        <v>0</v>
      </c>
      <c r="S77" s="79"/>
      <c r="T77" s="156">
        <f>T78</f>
        <v>0</v>
      </c>
      <c r="AT77" s="17" t="s">
        <v>69</v>
      </c>
      <c r="AU77" s="17" t="s">
        <v>109</v>
      </c>
      <c r="BK77" s="157">
        <f>BK78</f>
        <v>0</v>
      </c>
    </row>
    <row r="78" spans="2:63" s="9" customFormat="1" ht="37.35" customHeight="1">
      <c r="B78" s="158"/>
      <c r="C78" s="159"/>
      <c r="D78" s="160" t="s">
        <v>69</v>
      </c>
      <c r="E78" s="161" t="s">
        <v>1834</v>
      </c>
      <c r="F78" s="161" t="s">
        <v>2117</v>
      </c>
      <c r="G78" s="159"/>
      <c r="H78" s="159"/>
      <c r="I78" s="162"/>
      <c r="J78" s="163">
        <f>BK78</f>
        <v>0</v>
      </c>
      <c r="K78" s="159"/>
      <c r="L78" s="164"/>
      <c r="M78" s="165"/>
      <c r="N78" s="166"/>
      <c r="O78" s="166"/>
      <c r="P78" s="167">
        <f>SUM(P79:P112)</f>
        <v>0</v>
      </c>
      <c r="Q78" s="166"/>
      <c r="R78" s="167">
        <f>SUM(R79:R112)</f>
        <v>0</v>
      </c>
      <c r="S78" s="166"/>
      <c r="T78" s="168">
        <f>SUM(T79:T112)</f>
        <v>0</v>
      </c>
      <c r="AR78" s="169" t="s">
        <v>77</v>
      </c>
      <c r="AT78" s="170" t="s">
        <v>69</v>
      </c>
      <c r="AU78" s="170" t="s">
        <v>70</v>
      </c>
      <c r="AY78" s="169" t="s">
        <v>128</v>
      </c>
      <c r="BK78" s="171">
        <f>SUM(BK79:BK112)</f>
        <v>0</v>
      </c>
    </row>
    <row r="79" spans="2:65" s="1" customFormat="1" ht="22.5" customHeight="1">
      <c r="B79" s="34"/>
      <c r="C79" s="172" t="s">
        <v>77</v>
      </c>
      <c r="D79" s="172" t="s">
        <v>129</v>
      </c>
      <c r="E79" s="173" t="s">
        <v>2118</v>
      </c>
      <c r="F79" s="174" t="s">
        <v>2119</v>
      </c>
      <c r="G79" s="175" t="s">
        <v>1851</v>
      </c>
      <c r="H79" s="176">
        <v>1</v>
      </c>
      <c r="I79" s="177"/>
      <c r="J79" s="176">
        <f aca="true" t="shared" si="0" ref="J79:J112">ROUND(I79*H79,1)</f>
        <v>0</v>
      </c>
      <c r="K79" s="174" t="s">
        <v>19</v>
      </c>
      <c r="L79" s="54"/>
      <c r="M79" s="178" t="s">
        <v>19</v>
      </c>
      <c r="N79" s="179" t="s">
        <v>41</v>
      </c>
      <c r="O79" s="35"/>
      <c r="P79" s="180">
        <f aca="true" t="shared" si="1" ref="P79:P112">O79*H79</f>
        <v>0</v>
      </c>
      <c r="Q79" s="180">
        <v>0</v>
      </c>
      <c r="R79" s="180">
        <f aca="true" t="shared" si="2" ref="R79:R112">Q79*H79</f>
        <v>0</v>
      </c>
      <c r="S79" s="180">
        <v>0</v>
      </c>
      <c r="T79" s="181">
        <f aca="true" t="shared" si="3" ref="T79:T112">S79*H79</f>
        <v>0</v>
      </c>
      <c r="AR79" s="17" t="s">
        <v>150</v>
      </c>
      <c r="AT79" s="17" t="s">
        <v>129</v>
      </c>
      <c r="AU79" s="17" t="s">
        <v>77</v>
      </c>
      <c r="AY79" s="17" t="s">
        <v>128</v>
      </c>
      <c r="BE79" s="182">
        <f aca="true" t="shared" si="4" ref="BE79:BE112">IF(N79="základní",J79,0)</f>
        <v>0</v>
      </c>
      <c r="BF79" s="182">
        <f aca="true" t="shared" si="5" ref="BF79:BF112">IF(N79="snížená",J79,0)</f>
        <v>0</v>
      </c>
      <c r="BG79" s="182">
        <f aca="true" t="shared" si="6" ref="BG79:BG112">IF(N79="zákl. přenesená",J79,0)</f>
        <v>0</v>
      </c>
      <c r="BH79" s="182">
        <f aca="true" t="shared" si="7" ref="BH79:BH112">IF(N79="sníž. přenesená",J79,0)</f>
        <v>0</v>
      </c>
      <c r="BI79" s="182">
        <f aca="true" t="shared" si="8" ref="BI79:BI112">IF(N79="nulová",J79,0)</f>
        <v>0</v>
      </c>
      <c r="BJ79" s="17" t="s">
        <v>77</v>
      </c>
      <c r="BK79" s="182">
        <f aca="true" t="shared" si="9" ref="BK79:BK112">ROUND(I79*H79,1)</f>
        <v>0</v>
      </c>
      <c r="BL79" s="17" t="s">
        <v>150</v>
      </c>
      <c r="BM79" s="17" t="s">
        <v>2120</v>
      </c>
    </row>
    <row r="80" spans="2:65" s="1" customFormat="1" ht="31.5" customHeight="1">
      <c r="B80" s="34"/>
      <c r="C80" s="172" t="s">
        <v>79</v>
      </c>
      <c r="D80" s="172" t="s">
        <v>129</v>
      </c>
      <c r="E80" s="173" t="s">
        <v>2121</v>
      </c>
      <c r="F80" s="174" t="s">
        <v>2122</v>
      </c>
      <c r="G80" s="175" t="s">
        <v>1851</v>
      </c>
      <c r="H80" s="176">
        <v>2</v>
      </c>
      <c r="I80" s="177"/>
      <c r="J80" s="176">
        <f t="shared" si="0"/>
        <v>0</v>
      </c>
      <c r="K80" s="174" t="s">
        <v>19</v>
      </c>
      <c r="L80" s="54"/>
      <c r="M80" s="178" t="s">
        <v>19</v>
      </c>
      <c r="N80" s="179" t="s">
        <v>41</v>
      </c>
      <c r="O80" s="35"/>
      <c r="P80" s="180">
        <f t="shared" si="1"/>
        <v>0</v>
      </c>
      <c r="Q80" s="180">
        <v>0</v>
      </c>
      <c r="R80" s="180">
        <f t="shared" si="2"/>
        <v>0</v>
      </c>
      <c r="S80" s="180">
        <v>0</v>
      </c>
      <c r="T80" s="181">
        <f t="shared" si="3"/>
        <v>0</v>
      </c>
      <c r="AR80" s="17" t="s">
        <v>150</v>
      </c>
      <c r="AT80" s="17" t="s">
        <v>129</v>
      </c>
      <c r="AU80" s="17" t="s">
        <v>77</v>
      </c>
      <c r="AY80" s="17" t="s">
        <v>128</v>
      </c>
      <c r="BE80" s="182">
        <f t="shared" si="4"/>
        <v>0</v>
      </c>
      <c r="BF80" s="182">
        <f t="shared" si="5"/>
        <v>0</v>
      </c>
      <c r="BG80" s="182">
        <f t="shared" si="6"/>
        <v>0</v>
      </c>
      <c r="BH80" s="182">
        <f t="shared" si="7"/>
        <v>0</v>
      </c>
      <c r="BI80" s="182">
        <f t="shared" si="8"/>
        <v>0</v>
      </c>
      <c r="BJ80" s="17" t="s">
        <v>77</v>
      </c>
      <c r="BK80" s="182">
        <f t="shared" si="9"/>
        <v>0</v>
      </c>
      <c r="BL80" s="17" t="s">
        <v>150</v>
      </c>
      <c r="BM80" s="17" t="s">
        <v>2123</v>
      </c>
    </row>
    <row r="81" spans="2:65" s="1" customFormat="1" ht="22.5" customHeight="1">
      <c r="B81" s="34"/>
      <c r="C81" s="172" t="s">
        <v>139</v>
      </c>
      <c r="D81" s="172" t="s">
        <v>129</v>
      </c>
      <c r="E81" s="173" t="s">
        <v>2124</v>
      </c>
      <c r="F81" s="174" t="s">
        <v>2125</v>
      </c>
      <c r="G81" s="175" t="s">
        <v>1851</v>
      </c>
      <c r="H81" s="176">
        <v>2</v>
      </c>
      <c r="I81" s="177"/>
      <c r="J81" s="176">
        <f t="shared" si="0"/>
        <v>0</v>
      </c>
      <c r="K81" s="174" t="s">
        <v>19</v>
      </c>
      <c r="L81" s="54"/>
      <c r="M81" s="178" t="s">
        <v>19</v>
      </c>
      <c r="N81" s="179" t="s">
        <v>41</v>
      </c>
      <c r="O81" s="35"/>
      <c r="P81" s="180">
        <f t="shared" si="1"/>
        <v>0</v>
      </c>
      <c r="Q81" s="180">
        <v>0</v>
      </c>
      <c r="R81" s="180">
        <f t="shared" si="2"/>
        <v>0</v>
      </c>
      <c r="S81" s="180">
        <v>0</v>
      </c>
      <c r="T81" s="181">
        <f t="shared" si="3"/>
        <v>0</v>
      </c>
      <c r="AR81" s="17" t="s">
        <v>150</v>
      </c>
      <c r="AT81" s="17" t="s">
        <v>129</v>
      </c>
      <c r="AU81" s="17" t="s">
        <v>77</v>
      </c>
      <c r="AY81" s="17" t="s">
        <v>128</v>
      </c>
      <c r="BE81" s="182">
        <f t="shared" si="4"/>
        <v>0</v>
      </c>
      <c r="BF81" s="182">
        <f t="shared" si="5"/>
        <v>0</v>
      </c>
      <c r="BG81" s="182">
        <f t="shared" si="6"/>
        <v>0</v>
      </c>
      <c r="BH81" s="182">
        <f t="shared" si="7"/>
        <v>0</v>
      </c>
      <c r="BI81" s="182">
        <f t="shared" si="8"/>
        <v>0</v>
      </c>
      <c r="BJ81" s="17" t="s">
        <v>77</v>
      </c>
      <c r="BK81" s="182">
        <f t="shared" si="9"/>
        <v>0</v>
      </c>
      <c r="BL81" s="17" t="s">
        <v>150</v>
      </c>
      <c r="BM81" s="17" t="s">
        <v>2126</v>
      </c>
    </row>
    <row r="82" spans="2:65" s="1" customFormat="1" ht="22.5" customHeight="1">
      <c r="B82" s="34"/>
      <c r="C82" s="172" t="s">
        <v>143</v>
      </c>
      <c r="D82" s="172" t="s">
        <v>129</v>
      </c>
      <c r="E82" s="173" t="s">
        <v>2127</v>
      </c>
      <c r="F82" s="174" t="s">
        <v>2128</v>
      </c>
      <c r="G82" s="175" t="s">
        <v>1851</v>
      </c>
      <c r="H82" s="176">
        <v>4</v>
      </c>
      <c r="I82" s="177"/>
      <c r="J82" s="176">
        <f t="shared" si="0"/>
        <v>0</v>
      </c>
      <c r="K82" s="174" t="s">
        <v>19</v>
      </c>
      <c r="L82" s="54"/>
      <c r="M82" s="178" t="s">
        <v>19</v>
      </c>
      <c r="N82" s="179" t="s">
        <v>41</v>
      </c>
      <c r="O82" s="35"/>
      <c r="P82" s="180">
        <f t="shared" si="1"/>
        <v>0</v>
      </c>
      <c r="Q82" s="180">
        <v>0</v>
      </c>
      <c r="R82" s="180">
        <f t="shared" si="2"/>
        <v>0</v>
      </c>
      <c r="S82" s="180">
        <v>0</v>
      </c>
      <c r="T82" s="181">
        <f t="shared" si="3"/>
        <v>0</v>
      </c>
      <c r="AR82" s="17" t="s">
        <v>150</v>
      </c>
      <c r="AT82" s="17" t="s">
        <v>129</v>
      </c>
      <c r="AU82" s="17" t="s">
        <v>77</v>
      </c>
      <c r="AY82" s="17" t="s">
        <v>128</v>
      </c>
      <c r="BE82" s="182">
        <f t="shared" si="4"/>
        <v>0</v>
      </c>
      <c r="BF82" s="182">
        <f t="shared" si="5"/>
        <v>0</v>
      </c>
      <c r="BG82" s="182">
        <f t="shared" si="6"/>
        <v>0</v>
      </c>
      <c r="BH82" s="182">
        <f t="shared" si="7"/>
        <v>0</v>
      </c>
      <c r="BI82" s="182">
        <f t="shared" si="8"/>
        <v>0</v>
      </c>
      <c r="BJ82" s="17" t="s">
        <v>77</v>
      </c>
      <c r="BK82" s="182">
        <f t="shared" si="9"/>
        <v>0</v>
      </c>
      <c r="BL82" s="17" t="s">
        <v>150</v>
      </c>
      <c r="BM82" s="17" t="s">
        <v>2129</v>
      </c>
    </row>
    <row r="83" spans="2:65" s="1" customFormat="1" ht="22.5" customHeight="1">
      <c r="B83" s="34"/>
      <c r="C83" s="172" t="s">
        <v>147</v>
      </c>
      <c r="D83" s="172" t="s">
        <v>129</v>
      </c>
      <c r="E83" s="173" t="s">
        <v>2130</v>
      </c>
      <c r="F83" s="174" t="s">
        <v>2131</v>
      </c>
      <c r="G83" s="175" t="s">
        <v>1851</v>
      </c>
      <c r="H83" s="176">
        <v>2</v>
      </c>
      <c r="I83" s="177"/>
      <c r="J83" s="176">
        <f t="shared" si="0"/>
        <v>0</v>
      </c>
      <c r="K83" s="174" t="s">
        <v>19</v>
      </c>
      <c r="L83" s="54"/>
      <c r="M83" s="178" t="s">
        <v>19</v>
      </c>
      <c r="N83" s="179" t="s">
        <v>41</v>
      </c>
      <c r="O83" s="35"/>
      <c r="P83" s="180">
        <f t="shared" si="1"/>
        <v>0</v>
      </c>
      <c r="Q83" s="180">
        <v>0</v>
      </c>
      <c r="R83" s="180">
        <f t="shared" si="2"/>
        <v>0</v>
      </c>
      <c r="S83" s="180">
        <v>0</v>
      </c>
      <c r="T83" s="181">
        <f t="shared" si="3"/>
        <v>0</v>
      </c>
      <c r="AR83" s="17" t="s">
        <v>150</v>
      </c>
      <c r="AT83" s="17" t="s">
        <v>129</v>
      </c>
      <c r="AU83" s="17" t="s">
        <v>77</v>
      </c>
      <c r="AY83" s="17" t="s">
        <v>128</v>
      </c>
      <c r="BE83" s="182">
        <f t="shared" si="4"/>
        <v>0</v>
      </c>
      <c r="BF83" s="182">
        <f t="shared" si="5"/>
        <v>0</v>
      </c>
      <c r="BG83" s="182">
        <f t="shared" si="6"/>
        <v>0</v>
      </c>
      <c r="BH83" s="182">
        <f t="shared" si="7"/>
        <v>0</v>
      </c>
      <c r="BI83" s="182">
        <f t="shared" si="8"/>
        <v>0</v>
      </c>
      <c r="BJ83" s="17" t="s">
        <v>77</v>
      </c>
      <c r="BK83" s="182">
        <f t="shared" si="9"/>
        <v>0</v>
      </c>
      <c r="BL83" s="17" t="s">
        <v>150</v>
      </c>
      <c r="BM83" s="17" t="s">
        <v>2132</v>
      </c>
    </row>
    <row r="84" spans="2:65" s="1" customFormat="1" ht="22.5" customHeight="1">
      <c r="B84" s="34"/>
      <c r="C84" s="172" t="s">
        <v>154</v>
      </c>
      <c r="D84" s="172" t="s">
        <v>129</v>
      </c>
      <c r="E84" s="173" t="s">
        <v>2133</v>
      </c>
      <c r="F84" s="174" t="s">
        <v>2131</v>
      </c>
      <c r="G84" s="175" t="s">
        <v>1851</v>
      </c>
      <c r="H84" s="176">
        <v>2</v>
      </c>
      <c r="I84" s="177"/>
      <c r="J84" s="176">
        <f t="shared" si="0"/>
        <v>0</v>
      </c>
      <c r="K84" s="174" t="s">
        <v>19</v>
      </c>
      <c r="L84" s="54"/>
      <c r="M84" s="178" t="s">
        <v>19</v>
      </c>
      <c r="N84" s="179" t="s">
        <v>41</v>
      </c>
      <c r="O84" s="35"/>
      <c r="P84" s="180">
        <f t="shared" si="1"/>
        <v>0</v>
      </c>
      <c r="Q84" s="180">
        <v>0</v>
      </c>
      <c r="R84" s="180">
        <f t="shared" si="2"/>
        <v>0</v>
      </c>
      <c r="S84" s="180">
        <v>0</v>
      </c>
      <c r="T84" s="181">
        <f t="shared" si="3"/>
        <v>0</v>
      </c>
      <c r="AR84" s="17" t="s">
        <v>150</v>
      </c>
      <c r="AT84" s="17" t="s">
        <v>129</v>
      </c>
      <c r="AU84" s="17" t="s">
        <v>77</v>
      </c>
      <c r="AY84" s="17" t="s">
        <v>128</v>
      </c>
      <c r="BE84" s="182">
        <f t="shared" si="4"/>
        <v>0</v>
      </c>
      <c r="BF84" s="182">
        <f t="shared" si="5"/>
        <v>0</v>
      </c>
      <c r="BG84" s="182">
        <f t="shared" si="6"/>
        <v>0</v>
      </c>
      <c r="BH84" s="182">
        <f t="shared" si="7"/>
        <v>0</v>
      </c>
      <c r="BI84" s="182">
        <f t="shared" si="8"/>
        <v>0</v>
      </c>
      <c r="BJ84" s="17" t="s">
        <v>77</v>
      </c>
      <c r="BK84" s="182">
        <f t="shared" si="9"/>
        <v>0</v>
      </c>
      <c r="BL84" s="17" t="s">
        <v>150</v>
      </c>
      <c r="BM84" s="17" t="s">
        <v>2134</v>
      </c>
    </row>
    <row r="85" spans="2:65" s="1" customFormat="1" ht="31.5" customHeight="1">
      <c r="B85" s="34"/>
      <c r="C85" s="172" t="s">
        <v>158</v>
      </c>
      <c r="D85" s="172" t="s">
        <v>129</v>
      </c>
      <c r="E85" s="173" t="s">
        <v>2135</v>
      </c>
      <c r="F85" s="174" t="s">
        <v>2136</v>
      </c>
      <c r="G85" s="175" t="s">
        <v>1851</v>
      </c>
      <c r="H85" s="176">
        <v>9</v>
      </c>
      <c r="I85" s="177"/>
      <c r="J85" s="176">
        <f t="shared" si="0"/>
        <v>0</v>
      </c>
      <c r="K85" s="174" t="s">
        <v>19</v>
      </c>
      <c r="L85" s="54"/>
      <c r="M85" s="178" t="s">
        <v>19</v>
      </c>
      <c r="N85" s="179" t="s">
        <v>41</v>
      </c>
      <c r="O85" s="35"/>
      <c r="P85" s="180">
        <f t="shared" si="1"/>
        <v>0</v>
      </c>
      <c r="Q85" s="180">
        <v>0</v>
      </c>
      <c r="R85" s="180">
        <f t="shared" si="2"/>
        <v>0</v>
      </c>
      <c r="S85" s="180">
        <v>0</v>
      </c>
      <c r="T85" s="181">
        <f t="shared" si="3"/>
        <v>0</v>
      </c>
      <c r="AR85" s="17" t="s">
        <v>150</v>
      </c>
      <c r="AT85" s="17" t="s">
        <v>129</v>
      </c>
      <c r="AU85" s="17" t="s">
        <v>77</v>
      </c>
      <c r="AY85" s="17" t="s">
        <v>128</v>
      </c>
      <c r="BE85" s="182">
        <f t="shared" si="4"/>
        <v>0</v>
      </c>
      <c r="BF85" s="182">
        <f t="shared" si="5"/>
        <v>0</v>
      </c>
      <c r="BG85" s="182">
        <f t="shared" si="6"/>
        <v>0</v>
      </c>
      <c r="BH85" s="182">
        <f t="shared" si="7"/>
        <v>0</v>
      </c>
      <c r="BI85" s="182">
        <f t="shared" si="8"/>
        <v>0</v>
      </c>
      <c r="BJ85" s="17" t="s">
        <v>77</v>
      </c>
      <c r="BK85" s="182">
        <f t="shared" si="9"/>
        <v>0</v>
      </c>
      <c r="BL85" s="17" t="s">
        <v>150</v>
      </c>
      <c r="BM85" s="17" t="s">
        <v>2137</v>
      </c>
    </row>
    <row r="86" spans="2:65" s="1" customFormat="1" ht="31.5" customHeight="1">
      <c r="B86" s="34"/>
      <c r="C86" s="172" t="s">
        <v>162</v>
      </c>
      <c r="D86" s="172" t="s">
        <v>129</v>
      </c>
      <c r="E86" s="173" t="s">
        <v>2138</v>
      </c>
      <c r="F86" s="174" t="s">
        <v>2139</v>
      </c>
      <c r="G86" s="175" t="s">
        <v>1851</v>
      </c>
      <c r="H86" s="176">
        <v>1</v>
      </c>
      <c r="I86" s="177"/>
      <c r="J86" s="176">
        <f t="shared" si="0"/>
        <v>0</v>
      </c>
      <c r="K86" s="174" t="s">
        <v>19</v>
      </c>
      <c r="L86" s="54"/>
      <c r="M86" s="178" t="s">
        <v>19</v>
      </c>
      <c r="N86" s="179" t="s">
        <v>41</v>
      </c>
      <c r="O86" s="35"/>
      <c r="P86" s="180">
        <f t="shared" si="1"/>
        <v>0</v>
      </c>
      <c r="Q86" s="180">
        <v>0</v>
      </c>
      <c r="R86" s="180">
        <f t="shared" si="2"/>
        <v>0</v>
      </c>
      <c r="S86" s="180">
        <v>0</v>
      </c>
      <c r="T86" s="181">
        <f t="shared" si="3"/>
        <v>0</v>
      </c>
      <c r="AR86" s="17" t="s">
        <v>150</v>
      </c>
      <c r="AT86" s="17" t="s">
        <v>129</v>
      </c>
      <c r="AU86" s="17" t="s">
        <v>77</v>
      </c>
      <c r="AY86" s="17" t="s">
        <v>128</v>
      </c>
      <c r="BE86" s="182">
        <f t="shared" si="4"/>
        <v>0</v>
      </c>
      <c r="BF86" s="182">
        <f t="shared" si="5"/>
        <v>0</v>
      </c>
      <c r="BG86" s="182">
        <f t="shared" si="6"/>
        <v>0</v>
      </c>
      <c r="BH86" s="182">
        <f t="shared" si="7"/>
        <v>0</v>
      </c>
      <c r="BI86" s="182">
        <f t="shared" si="8"/>
        <v>0</v>
      </c>
      <c r="BJ86" s="17" t="s">
        <v>77</v>
      </c>
      <c r="BK86" s="182">
        <f t="shared" si="9"/>
        <v>0</v>
      </c>
      <c r="BL86" s="17" t="s">
        <v>150</v>
      </c>
      <c r="BM86" s="17" t="s">
        <v>2140</v>
      </c>
    </row>
    <row r="87" spans="2:65" s="1" customFormat="1" ht="31.5" customHeight="1">
      <c r="B87" s="34"/>
      <c r="C87" s="172" t="s">
        <v>166</v>
      </c>
      <c r="D87" s="172" t="s">
        <v>129</v>
      </c>
      <c r="E87" s="173" t="s">
        <v>2141</v>
      </c>
      <c r="F87" s="174" t="s">
        <v>2142</v>
      </c>
      <c r="G87" s="175" t="s">
        <v>1851</v>
      </c>
      <c r="H87" s="176">
        <v>15</v>
      </c>
      <c r="I87" s="177"/>
      <c r="J87" s="176">
        <f t="shared" si="0"/>
        <v>0</v>
      </c>
      <c r="K87" s="174" t="s">
        <v>19</v>
      </c>
      <c r="L87" s="54"/>
      <c r="M87" s="178" t="s">
        <v>19</v>
      </c>
      <c r="N87" s="179" t="s">
        <v>41</v>
      </c>
      <c r="O87" s="35"/>
      <c r="P87" s="180">
        <f t="shared" si="1"/>
        <v>0</v>
      </c>
      <c r="Q87" s="180">
        <v>0</v>
      </c>
      <c r="R87" s="180">
        <f t="shared" si="2"/>
        <v>0</v>
      </c>
      <c r="S87" s="180">
        <v>0</v>
      </c>
      <c r="T87" s="181">
        <f t="shared" si="3"/>
        <v>0</v>
      </c>
      <c r="AR87" s="17" t="s">
        <v>150</v>
      </c>
      <c r="AT87" s="17" t="s">
        <v>129</v>
      </c>
      <c r="AU87" s="17" t="s">
        <v>77</v>
      </c>
      <c r="AY87" s="17" t="s">
        <v>128</v>
      </c>
      <c r="BE87" s="182">
        <f t="shared" si="4"/>
        <v>0</v>
      </c>
      <c r="BF87" s="182">
        <f t="shared" si="5"/>
        <v>0</v>
      </c>
      <c r="BG87" s="182">
        <f t="shared" si="6"/>
        <v>0</v>
      </c>
      <c r="BH87" s="182">
        <f t="shared" si="7"/>
        <v>0</v>
      </c>
      <c r="BI87" s="182">
        <f t="shared" si="8"/>
        <v>0</v>
      </c>
      <c r="BJ87" s="17" t="s">
        <v>77</v>
      </c>
      <c r="BK87" s="182">
        <f t="shared" si="9"/>
        <v>0</v>
      </c>
      <c r="BL87" s="17" t="s">
        <v>150</v>
      </c>
      <c r="BM87" s="17" t="s">
        <v>2143</v>
      </c>
    </row>
    <row r="88" spans="2:65" s="1" customFormat="1" ht="31.5" customHeight="1">
      <c r="B88" s="34"/>
      <c r="C88" s="172" t="s">
        <v>170</v>
      </c>
      <c r="D88" s="172" t="s">
        <v>129</v>
      </c>
      <c r="E88" s="173" t="s">
        <v>2144</v>
      </c>
      <c r="F88" s="174" t="s">
        <v>2145</v>
      </c>
      <c r="G88" s="175" t="s">
        <v>1851</v>
      </c>
      <c r="H88" s="176">
        <v>7</v>
      </c>
      <c r="I88" s="177"/>
      <c r="J88" s="176">
        <f t="shared" si="0"/>
        <v>0</v>
      </c>
      <c r="K88" s="174" t="s">
        <v>19</v>
      </c>
      <c r="L88" s="54"/>
      <c r="M88" s="178" t="s">
        <v>19</v>
      </c>
      <c r="N88" s="179" t="s">
        <v>41</v>
      </c>
      <c r="O88" s="35"/>
      <c r="P88" s="180">
        <f t="shared" si="1"/>
        <v>0</v>
      </c>
      <c r="Q88" s="180">
        <v>0</v>
      </c>
      <c r="R88" s="180">
        <f t="shared" si="2"/>
        <v>0</v>
      </c>
      <c r="S88" s="180">
        <v>0</v>
      </c>
      <c r="T88" s="181">
        <f t="shared" si="3"/>
        <v>0</v>
      </c>
      <c r="AR88" s="17" t="s">
        <v>150</v>
      </c>
      <c r="AT88" s="17" t="s">
        <v>129</v>
      </c>
      <c r="AU88" s="17" t="s">
        <v>77</v>
      </c>
      <c r="AY88" s="17" t="s">
        <v>128</v>
      </c>
      <c r="BE88" s="182">
        <f t="shared" si="4"/>
        <v>0</v>
      </c>
      <c r="BF88" s="182">
        <f t="shared" si="5"/>
        <v>0</v>
      </c>
      <c r="BG88" s="182">
        <f t="shared" si="6"/>
        <v>0</v>
      </c>
      <c r="BH88" s="182">
        <f t="shared" si="7"/>
        <v>0</v>
      </c>
      <c r="BI88" s="182">
        <f t="shared" si="8"/>
        <v>0</v>
      </c>
      <c r="BJ88" s="17" t="s">
        <v>77</v>
      </c>
      <c r="BK88" s="182">
        <f t="shared" si="9"/>
        <v>0</v>
      </c>
      <c r="BL88" s="17" t="s">
        <v>150</v>
      </c>
      <c r="BM88" s="17" t="s">
        <v>2146</v>
      </c>
    </row>
    <row r="89" spans="2:65" s="1" customFormat="1" ht="31.5" customHeight="1">
      <c r="B89" s="34"/>
      <c r="C89" s="172" t="s">
        <v>174</v>
      </c>
      <c r="D89" s="172" t="s">
        <v>129</v>
      </c>
      <c r="E89" s="173" t="s">
        <v>2147</v>
      </c>
      <c r="F89" s="174" t="s">
        <v>2148</v>
      </c>
      <c r="G89" s="175" t="s">
        <v>1851</v>
      </c>
      <c r="H89" s="176">
        <v>1</v>
      </c>
      <c r="I89" s="177"/>
      <c r="J89" s="176">
        <f t="shared" si="0"/>
        <v>0</v>
      </c>
      <c r="K89" s="174" t="s">
        <v>19</v>
      </c>
      <c r="L89" s="54"/>
      <c r="M89" s="178" t="s">
        <v>19</v>
      </c>
      <c r="N89" s="179" t="s">
        <v>41</v>
      </c>
      <c r="O89" s="35"/>
      <c r="P89" s="180">
        <f t="shared" si="1"/>
        <v>0</v>
      </c>
      <c r="Q89" s="180">
        <v>0</v>
      </c>
      <c r="R89" s="180">
        <f t="shared" si="2"/>
        <v>0</v>
      </c>
      <c r="S89" s="180">
        <v>0</v>
      </c>
      <c r="T89" s="181">
        <f t="shared" si="3"/>
        <v>0</v>
      </c>
      <c r="AR89" s="17" t="s">
        <v>150</v>
      </c>
      <c r="AT89" s="17" t="s">
        <v>129</v>
      </c>
      <c r="AU89" s="17" t="s">
        <v>77</v>
      </c>
      <c r="AY89" s="17" t="s">
        <v>128</v>
      </c>
      <c r="BE89" s="182">
        <f t="shared" si="4"/>
        <v>0</v>
      </c>
      <c r="BF89" s="182">
        <f t="shared" si="5"/>
        <v>0</v>
      </c>
      <c r="BG89" s="182">
        <f t="shared" si="6"/>
        <v>0</v>
      </c>
      <c r="BH89" s="182">
        <f t="shared" si="7"/>
        <v>0</v>
      </c>
      <c r="BI89" s="182">
        <f t="shared" si="8"/>
        <v>0</v>
      </c>
      <c r="BJ89" s="17" t="s">
        <v>77</v>
      </c>
      <c r="BK89" s="182">
        <f t="shared" si="9"/>
        <v>0</v>
      </c>
      <c r="BL89" s="17" t="s">
        <v>150</v>
      </c>
      <c r="BM89" s="17" t="s">
        <v>2149</v>
      </c>
    </row>
    <row r="90" spans="2:65" s="1" customFormat="1" ht="31.5" customHeight="1">
      <c r="B90" s="34"/>
      <c r="C90" s="172" t="s">
        <v>285</v>
      </c>
      <c r="D90" s="172" t="s">
        <v>129</v>
      </c>
      <c r="E90" s="173" t="s">
        <v>2150</v>
      </c>
      <c r="F90" s="174" t="s">
        <v>2151</v>
      </c>
      <c r="G90" s="175" t="s">
        <v>1851</v>
      </c>
      <c r="H90" s="176">
        <v>20</v>
      </c>
      <c r="I90" s="177"/>
      <c r="J90" s="176">
        <f t="shared" si="0"/>
        <v>0</v>
      </c>
      <c r="K90" s="174" t="s">
        <v>19</v>
      </c>
      <c r="L90" s="54"/>
      <c r="M90" s="178" t="s">
        <v>19</v>
      </c>
      <c r="N90" s="179" t="s">
        <v>41</v>
      </c>
      <c r="O90" s="35"/>
      <c r="P90" s="180">
        <f t="shared" si="1"/>
        <v>0</v>
      </c>
      <c r="Q90" s="180">
        <v>0</v>
      </c>
      <c r="R90" s="180">
        <f t="shared" si="2"/>
        <v>0</v>
      </c>
      <c r="S90" s="180">
        <v>0</v>
      </c>
      <c r="T90" s="181">
        <f t="shared" si="3"/>
        <v>0</v>
      </c>
      <c r="AR90" s="17" t="s">
        <v>150</v>
      </c>
      <c r="AT90" s="17" t="s">
        <v>129</v>
      </c>
      <c r="AU90" s="17" t="s">
        <v>77</v>
      </c>
      <c r="AY90" s="17" t="s">
        <v>128</v>
      </c>
      <c r="BE90" s="182">
        <f t="shared" si="4"/>
        <v>0</v>
      </c>
      <c r="BF90" s="182">
        <f t="shared" si="5"/>
        <v>0</v>
      </c>
      <c r="BG90" s="182">
        <f t="shared" si="6"/>
        <v>0</v>
      </c>
      <c r="BH90" s="182">
        <f t="shared" si="7"/>
        <v>0</v>
      </c>
      <c r="BI90" s="182">
        <f t="shared" si="8"/>
        <v>0</v>
      </c>
      <c r="BJ90" s="17" t="s">
        <v>77</v>
      </c>
      <c r="BK90" s="182">
        <f t="shared" si="9"/>
        <v>0</v>
      </c>
      <c r="BL90" s="17" t="s">
        <v>150</v>
      </c>
      <c r="BM90" s="17" t="s">
        <v>2152</v>
      </c>
    </row>
    <row r="91" spans="2:65" s="1" customFormat="1" ht="22.5" customHeight="1">
      <c r="B91" s="34"/>
      <c r="C91" s="172" t="s">
        <v>296</v>
      </c>
      <c r="D91" s="172" t="s">
        <v>129</v>
      </c>
      <c r="E91" s="173" t="s">
        <v>2153</v>
      </c>
      <c r="F91" s="174" t="s">
        <v>2154</v>
      </c>
      <c r="G91" s="175" t="s">
        <v>217</v>
      </c>
      <c r="H91" s="176">
        <v>12</v>
      </c>
      <c r="I91" s="177"/>
      <c r="J91" s="176">
        <f t="shared" si="0"/>
        <v>0</v>
      </c>
      <c r="K91" s="174" t="s">
        <v>19</v>
      </c>
      <c r="L91" s="54"/>
      <c r="M91" s="178" t="s">
        <v>19</v>
      </c>
      <c r="N91" s="179" t="s">
        <v>41</v>
      </c>
      <c r="O91" s="35"/>
      <c r="P91" s="180">
        <f t="shared" si="1"/>
        <v>0</v>
      </c>
      <c r="Q91" s="180">
        <v>0</v>
      </c>
      <c r="R91" s="180">
        <f t="shared" si="2"/>
        <v>0</v>
      </c>
      <c r="S91" s="180">
        <v>0</v>
      </c>
      <c r="T91" s="181">
        <f t="shared" si="3"/>
        <v>0</v>
      </c>
      <c r="AR91" s="17" t="s">
        <v>150</v>
      </c>
      <c r="AT91" s="17" t="s">
        <v>129</v>
      </c>
      <c r="AU91" s="17" t="s">
        <v>77</v>
      </c>
      <c r="AY91" s="17" t="s">
        <v>128</v>
      </c>
      <c r="BE91" s="182">
        <f t="shared" si="4"/>
        <v>0</v>
      </c>
      <c r="BF91" s="182">
        <f t="shared" si="5"/>
        <v>0</v>
      </c>
      <c r="BG91" s="182">
        <f t="shared" si="6"/>
        <v>0</v>
      </c>
      <c r="BH91" s="182">
        <f t="shared" si="7"/>
        <v>0</v>
      </c>
      <c r="BI91" s="182">
        <f t="shared" si="8"/>
        <v>0</v>
      </c>
      <c r="BJ91" s="17" t="s">
        <v>77</v>
      </c>
      <c r="BK91" s="182">
        <f t="shared" si="9"/>
        <v>0</v>
      </c>
      <c r="BL91" s="17" t="s">
        <v>150</v>
      </c>
      <c r="BM91" s="17" t="s">
        <v>2155</v>
      </c>
    </row>
    <row r="92" spans="2:65" s="1" customFormat="1" ht="22.5" customHeight="1">
      <c r="B92" s="34"/>
      <c r="C92" s="172" t="s">
        <v>300</v>
      </c>
      <c r="D92" s="172" t="s">
        <v>129</v>
      </c>
      <c r="E92" s="173" t="s">
        <v>2156</v>
      </c>
      <c r="F92" s="174" t="s">
        <v>2157</v>
      </c>
      <c r="G92" s="175" t="s">
        <v>217</v>
      </c>
      <c r="H92" s="176">
        <v>15</v>
      </c>
      <c r="I92" s="177"/>
      <c r="J92" s="176">
        <f t="shared" si="0"/>
        <v>0</v>
      </c>
      <c r="K92" s="174" t="s">
        <v>19</v>
      </c>
      <c r="L92" s="54"/>
      <c r="M92" s="178" t="s">
        <v>19</v>
      </c>
      <c r="N92" s="179" t="s">
        <v>41</v>
      </c>
      <c r="O92" s="35"/>
      <c r="P92" s="180">
        <f t="shared" si="1"/>
        <v>0</v>
      </c>
      <c r="Q92" s="180">
        <v>0</v>
      </c>
      <c r="R92" s="180">
        <f t="shared" si="2"/>
        <v>0</v>
      </c>
      <c r="S92" s="180">
        <v>0</v>
      </c>
      <c r="T92" s="181">
        <f t="shared" si="3"/>
        <v>0</v>
      </c>
      <c r="AR92" s="17" t="s">
        <v>150</v>
      </c>
      <c r="AT92" s="17" t="s">
        <v>129</v>
      </c>
      <c r="AU92" s="17" t="s">
        <v>77</v>
      </c>
      <c r="AY92" s="17" t="s">
        <v>128</v>
      </c>
      <c r="BE92" s="182">
        <f t="shared" si="4"/>
        <v>0</v>
      </c>
      <c r="BF92" s="182">
        <f t="shared" si="5"/>
        <v>0</v>
      </c>
      <c r="BG92" s="182">
        <f t="shared" si="6"/>
        <v>0</v>
      </c>
      <c r="BH92" s="182">
        <f t="shared" si="7"/>
        <v>0</v>
      </c>
      <c r="BI92" s="182">
        <f t="shared" si="8"/>
        <v>0</v>
      </c>
      <c r="BJ92" s="17" t="s">
        <v>77</v>
      </c>
      <c r="BK92" s="182">
        <f t="shared" si="9"/>
        <v>0</v>
      </c>
      <c r="BL92" s="17" t="s">
        <v>150</v>
      </c>
      <c r="BM92" s="17" t="s">
        <v>2158</v>
      </c>
    </row>
    <row r="93" spans="2:65" s="1" customFormat="1" ht="22.5" customHeight="1">
      <c r="B93" s="34"/>
      <c r="C93" s="172" t="s">
        <v>8</v>
      </c>
      <c r="D93" s="172" t="s">
        <v>129</v>
      </c>
      <c r="E93" s="173" t="s">
        <v>2159</v>
      </c>
      <c r="F93" s="174" t="s">
        <v>2160</v>
      </c>
      <c r="G93" s="175" t="s">
        <v>217</v>
      </c>
      <c r="H93" s="176">
        <v>22</v>
      </c>
      <c r="I93" s="177"/>
      <c r="J93" s="176">
        <f t="shared" si="0"/>
        <v>0</v>
      </c>
      <c r="K93" s="174" t="s">
        <v>19</v>
      </c>
      <c r="L93" s="54"/>
      <c r="M93" s="178" t="s">
        <v>19</v>
      </c>
      <c r="N93" s="179" t="s">
        <v>41</v>
      </c>
      <c r="O93" s="35"/>
      <c r="P93" s="180">
        <f t="shared" si="1"/>
        <v>0</v>
      </c>
      <c r="Q93" s="180">
        <v>0</v>
      </c>
      <c r="R93" s="180">
        <f t="shared" si="2"/>
        <v>0</v>
      </c>
      <c r="S93" s="180">
        <v>0</v>
      </c>
      <c r="T93" s="181">
        <f t="shared" si="3"/>
        <v>0</v>
      </c>
      <c r="AR93" s="17" t="s">
        <v>150</v>
      </c>
      <c r="AT93" s="17" t="s">
        <v>129</v>
      </c>
      <c r="AU93" s="17" t="s">
        <v>77</v>
      </c>
      <c r="AY93" s="17" t="s">
        <v>128</v>
      </c>
      <c r="BE93" s="182">
        <f t="shared" si="4"/>
        <v>0</v>
      </c>
      <c r="BF93" s="182">
        <f t="shared" si="5"/>
        <v>0</v>
      </c>
      <c r="BG93" s="182">
        <f t="shared" si="6"/>
        <v>0</v>
      </c>
      <c r="BH93" s="182">
        <f t="shared" si="7"/>
        <v>0</v>
      </c>
      <c r="BI93" s="182">
        <f t="shared" si="8"/>
        <v>0</v>
      </c>
      <c r="BJ93" s="17" t="s">
        <v>77</v>
      </c>
      <c r="BK93" s="182">
        <f t="shared" si="9"/>
        <v>0</v>
      </c>
      <c r="BL93" s="17" t="s">
        <v>150</v>
      </c>
      <c r="BM93" s="17" t="s">
        <v>2161</v>
      </c>
    </row>
    <row r="94" spans="2:65" s="1" customFormat="1" ht="22.5" customHeight="1">
      <c r="B94" s="34"/>
      <c r="C94" s="172" t="s">
        <v>150</v>
      </c>
      <c r="D94" s="172" t="s">
        <v>129</v>
      </c>
      <c r="E94" s="173" t="s">
        <v>2162</v>
      </c>
      <c r="F94" s="174" t="s">
        <v>2163</v>
      </c>
      <c r="G94" s="175" t="s">
        <v>217</v>
      </c>
      <c r="H94" s="176">
        <v>24</v>
      </c>
      <c r="I94" s="177"/>
      <c r="J94" s="176">
        <f t="shared" si="0"/>
        <v>0</v>
      </c>
      <c r="K94" s="174" t="s">
        <v>19</v>
      </c>
      <c r="L94" s="54"/>
      <c r="M94" s="178" t="s">
        <v>19</v>
      </c>
      <c r="N94" s="179" t="s">
        <v>41</v>
      </c>
      <c r="O94" s="35"/>
      <c r="P94" s="180">
        <f t="shared" si="1"/>
        <v>0</v>
      </c>
      <c r="Q94" s="180">
        <v>0</v>
      </c>
      <c r="R94" s="180">
        <f t="shared" si="2"/>
        <v>0</v>
      </c>
      <c r="S94" s="180">
        <v>0</v>
      </c>
      <c r="T94" s="181">
        <f t="shared" si="3"/>
        <v>0</v>
      </c>
      <c r="AR94" s="17" t="s">
        <v>150</v>
      </c>
      <c r="AT94" s="17" t="s">
        <v>129</v>
      </c>
      <c r="AU94" s="17" t="s">
        <v>77</v>
      </c>
      <c r="AY94" s="17" t="s">
        <v>128</v>
      </c>
      <c r="BE94" s="182">
        <f t="shared" si="4"/>
        <v>0</v>
      </c>
      <c r="BF94" s="182">
        <f t="shared" si="5"/>
        <v>0</v>
      </c>
      <c r="BG94" s="182">
        <f t="shared" si="6"/>
        <v>0</v>
      </c>
      <c r="BH94" s="182">
        <f t="shared" si="7"/>
        <v>0</v>
      </c>
      <c r="BI94" s="182">
        <f t="shared" si="8"/>
        <v>0</v>
      </c>
      <c r="BJ94" s="17" t="s">
        <v>77</v>
      </c>
      <c r="BK94" s="182">
        <f t="shared" si="9"/>
        <v>0</v>
      </c>
      <c r="BL94" s="17" t="s">
        <v>150</v>
      </c>
      <c r="BM94" s="17" t="s">
        <v>2164</v>
      </c>
    </row>
    <row r="95" spans="2:65" s="1" customFormat="1" ht="22.5" customHeight="1">
      <c r="B95" s="34"/>
      <c r="C95" s="172" t="s">
        <v>326</v>
      </c>
      <c r="D95" s="172" t="s">
        <v>129</v>
      </c>
      <c r="E95" s="173" t="s">
        <v>2165</v>
      </c>
      <c r="F95" s="174" t="s">
        <v>2166</v>
      </c>
      <c r="G95" s="175" t="s">
        <v>217</v>
      </c>
      <c r="H95" s="176">
        <v>8</v>
      </c>
      <c r="I95" s="177"/>
      <c r="J95" s="176">
        <f t="shared" si="0"/>
        <v>0</v>
      </c>
      <c r="K95" s="174" t="s">
        <v>19</v>
      </c>
      <c r="L95" s="54"/>
      <c r="M95" s="178" t="s">
        <v>19</v>
      </c>
      <c r="N95" s="179" t="s">
        <v>41</v>
      </c>
      <c r="O95" s="35"/>
      <c r="P95" s="180">
        <f t="shared" si="1"/>
        <v>0</v>
      </c>
      <c r="Q95" s="180">
        <v>0</v>
      </c>
      <c r="R95" s="180">
        <f t="shared" si="2"/>
        <v>0</v>
      </c>
      <c r="S95" s="180">
        <v>0</v>
      </c>
      <c r="T95" s="181">
        <f t="shared" si="3"/>
        <v>0</v>
      </c>
      <c r="AR95" s="17" t="s">
        <v>150</v>
      </c>
      <c r="AT95" s="17" t="s">
        <v>129</v>
      </c>
      <c r="AU95" s="17" t="s">
        <v>77</v>
      </c>
      <c r="AY95" s="17" t="s">
        <v>128</v>
      </c>
      <c r="BE95" s="182">
        <f t="shared" si="4"/>
        <v>0</v>
      </c>
      <c r="BF95" s="182">
        <f t="shared" si="5"/>
        <v>0</v>
      </c>
      <c r="BG95" s="182">
        <f t="shared" si="6"/>
        <v>0</v>
      </c>
      <c r="BH95" s="182">
        <f t="shared" si="7"/>
        <v>0</v>
      </c>
      <c r="BI95" s="182">
        <f t="shared" si="8"/>
        <v>0</v>
      </c>
      <c r="BJ95" s="17" t="s">
        <v>77</v>
      </c>
      <c r="BK95" s="182">
        <f t="shared" si="9"/>
        <v>0</v>
      </c>
      <c r="BL95" s="17" t="s">
        <v>150</v>
      </c>
      <c r="BM95" s="17" t="s">
        <v>2167</v>
      </c>
    </row>
    <row r="96" spans="2:65" s="1" customFormat="1" ht="22.5" customHeight="1">
      <c r="B96" s="34"/>
      <c r="C96" s="172" t="s">
        <v>333</v>
      </c>
      <c r="D96" s="172" t="s">
        <v>129</v>
      </c>
      <c r="E96" s="173" t="s">
        <v>2168</v>
      </c>
      <c r="F96" s="174" t="s">
        <v>2169</v>
      </c>
      <c r="G96" s="175" t="s">
        <v>217</v>
      </c>
      <c r="H96" s="176">
        <v>12</v>
      </c>
      <c r="I96" s="177"/>
      <c r="J96" s="176">
        <f t="shared" si="0"/>
        <v>0</v>
      </c>
      <c r="K96" s="174" t="s">
        <v>19</v>
      </c>
      <c r="L96" s="54"/>
      <c r="M96" s="178" t="s">
        <v>19</v>
      </c>
      <c r="N96" s="179" t="s">
        <v>41</v>
      </c>
      <c r="O96" s="35"/>
      <c r="P96" s="180">
        <f t="shared" si="1"/>
        <v>0</v>
      </c>
      <c r="Q96" s="180">
        <v>0</v>
      </c>
      <c r="R96" s="180">
        <f t="shared" si="2"/>
        <v>0</v>
      </c>
      <c r="S96" s="180">
        <v>0</v>
      </c>
      <c r="T96" s="181">
        <f t="shared" si="3"/>
        <v>0</v>
      </c>
      <c r="AR96" s="17" t="s">
        <v>150</v>
      </c>
      <c r="AT96" s="17" t="s">
        <v>129</v>
      </c>
      <c r="AU96" s="17" t="s">
        <v>77</v>
      </c>
      <c r="AY96" s="17" t="s">
        <v>128</v>
      </c>
      <c r="BE96" s="182">
        <f t="shared" si="4"/>
        <v>0</v>
      </c>
      <c r="BF96" s="182">
        <f t="shared" si="5"/>
        <v>0</v>
      </c>
      <c r="BG96" s="182">
        <f t="shared" si="6"/>
        <v>0</v>
      </c>
      <c r="BH96" s="182">
        <f t="shared" si="7"/>
        <v>0</v>
      </c>
      <c r="BI96" s="182">
        <f t="shared" si="8"/>
        <v>0</v>
      </c>
      <c r="BJ96" s="17" t="s">
        <v>77</v>
      </c>
      <c r="BK96" s="182">
        <f t="shared" si="9"/>
        <v>0</v>
      </c>
      <c r="BL96" s="17" t="s">
        <v>150</v>
      </c>
      <c r="BM96" s="17" t="s">
        <v>2170</v>
      </c>
    </row>
    <row r="97" spans="2:65" s="1" customFormat="1" ht="31.5" customHeight="1">
      <c r="B97" s="34"/>
      <c r="C97" s="172" t="s">
        <v>344</v>
      </c>
      <c r="D97" s="172" t="s">
        <v>129</v>
      </c>
      <c r="E97" s="173" t="s">
        <v>2171</v>
      </c>
      <c r="F97" s="174" t="s">
        <v>2172</v>
      </c>
      <c r="G97" s="175" t="s">
        <v>217</v>
      </c>
      <c r="H97" s="176">
        <v>2</v>
      </c>
      <c r="I97" s="177"/>
      <c r="J97" s="176">
        <f t="shared" si="0"/>
        <v>0</v>
      </c>
      <c r="K97" s="174" t="s">
        <v>19</v>
      </c>
      <c r="L97" s="54"/>
      <c r="M97" s="178" t="s">
        <v>19</v>
      </c>
      <c r="N97" s="179" t="s">
        <v>41</v>
      </c>
      <c r="O97" s="35"/>
      <c r="P97" s="180">
        <f t="shared" si="1"/>
        <v>0</v>
      </c>
      <c r="Q97" s="180">
        <v>0</v>
      </c>
      <c r="R97" s="180">
        <f t="shared" si="2"/>
        <v>0</v>
      </c>
      <c r="S97" s="180">
        <v>0</v>
      </c>
      <c r="T97" s="181">
        <f t="shared" si="3"/>
        <v>0</v>
      </c>
      <c r="AR97" s="17" t="s">
        <v>150</v>
      </c>
      <c r="AT97" s="17" t="s">
        <v>129</v>
      </c>
      <c r="AU97" s="17" t="s">
        <v>77</v>
      </c>
      <c r="AY97" s="17" t="s">
        <v>128</v>
      </c>
      <c r="BE97" s="182">
        <f t="shared" si="4"/>
        <v>0</v>
      </c>
      <c r="BF97" s="182">
        <f t="shared" si="5"/>
        <v>0</v>
      </c>
      <c r="BG97" s="182">
        <f t="shared" si="6"/>
        <v>0</v>
      </c>
      <c r="BH97" s="182">
        <f t="shared" si="7"/>
        <v>0</v>
      </c>
      <c r="BI97" s="182">
        <f t="shared" si="8"/>
        <v>0</v>
      </c>
      <c r="BJ97" s="17" t="s">
        <v>77</v>
      </c>
      <c r="BK97" s="182">
        <f t="shared" si="9"/>
        <v>0</v>
      </c>
      <c r="BL97" s="17" t="s">
        <v>150</v>
      </c>
      <c r="BM97" s="17" t="s">
        <v>2173</v>
      </c>
    </row>
    <row r="98" spans="2:65" s="1" customFormat="1" ht="31.5" customHeight="1">
      <c r="B98" s="34"/>
      <c r="C98" s="172" t="s">
        <v>351</v>
      </c>
      <c r="D98" s="172" t="s">
        <v>129</v>
      </c>
      <c r="E98" s="173" t="s">
        <v>2174</v>
      </c>
      <c r="F98" s="174" t="s">
        <v>2175</v>
      </c>
      <c r="G98" s="175" t="s">
        <v>217</v>
      </c>
      <c r="H98" s="176">
        <v>50</v>
      </c>
      <c r="I98" s="177"/>
      <c r="J98" s="176">
        <f t="shared" si="0"/>
        <v>0</v>
      </c>
      <c r="K98" s="174" t="s">
        <v>19</v>
      </c>
      <c r="L98" s="54"/>
      <c r="M98" s="178" t="s">
        <v>19</v>
      </c>
      <c r="N98" s="179" t="s">
        <v>41</v>
      </c>
      <c r="O98" s="35"/>
      <c r="P98" s="180">
        <f t="shared" si="1"/>
        <v>0</v>
      </c>
      <c r="Q98" s="180">
        <v>0</v>
      </c>
      <c r="R98" s="180">
        <f t="shared" si="2"/>
        <v>0</v>
      </c>
      <c r="S98" s="180">
        <v>0</v>
      </c>
      <c r="T98" s="181">
        <f t="shared" si="3"/>
        <v>0</v>
      </c>
      <c r="AR98" s="17" t="s">
        <v>150</v>
      </c>
      <c r="AT98" s="17" t="s">
        <v>129</v>
      </c>
      <c r="AU98" s="17" t="s">
        <v>77</v>
      </c>
      <c r="AY98" s="17" t="s">
        <v>128</v>
      </c>
      <c r="BE98" s="182">
        <f t="shared" si="4"/>
        <v>0</v>
      </c>
      <c r="BF98" s="182">
        <f t="shared" si="5"/>
        <v>0</v>
      </c>
      <c r="BG98" s="182">
        <f t="shared" si="6"/>
        <v>0</v>
      </c>
      <c r="BH98" s="182">
        <f t="shared" si="7"/>
        <v>0</v>
      </c>
      <c r="BI98" s="182">
        <f t="shared" si="8"/>
        <v>0</v>
      </c>
      <c r="BJ98" s="17" t="s">
        <v>77</v>
      </c>
      <c r="BK98" s="182">
        <f t="shared" si="9"/>
        <v>0</v>
      </c>
      <c r="BL98" s="17" t="s">
        <v>150</v>
      </c>
      <c r="BM98" s="17" t="s">
        <v>2176</v>
      </c>
    </row>
    <row r="99" spans="2:65" s="1" customFormat="1" ht="31.5" customHeight="1">
      <c r="B99" s="34"/>
      <c r="C99" s="172" t="s">
        <v>7</v>
      </c>
      <c r="D99" s="172" t="s">
        <v>129</v>
      </c>
      <c r="E99" s="173" t="s">
        <v>2177</v>
      </c>
      <c r="F99" s="174" t="s">
        <v>2178</v>
      </c>
      <c r="G99" s="175" t="s">
        <v>217</v>
      </c>
      <c r="H99" s="176">
        <v>10</v>
      </c>
      <c r="I99" s="177"/>
      <c r="J99" s="176">
        <f t="shared" si="0"/>
        <v>0</v>
      </c>
      <c r="K99" s="174" t="s">
        <v>19</v>
      </c>
      <c r="L99" s="54"/>
      <c r="M99" s="178" t="s">
        <v>19</v>
      </c>
      <c r="N99" s="179" t="s">
        <v>41</v>
      </c>
      <c r="O99" s="35"/>
      <c r="P99" s="180">
        <f t="shared" si="1"/>
        <v>0</v>
      </c>
      <c r="Q99" s="180">
        <v>0</v>
      </c>
      <c r="R99" s="180">
        <f t="shared" si="2"/>
        <v>0</v>
      </c>
      <c r="S99" s="180">
        <v>0</v>
      </c>
      <c r="T99" s="181">
        <f t="shared" si="3"/>
        <v>0</v>
      </c>
      <c r="AR99" s="17" t="s">
        <v>150</v>
      </c>
      <c r="AT99" s="17" t="s">
        <v>129</v>
      </c>
      <c r="AU99" s="17" t="s">
        <v>77</v>
      </c>
      <c r="AY99" s="17" t="s">
        <v>128</v>
      </c>
      <c r="BE99" s="182">
        <f t="shared" si="4"/>
        <v>0</v>
      </c>
      <c r="BF99" s="182">
        <f t="shared" si="5"/>
        <v>0</v>
      </c>
      <c r="BG99" s="182">
        <f t="shared" si="6"/>
        <v>0</v>
      </c>
      <c r="BH99" s="182">
        <f t="shared" si="7"/>
        <v>0</v>
      </c>
      <c r="BI99" s="182">
        <f t="shared" si="8"/>
        <v>0</v>
      </c>
      <c r="BJ99" s="17" t="s">
        <v>77</v>
      </c>
      <c r="BK99" s="182">
        <f t="shared" si="9"/>
        <v>0</v>
      </c>
      <c r="BL99" s="17" t="s">
        <v>150</v>
      </c>
      <c r="BM99" s="17" t="s">
        <v>2179</v>
      </c>
    </row>
    <row r="100" spans="2:65" s="1" customFormat="1" ht="31.5" customHeight="1">
      <c r="B100" s="34"/>
      <c r="C100" s="172" t="s">
        <v>369</v>
      </c>
      <c r="D100" s="172" t="s">
        <v>129</v>
      </c>
      <c r="E100" s="173" t="s">
        <v>2180</v>
      </c>
      <c r="F100" s="174" t="s">
        <v>2181</v>
      </c>
      <c r="G100" s="175" t="s">
        <v>217</v>
      </c>
      <c r="H100" s="176">
        <v>30</v>
      </c>
      <c r="I100" s="177"/>
      <c r="J100" s="176">
        <f t="shared" si="0"/>
        <v>0</v>
      </c>
      <c r="K100" s="174" t="s">
        <v>19</v>
      </c>
      <c r="L100" s="54"/>
      <c r="M100" s="178" t="s">
        <v>19</v>
      </c>
      <c r="N100" s="179" t="s">
        <v>41</v>
      </c>
      <c r="O100" s="35"/>
      <c r="P100" s="180">
        <f t="shared" si="1"/>
        <v>0</v>
      </c>
      <c r="Q100" s="180">
        <v>0</v>
      </c>
      <c r="R100" s="180">
        <f t="shared" si="2"/>
        <v>0</v>
      </c>
      <c r="S100" s="180">
        <v>0</v>
      </c>
      <c r="T100" s="181">
        <f t="shared" si="3"/>
        <v>0</v>
      </c>
      <c r="AR100" s="17" t="s">
        <v>150</v>
      </c>
      <c r="AT100" s="17" t="s">
        <v>129</v>
      </c>
      <c r="AU100" s="17" t="s">
        <v>77</v>
      </c>
      <c r="AY100" s="17" t="s">
        <v>128</v>
      </c>
      <c r="BE100" s="182">
        <f t="shared" si="4"/>
        <v>0</v>
      </c>
      <c r="BF100" s="182">
        <f t="shared" si="5"/>
        <v>0</v>
      </c>
      <c r="BG100" s="182">
        <f t="shared" si="6"/>
        <v>0</v>
      </c>
      <c r="BH100" s="182">
        <f t="shared" si="7"/>
        <v>0</v>
      </c>
      <c r="BI100" s="182">
        <f t="shared" si="8"/>
        <v>0</v>
      </c>
      <c r="BJ100" s="17" t="s">
        <v>77</v>
      </c>
      <c r="BK100" s="182">
        <f t="shared" si="9"/>
        <v>0</v>
      </c>
      <c r="BL100" s="17" t="s">
        <v>150</v>
      </c>
      <c r="BM100" s="17" t="s">
        <v>2182</v>
      </c>
    </row>
    <row r="101" spans="2:65" s="1" customFormat="1" ht="31.5" customHeight="1">
      <c r="B101" s="34"/>
      <c r="C101" s="172" t="s">
        <v>373</v>
      </c>
      <c r="D101" s="172" t="s">
        <v>129</v>
      </c>
      <c r="E101" s="173" t="s">
        <v>2183</v>
      </c>
      <c r="F101" s="174" t="s">
        <v>2184</v>
      </c>
      <c r="G101" s="175" t="s">
        <v>217</v>
      </c>
      <c r="H101" s="176">
        <v>25</v>
      </c>
      <c r="I101" s="177"/>
      <c r="J101" s="176">
        <f t="shared" si="0"/>
        <v>0</v>
      </c>
      <c r="K101" s="174" t="s">
        <v>19</v>
      </c>
      <c r="L101" s="54"/>
      <c r="M101" s="178" t="s">
        <v>19</v>
      </c>
      <c r="N101" s="179" t="s">
        <v>41</v>
      </c>
      <c r="O101" s="35"/>
      <c r="P101" s="180">
        <f t="shared" si="1"/>
        <v>0</v>
      </c>
      <c r="Q101" s="180">
        <v>0</v>
      </c>
      <c r="R101" s="180">
        <f t="shared" si="2"/>
        <v>0</v>
      </c>
      <c r="S101" s="180">
        <v>0</v>
      </c>
      <c r="T101" s="181">
        <f t="shared" si="3"/>
        <v>0</v>
      </c>
      <c r="AR101" s="17" t="s">
        <v>150</v>
      </c>
      <c r="AT101" s="17" t="s">
        <v>129</v>
      </c>
      <c r="AU101" s="17" t="s">
        <v>77</v>
      </c>
      <c r="AY101" s="17" t="s">
        <v>128</v>
      </c>
      <c r="BE101" s="182">
        <f t="shared" si="4"/>
        <v>0</v>
      </c>
      <c r="BF101" s="182">
        <f t="shared" si="5"/>
        <v>0</v>
      </c>
      <c r="BG101" s="182">
        <f t="shared" si="6"/>
        <v>0</v>
      </c>
      <c r="BH101" s="182">
        <f t="shared" si="7"/>
        <v>0</v>
      </c>
      <c r="BI101" s="182">
        <f t="shared" si="8"/>
        <v>0</v>
      </c>
      <c r="BJ101" s="17" t="s">
        <v>77</v>
      </c>
      <c r="BK101" s="182">
        <f t="shared" si="9"/>
        <v>0</v>
      </c>
      <c r="BL101" s="17" t="s">
        <v>150</v>
      </c>
      <c r="BM101" s="17" t="s">
        <v>2185</v>
      </c>
    </row>
    <row r="102" spans="2:65" s="1" customFormat="1" ht="44.25" customHeight="1">
      <c r="B102" s="34"/>
      <c r="C102" s="172" t="s">
        <v>379</v>
      </c>
      <c r="D102" s="172" t="s">
        <v>129</v>
      </c>
      <c r="E102" s="173" t="s">
        <v>2186</v>
      </c>
      <c r="F102" s="174" t="s">
        <v>2187</v>
      </c>
      <c r="G102" s="175" t="s">
        <v>227</v>
      </c>
      <c r="H102" s="176">
        <v>26</v>
      </c>
      <c r="I102" s="177"/>
      <c r="J102" s="176">
        <f t="shared" si="0"/>
        <v>0</v>
      </c>
      <c r="K102" s="174" t="s">
        <v>19</v>
      </c>
      <c r="L102" s="54"/>
      <c r="M102" s="178" t="s">
        <v>19</v>
      </c>
      <c r="N102" s="179" t="s">
        <v>41</v>
      </c>
      <c r="O102" s="35"/>
      <c r="P102" s="180">
        <f t="shared" si="1"/>
        <v>0</v>
      </c>
      <c r="Q102" s="180">
        <v>0</v>
      </c>
      <c r="R102" s="180">
        <f t="shared" si="2"/>
        <v>0</v>
      </c>
      <c r="S102" s="180">
        <v>0</v>
      </c>
      <c r="T102" s="181">
        <f t="shared" si="3"/>
        <v>0</v>
      </c>
      <c r="AR102" s="17" t="s">
        <v>150</v>
      </c>
      <c r="AT102" s="17" t="s">
        <v>129</v>
      </c>
      <c r="AU102" s="17" t="s">
        <v>77</v>
      </c>
      <c r="AY102" s="17" t="s">
        <v>128</v>
      </c>
      <c r="BE102" s="182">
        <f t="shared" si="4"/>
        <v>0</v>
      </c>
      <c r="BF102" s="182">
        <f t="shared" si="5"/>
        <v>0</v>
      </c>
      <c r="BG102" s="182">
        <f t="shared" si="6"/>
        <v>0</v>
      </c>
      <c r="BH102" s="182">
        <f t="shared" si="7"/>
        <v>0</v>
      </c>
      <c r="BI102" s="182">
        <f t="shared" si="8"/>
        <v>0</v>
      </c>
      <c r="BJ102" s="17" t="s">
        <v>77</v>
      </c>
      <c r="BK102" s="182">
        <f t="shared" si="9"/>
        <v>0</v>
      </c>
      <c r="BL102" s="17" t="s">
        <v>150</v>
      </c>
      <c r="BM102" s="17" t="s">
        <v>2188</v>
      </c>
    </row>
    <row r="103" spans="2:65" s="1" customFormat="1" ht="31.5" customHeight="1">
      <c r="B103" s="34"/>
      <c r="C103" s="172" t="s">
        <v>385</v>
      </c>
      <c r="D103" s="172" t="s">
        <v>129</v>
      </c>
      <c r="E103" s="173" t="s">
        <v>2189</v>
      </c>
      <c r="F103" s="174" t="s">
        <v>2190</v>
      </c>
      <c r="G103" s="175" t="s">
        <v>227</v>
      </c>
      <c r="H103" s="176">
        <v>256</v>
      </c>
      <c r="I103" s="177"/>
      <c r="J103" s="176">
        <f t="shared" si="0"/>
        <v>0</v>
      </c>
      <c r="K103" s="174" t="s">
        <v>19</v>
      </c>
      <c r="L103" s="54"/>
      <c r="M103" s="178" t="s">
        <v>19</v>
      </c>
      <c r="N103" s="179" t="s">
        <v>41</v>
      </c>
      <c r="O103" s="35"/>
      <c r="P103" s="180">
        <f t="shared" si="1"/>
        <v>0</v>
      </c>
      <c r="Q103" s="180">
        <v>0</v>
      </c>
      <c r="R103" s="180">
        <f t="shared" si="2"/>
        <v>0</v>
      </c>
      <c r="S103" s="180">
        <v>0</v>
      </c>
      <c r="T103" s="181">
        <f t="shared" si="3"/>
        <v>0</v>
      </c>
      <c r="AR103" s="17" t="s">
        <v>150</v>
      </c>
      <c r="AT103" s="17" t="s">
        <v>129</v>
      </c>
      <c r="AU103" s="17" t="s">
        <v>77</v>
      </c>
      <c r="AY103" s="17" t="s">
        <v>128</v>
      </c>
      <c r="BE103" s="182">
        <f t="shared" si="4"/>
        <v>0</v>
      </c>
      <c r="BF103" s="182">
        <f t="shared" si="5"/>
        <v>0</v>
      </c>
      <c r="BG103" s="182">
        <f t="shared" si="6"/>
        <v>0</v>
      </c>
      <c r="BH103" s="182">
        <f t="shared" si="7"/>
        <v>0</v>
      </c>
      <c r="BI103" s="182">
        <f t="shared" si="8"/>
        <v>0</v>
      </c>
      <c r="BJ103" s="17" t="s">
        <v>77</v>
      </c>
      <c r="BK103" s="182">
        <f t="shared" si="9"/>
        <v>0</v>
      </c>
      <c r="BL103" s="17" t="s">
        <v>150</v>
      </c>
      <c r="BM103" s="17" t="s">
        <v>2191</v>
      </c>
    </row>
    <row r="104" spans="2:65" s="1" customFormat="1" ht="22.5" customHeight="1">
      <c r="B104" s="34"/>
      <c r="C104" s="172" t="s">
        <v>392</v>
      </c>
      <c r="D104" s="172" t="s">
        <v>129</v>
      </c>
      <c r="E104" s="173" t="s">
        <v>2192</v>
      </c>
      <c r="F104" s="174" t="s">
        <v>2193</v>
      </c>
      <c r="G104" s="175" t="s">
        <v>698</v>
      </c>
      <c r="H104" s="176">
        <v>30</v>
      </c>
      <c r="I104" s="177"/>
      <c r="J104" s="176">
        <f t="shared" si="0"/>
        <v>0</v>
      </c>
      <c r="K104" s="174" t="s">
        <v>19</v>
      </c>
      <c r="L104" s="54"/>
      <c r="M104" s="178" t="s">
        <v>19</v>
      </c>
      <c r="N104" s="179" t="s">
        <v>41</v>
      </c>
      <c r="O104" s="35"/>
      <c r="P104" s="180">
        <f t="shared" si="1"/>
        <v>0</v>
      </c>
      <c r="Q104" s="180">
        <v>0</v>
      </c>
      <c r="R104" s="180">
        <f t="shared" si="2"/>
        <v>0</v>
      </c>
      <c r="S104" s="180">
        <v>0</v>
      </c>
      <c r="T104" s="181">
        <f t="shared" si="3"/>
        <v>0</v>
      </c>
      <c r="AR104" s="17" t="s">
        <v>150</v>
      </c>
      <c r="AT104" s="17" t="s">
        <v>129</v>
      </c>
      <c r="AU104" s="17" t="s">
        <v>77</v>
      </c>
      <c r="AY104" s="17" t="s">
        <v>128</v>
      </c>
      <c r="BE104" s="182">
        <f t="shared" si="4"/>
        <v>0</v>
      </c>
      <c r="BF104" s="182">
        <f t="shared" si="5"/>
        <v>0</v>
      </c>
      <c r="BG104" s="182">
        <f t="shared" si="6"/>
        <v>0</v>
      </c>
      <c r="BH104" s="182">
        <f t="shared" si="7"/>
        <v>0</v>
      </c>
      <c r="BI104" s="182">
        <f t="shared" si="8"/>
        <v>0</v>
      </c>
      <c r="BJ104" s="17" t="s">
        <v>77</v>
      </c>
      <c r="BK104" s="182">
        <f t="shared" si="9"/>
        <v>0</v>
      </c>
      <c r="BL104" s="17" t="s">
        <v>150</v>
      </c>
      <c r="BM104" s="17" t="s">
        <v>2194</v>
      </c>
    </row>
    <row r="105" spans="2:65" s="1" customFormat="1" ht="22.5" customHeight="1">
      <c r="B105" s="34"/>
      <c r="C105" s="172" t="s">
        <v>399</v>
      </c>
      <c r="D105" s="172" t="s">
        <v>129</v>
      </c>
      <c r="E105" s="173" t="s">
        <v>2195</v>
      </c>
      <c r="F105" s="174" t="s">
        <v>2196</v>
      </c>
      <c r="G105" s="175" t="s">
        <v>690</v>
      </c>
      <c r="H105" s="176">
        <v>315</v>
      </c>
      <c r="I105" s="177"/>
      <c r="J105" s="176">
        <f t="shared" si="0"/>
        <v>0</v>
      </c>
      <c r="K105" s="174" t="s">
        <v>19</v>
      </c>
      <c r="L105" s="54"/>
      <c r="M105" s="178" t="s">
        <v>19</v>
      </c>
      <c r="N105" s="179" t="s">
        <v>41</v>
      </c>
      <c r="O105" s="35"/>
      <c r="P105" s="180">
        <f t="shared" si="1"/>
        <v>0</v>
      </c>
      <c r="Q105" s="180">
        <v>0</v>
      </c>
      <c r="R105" s="180">
        <f t="shared" si="2"/>
        <v>0</v>
      </c>
      <c r="S105" s="180">
        <v>0</v>
      </c>
      <c r="T105" s="181">
        <f t="shared" si="3"/>
        <v>0</v>
      </c>
      <c r="AR105" s="17" t="s">
        <v>150</v>
      </c>
      <c r="AT105" s="17" t="s">
        <v>129</v>
      </c>
      <c r="AU105" s="17" t="s">
        <v>77</v>
      </c>
      <c r="AY105" s="17" t="s">
        <v>128</v>
      </c>
      <c r="BE105" s="182">
        <f t="shared" si="4"/>
        <v>0</v>
      </c>
      <c r="BF105" s="182">
        <f t="shared" si="5"/>
        <v>0</v>
      </c>
      <c r="BG105" s="182">
        <f t="shared" si="6"/>
        <v>0</v>
      </c>
      <c r="BH105" s="182">
        <f t="shared" si="7"/>
        <v>0</v>
      </c>
      <c r="BI105" s="182">
        <f t="shared" si="8"/>
        <v>0</v>
      </c>
      <c r="BJ105" s="17" t="s">
        <v>77</v>
      </c>
      <c r="BK105" s="182">
        <f t="shared" si="9"/>
        <v>0</v>
      </c>
      <c r="BL105" s="17" t="s">
        <v>150</v>
      </c>
      <c r="BM105" s="17" t="s">
        <v>2197</v>
      </c>
    </row>
    <row r="106" spans="2:65" s="1" customFormat="1" ht="22.5" customHeight="1">
      <c r="B106" s="34"/>
      <c r="C106" s="172" t="s">
        <v>403</v>
      </c>
      <c r="D106" s="172" t="s">
        <v>129</v>
      </c>
      <c r="E106" s="173" t="s">
        <v>2198</v>
      </c>
      <c r="F106" s="174" t="s">
        <v>2199</v>
      </c>
      <c r="G106" s="175" t="s">
        <v>690</v>
      </c>
      <c r="H106" s="176">
        <v>105</v>
      </c>
      <c r="I106" s="177"/>
      <c r="J106" s="176">
        <f t="shared" si="0"/>
        <v>0</v>
      </c>
      <c r="K106" s="174" t="s">
        <v>19</v>
      </c>
      <c r="L106" s="54"/>
      <c r="M106" s="178" t="s">
        <v>19</v>
      </c>
      <c r="N106" s="179" t="s">
        <v>41</v>
      </c>
      <c r="O106" s="35"/>
      <c r="P106" s="180">
        <f t="shared" si="1"/>
        <v>0</v>
      </c>
      <c r="Q106" s="180">
        <v>0</v>
      </c>
      <c r="R106" s="180">
        <f t="shared" si="2"/>
        <v>0</v>
      </c>
      <c r="S106" s="180">
        <v>0</v>
      </c>
      <c r="T106" s="181">
        <f t="shared" si="3"/>
        <v>0</v>
      </c>
      <c r="AR106" s="17" t="s">
        <v>150</v>
      </c>
      <c r="AT106" s="17" t="s">
        <v>129</v>
      </c>
      <c r="AU106" s="17" t="s">
        <v>77</v>
      </c>
      <c r="AY106" s="17" t="s">
        <v>128</v>
      </c>
      <c r="BE106" s="182">
        <f t="shared" si="4"/>
        <v>0</v>
      </c>
      <c r="BF106" s="182">
        <f t="shared" si="5"/>
        <v>0</v>
      </c>
      <c r="BG106" s="182">
        <f t="shared" si="6"/>
        <v>0</v>
      </c>
      <c r="BH106" s="182">
        <f t="shared" si="7"/>
        <v>0</v>
      </c>
      <c r="BI106" s="182">
        <f t="shared" si="8"/>
        <v>0</v>
      </c>
      <c r="BJ106" s="17" t="s">
        <v>77</v>
      </c>
      <c r="BK106" s="182">
        <f t="shared" si="9"/>
        <v>0</v>
      </c>
      <c r="BL106" s="17" t="s">
        <v>150</v>
      </c>
      <c r="BM106" s="17" t="s">
        <v>2200</v>
      </c>
    </row>
    <row r="107" spans="2:65" s="1" customFormat="1" ht="22.5" customHeight="1">
      <c r="B107" s="34"/>
      <c r="C107" s="172" t="s">
        <v>408</v>
      </c>
      <c r="D107" s="172" t="s">
        <v>129</v>
      </c>
      <c r="E107" s="173" t="s">
        <v>2201</v>
      </c>
      <c r="F107" s="174" t="s">
        <v>2202</v>
      </c>
      <c r="G107" s="175" t="s">
        <v>2203</v>
      </c>
      <c r="H107" s="176">
        <v>1</v>
      </c>
      <c r="I107" s="177"/>
      <c r="J107" s="176">
        <f t="shared" si="0"/>
        <v>0</v>
      </c>
      <c r="K107" s="174" t="s">
        <v>19</v>
      </c>
      <c r="L107" s="54"/>
      <c r="M107" s="178" t="s">
        <v>19</v>
      </c>
      <c r="N107" s="179" t="s">
        <v>41</v>
      </c>
      <c r="O107" s="35"/>
      <c r="P107" s="180">
        <f t="shared" si="1"/>
        <v>0</v>
      </c>
      <c r="Q107" s="180">
        <v>0</v>
      </c>
      <c r="R107" s="180">
        <f t="shared" si="2"/>
        <v>0</v>
      </c>
      <c r="S107" s="180">
        <v>0</v>
      </c>
      <c r="T107" s="181">
        <f t="shared" si="3"/>
        <v>0</v>
      </c>
      <c r="AR107" s="17" t="s">
        <v>150</v>
      </c>
      <c r="AT107" s="17" t="s">
        <v>129</v>
      </c>
      <c r="AU107" s="17" t="s">
        <v>77</v>
      </c>
      <c r="AY107" s="17" t="s">
        <v>128</v>
      </c>
      <c r="BE107" s="182">
        <f t="shared" si="4"/>
        <v>0</v>
      </c>
      <c r="BF107" s="182">
        <f t="shared" si="5"/>
        <v>0</v>
      </c>
      <c r="BG107" s="182">
        <f t="shared" si="6"/>
        <v>0</v>
      </c>
      <c r="BH107" s="182">
        <f t="shared" si="7"/>
        <v>0</v>
      </c>
      <c r="BI107" s="182">
        <f t="shared" si="8"/>
        <v>0</v>
      </c>
      <c r="BJ107" s="17" t="s">
        <v>77</v>
      </c>
      <c r="BK107" s="182">
        <f t="shared" si="9"/>
        <v>0</v>
      </c>
      <c r="BL107" s="17" t="s">
        <v>150</v>
      </c>
      <c r="BM107" s="17" t="s">
        <v>2204</v>
      </c>
    </row>
    <row r="108" spans="2:65" s="1" customFormat="1" ht="22.5" customHeight="1">
      <c r="B108" s="34"/>
      <c r="C108" s="172" t="s">
        <v>413</v>
      </c>
      <c r="D108" s="172" t="s">
        <v>129</v>
      </c>
      <c r="E108" s="173" t="s">
        <v>2205</v>
      </c>
      <c r="F108" s="174" t="s">
        <v>2206</v>
      </c>
      <c r="G108" s="175" t="s">
        <v>698</v>
      </c>
      <c r="H108" s="176">
        <v>8</v>
      </c>
      <c r="I108" s="177"/>
      <c r="J108" s="176">
        <f t="shared" si="0"/>
        <v>0</v>
      </c>
      <c r="K108" s="174" t="s">
        <v>19</v>
      </c>
      <c r="L108" s="54"/>
      <c r="M108" s="178" t="s">
        <v>19</v>
      </c>
      <c r="N108" s="179" t="s">
        <v>41</v>
      </c>
      <c r="O108" s="35"/>
      <c r="P108" s="180">
        <f t="shared" si="1"/>
        <v>0</v>
      </c>
      <c r="Q108" s="180">
        <v>0</v>
      </c>
      <c r="R108" s="180">
        <f t="shared" si="2"/>
        <v>0</v>
      </c>
      <c r="S108" s="180">
        <v>0</v>
      </c>
      <c r="T108" s="181">
        <f t="shared" si="3"/>
        <v>0</v>
      </c>
      <c r="AR108" s="17" t="s">
        <v>150</v>
      </c>
      <c r="AT108" s="17" t="s">
        <v>129</v>
      </c>
      <c r="AU108" s="17" t="s">
        <v>77</v>
      </c>
      <c r="AY108" s="17" t="s">
        <v>128</v>
      </c>
      <c r="BE108" s="182">
        <f t="shared" si="4"/>
        <v>0</v>
      </c>
      <c r="BF108" s="182">
        <f t="shared" si="5"/>
        <v>0</v>
      </c>
      <c r="BG108" s="182">
        <f t="shared" si="6"/>
        <v>0</v>
      </c>
      <c r="BH108" s="182">
        <f t="shared" si="7"/>
        <v>0</v>
      </c>
      <c r="BI108" s="182">
        <f t="shared" si="8"/>
        <v>0</v>
      </c>
      <c r="BJ108" s="17" t="s">
        <v>77</v>
      </c>
      <c r="BK108" s="182">
        <f t="shared" si="9"/>
        <v>0</v>
      </c>
      <c r="BL108" s="17" t="s">
        <v>150</v>
      </c>
      <c r="BM108" s="17" t="s">
        <v>2207</v>
      </c>
    </row>
    <row r="109" spans="2:65" s="1" customFormat="1" ht="22.5" customHeight="1">
      <c r="B109" s="34"/>
      <c r="C109" s="172" t="s">
        <v>418</v>
      </c>
      <c r="D109" s="172" t="s">
        <v>129</v>
      </c>
      <c r="E109" s="173" t="s">
        <v>2208</v>
      </c>
      <c r="F109" s="174" t="s">
        <v>2209</v>
      </c>
      <c r="G109" s="175" t="s">
        <v>1851</v>
      </c>
      <c r="H109" s="176">
        <v>40</v>
      </c>
      <c r="I109" s="177"/>
      <c r="J109" s="176">
        <f t="shared" si="0"/>
        <v>0</v>
      </c>
      <c r="K109" s="174" t="s">
        <v>19</v>
      </c>
      <c r="L109" s="54"/>
      <c r="M109" s="178" t="s">
        <v>19</v>
      </c>
      <c r="N109" s="179" t="s">
        <v>41</v>
      </c>
      <c r="O109" s="35"/>
      <c r="P109" s="180">
        <f t="shared" si="1"/>
        <v>0</v>
      </c>
      <c r="Q109" s="180">
        <v>0</v>
      </c>
      <c r="R109" s="180">
        <f t="shared" si="2"/>
        <v>0</v>
      </c>
      <c r="S109" s="180">
        <v>0</v>
      </c>
      <c r="T109" s="181">
        <f t="shared" si="3"/>
        <v>0</v>
      </c>
      <c r="AR109" s="17" t="s">
        <v>150</v>
      </c>
      <c r="AT109" s="17" t="s">
        <v>129</v>
      </c>
      <c r="AU109" s="17" t="s">
        <v>77</v>
      </c>
      <c r="AY109" s="17" t="s">
        <v>128</v>
      </c>
      <c r="BE109" s="182">
        <f t="shared" si="4"/>
        <v>0</v>
      </c>
      <c r="BF109" s="182">
        <f t="shared" si="5"/>
        <v>0</v>
      </c>
      <c r="BG109" s="182">
        <f t="shared" si="6"/>
        <v>0</v>
      </c>
      <c r="BH109" s="182">
        <f t="shared" si="7"/>
        <v>0</v>
      </c>
      <c r="BI109" s="182">
        <f t="shared" si="8"/>
        <v>0</v>
      </c>
      <c r="BJ109" s="17" t="s">
        <v>77</v>
      </c>
      <c r="BK109" s="182">
        <f t="shared" si="9"/>
        <v>0</v>
      </c>
      <c r="BL109" s="17" t="s">
        <v>150</v>
      </c>
      <c r="BM109" s="17" t="s">
        <v>2210</v>
      </c>
    </row>
    <row r="110" spans="2:65" s="1" customFormat="1" ht="22.5" customHeight="1">
      <c r="B110" s="34"/>
      <c r="C110" s="172" t="s">
        <v>422</v>
      </c>
      <c r="D110" s="172" t="s">
        <v>129</v>
      </c>
      <c r="E110" s="173" t="s">
        <v>2211</v>
      </c>
      <c r="F110" s="174" t="s">
        <v>2212</v>
      </c>
      <c r="G110" s="175" t="s">
        <v>698</v>
      </c>
      <c r="H110" s="176">
        <v>24</v>
      </c>
      <c r="I110" s="177"/>
      <c r="J110" s="176">
        <f t="shared" si="0"/>
        <v>0</v>
      </c>
      <c r="K110" s="174" t="s">
        <v>19</v>
      </c>
      <c r="L110" s="54"/>
      <c r="M110" s="178" t="s">
        <v>19</v>
      </c>
      <c r="N110" s="179" t="s">
        <v>41</v>
      </c>
      <c r="O110" s="35"/>
      <c r="P110" s="180">
        <f t="shared" si="1"/>
        <v>0</v>
      </c>
      <c r="Q110" s="180">
        <v>0</v>
      </c>
      <c r="R110" s="180">
        <f t="shared" si="2"/>
        <v>0</v>
      </c>
      <c r="S110" s="180">
        <v>0</v>
      </c>
      <c r="T110" s="181">
        <f t="shared" si="3"/>
        <v>0</v>
      </c>
      <c r="AR110" s="17" t="s">
        <v>150</v>
      </c>
      <c r="AT110" s="17" t="s">
        <v>129</v>
      </c>
      <c r="AU110" s="17" t="s">
        <v>77</v>
      </c>
      <c r="AY110" s="17" t="s">
        <v>128</v>
      </c>
      <c r="BE110" s="182">
        <f t="shared" si="4"/>
        <v>0</v>
      </c>
      <c r="BF110" s="182">
        <f t="shared" si="5"/>
        <v>0</v>
      </c>
      <c r="BG110" s="182">
        <f t="shared" si="6"/>
        <v>0</v>
      </c>
      <c r="BH110" s="182">
        <f t="shared" si="7"/>
        <v>0</v>
      </c>
      <c r="BI110" s="182">
        <f t="shared" si="8"/>
        <v>0</v>
      </c>
      <c r="BJ110" s="17" t="s">
        <v>77</v>
      </c>
      <c r="BK110" s="182">
        <f t="shared" si="9"/>
        <v>0</v>
      </c>
      <c r="BL110" s="17" t="s">
        <v>150</v>
      </c>
      <c r="BM110" s="17" t="s">
        <v>2213</v>
      </c>
    </row>
    <row r="111" spans="2:65" s="1" customFormat="1" ht="22.5" customHeight="1">
      <c r="B111" s="34"/>
      <c r="C111" s="172" t="s">
        <v>427</v>
      </c>
      <c r="D111" s="172" t="s">
        <v>129</v>
      </c>
      <c r="E111" s="173" t="s">
        <v>2214</v>
      </c>
      <c r="F111" s="174" t="s">
        <v>19</v>
      </c>
      <c r="G111" s="175" t="s">
        <v>19</v>
      </c>
      <c r="H111" s="176">
        <v>0</v>
      </c>
      <c r="I111" s="177"/>
      <c r="J111" s="176">
        <f t="shared" si="0"/>
        <v>0</v>
      </c>
      <c r="K111" s="174" t="s">
        <v>19</v>
      </c>
      <c r="L111" s="54"/>
      <c r="M111" s="178" t="s">
        <v>19</v>
      </c>
      <c r="N111" s="179" t="s">
        <v>41</v>
      </c>
      <c r="O111" s="35"/>
      <c r="P111" s="180">
        <f t="shared" si="1"/>
        <v>0</v>
      </c>
      <c r="Q111" s="180">
        <v>0</v>
      </c>
      <c r="R111" s="180">
        <f t="shared" si="2"/>
        <v>0</v>
      </c>
      <c r="S111" s="180">
        <v>0</v>
      </c>
      <c r="T111" s="181">
        <f t="shared" si="3"/>
        <v>0</v>
      </c>
      <c r="AR111" s="17" t="s">
        <v>150</v>
      </c>
      <c r="AT111" s="17" t="s">
        <v>129</v>
      </c>
      <c r="AU111" s="17" t="s">
        <v>77</v>
      </c>
      <c r="AY111" s="17" t="s">
        <v>128</v>
      </c>
      <c r="BE111" s="182">
        <f t="shared" si="4"/>
        <v>0</v>
      </c>
      <c r="BF111" s="182">
        <f t="shared" si="5"/>
        <v>0</v>
      </c>
      <c r="BG111" s="182">
        <f t="shared" si="6"/>
        <v>0</v>
      </c>
      <c r="BH111" s="182">
        <f t="shared" si="7"/>
        <v>0</v>
      </c>
      <c r="BI111" s="182">
        <f t="shared" si="8"/>
        <v>0</v>
      </c>
      <c r="BJ111" s="17" t="s">
        <v>77</v>
      </c>
      <c r="BK111" s="182">
        <f t="shared" si="9"/>
        <v>0</v>
      </c>
      <c r="BL111" s="17" t="s">
        <v>150</v>
      </c>
      <c r="BM111" s="17" t="s">
        <v>2215</v>
      </c>
    </row>
    <row r="112" spans="2:65" s="1" customFormat="1" ht="22.5" customHeight="1">
      <c r="B112" s="34"/>
      <c r="C112" s="172" t="s">
        <v>436</v>
      </c>
      <c r="D112" s="172" t="s">
        <v>129</v>
      </c>
      <c r="E112" s="173" t="s">
        <v>2216</v>
      </c>
      <c r="F112" s="174" t="s">
        <v>2217</v>
      </c>
      <c r="G112" s="175" t="s">
        <v>1851</v>
      </c>
      <c r="H112" s="176">
        <v>1</v>
      </c>
      <c r="I112" s="177"/>
      <c r="J112" s="176">
        <f t="shared" si="0"/>
        <v>0</v>
      </c>
      <c r="K112" s="174" t="s">
        <v>19</v>
      </c>
      <c r="L112" s="54"/>
      <c r="M112" s="178" t="s">
        <v>19</v>
      </c>
      <c r="N112" s="183" t="s">
        <v>41</v>
      </c>
      <c r="O112" s="184"/>
      <c r="P112" s="185">
        <f t="shared" si="1"/>
        <v>0</v>
      </c>
      <c r="Q112" s="185">
        <v>0</v>
      </c>
      <c r="R112" s="185">
        <f t="shared" si="2"/>
        <v>0</v>
      </c>
      <c r="S112" s="185">
        <v>0</v>
      </c>
      <c r="T112" s="186">
        <f t="shared" si="3"/>
        <v>0</v>
      </c>
      <c r="AR112" s="17" t="s">
        <v>150</v>
      </c>
      <c r="AT112" s="17" t="s">
        <v>129</v>
      </c>
      <c r="AU112" s="17" t="s">
        <v>77</v>
      </c>
      <c r="AY112" s="17" t="s">
        <v>128</v>
      </c>
      <c r="BE112" s="182">
        <f t="shared" si="4"/>
        <v>0</v>
      </c>
      <c r="BF112" s="182">
        <f t="shared" si="5"/>
        <v>0</v>
      </c>
      <c r="BG112" s="182">
        <f t="shared" si="6"/>
        <v>0</v>
      </c>
      <c r="BH112" s="182">
        <f t="shared" si="7"/>
        <v>0</v>
      </c>
      <c r="BI112" s="182">
        <f t="shared" si="8"/>
        <v>0</v>
      </c>
      <c r="BJ112" s="17" t="s">
        <v>77</v>
      </c>
      <c r="BK112" s="182">
        <f t="shared" si="9"/>
        <v>0</v>
      </c>
      <c r="BL112" s="17" t="s">
        <v>150</v>
      </c>
      <c r="BM112" s="17" t="s">
        <v>2218</v>
      </c>
    </row>
    <row r="113" spans="2:12" s="1" customFormat="1" ht="6.95" customHeight="1">
      <c r="B113" s="49"/>
      <c r="C113" s="50"/>
      <c r="D113" s="50"/>
      <c r="E113" s="50"/>
      <c r="F113" s="50"/>
      <c r="G113" s="50"/>
      <c r="H113" s="50"/>
      <c r="I113" s="128"/>
      <c r="J113" s="50"/>
      <c r="K113" s="50"/>
      <c r="L113" s="54"/>
    </row>
  </sheetData>
  <sheetProtection password="CC35" sheet="1" objects="1" scenarios="1" formatColumns="0" formatRows="0" sort="0" autoFilter="0"/>
  <autoFilter ref="C76:K76"/>
  <mergeCells count="9">
    <mergeCell ref="E67:H67"/>
    <mergeCell ref="E69:H69"/>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3458</v>
      </c>
      <c r="G1" s="305" t="s">
        <v>3459</v>
      </c>
      <c r="H1" s="305"/>
      <c r="I1" s="306"/>
      <c r="J1" s="300" t="s">
        <v>3460</v>
      </c>
      <c r="K1" s="298" t="s">
        <v>100</v>
      </c>
      <c r="L1" s="300" t="s">
        <v>3461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90</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2219</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ROUND(J77,1)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ROUND(SUM(BE77:BE104),1)</f>
        <v>0</v>
      </c>
      <c r="G30" s="35"/>
      <c r="H30" s="35"/>
      <c r="I30" s="120">
        <v>0.21</v>
      </c>
      <c r="J30" s="119">
        <f>ROUND(ROUND((SUM(BE77:BE104)),1)*I30,2)</f>
        <v>0</v>
      </c>
      <c r="K30" s="38"/>
    </row>
    <row r="31" spans="2:11" s="1" customFormat="1" ht="14.45" customHeight="1">
      <c r="B31" s="34"/>
      <c r="C31" s="35"/>
      <c r="D31" s="35"/>
      <c r="E31" s="42" t="s">
        <v>42</v>
      </c>
      <c r="F31" s="119">
        <f>ROUND(SUM(BF77:BF104),1)</f>
        <v>0</v>
      </c>
      <c r="G31" s="35"/>
      <c r="H31" s="35"/>
      <c r="I31" s="120">
        <v>0.15</v>
      </c>
      <c r="J31" s="119">
        <f>ROUND(ROUND((SUM(BF77:BF104)),1)*I31,2)</f>
        <v>0</v>
      </c>
      <c r="K31" s="38"/>
    </row>
    <row r="32" spans="2:11" s="1" customFormat="1" ht="14.45" customHeight="1" hidden="1">
      <c r="B32" s="34"/>
      <c r="C32" s="35"/>
      <c r="D32" s="35"/>
      <c r="E32" s="42" t="s">
        <v>43</v>
      </c>
      <c r="F32" s="119">
        <f>ROUND(SUM(BG77:BG104),1)</f>
        <v>0</v>
      </c>
      <c r="G32" s="35"/>
      <c r="H32" s="35"/>
      <c r="I32" s="120">
        <v>0.21</v>
      </c>
      <c r="J32" s="119">
        <v>0</v>
      </c>
      <c r="K32" s="38"/>
    </row>
    <row r="33" spans="2:11" s="1" customFormat="1" ht="14.45" customHeight="1" hidden="1">
      <c r="B33" s="34"/>
      <c r="C33" s="35"/>
      <c r="D33" s="35"/>
      <c r="E33" s="42" t="s">
        <v>44</v>
      </c>
      <c r="F33" s="119">
        <f>ROUND(SUM(BH77:BH104),1)</f>
        <v>0</v>
      </c>
      <c r="G33" s="35"/>
      <c r="H33" s="35"/>
      <c r="I33" s="120">
        <v>0.15</v>
      </c>
      <c r="J33" s="119">
        <v>0</v>
      </c>
      <c r="K33" s="38"/>
    </row>
    <row r="34" spans="2:11" s="1" customFormat="1" ht="14.45" customHeight="1" hidden="1">
      <c r="B34" s="34"/>
      <c r="C34" s="35"/>
      <c r="D34" s="35"/>
      <c r="E34" s="42" t="s">
        <v>45</v>
      </c>
      <c r="F34" s="119">
        <f>ROUND(SUM(BI77:BI104),1)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04 - Přeložka MaR</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J77</f>
        <v>0</v>
      </c>
      <c r="K56" s="38"/>
      <c r="AU56" s="17" t="s">
        <v>109</v>
      </c>
    </row>
    <row r="57" spans="2:11" s="7" customFormat="1" ht="24.95" customHeight="1">
      <c r="B57" s="138"/>
      <c r="C57" s="139"/>
      <c r="D57" s="140" t="s">
        <v>2220</v>
      </c>
      <c r="E57" s="141"/>
      <c r="F57" s="141"/>
      <c r="G57" s="141"/>
      <c r="H57" s="141"/>
      <c r="I57" s="142"/>
      <c r="J57" s="143">
        <f>J78</f>
        <v>0</v>
      </c>
      <c r="K57" s="144"/>
    </row>
    <row r="58" spans="2:11" s="1" customFormat="1" ht="21.75" customHeight="1">
      <c r="B58" s="34"/>
      <c r="C58" s="35"/>
      <c r="D58" s="35"/>
      <c r="E58" s="35"/>
      <c r="F58" s="35"/>
      <c r="G58" s="35"/>
      <c r="H58" s="35"/>
      <c r="I58" s="107"/>
      <c r="J58" s="35"/>
      <c r="K58" s="38"/>
    </row>
    <row r="59" spans="2:11" s="1" customFormat="1" ht="6.95" customHeight="1">
      <c r="B59" s="49"/>
      <c r="C59" s="50"/>
      <c r="D59" s="50"/>
      <c r="E59" s="50"/>
      <c r="F59" s="50"/>
      <c r="G59" s="50"/>
      <c r="H59" s="50"/>
      <c r="I59" s="128"/>
      <c r="J59" s="50"/>
      <c r="K59" s="51"/>
    </row>
    <row r="63" spans="2:12" s="1" customFormat="1" ht="6.95" customHeight="1">
      <c r="B63" s="52"/>
      <c r="C63" s="53"/>
      <c r="D63" s="53"/>
      <c r="E63" s="53"/>
      <c r="F63" s="53"/>
      <c r="G63" s="53"/>
      <c r="H63" s="53"/>
      <c r="I63" s="131"/>
      <c r="J63" s="53"/>
      <c r="K63" s="53"/>
      <c r="L63" s="54"/>
    </row>
    <row r="64" spans="2:12" s="1" customFormat="1" ht="36.95" customHeight="1">
      <c r="B64" s="34"/>
      <c r="C64" s="55" t="s">
        <v>112</v>
      </c>
      <c r="D64" s="56"/>
      <c r="E64" s="56"/>
      <c r="F64" s="56"/>
      <c r="G64" s="56"/>
      <c r="H64" s="56"/>
      <c r="I64" s="145"/>
      <c r="J64" s="56"/>
      <c r="K64" s="56"/>
      <c r="L64" s="54"/>
    </row>
    <row r="65" spans="2:12" s="1" customFormat="1" ht="6.95" customHeight="1">
      <c r="B65" s="34"/>
      <c r="C65" s="56"/>
      <c r="D65" s="56"/>
      <c r="E65" s="56"/>
      <c r="F65" s="56"/>
      <c r="G65" s="56"/>
      <c r="H65" s="56"/>
      <c r="I65" s="145"/>
      <c r="J65" s="56"/>
      <c r="K65" s="56"/>
      <c r="L65" s="54"/>
    </row>
    <row r="66" spans="2:12" s="1" customFormat="1" ht="14.45" customHeight="1">
      <c r="B66" s="34"/>
      <c r="C66" s="58" t="s">
        <v>16</v>
      </c>
      <c r="D66" s="56"/>
      <c r="E66" s="56"/>
      <c r="F66" s="56"/>
      <c r="G66" s="56"/>
      <c r="H66" s="56"/>
      <c r="I66" s="145"/>
      <c r="J66" s="56"/>
      <c r="K66" s="56"/>
      <c r="L66" s="54"/>
    </row>
    <row r="67" spans="2:12" s="1" customFormat="1" ht="22.5" customHeight="1">
      <c r="B67" s="34"/>
      <c r="C67" s="56"/>
      <c r="D67" s="56"/>
      <c r="E67" s="295" t="str">
        <f>E7</f>
        <v>Bezbariérové úpravy - přístavba výtahu a sociálního zařízení, Gymnásium L. Pika, Opavská 21, Plzeň</v>
      </c>
      <c r="F67" s="276"/>
      <c r="G67" s="276"/>
      <c r="H67" s="276"/>
      <c r="I67" s="145"/>
      <c r="J67" s="56"/>
      <c r="K67" s="56"/>
      <c r="L67" s="54"/>
    </row>
    <row r="68" spans="2:12" s="1" customFormat="1" ht="14.45" customHeight="1">
      <c r="B68" s="34"/>
      <c r="C68" s="58" t="s">
        <v>102</v>
      </c>
      <c r="D68" s="56"/>
      <c r="E68" s="56"/>
      <c r="F68" s="56"/>
      <c r="G68" s="56"/>
      <c r="H68" s="56"/>
      <c r="I68" s="145"/>
      <c r="J68" s="56"/>
      <c r="K68" s="56"/>
      <c r="L68" s="54"/>
    </row>
    <row r="69" spans="2:12" s="1" customFormat="1" ht="23.25" customHeight="1">
      <c r="B69" s="34"/>
      <c r="C69" s="56"/>
      <c r="D69" s="56"/>
      <c r="E69" s="273" t="str">
        <f>E9</f>
        <v>04 - Přeložka MaR</v>
      </c>
      <c r="F69" s="276"/>
      <c r="G69" s="276"/>
      <c r="H69" s="276"/>
      <c r="I69" s="145"/>
      <c r="J69" s="56"/>
      <c r="K69" s="56"/>
      <c r="L69" s="54"/>
    </row>
    <row r="70" spans="2:12" s="1" customFormat="1" ht="6.95" customHeight="1">
      <c r="B70" s="34"/>
      <c r="C70" s="56"/>
      <c r="D70" s="56"/>
      <c r="E70" s="56"/>
      <c r="F70" s="56"/>
      <c r="G70" s="56"/>
      <c r="H70" s="56"/>
      <c r="I70" s="145"/>
      <c r="J70" s="56"/>
      <c r="K70" s="56"/>
      <c r="L70" s="54"/>
    </row>
    <row r="71" spans="2:12" s="1" customFormat="1" ht="18" customHeight="1">
      <c r="B71" s="34"/>
      <c r="C71" s="58" t="s">
        <v>21</v>
      </c>
      <c r="D71" s="56"/>
      <c r="E71" s="56"/>
      <c r="F71" s="146" t="str">
        <f>F12</f>
        <v xml:space="preserve"> </v>
      </c>
      <c r="G71" s="56"/>
      <c r="H71" s="56"/>
      <c r="I71" s="147" t="s">
        <v>23</v>
      </c>
      <c r="J71" s="66" t="str">
        <f>IF(J12="","",J12)</f>
        <v>10.2.2017</v>
      </c>
      <c r="K71" s="56"/>
      <c r="L71" s="54"/>
    </row>
    <row r="72" spans="2:12" s="1" customFormat="1" ht="6.95" customHeight="1">
      <c r="B72" s="34"/>
      <c r="C72" s="56"/>
      <c r="D72" s="56"/>
      <c r="E72" s="56"/>
      <c r="F72" s="56"/>
      <c r="G72" s="56"/>
      <c r="H72" s="56"/>
      <c r="I72" s="145"/>
      <c r="J72" s="56"/>
      <c r="K72" s="56"/>
      <c r="L72" s="54"/>
    </row>
    <row r="73" spans="2:12" s="1" customFormat="1" ht="13.5">
      <c r="B73" s="34"/>
      <c r="C73" s="58" t="s">
        <v>25</v>
      </c>
      <c r="D73" s="56"/>
      <c r="E73" s="56"/>
      <c r="F73" s="146" t="str">
        <f>E15</f>
        <v>Gymnázium Luďka Pika</v>
      </c>
      <c r="G73" s="56"/>
      <c r="H73" s="56"/>
      <c r="I73" s="147" t="s">
        <v>31</v>
      </c>
      <c r="J73" s="146" t="str">
        <f>E21</f>
        <v>HBH atellier s.r.o.</v>
      </c>
      <c r="K73" s="56"/>
      <c r="L73" s="54"/>
    </row>
    <row r="74" spans="2:12" s="1" customFormat="1" ht="14.45" customHeight="1">
      <c r="B74" s="34"/>
      <c r="C74" s="58" t="s">
        <v>29</v>
      </c>
      <c r="D74" s="56"/>
      <c r="E74" s="56"/>
      <c r="F74" s="146" t="str">
        <f>IF(E18="","",E18)</f>
        <v/>
      </c>
      <c r="G74" s="56"/>
      <c r="H74" s="56"/>
      <c r="I74" s="145"/>
      <c r="J74" s="56"/>
      <c r="K74" s="56"/>
      <c r="L74" s="54"/>
    </row>
    <row r="75" spans="2:12" s="1" customFormat="1" ht="10.35" customHeight="1">
      <c r="B75" s="34"/>
      <c r="C75" s="56"/>
      <c r="D75" s="56"/>
      <c r="E75" s="56"/>
      <c r="F75" s="56"/>
      <c r="G75" s="56"/>
      <c r="H75" s="56"/>
      <c r="I75" s="145"/>
      <c r="J75" s="56"/>
      <c r="K75" s="56"/>
      <c r="L75" s="54"/>
    </row>
    <row r="76" spans="2:20" s="8" customFormat="1" ht="29.25" customHeight="1">
      <c r="B76" s="148"/>
      <c r="C76" s="149" t="s">
        <v>113</v>
      </c>
      <c r="D76" s="150" t="s">
        <v>55</v>
      </c>
      <c r="E76" s="150" t="s">
        <v>51</v>
      </c>
      <c r="F76" s="150" t="s">
        <v>114</v>
      </c>
      <c r="G76" s="150" t="s">
        <v>115</v>
      </c>
      <c r="H76" s="150" t="s">
        <v>116</v>
      </c>
      <c r="I76" s="151" t="s">
        <v>117</v>
      </c>
      <c r="J76" s="150" t="s">
        <v>107</v>
      </c>
      <c r="K76" s="152" t="s">
        <v>118</v>
      </c>
      <c r="L76" s="153"/>
      <c r="M76" s="75" t="s">
        <v>119</v>
      </c>
      <c r="N76" s="76" t="s">
        <v>40</v>
      </c>
      <c r="O76" s="76" t="s">
        <v>120</v>
      </c>
      <c r="P76" s="76" t="s">
        <v>121</v>
      </c>
      <c r="Q76" s="76" t="s">
        <v>122</v>
      </c>
      <c r="R76" s="76" t="s">
        <v>123</v>
      </c>
      <c r="S76" s="76" t="s">
        <v>124</v>
      </c>
      <c r="T76" s="77" t="s">
        <v>125</v>
      </c>
    </row>
    <row r="77" spans="2:63" s="1" customFormat="1" ht="29.25" customHeight="1">
      <c r="B77" s="34"/>
      <c r="C77" s="81" t="s">
        <v>108</v>
      </c>
      <c r="D77" s="56"/>
      <c r="E77" s="56"/>
      <c r="F77" s="56"/>
      <c r="G77" s="56"/>
      <c r="H77" s="56"/>
      <c r="I77" s="145"/>
      <c r="J77" s="154">
        <f>BK77</f>
        <v>0</v>
      </c>
      <c r="K77" s="56"/>
      <c r="L77" s="54"/>
      <c r="M77" s="78"/>
      <c r="N77" s="79"/>
      <c r="O77" s="79"/>
      <c r="P77" s="155">
        <f>P78</f>
        <v>0</v>
      </c>
      <c r="Q77" s="79"/>
      <c r="R77" s="155">
        <f>R78</f>
        <v>0</v>
      </c>
      <c r="S77" s="79"/>
      <c r="T77" s="156">
        <f>T78</f>
        <v>0</v>
      </c>
      <c r="AT77" s="17" t="s">
        <v>69</v>
      </c>
      <c r="AU77" s="17" t="s">
        <v>109</v>
      </c>
      <c r="BK77" s="157">
        <f>BK78</f>
        <v>0</v>
      </c>
    </row>
    <row r="78" spans="2:63" s="9" customFormat="1" ht="37.35" customHeight="1">
      <c r="B78" s="158"/>
      <c r="C78" s="159"/>
      <c r="D78" s="160" t="s">
        <v>69</v>
      </c>
      <c r="E78" s="161" t="s">
        <v>1834</v>
      </c>
      <c r="F78" s="161" t="s">
        <v>2221</v>
      </c>
      <c r="G78" s="159"/>
      <c r="H78" s="159"/>
      <c r="I78" s="162"/>
      <c r="J78" s="163">
        <f>BK78</f>
        <v>0</v>
      </c>
      <c r="K78" s="159"/>
      <c r="L78" s="164"/>
      <c r="M78" s="165"/>
      <c r="N78" s="166"/>
      <c r="O78" s="166"/>
      <c r="P78" s="167">
        <f>SUM(P79:P104)</f>
        <v>0</v>
      </c>
      <c r="Q78" s="166"/>
      <c r="R78" s="167">
        <f>SUM(R79:R104)</f>
        <v>0</v>
      </c>
      <c r="S78" s="166"/>
      <c r="T78" s="168">
        <f>SUM(T79:T104)</f>
        <v>0</v>
      </c>
      <c r="AR78" s="169" t="s">
        <v>79</v>
      </c>
      <c r="AT78" s="170" t="s">
        <v>69</v>
      </c>
      <c r="AU78" s="170" t="s">
        <v>70</v>
      </c>
      <c r="AY78" s="169" t="s">
        <v>128</v>
      </c>
      <c r="BK78" s="171">
        <f>SUM(BK79:BK104)</f>
        <v>0</v>
      </c>
    </row>
    <row r="79" spans="2:65" s="1" customFormat="1" ht="22.5" customHeight="1">
      <c r="B79" s="34"/>
      <c r="C79" s="172" t="s">
        <v>77</v>
      </c>
      <c r="D79" s="172" t="s">
        <v>129</v>
      </c>
      <c r="E79" s="173" t="s">
        <v>2222</v>
      </c>
      <c r="F79" s="174" t="s">
        <v>2223</v>
      </c>
      <c r="G79" s="175" t="s">
        <v>2203</v>
      </c>
      <c r="H79" s="176">
        <v>1</v>
      </c>
      <c r="I79" s="177"/>
      <c r="J79" s="176">
        <f aca="true" t="shared" si="0" ref="J79:J104">ROUND(I79*H79,1)</f>
        <v>0</v>
      </c>
      <c r="K79" s="174" t="s">
        <v>19</v>
      </c>
      <c r="L79" s="54"/>
      <c r="M79" s="178" t="s">
        <v>19</v>
      </c>
      <c r="N79" s="179" t="s">
        <v>41</v>
      </c>
      <c r="O79" s="35"/>
      <c r="P79" s="180">
        <f aca="true" t="shared" si="1" ref="P79:P104">O79*H79</f>
        <v>0</v>
      </c>
      <c r="Q79" s="180">
        <v>0</v>
      </c>
      <c r="R79" s="180">
        <f aca="true" t="shared" si="2" ref="R79:R104">Q79*H79</f>
        <v>0</v>
      </c>
      <c r="S79" s="180">
        <v>0</v>
      </c>
      <c r="T79" s="181">
        <f aca="true" t="shared" si="3" ref="T79:T104">S79*H79</f>
        <v>0</v>
      </c>
      <c r="AR79" s="17" t="s">
        <v>150</v>
      </c>
      <c r="AT79" s="17" t="s">
        <v>129</v>
      </c>
      <c r="AU79" s="17" t="s">
        <v>77</v>
      </c>
      <c r="AY79" s="17" t="s">
        <v>128</v>
      </c>
      <c r="BE79" s="182">
        <f aca="true" t="shared" si="4" ref="BE79:BE104">IF(N79="základní",J79,0)</f>
        <v>0</v>
      </c>
      <c r="BF79" s="182">
        <f aca="true" t="shared" si="5" ref="BF79:BF104">IF(N79="snížená",J79,0)</f>
        <v>0</v>
      </c>
      <c r="BG79" s="182">
        <f aca="true" t="shared" si="6" ref="BG79:BG104">IF(N79="zákl. přenesená",J79,0)</f>
        <v>0</v>
      </c>
      <c r="BH79" s="182">
        <f aca="true" t="shared" si="7" ref="BH79:BH104">IF(N79="sníž. přenesená",J79,0)</f>
        <v>0</v>
      </c>
      <c r="BI79" s="182">
        <f aca="true" t="shared" si="8" ref="BI79:BI104">IF(N79="nulová",J79,0)</f>
        <v>0</v>
      </c>
      <c r="BJ79" s="17" t="s">
        <v>77</v>
      </c>
      <c r="BK79" s="182">
        <f aca="true" t="shared" si="9" ref="BK79:BK104">ROUND(I79*H79,1)</f>
        <v>0</v>
      </c>
      <c r="BL79" s="17" t="s">
        <v>150</v>
      </c>
      <c r="BM79" s="17" t="s">
        <v>2224</v>
      </c>
    </row>
    <row r="80" spans="2:65" s="1" customFormat="1" ht="31.5" customHeight="1">
      <c r="B80" s="34"/>
      <c r="C80" s="172" t="s">
        <v>79</v>
      </c>
      <c r="D80" s="172" t="s">
        <v>129</v>
      </c>
      <c r="E80" s="173" t="s">
        <v>2225</v>
      </c>
      <c r="F80" s="174" t="s">
        <v>2226</v>
      </c>
      <c r="G80" s="175" t="s">
        <v>1851</v>
      </c>
      <c r="H80" s="176">
        <v>1</v>
      </c>
      <c r="I80" s="177"/>
      <c r="J80" s="176">
        <f t="shared" si="0"/>
        <v>0</v>
      </c>
      <c r="K80" s="174" t="s">
        <v>19</v>
      </c>
      <c r="L80" s="54"/>
      <c r="M80" s="178" t="s">
        <v>19</v>
      </c>
      <c r="N80" s="179" t="s">
        <v>41</v>
      </c>
      <c r="O80" s="35"/>
      <c r="P80" s="180">
        <f t="shared" si="1"/>
        <v>0</v>
      </c>
      <c r="Q80" s="180">
        <v>0</v>
      </c>
      <c r="R80" s="180">
        <f t="shared" si="2"/>
        <v>0</v>
      </c>
      <c r="S80" s="180">
        <v>0</v>
      </c>
      <c r="T80" s="181">
        <f t="shared" si="3"/>
        <v>0</v>
      </c>
      <c r="AR80" s="17" t="s">
        <v>150</v>
      </c>
      <c r="AT80" s="17" t="s">
        <v>129</v>
      </c>
      <c r="AU80" s="17" t="s">
        <v>77</v>
      </c>
      <c r="AY80" s="17" t="s">
        <v>128</v>
      </c>
      <c r="BE80" s="182">
        <f t="shared" si="4"/>
        <v>0</v>
      </c>
      <c r="BF80" s="182">
        <f t="shared" si="5"/>
        <v>0</v>
      </c>
      <c r="BG80" s="182">
        <f t="shared" si="6"/>
        <v>0</v>
      </c>
      <c r="BH80" s="182">
        <f t="shared" si="7"/>
        <v>0</v>
      </c>
      <c r="BI80" s="182">
        <f t="shared" si="8"/>
        <v>0</v>
      </c>
      <c r="BJ80" s="17" t="s">
        <v>77</v>
      </c>
      <c r="BK80" s="182">
        <f t="shared" si="9"/>
        <v>0</v>
      </c>
      <c r="BL80" s="17" t="s">
        <v>150</v>
      </c>
      <c r="BM80" s="17" t="s">
        <v>2227</v>
      </c>
    </row>
    <row r="81" spans="2:65" s="1" customFormat="1" ht="22.5" customHeight="1">
      <c r="B81" s="34"/>
      <c r="C81" s="172" t="s">
        <v>139</v>
      </c>
      <c r="D81" s="172" t="s">
        <v>129</v>
      </c>
      <c r="E81" s="173" t="s">
        <v>2228</v>
      </c>
      <c r="F81" s="174" t="s">
        <v>2229</v>
      </c>
      <c r="G81" s="175" t="s">
        <v>2203</v>
      </c>
      <c r="H81" s="176">
        <v>1</v>
      </c>
      <c r="I81" s="177"/>
      <c r="J81" s="176">
        <f t="shared" si="0"/>
        <v>0</v>
      </c>
      <c r="K81" s="174" t="s">
        <v>19</v>
      </c>
      <c r="L81" s="54"/>
      <c r="M81" s="178" t="s">
        <v>19</v>
      </c>
      <c r="N81" s="179" t="s">
        <v>41</v>
      </c>
      <c r="O81" s="35"/>
      <c r="P81" s="180">
        <f t="shared" si="1"/>
        <v>0</v>
      </c>
      <c r="Q81" s="180">
        <v>0</v>
      </c>
      <c r="R81" s="180">
        <f t="shared" si="2"/>
        <v>0</v>
      </c>
      <c r="S81" s="180">
        <v>0</v>
      </c>
      <c r="T81" s="181">
        <f t="shared" si="3"/>
        <v>0</v>
      </c>
      <c r="AR81" s="17" t="s">
        <v>150</v>
      </c>
      <c r="AT81" s="17" t="s">
        <v>129</v>
      </c>
      <c r="AU81" s="17" t="s">
        <v>77</v>
      </c>
      <c r="AY81" s="17" t="s">
        <v>128</v>
      </c>
      <c r="BE81" s="182">
        <f t="shared" si="4"/>
        <v>0</v>
      </c>
      <c r="BF81" s="182">
        <f t="shared" si="5"/>
        <v>0</v>
      </c>
      <c r="BG81" s="182">
        <f t="shared" si="6"/>
        <v>0</v>
      </c>
      <c r="BH81" s="182">
        <f t="shared" si="7"/>
        <v>0</v>
      </c>
      <c r="BI81" s="182">
        <f t="shared" si="8"/>
        <v>0</v>
      </c>
      <c r="BJ81" s="17" t="s">
        <v>77</v>
      </c>
      <c r="BK81" s="182">
        <f t="shared" si="9"/>
        <v>0</v>
      </c>
      <c r="BL81" s="17" t="s">
        <v>150</v>
      </c>
      <c r="BM81" s="17" t="s">
        <v>2230</v>
      </c>
    </row>
    <row r="82" spans="2:65" s="1" customFormat="1" ht="22.5" customHeight="1">
      <c r="B82" s="34"/>
      <c r="C82" s="172" t="s">
        <v>143</v>
      </c>
      <c r="D82" s="172" t="s">
        <v>129</v>
      </c>
      <c r="E82" s="173" t="s">
        <v>2231</v>
      </c>
      <c r="F82" s="174" t="s">
        <v>2232</v>
      </c>
      <c r="G82" s="175" t="s">
        <v>1851</v>
      </c>
      <c r="H82" s="176">
        <v>1</v>
      </c>
      <c r="I82" s="177"/>
      <c r="J82" s="176">
        <f t="shared" si="0"/>
        <v>0</v>
      </c>
      <c r="K82" s="174" t="s">
        <v>19</v>
      </c>
      <c r="L82" s="54"/>
      <c r="M82" s="178" t="s">
        <v>19</v>
      </c>
      <c r="N82" s="179" t="s">
        <v>41</v>
      </c>
      <c r="O82" s="35"/>
      <c r="P82" s="180">
        <f t="shared" si="1"/>
        <v>0</v>
      </c>
      <c r="Q82" s="180">
        <v>0</v>
      </c>
      <c r="R82" s="180">
        <f t="shared" si="2"/>
        <v>0</v>
      </c>
      <c r="S82" s="180">
        <v>0</v>
      </c>
      <c r="T82" s="181">
        <f t="shared" si="3"/>
        <v>0</v>
      </c>
      <c r="AR82" s="17" t="s">
        <v>150</v>
      </c>
      <c r="AT82" s="17" t="s">
        <v>129</v>
      </c>
      <c r="AU82" s="17" t="s">
        <v>77</v>
      </c>
      <c r="AY82" s="17" t="s">
        <v>128</v>
      </c>
      <c r="BE82" s="182">
        <f t="shared" si="4"/>
        <v>0</v>
      </c>
      <c r="BF82" s="182">
        <f t="shared" si="5"/>
        <v>0</v>
      </c>
      <c r="BG82" s="182">
        <f t="shared" si="6"/>
        <v>0</v>
      </c>
      <c r="BH82" s="182">
        <f t="shared" si="7"/>
        <v>0</v>
      </c>
      <c r="BI82" s="182">
        <f t="shared" si="8"/>
        <v>0</v>
      </c>
      <c r="BJ82" s="17" t="s">
        <v>77</v>
      </c>
      <c r="BK82" s="182">
        <f t="shared" si="9"/>
        <v>0</v>
      </c>
      <c r="BL82" s="17" t="s">
        <v>150</v>
      </c>
      <c r="BM82" s="17" t="s">
        <v>2233</v>
      </c>
    </row>
    <row r="83" spans="2:65" s="1" customFormat="1" ht="22.5" customHeight="1">
      <c r="B83" s="34"/>
      <c r="C83" s="172" t="s">
        <v>147</v>
      </c>
      <c r="D83" s="172" t="s">
        <v>129</v>
      </c>
      <c r="E83" s="173" t="s">
        <v>2234</v>
      </c>
      <c r="F83" s="174" t="s">
        <v>2235</v>
      </c>
      <c r="G83" s="175" t="s">
        <v>2203</v>
      </c>
      <c r="H83" s="176">
        <v>1</v>
      </c>
      <c r="I83" s="177"/>
      <c r="J83" s="176">
        <f t="shared" si="0"/>
        <v>0</v>
      </c>
      <c r="K83" s="174" t="s">
        <v>19</v>
      </c>
      <c r="L83" s="54"/>
      <c r="M83" s="178" t="s">
        <v>19</v>
      </c>
      <c r="N83" s="179" t="s">
        <v>41</v>
      </c>
      <c r="O83" s="35"/>
      <c r="P83" s="180">
        <f t="shared" si="1"/>
        <v>0</v>
      </c>
      <c r="Q83" s="180">
        <v>0</v>
      </c>
      <c r="R83" s="180">
        <f t="shared" si="2"/>
        <v>0</v>
      </c>
      <c r="S83" s="180">
        <v>0</v>
      </c>
      <c r="T83" s="181">
        <f t="shared" si="3"/>
        <v>0</v>
      </c>
      <c r="AR83" s="17" t="s">
        <v>150</v>
      </c>
      <c r="AT83" s="17" t="s">
        <v>129</v>
      </c>
      <c r="AU83" s="17" t="s">
        <v>77</v>
      </c>
      <c r="AY83" s="17" t="s">
        <v>128</v>
      </c>
      <c r="BE83" s="182">
        <f t="shared" si="4"/>
        <v>0</v>
      </c>
      <c r="BF83" s="182">
        <f t="shared" si="5"/>
        <v>0</v>
      </c>
      <c r="BG83" s="182">
        <f t="shared" si="6"/>
        <v>0</v>
      </c>
      <c r="BH83" s="182">
        <f t="shared" si="7"/>
        <v>0</v>
      </c>
      <c r="BI83" s="182">
        <f t="shared" si="8"/>
        <v>0</v>
      </c>
      <c r="BJ83" s="17" t="s">
        <v>77</v>
      </c>
      <c r="BK83" s="182">
        <f t="shared" si="9"/>
        <v>0</v>
      </c>
      <c r="BL83" s="17" t="s">
        <v>150</v>
      </c>
      <c r="BM83" s="17" t="s">
        <v>2236</v>
      </c>
    </row>
    <row r="84" spans="2:65" s="1" customFormat="1" ht="22.5" customHeight="1">
      <c r="B84" s="34"/>
      <c r="C84" s="172" t="s">
        <v>154</v>
      </c>
      <c r="D84" s="172" t="s">
        <v>129</v>
      </c>
      <c r="E84" s="173" t="s">
        <v>2237</v>
      </c>
      <c r="F84" s="174" t="s">
        <v>2238</v>
      </c>
      <c r="G84" s="175" t="s">
        <v>2203</v>
      </c>
      <c r="H84" s="176">
        <v>1</v>
      </c>
      <c r="I84" s="177"/>
      <c r="J84" s="176">
        <f t="shared" si="0"/>
        <v>0</v>
      </c>
      <c r="K84" s="174" t="s">
        <v>19</v>
      </c>
      <c r="L84" s="54"/>
      <c r="M84" s="178" t="s">
        <v>19</v>
      </c>
      <c r="N84" s="179" t="s">
        <v>41</v>
      </c>
      <c r="O84" s="35"/>
      <c r="P84" s="180">
        <f t="shared" si="1"/>
        <v>0</v>
      </c>
      <c r="Q84" s="180">
        <v>0</v>
      </c>
      <c r="R84" s="180">
        <f t="shared" si="2"/>
        <v>0</v>
      </c>
      <c r="S84" s="180">
        <v>0</v>
      </c>
      <c r="T84" s="181">
        <f t="shared" si="3"/>
        <v>0</v>
      </c>
      <c r="AR84" s="17" t="s">
        <v>150</v>
      </c>
      <c r="AT84" s="17" t="s">
        <v>129</v>
      </c>
      <c r="AU84" s="17" t="s">
        <v>77</v>
      </c>
      <c r="AY84" s="17" t="s">
        <v>128</v>
      </c>
      <c r="BE84" s="182">
        <f t="shared" si="4"/>
        <v>0</v>
      </c>
      <c r="BF84" s="182">
        <f t="shared" si="5"/>
        <v>0</v>
      </c>
      <c r="BG84" s="182">
        <f t="shared" si="6"/>
        <v>0</v>
      </c>
      <c r="BH84" s="182">
        <f t="shared" si="7"/>
        <v>0</v>
      </c>
      <c r="BI84" s="182">
        <f t="shared" si="8"/>
        <v>0</v>
      </c>
      <c r="BJ84" s="17" t="s">
        <v>77</v>
      </c>
      <c r="BK84" s="182">
        <f t="shared" si="9"/>
        <v>0</v>
      </c>
      <c r="BL84" s="17" t="s">
        <v>150</v>
      </c>
      <c r="BM84" s="17" t="s">
        <v>2239</v>
      </c>
    </row>
    <row r="85" spans="2:65" s="1" customFormat="1" ht="22.5" customHeight="1">
      <c r="B85" s="34"/>
      <c r="C85" s="172" t="s">
        <v>158</v>
      </c>
      <c r="D85" s="172" t="s">
        <v>129</v>
      </c>
      <c r="E85" s="173" t="s">
        <v>2240</v>
      </c>
      <c r="F85" s="174" t="s">
        <v>2241</v>
      </c>
      <c r="G85" s="175" t="s">
        <v>217</v>
      </c>
      <c r="H85" s="176">
        <v>80</v>
      </c>
      <c r="I85" s="177"/>
      <c r="J85" s="176">
        <f t="shared" si="0"/>
        <v>0</v>
      </c>
      <c r="K85" s="174" t="s">
        <v>19</v>
      </c>
      <c r="L85" s="54"/>
      <c r="M85" s="178" t="s">
        <v>19</v>
      </c>
      <c r="N85" s="179" t="s">
        <v>41</v>
      </c>
      <c r="O85" s="35"/>
      <c r="P85" s="180">
        <f t="shared" si="1"/>
        <v>0</v>
      </c>
      <c r="Q85" s="180">
        <v>0</v>
      </c>
      <c r="R85" s="180">
        <f t="shared" si="2"/>
        <v>0</v>
      </c>
      <c r="S85" s="180">
        <v>0</v>
      </c>
      <c r="T85" s="181">
        <f t="shared" si="3"/>
        <v>0</v>
      </c>
      <c r="AR85" s="17" t="s">
        <v>150</v>
      </c>
      <c r="AT85" s="17" t="s">
        <v>129</v>
      </c>
      <c r="AU85" s="17" t="s">
        <v>77</v>
      </c>
      <c r="AY85" s="17" t="s">
        <v>128</v>
      </c>
      <c r="BE85" s="182">
        <f t="shared" si="4"/>
        <v>0</v>
      </c>
      <c r="BF85" s="182">
        <f t="shared" si="5"/>
        <v>0</v>
      </c>
      <c r="BG85" s="182">
        <f t="shared" si="6"/>
        <v>0</v>
      </c>
      <c r="BH85" s="182">
        <f t="shared" si="7"/>
        <v>0</v>
      </c>
      <c r="BI85" s="182">
        <f t="shared" si="8"/>
        <v>0</v>
      </c>
      <c r="BJ85" s="17" t="s">
        <v>77</v>
      </c>
      <c r="BK85" s="182">
        <f t="shared" si="9"/>
        <v>0</v>
      </c>
      <c r="BL85" s="17" t="s">
        <v>150</v>
      </c>
      <c r="BM85" s="17" t="s">
        <v>2242</v>
      </c>
    </row>
    <row r="86" spans="2:65" s="1" customFormat="1" ht="22.5" customHeight="1">
      <c r="B86" s="34"/>
      <c r="C86" s="172" t="s">
        <v>162</v>
      </c>
      <c r="D86" s="172" t="s">
        <v>129</v>
      </c>
      <c r="E86" s="173" t="s">
        <v>2243</v>
      </c>
      <c r="F86" s="174" t="s">
        <v>2244</v>
      </c>
      <c r="G86" s="175" t="s">
        <v>217</v>
      </c>
      <c r="H86" s="176">
        <v>280</v>
      </c>
      <c r="I86" s="177"/>
      <c r="J86" s="176">
        <f t="shared" si="0"/>
        <v>0</v>
      </c>
      <c r="K86" s="174" t="s">
        <v>19</v>
      </c>
      <c r="L86" s="54"/>
      <c r="M86" s="178" t="s">
        <v>19</v>
      </c>
      <c r="N86" s="179" t="s">
        <v>41</v>
      </c>
      <c r="O86" s="35"/>
      <c r="P86" s="180">
        <f t="shared" si="1"/>
        <v>0</v>
      </c>
      <c r="Q86" s="180">
        <v>0</v>
      </c>
      <c r="R86" s="180">
        <f t="shared" si="2"/>
        <v>0</v>
      </c>
      <c r="S86" s="180">
        <v>0</v>
      </c>
      <c r="T86" s="181">
        <f t="shared" si="3"/>
        <v>0</v>
      </c>
      <c r="AR86" s="17" t="s">
        <v>150</v>
      </c>
      <c r="AT86" s="17" t="s">
        <v>129</v>
      </c>
      <c r="AU86" s="17" t="s">
        <v>77</v>
      </c>
      <c r="AY86" s="17" t="s">
        <v>128</v>
      </c>
      <c r="BE86" s="182">
        <f t="shared" si="4"/>
        <v>0</v>
      </c>
      <c r="BF86" s="182">
        <f t="shared" si="5"/>
        <v>0</v>
      </c>
      <c r="BG86" s="182">
        <f t="shared" si="6"/>
        <v>0</v>
      </c>
      <c r="BH86" s="182">
        <f t="shared" si="7"/>
        <v>0</v>
      </c>
      <c r="BI86" s="182">
        <f t="shared" si="8"/>
        <v>0</v>
      </c>
      <c r="BJ86" s="17" t="s">
        <v>77</v>
      </c>
      <c r="BK86" s="182">
        <f t="shared" si="9"/>
        <v>0</v>
      </c>
      <c r="BL86" s="17" t="s">
        <v>150</v>
      </c>
      <c r="BM86" s="17" t="s">
        <v>2245</v>
      </c>
    </row>
    <row r="87" spans="2:65" s="1" customFormat="1" ht="22.5" customHeight="1">
      <c r="B87" s="34"/>
      <c r="C87" s="172" t="s">
        <v>166</v>
      </c>
      <c r="D87" s="172" t="s">
        <v>129</v>
      </c>
      <c r="E87" s="173" t="s">
        <v>2246</v>
      </c>
      <c r="F87" s="174" t="s">
        <v>2247</v>
      </c>
      <c r="G87" s="175" t="s">
        <v>217</v>
      </c>
      <c r="H87" s="176">
        <v>50</v>
      </c>
      <c r="I87" s="177"/>
      <c r="J87" s="176">
        <f t="shared" si="0"/>
        <v>0</v>
      </c>
      <c r="K87" s="174" t="s">
        <v>19</v>
      </c>
      <c r="L87" s="54"/>
      <c r="M87" s="178" t="s">
        <v>19</v>
      </c>
      <c r="N87" s="179" t="s">
        <v>41</v>
      </c>
      <c r="O87" s="35"/>
      <c r="P87" s="180">
        <f t="shared" si="1"/>
        <v>0</v>
      </c>
      <c r="Q87" s="180">
        <v>0</v>
      </c>
      <c r="R87" s="180">
        <f t="shared" si="2"/>
        <v>0</v>
      </c>
      <c r="S87" s="180">
        <v>0</v>
      </c>
      <c r="T87" s="181">
        <f t="shared" si="3"/>
        <v>0</v>
      </c>
      <c r="AR87" s="17" t="s">
        <v>150</v>
      </c>
      <c r="AT87" s="17" t="s">
        <v>129</v>
      </c>
      <c r="AU87" s="17" t="s">
        <v>77</v>
      </c>
      <c r="AY87" s="17" t="s">
        <v>128</v>
      </c>
      <c r="BE87" s="182">
        <f t="shared" si="4"/>
        <v>0</v>
      </c>
      <c r="BF87" s="182">
        <f t="shared" si="5"/>
        <v>0</v>
      </c>
      <c r="BG87" s="182">
        <f t="shared" si="6"/>
        <v>0</v>
      </c>
      <c r="BH87" s="182">
        <f t="shared" si="7"/>
        <v>0</v>
      </c>
      <c r="BI87" s="182">
        <f t="shared" si="8"/>
        <v>0</v>
      </c>
      <c r="BJ87" s="17" t="s">
        <v>77</v>
      </c>
      <c r="BK87" s="182">
        <f t="shared" si="9"/>
        <v>0</v>
      </c>
      <c r="BL87" s="17" t="s">
        <v>150</v>
      </c>
      <c r="BM87" s="17" t="s">
        <v>2248</v>
      </c>
    </row>
    <row r="88" spans="2:65" s="1" customFormat="1" ht="22.5" customHeight="1">
      <c r="B88" s="34"/>
      <c r="C88" s="172" t="s">
        <v>170</v>
      </c>
      <c r="D88" s="172" t="s">
        <v>129</v>
      </c>
      <c r="E88" s="173" t="s">
        <v>2249</v>
      </c>
      <c r="F88" s="174" t="s">
        <v>2250</v>
      </c>
      <c r="G88" s="175" t="s">
        <v>217</v>
      </c>
      <c r="H88" s="176">
        <v>120</v>
      </c>
      <c r="I88" s="177"/>
      <c r="J88" s="176">
        <f t="shared" si="0"/>
        <v>0</v>
      </c>
      <c r="K88" s="174" t="s">
        <v>19</v>
      </c>
      <c r="L88" s="54"/>
      <c r="M88" s="178" t="s">
        <v>19</v>
      </c>
      <c r="N88" s="179" t="s">
        <v>41</v>
      </c>
      <c r="O88" s="35"/>
      <c r="P88" s="180">
        <f t="shared" si="1"/>
        <v>0</v>
      </c>
      <c r="Q88" s="180">
        <v>0</v>
      </c>
      <c r="R88" s="180">
        <f t="shared" si="2"/>
        <v>0</v>
      </c>
      <c r="S88" s="180">
        <v>0</v>
      </c>
      <c r="T88" s="181">
        <f t="shared" si="3"/>
        <v>0</v>
      </c>
      <c r="AR88" s="17" t="s">
        <v>150</v>
      </c>
      <c r="AT88" s="17" t="s">
        <v>129</v>
      </c>
      <c r="AU88" s="17" t="s">
        <v>77</v>
      </c>
      <c r="AY88" s="17" t="s">
        <v>128</v>
      </c>
      <c r="BE88" s="182">
        <f t="shared" si="4"/>
        <v>0</v>
      </c>
      <c r="BF88" s="182">
        <f t="shared" si="5"/>
        <v>0</v>
      </c>
      <c r="BG88" s="182">
        <f t="shared" si="6"/>
        <v>0</v>
      </c>
      <c r="BH88" s="182">
        <f t="shared" si="7"/>
        <v>0</v>
      </c>
      <c r="BI88" s="182">
        <f t="shared" si="8"/>
        <v>0</v>
      </c>
      <c r="BJ88" s="17" t="s">
        <v>77</v>
      </c>
      <c r="BK88" s="182">
        <f t="shared" si="9"/>
        <v>0</v>
      </c>
      <c r="BL88" s="17" t="s">
        <v>150</v>
      </c>
      <c r="BM88" s="17" t="s">
        <v>2251</v>
      </c>
    </row>
    <row r="89" spans="2:65" s="1" customFormat="1" ht="22.5" customHeight="1">
      <c r="B89" s="34"/>
      <c r="C89" s="172" t="s">
        <v>174</v>
      </c>
      <c r="D89" s="172" t="s">
        <v>129</v>
      </c>
      <c r="E89" s="173" t="s">
        <v>2252</v>
      </c>
      <c r="F89" s="174" t="s">
        <v>2253</v>
      </c>
      <c r="G89" s="175" t="s">
        <v>217</v>
      </c>
      <c r="H89" s="176">
        <v>80</v>
      </c>
      <c r="I89" s="177"/>
      <c r="J89" s="176">
        <f t="shared" si="0"/>
        <v>0</v>
      </c>
      <c r="K89" s="174" t="s">
        <v>19</v>
      </c>
      <c r="L89" s="54"/>
      <c r="M89" s="178" t="s">
        <v>19</v>
      </c>
      <c r="N89" s="179" t="s">
        <v>41</v>
      </c>
      <c r="O89" s="35"/>
      <c r="P89" s="180">
        <f t="shared" si="1"/>
        <v>0</v>
      </c>
      <c r="Q89" s="180">
        <v>0</v>
      </c>
      <c r="R89" s="180">
        <f t="shared" si="2"/>
        <v>0</v>
      </c>
      <c r="S89" s="180">
        <v>0</v>
      </c>
      <c r="T89" s="181">
        <f t="shared" si="3"/>
        <v>0</v>
      </c>
      <c r="AR89" s="17" t="s">
        <v>150</v>
      </c>
      <c r="AT89" s="17" t="s">
        <v>129</v>
      </c>
      <c r="AU89" s="17" t="s">
        <v>77</v>
      </c>
      <c r="AY89" s="17" t="s">
        <v>128</v>
      </c>
      <c r="BE89" s="182">
        <f t="shared" si="4"/>
        <v>0</v>
      </c>
      <c r="BF89" s="182">
        <f t="shared" si="5"/>
        <v>0</v>
      </c>
      <c r="BG89" s="182">
        <f t="shared" si="6"/>
        <v>0</v>
      </c>
      <c r="BH89" s="182">
        <f t="shared" si="7"/>
        <v>0</v>
      </c>
      <c r="BI89" s="182">
        <f t="shared" si="8"/>
        <v>0</v>
      </c>
      <c r="BJ89" s="17" t="s">
        <v>77</v>
      </c>
      <c r="BK89" s="182">
        <f t="shared" si="9"/>
        <v>0</v>
      </c>
      <c r="BL89" s="17" t="s">
        <v>150</v>
      </c>
      <c r="BM89" s="17" t="s">
        <v>2254</v>
      </c>
    </row>
    <row r="90" spans="2:65" s="1" customFormat="1" ht="22.5" customHeight="1">
      <c r="B90" s="34"/>
      <c r="C90" s="172" t="s">
        <v>285</v>
      </c>
      <c r="D90" s="172" t="s">
        <v>129</v>
      </c>
      <c r="E90" s="173" t="s">
        <v>2255</v>
      </c>
      <c r="F90" s="174" t="s">
        <v>2256</v>
      </c>
      <c r="G90" s="175" t="s">
        <v>217</v>
      </c>
      <c r="H90" s="176">
        <v>370</v>
      </c>
      <c r="I90" s="177"/>
      <c r="J90" s="176">
        <f t="shared" si="0"/>
        <v>0</v>
      </c>
      <c r="K90" s="174" t="s">
        <v>19</v>
      </c>
      <c r="L90" s="54"/>
      <c r="M90" s="178" t="s">
        <v>19</v>
      </c>
      <c r="N90" s="179" t="s">
        <v>41</v>
      </c>
      <c r="O90" s="35"/>
      <c r="P90" s="180">
        <f t="shared" si="1"/>
        <v>0</v>
      </c>
      <c r="Q90" s="180">
        <v>0</v>
      </c>
      <c r="R90" s="180">
        <f t="shared" si="2"/>
        <v>0</v>
      </c>
      <c r="S90" s="180">
        <v>0</v>
      </c>
      <c r="T90" s="181">
        <f t="shared" si="3"/>
        <v>0</v>
      </c>
      <c r="AR90" s="17" t="s">
        <v>150</v>
      </c>
      <c r="AT90" s="17" t="s">
        <v>129</v>
      </c>
      <c r="AU90" s="17" t="s">
        <v>77</v>
      </c>
      <c r="AY90" s="17" t="s">
        <v>128</v>
      </c>
      <c r="BE90" s="182">
        <f t="shared" si="4"/>
        <v>0</v>
      </c>
      <c r="BF90" s="182">
        <f t="shared" si="5"/>
        <v>0</v>
      </c>
      <c r="BG90" s="182">
        <f t="shared" si="6"/>
        <v>0</v>
      </c>
      <c r="BH90" s="182">
        <f t="shared" si="7"/>
        <v>0</v>
      </c>
      <c r="BI90" s="182">
        <f t="shared" si="8"/>
        <v>0</v>
      </c>
      <c r="BJ90" s="17" t="s">
        <v>77</v>
      </c>
      <c r="BK90" s="182">
        <f t="shared" si="9"/>
        <v>0</v>
      </c>
      <c r="BL90" s="17" t="s">
        <v>150</v>
      </c>
      <c r="BM90" s="17" t="s">
        <v>2257</v>
      </c>
    </row>
    <row r="91" spans="2:65" s="1" customFormat="1" ht="22.5" customHeight="1">
      <c r="B91" s="34"/>
      <c r="C91" s="172" t="s">
        <v>296</v>
      </c>
      <c r="D91" s="172" t="s">
        <v>129</v>
      </c>
      <c r="E91" s="173" t="s">
        <v>2258</v>
      </c>
      <c r="F91" s="174" t="s">
        <v>2259</v>
      </c>
      <c r="G91" s="175" t="s">
        <v>2203</v>
      </c>
      <c r="H91" s="176">
        <v>1</v>
      </c>
      <c r="I91" s="177"/>
      <c r="J91" s="176">
        <f t="shared" si="0"/>
        <v>0</v>
      </c>
      <c r="K91" s="174" t="s">
        <v>19</v>
      </c>
      <c r="L91" s="54"/>
      <c r="M91" s="178" t="s">
        <v>19</v>
      </c>
      <c r="N91" s="179" t="s">
        <v>41</v>
      </c>
      <c r="O91" s="35"/>
      <c r="P91" s="180">
        <f t="shared" si="1"/>
        <v>0</v>
      </c>
      <c r="Q91" s="180">
        <v>0</v>
      </c>
      <c r="R91" s="180">
        <f t="shared" si="2"/>
        <v>0</v>
      </c>
      <c r="S91" s="180">
        <v>0</v>
      </c>
      <c r="T91" s="181">
        <f t="shared" si="3"/>
        <v>0</v>
      </c>
      <c r="AR91" s="17" t="s">
        <v>150</v>
      </c>
      <c r="AT91" s="17" t="s">
        <v>129</v>
      </c>
      <c r="AU91" s="17" t="s">
        <v>77</v>
      </c>
      <c r="AY91" s="17" t="s">
        <v>128</v>
      </c>
      <c r="BE91" s="182">
        <f t="shared" si="4"/>
        <v>0</v>
      </c>
      <c r="BF91" s="182">
        <f t="shared" si="5"/>
        <v>0</v>
      </c>
      <c r="BG91" s="182">
        <f t="shared" si="6"/>
        <v>0</v>
      </c>
      <c r="BH91" s="182">
        <f t="shared" si="7"/>
        <v>0</v>
      </c>
      <c r="BI91" s="182">
        <f t="shared" si="8"/>
        <v>0</v>
      </c>
      <c r="BJ91" s="17" t="s">
        <v>77</v>
      </c>
      <c r="BK91" s="182">
        <f t="shared" si="9"/>
        <v>0</v>
      </c>
      <c r="BL91" s="17" t="s">
        <v>150</v>
      </c>
      <c r="BM91" s="17" t="s">
        <v>2260</v>
      </c>
    </row>
    <row r="92" spans="2:65" s="1" customFormat="1" ht="22.5" customHeight="1">
      <c r="B92" s="34"/>
      <c r="C92" s="172" t="s">
        <v>300</v>
      </c>
      <c r="D92" s="172" t="s">
        <v>129</v>
      </c>
      <c r="E92" s="173" t="s">
        <v>2261</v>
      </c>
      <c r="F92" s="174" t="s">
        <v>2262</v>
      </c>
      <c r="G92" s="175" t="s">
        <v>217</v>
      </c>
      <c r="H92" s="176">
        <v>4</v>
      </c>
      <c r="I92" s="177"/>
      <c r="J92" s="176">
        <f t="shared" si="0"/>
        <v>0</v>
      </c>
      <c r="K92" s="174" t="s">
        <v>19</v>
      </c>
      <c r="L92" s="54"/>
      <c r="M92" s="178" t="s">
        <v>19</v>
      </c>
      <c r="N92" s="179" t="s">
        <v>41</v>
      </c>
      <c r="O92" s="35"/>
      <c r="P92" s="180">
        <f t="shared" si="1"/>
        <v>0</v>
      </c>
      <c r="Q92" s="180">
        <v>0</v>
      </c>
      <c r="R92" s="180">
        <f t="shared" si="2"/>
        <v>0</v>
      </c>
      <c r="S92" s="180">
        <v>0</v>
      </c>
      <c r="T92" s="181">
        <f t="shared" si="3"/>
        <v>0</v>
      </c>
      <c r="AR92" s="17" t="s">
        <v>150</v>
      </c>
      <c r="AT92" s="17" t="s">
        <v>129</v>
      </c>
      <c r="AU92" s="17" t="s">
        <v>77</v>
      </c>
      <c r="AY92" s="17" t="s">
        <v>128</v>
      </c>
      <c r="BE92" s="182">
        <f t="shared" si="4"/>
        <v>0</v>
      </c>
      <c r="BF92" s="182">
        <f t="shared" si="5"/>
        <v>0</v>
      </c>
      <c r="BG92" s="182">
        <f t="shared" si="6"/>
        <v>0</v>
      </c>
      <c r="BH92" s="182">
        <f t="shared" si="7"/>
        <v>0</v>
      </c>
      <c r="BI92" s="182">
        <f t="shared" si="8"/>
        <v>0</v>
      </c>
      <c r="BJ92" s="17" t="s">
        <v>77</v>
      </c>
      <c r="BK92" s="182">
        <f t="shared" si="9"/>
        <v>0</v>
      </c>
      <c r="BL92" s="17" t="s">
        <v>150</v>
      </c>
      <c r="BM92" s="17" t="s">
        <v>2263</v>
      </c>
    </row>
    <row r="93" spans="2:65" s="1" customFormat="1" ht="22.5" customHeight="1">
      <c r="B93" s="34"/>
      <c r="C93" s="172" t="s">
        <v>8</v>
      </c>
      <c r="D93" s="172" t="s">
        <v>129</v>
      </c>
      <c r="E93" s="173" t="s">
        <v>2264</v>
      </c>
      <c r="F93" s="174" t="s">
        <v>2265</v>
      </c>
      <c r="G93" s="175" t="s">
        <v>217</v>
      </c>
      <c r="H93" s="176">
        <v>4</v>
      </c>
      <c r="I93" s="177"/>
      <c r="J93" s="176">
        <f t="shared" si="0"/>
        <v>0</v>
      </c>
      <c r="K93" s="174" t="s">
        <v>19</v>
      </c>
      <c r="L93" s="54"/>
      <c r="M93" s="178" t="s">
        <v>19</v>
      </c>
      <c r="N93" s="179" t="s">
        <v>41</v>
      </c>
      <c r="O93" s="35"/>
      <c r="P93" s="180">
        <f t="shared" si="1"/>
        <v>0</v>
      </c>
      <c r="Q93" s="180">
        <v>0</v>
      </c>
      <c r="R93" s="180">
        <f t="shared" si="2"/>
        <v>0</v>
      </c>
      <c r="S93" s="180">
        <v>0</v>
      </c>
      <c r="T93" s="181">
        <f t="shared" si="3"/>
        <v>0</v>
      </c>
      <c r="AR93" s="17" t="s">
        <v>150</v>
      </c>
      <c r="AT93" s="17" t="s">
        <v>129</v>
      </c>
      <c r="AU93" s="17" t="s">
        <v>77</v>
      </c>
      <c r="AY93" s="17" t="s">
        <v>128</v>
      </c>
      <c r="BE93" s="182">
        <f t="shared" si="4"/>
        <v>0</v>
      </c>
      <c r="BF93" s="182">
        <f t="shared" si="5"/>
        <v>0</v>
      </c>
      <c r="BG93" s="182">
        <f t="shared" si="6"/>
        <v>0</v>
      </c>
      <c r="BH93" s="182">
        <f t="shared" si="7"/>
        <v>0</v>
      </c>
      <c r="BI93" s="182">
        <f t="shared" si="8"/>
        <v>0</v>
      </c>
      <c r="BJ93" s="17" t="s">
        <v>77</v>
      </c>
      <c r="BK93" s="182">
        <f t="shared" si="9"/>
        <v>0</v>
      </c>
      <c r="BL93" s="17" t="s">
        <v>150</v>
      </c>
      <c r="BM93" s="17" t="s">
        <v>2266</v>
      </c>
    </row>
    <row r="94" spans="2:65" s="1" customFormat="1" ht="22.5" customHeight="1">
      <c r="B94" s="34"/>
      <c r="C94" s="172" t="s">
        <v>150</v>
      </c>
      <c r="D94" s="172" t="s">
        <v>129</v>
      </c>
      <c r="E94" s="173" t="s">
        <v>2267</v>
      </c>
      <c r="F94" s="174" t="s">
        <v>2268</v>
      </c>
      <c r="G94" s="175" t="s">
        <v>217</v>
      </c>
      <c r="H94" s="176">
        <v>4</v>
      </c>
      <c r="I94" s="177"/>
      <c r="J94" s="176">
        <f t="shared" si="0"/>
        <v>0</v>
      </c>
      <c r="K94" s="174" t="s">
        <v>19</v>
      </c>
      <c r="L94" s="54"/>
      <c r="M94" s="178" t="s">
        <v>19</v>
      </c>
      <c r="N94" s="179" t="s">
        <v>41</v>
      </c>
      <c r="O94" s="35"/>
      <c r="P94" s="180">
        <f t="shared" si="1"/>
        <v>0</v>
      </c>
      <c r="Q94" s="180">
        <v>0</v>
      </c>
      <c r="R94" s="180">
        <f t="shared" si="2"/>
        <v>0</v>
      </c>
      <c r="S94" s="180">
        <v>0</v>
      </c>
      <c r="T94" s="181">
        <f t="shared" si="3"/>
        <v>0</v>
      </c>
      <c r="AR94" s="17" t="s">
        <v>150</v>
      </c>
      <c r="AT94" s="17" t="s">
        <v>129</v>
      </c>
      <c r="AU94" s="17" t="s">
        <v>77</v>
      </c>
      <c r="AY94" s="17" t="s">
        <v>128</v>
      </c>
      <c r="BE94" s="182">
        <f t="shared" si="4"/>
        <v>0</v>
      </c>
      <c r="BF94" s="182">
        <f t="shared" si="5"/>
        <v>0</v>
      </c>
      <c r="BG94" s="182">
        <f t="shared" si="6"/>
        <v>0</v>
      </c>
      <c r="BH94" s="182">
        <f t="shared" si="7"/>
        <v>0</v>
      </c>
      <c r="BI94" s="182">
        <f t="shared" si="8"/>
        <v>0</v>
      </c>
      <c r="BJ94" s="17" t="s">
        <v>77</v>
      </c>
      <c r="BK94" s="182">
        <f t="shared" si="9"/>
        <v>0</v>
      </c>
      <c r="BL94" s="17" t="s">
        <v>150</v>
      </c>
      <c r="BM94" s="17" t="s">
        <v>2269</v>
      </c>
    </row>
    <row r="95" spans="2:65" s="1" customFormat="1" ht="22.5" customHeight="1">
      <c r="B95" s="34"/>
      <c r="C95" s="172" t="s">
        <v>326</v>
      </c>
      <c r="D95" s="172" t="s">
        <v>129</v>
      </c>
      <c r="E95" s="173" t="s">
        <v>2270</v>
      </c>
      <c r="F95" s="174" t="s">
        <v>2271</v>
      </c>
      <c r="G95" s="175" t="s">
        <v>217</v>
      </c>
      <c r="H95" s="176">
        <v>6</v>
      </c>
      <c r="I95" s="177"/>
      <c r="J95" s="176">
        <f t="shared" si="0"/>
        <v>0</v>
      </c>
      <c r="K95" s="174" t="s">
        <v>19</v>
      </c>
      <c r="L95" s="54"/>
      <c r="M95" s="178" t="s">
        <v>19</v>
      </c>
      <c r="N95" s="179" t="s">
        <v>41</v>
      </c>
      <c r="O95" s="35"/>
      <c r="P95" s="180">
        <f t="shared" si="1"/>
        <v>0</v>
      </c>
      <c r="Q95" s="180">
        <v>0</v>
      </c>
      <c r="R95" s="180">
        <f t="shared" si="2"/>
        <v>0</v>
      </c>
      <c r="S95" s="180">
        <v>0</v>
      </c>
      <c r="T95" s="181">
        <f t="shared" si="3"/>
        <v>0</v>
      </c>
      <c r="AR95" s="17" t="s">
        <v>150</v>
      </c>
      <c r="AT95" s="17" t="s">
        <v>129</v>
      </c>
      <c r="AU95" s="17" t="s">
        <v>77</v>
      </c>
      <c r="AY95" s="17" t="s">
        <v>128</v>
      </c>
      <c r="BE95" s="182">
        <f t="shared" si="4"/>
        <v>0</v>
      </c>
      <c r="BF95" s="182">
        <f t="shared" si="5"/>
        <v>0</v>
      </c>
      <c r="BG95" s="182">
        <f t="shared" si="6"/>
        <v>0</v>
      </c>
      <c r="BH95" s="182">
        <f t="shared" si="7"/>
        <v>0</v>
      </c>
      <c r="BI95" s="182">
        <f t="shared" si="8"/>
        <v>0</v>
      </c>
      <c r="BJ95" s="17" t="s">
        <v>77</v>
      </c>
      <c r="BK95" s="182">
        <f t="shared" si="9"/>
        <v>0</v>
      </c>
      <c r="BL95" s="17" t="s">
        <v>150</v>
      </c>
      <c r="BM95" s="17" t="s">
        <v>2272</v>
      </c>
    </row>
    <row r="96" spans="2:65" s="1" customFormat="1" ht="22.5" customHeight="1">
      <c r="B96" s="34"/>
      <c r="C96" s="172" t="s">
        <v>333</v>
      </c>
      <c r="D96" s="172" t="s">
        <v>129</v>
      </c>
      <c r="E96" s="173" t="s">
        <v>2273</v>
      </c>
      <c r="F96" s="174" t="s">
        <v>2196</v>
      </c>
      <c r="G96" s="175" t="s">
        <v>2203</v>
      </c>
      <c r="H96" s="176">
        <v>1</v>
      </c>
      <c r="I96" s="177"/>
      <c r="J96" s="176">
        <f t="shared" si="0"/>
        <v>0</v>
      </c>
      <c r="K96" s="174" t="s">
        <v>19</v>
      </c>
      <c r="L96" s="54"/>
      <c r="M96" s="178" t="s">
        <v>19</v>
      </c>
      <c r="N96" s="179" t="s">
        <v>41</v>
      </c>
      <c r="O96" s="35"/>
      <c r="P96" s="180">
        <f t="shared" si="1"/>
        <v>0</v>
      </c>
      <c r="Q96" s="180">
        <v>0</v>
      </c>
      <c r="R96" s="180">
        <f t="shared" si="2"/>
        <v>0</v>
      </c>
      <c r="S96" s="180">
        <v>0</v>
      </c>
      <c r="T96" s="181">
        <f t="shared" si="3"/>
        <v>0</v>
      </c>
      <c r="AR96" s="17" t="s">
        <v>150</v>
      </c>
      <c r="AT96" s="17" t="s">
        <v>129</v>
      </c>
      <c r="AU96" s="17" t="s">
        <v>77</v>
      </c>
      <c r="AY96" s="17" t="s">
        <v>128</v>
      </c>
      <c r="BE96" s="182">
        <f t="shared" si="4"/>
        <v>0</v>
      </c>
      <c r="BF96" s="182">
        <f t="shared" si="5"/>
        <v>0</v>
      </c>
      <c r="BG96" s="182">
        <f t="shared" si="6"/>
        <v>0</v>
      </c>
      <c r="BH96" s="182">
        <f t="shared" si="7"/>
        <v>0</v>
      </c>
      <c r="BI96" s="182">
        <f t="shared" si="8"/>
        <v>0</v>
      </c>
      <c r="BJ96" s="17" t="s">
        <v>77</v>
      </c>
      <c r="BK96" s="182">
        <f t="shared" si="9"/>
        <v>0</v>
      </c>
      <c r="BL96" s="17" t="s">
        <v>150</v>
      </c>
      <c r="BM96" s="17" t="s">
        <v>2274</v>
      </c>
    </row>
    <row r="97" spans="2:65" s="1" customFormat="1" ht="22.5" customHeight="1">
      <c r="B97" s="34"/>
      <c r="C97" s="172" t="s">
        <v>344</v>
      </c>
      <c r="D97" s="172" t="s">
        <v>129</v>
      </c>
      <c r="E97" s="173" t="s">
        <v>2275</v>
      </c>
      <c r="F97" s="174" t="s">
        <v>2276</v>
      </c>
      <c r="G97" s="175" t="s">
        <v>2203</v>
      </c>
      <c r="H97" s="176">
        <v>1</v>
      </c>
      <c r="I97" s="177"/>
      <c r="J97" s="176">
        <f t="shared" si="0"/>
        <v>0</v>
      </c>
      <c r="K97" s="174" t="s">
        <v>19</v>
      </c>
      <c r="L97" s="54"/>
      <c r="M97" s="178" t="s">
        <v>19</v>
      </c>
      <c r="N97" s="179" t="s">
        <v>41</v>
      </c>
      <c r="O97" s="35"/>
      <c r="P97" s="180">
        <f t="shared" si="1"/>
        <v>0</v>
      </c>
      <c r="Q97" s="180">
        <v>0</v>
      </c>
      <c r="R97" s="180">
        <f t="shared" si="2"/>
        <v>0</v>
      </c>
      <c r="S97" s="180">
        <v>0</v>
      </c>
      <c r="T97" s="181">
        <f t="shared" si="3"/>
        <v>0</v>
      </c>
      <c r="AR97" s="17" t="s">
        <v>150</v>
      </c>
      <c r="AT97" s="17" t="s">
        <v>129</v>
      </c>
      <c r="AU97" s="17" t="s">
        <v>77</v>
      </c>
      <c r="AY97" s="17" t="s">
        <v>128</v>
      </c>
      <c r="BE97" s="182">
        <f t="shared" si="4"/>
        <v>0</v>
      </c>
      <c r="BF97" s="182">
        <f t="shared" si="5"/>
        <v>0</v>
      </c>
      <c r="BG97" s="182">
        <f t="shared" si="6"/>
        <v>0</v>
      </c>
      <c r="BH97" s="182">
        <f t="shared" si="7"/>
        <v>0</v>
      </c>
      <c r="BI97" s="182">
        <f t="shared" si="8"/>
        <v>0</v>
      </c>
      <c r="BJ97" s="17" t="s">
        <v>77</v>
      </c>
      <c r="BK97" s="182">
        <f t="shared" si="9"/>
        <v>0</v>
      </c>
      <c r="BL97" s="17" t="s">
        <v>150</v>
      </c>
      <c r="BM97" s="17" t="s">
        <v>2277</v>
      </c>
    </row>
    <row r="98" spans="2:65" s="1" customFormat="1" ht="22.5" customHeight="1">
      <c r="B98" s="34"/>
      <c r="C98" s="172" t="s">
        <v>351</v>
      </c>
      <c r="D98" s="172" t="s">
        <v>129</v>
      </c>
      <c r="E98" s="173" t="s">
        <v>2278</v>
      </c>
      <c r="F98" s="174" t="s">
        <v>2202</v>
      </c>
      <c r="G98" s="175" t="s">
        <v>2203</v>
      </c>
      <c r="H98" s="176">
        <v>1</v>
      </c>
      <c r="I98" s="177"/>
      <c r="J98" s="176">
        <f t="shared" si="0"/>
        <v>0</v>
      </c>
      <c r="K98" s="174" t="s">
        <v>19</v>
      </c>
      <c r="L98" s="54"/>
      <c r="M98" s="178" t="s">
        <v>19</v>
      </c>
      <c r="N98" s="179" t="s">
        <v>41</v>
      </c>
      <c r="O98" s="35"/>
      <c r="P98" s="180">
        <f t="shared" si="1"/>
        <v>0</v>
      </c>
      <c r="Q98" s="180">
        <v>0</v>
      </c>
      <c r="R98" s="180">
        <f t="shared" si="2"/>
        <v>0</v>
      </c>
      <c r="S98" s="180">
        <v>0</v>
      </c>
      <c r="T98" s="181">
        <f t="shared" si="3"/>
        <v>0</v>
      </c>
      <c r="AR98" s="17" t="s">
        <v>150</v>
      </c>
      <c r="AT98" s="17" t="s">
        <v>129</v>
      </c>
      <c r="AU98" s="17" t="s">
        <v>77</v>
      </c>
      <c r="AY98" s="17" t="s">
        <v>128</v>
      </c>
      <c r="BE98" s="182">
        <f t="shared" si="4"/>
        <v>0</v>
      </c>
      <c r="BF98" s="182">
        <f t="shared" si="5"/>
        <v>0</v>
      </c>
      <c r="BG98" s="182">
        <f t="shared" si="6"/>
        <v>0</v>
      </c>
      <c r="BH98" s="182">
        <f t="shared" si="7"/>
        <v>0</v>
      </c>
      <c r="BI98" s="182">
        <f t="shared" si="8"/>
        <v>0</v>
      </c>
      <c r="BJ98" s="17" t="s">
        <v>77</v>
      </c>
      <c r="BK98" s="182">
        <f t="shared" si="9"/>
        <v>0</v>
      </c>
      <c r="BL98" s="17" t="s">
        <v>150</v>
      </c>
      <c r="BM98" s="17" t="s">
        <v>2279</v>
      </c>
    </row>
    <row r="99" spans="2:65" s="1" customFormat="1" ht="22.5" customHeight="1">
      <c r="B99" s="34"/>
      <c r="C99" s="172" t="s">
        <v>7</v>
      </c>
      <c r="D99" s="172" t="s">
        <v>129</v>
      </c>
      <c r="E99" s="173" t="s">
        <v>2280</v>
      </c>
      <c r="F99" s="174" t="s">
        <v>2281</v>
      </c>
      <c r="G99" s="175" t="s">
        <v>2203</v>
      </c>
      <c r="H99" s="176">
        <v>1</v>
      </c>
      <c r="I99" s="177"/>
      <c r="J99" s="176">
        <f t="shared" si="0"/>
        <v>0</v>
      </c>
      <c r="K99" s="174" t="s">
        <v>19</v>
      </c>
      <c r="L99" s="54"/>
      <c r="M99" s="178" t="s">
        <v>19</v>
      </c>
      <c r="N99" s="179" t="s">
        <v>41</v>
      </c>
      <c r="O99" s="35"/>
      <c r="P99" s="180">
        <f t="shared" si="1"/>
        <v>0</v>
      </c>
      <c r="Q99" s="180">
        <v>0</v>
      </c>
      <c r="R99" s="180">
        <f t="shared" si="2"/>
        <v>0</v>
      </c>
      <c r="S99" s="180">
        <v>0</v>
      </c>
      <c r="T99" s="181">
        <f t="shared" si="3"/>
        <v>0</v>
      </c>
      <c r="AR99" s="17" t="s">
        <v>150</v>
      </c>
      <c r="AT99" s="17" t="s">
        <v>129</v>
      </c>
      <c r="AU99" s="17" t="s">
        <v>77</v>
      </c>
      <c r="AY99" s="17" t="s">
        <v>128</v>
      </c>
      <c r="BE99" s="182">
        <f t="shared" si="4"/>
        <v>0</v>
      </c>
      <c r="BF99" s="182">
        <f t="shared" si="5"/>
        <v>0</v>
      </c>
      <c r="BG99" s="182">
        <f t="shared" si="6"/>
        <v>0</v>
      </c>
      <c r="BH99" s="182">
        <f t="shared" si="7"/>
        <v>0</v>
      </c>
      <c r="BI99" s="182">
        <f t="shared" si="8"/>
        <v>0</v>
      </c>
      <c r="BJ99" s="17" t="s">
        <v>77</v>
      </c>
      <c r="BK99" s="182">
        <f t="shared" si="9"/>
        <v>0</v>
      </c>
      <c r="BL99" s="17" t="s">
        <v>150</v>
      </c>
      <c r="BM99" s="17" t="s">
        <v>2282</v>
      </c>
    </row>
    <row r="100" spans="2:65" s="1" customFormat="1" ht="22.5" customHeight="1">
      <c r="B100" s="34"/>
      <c r="C100" s="172" t="s">
        <v>369</v>
      </c>
      <c r="D100" s="172" t="s">
        <v>129</v>
      </c>
      <c r="E100" s="173" t="s">
        <v>2283</v>
      </c>
      <c r="F100" s="174" t="s">
        <v>2284</v>
      </c>
      <c r="G100" s="175" t="s">
        <v>2203</v>
      </c>
      <c r="H100" s="176">
        <v>1</v>
      </c>
      <c r="I100" s="177"/>
      <c r="J100" s="176">
        <f t="shared" si="0"/>
        <v>0</v>
      </c>
      <c r="K100" s="174" t="s">
        <v>19</v>
      </c>
      <c r="L100" s="54"/>
      <c r="M100" s="178" t="s">
        <v>19</v>
      </c>
      <c r="N100" s="179" t="s">
        <v>41</v>
      </c>
      <c r="O100" s="35"/>
      <c r="P100" s="180">
        <f t="shared" si="1"/>
        <v>0</v>
      </c>
      <c r="Q100" s="180">
        <v>0</v>
      </c>
      <c r="R100" s="180">
        <f t="shared" si="2"/>
        <v>0</v>
      </c>
      <c r="S100" s="180">
        <v>0</v>
      </c>
      <c r="T100" s="181">
        <f t="shared" si="3"/>
        <v>0</v>
      </c>
      <c r="AR100" s="17" t="s">
        <v>150</v>
      </c>
      <c r="AT100" s="17" t="s">
        <v>129</v>
      </c>
      <c r="AU100" s="17" t="s">
        <v>77</v>
      </c>
      <c r="AY100" s="17" t="s">
        <v>128</v>
      </c>
      <c r="BE100" s="182">
        <f t="shared" si="4"/>
        <v>0</v>
      </c>
      <c r="BF100" s="182">
        <f t="shared" si="5"/>
        <v>0</v>
      </c>
      <c r="BG100" s="182">
        <f t="shared" si="6"/>
        <v>0</v>
      </c>
      <c r="BH100" s="182">
        <f t="shared" si="7"/>
        <v>0</v>
      </c>
      <c r="BI100" s="182">
        <f t="shared" si="8"/>
        <v>0</v>
      </c>
      <c r="BJ100" s="17" t="s">
        <v>77</v>
      </c>
      <c r="BK100" s="182">
        <f t="shared" si="9"/>
        <v>0</v>
      </c>
      <c r="BL100" s="17" t="s">
        <v>150</v>
      </c>
      <c r="BM100" s="17" t="s">
        <v>2285</v>
      </c>
    </row>
    <row r="101" spans="2:65" s="1" customFormat="1" ht="22.5" customHeight="1">
      <c r="B101" s="34"/>
      <c r="C101" s="172" t="s">
        <v>373</v>
      </c>
      <c r="D101" s="172" t="s">
        <v>129</v>
      </c>
      <c r="E101" s="173" t="s">
        <v>2286</v>
      </c>
      <c r="F101" s="174" t="s">
        <v>2287</v>
      </c>
      <c r="G101" s="175" t="s">
        <v>2203</v>
      </c>
      <c r="H101" s="176">
        <v>1</v>
      </c>
      <c r="I101" s="177"/>
      <c r="J101" s="176">
        <f t="shared" si="0"/>
        <v>0</v>
      </c>
      <c r="K101" s="174" t="s">
        <v>19</v>
      </c>
      <c r="L101" s="54"/>
      <c r="M101" s="178" t="s">
        <v>19</v>
      </c>
      <c r="N101" s="179" t="s">
        <v>41</v>
      </c>
      <c r="O101" s="35"/>
      <c r="P101" s="180">
        <f t="shared" si="1"/>
        <v>0</v>
      </c>
      <c r="Q101" s="180">
        <v>0</v>
      </c>
      <c r="R101" s="180">
        <f t="shared" si="2"/>
        <v>0</v>
      </c>
      <c r="S101" s="180">
        <v>0</v>
      </c>
      <c r="T101" s="181">
        <f t="shared" si="3"/>
        <v>0</v>
      </c>
      <c r="AR101" s="17" t="s">
        <v>150</v>
      </c>
      <c r="AT101" s="17" t="s">
        <v>129</v>
      </c>
      <c r="AU101" s="17" t="s">
        <v>77</v>
      </c>
      <c r="AY101" s="17" t="s">
        <v>128</v>
      </c>
      <c r="BE101" s="182">
        <f t="shared" si="4"/>
        <v>0</v>
      </c>
      <c r="BF101" s="182">
        <f t="shared" si="5"/>
        <v>0</v>
      </c>
      <c r="BG101" s="182">
        <f t="shared" si="6"/>
        <v>0</v>
      </c>
      <c r="BH101" s="182">
        <f t="shared" si="7"/>
        <v>0</v>
      </c>
      <c r="BI101" s="182">
        <f t="shared" si="8"/>
        <v>0</v>
      </c>
      <c r="BJ101" s="17" t="s">
        <v>77</v>
      </c>
      <c r="BK101" s="182">
        <f t="shared" si="9"/>
        <v>0</v>
      </c>
      <c r="BL101" s="17" t="s">
        <v>150</v>
      </c>
      <c r="BM101" s="17" t="s">
        <v>2288</v>
      </c>
    </row>
    <row r="102" spans="2:65" s="1" customFormat="1" ht="22.5" customHeight="1">
      <c r="B102" s="34"/>
      <c r="C102" s="172" t="s">
        <v>379</v>
      </c>
      <c r="D102" s="172" t="s">
        <v>129</v>
      </c>
      <c r="E102" s="173" t="s">
        <v>2289</v>
      </c>
      <c r="F102" s="174" t="s">
        <v>2290</v>
      </c>
      <c r="G102" s="175" t="s">
        <v>2203</v>
      </c>
      <c r="H102" s="176">
        <v>1</v>
      </c>
      <c r="I102" s="177"/>
      <c r="J102" s="176">
        <f t="shared" si="0"/>
        <v>0</v>
      </c>
      <c r="K102" s="174" t="s">
        <v>19</v>
      </c>
      <c r="L102" s="54"/>
      <c r="M102" s="178" t="s">
        <v>19</v>
      </c>
      <c r="N102" s="179" t="s">
        <v>41</v>
      </c>
      <c r="O102" s="35"/>
      <c r="P102" s="180">
        <f t="shared" si="1"/>
        <v>0</v>
      </c>
      <c r="Q102" s="180">
        <v>0</v>
      </c>
      <c r="R102" s="180">
        <f t="shared" si="2"/>
        <v>0</v>
      </c>
      <c r="S102" s="180">
        <v>0</v>
      </c>
      <c r="T102" s="181">
        <f t="shared" si="3"/>
        <v>0</v>
      </c>
      <c r="AR102" s="17" t="s">
        <v>150</v>
      </c>
      <c r="AT102" s="17" t="s">
        <v>129</v>
      </c>
      <c r="AU102" s="17" t="s">
        <v>77</v>
      </c>
      <c r="AY102" s="17" t="s">
        <v>128</v>
      </c>
      <c r="BE102" s="182">
        <f t="shared" si="4"/>
        <v>0</v>
      </c>
      <c r="BF102" s="182">
        <f t="shared" si="5"/>
        <v>0</v>
      </c>
      <c r="BG102" s="182">
        <f t="shared" si="6"/>
        <v>0</v>
      </c>
      <c r="BH102" s="182">
        <f t="shared" si="7"/>
        <v>0</v>
      </c>
      <c r="BI102" s="182">
        <f t="shared" si="8"/>
        <v>0</v>
      </c>
      <c r="BJ102" s="17" t="s">
        <v>77</v>
      </c>
      <c r="BK102" s="182">
        <f t="shared" si="9"/>
        <v>0</v>
      </c>
      <c r="BL102" s="17" t="s">
        <v>150</v>
      </c>
      <c r="BM102" s="17" t="s">
        <v>2291</v>
      </c>
    </row>
    <row r="103" spans="2:65" s="1" customFormat="1" ht="22.5" customHeight="1">
      <c r="B103" s="34"/>
      <c r="C103" s="172" t="s">
        <v>385</v>
      </c>
      <c r="D103" s="172" t="s">
        <v>129</v>
      </c>
      <c r="E103" s="173" t="s">
        <v>2292</v>
      </c>
      <c r="F103" s="174" t="s">
        <v>2293</v>
      </c>
      <c r="G103" s="175" t="s">
        <v>2203</v>
      </c>
      <c r="H103" s="176">
        <v>1</v>
      </c>
      <c r="I103" s="177"/>
      <c r="J103" s="176">
        <f t="shared" si="0"/>
        <v>0</v>
      </c>
      <c r="K103" s="174" t="s">
        <v>19</v>
      </c>
      <c r="L103" s="54"/>
      <c r="M103" s="178" t="s">
        <v>19</v>
      </c>
      <c r="N103" s="179" t="s">
        <v>41</v>
      </c>
      <c r="O103" s="35"/>
      <c r="P103" s="180">
        <f t="shared" si="1"/>
        <v>0</v>
      </c>
      <c r="Q103" s="180">
        <v>0</v>
      </c>
      <c r="R103" s="180">
        <f t="shared" si="2"/>
        <v>0</v>
      </c>
      <c r="S103" s="180">
        <v>0</v>
      </c>
      <c r="T103" s="181">
        <f t="shared" si="3"/>
        <v>0</v>
      </c>
      <c r="AR103" s="17" t="s">
        <v>150</v>
      </c>
      <c r="AT103" s="17" t="s">
        <v>129</v>
      </c>
      <c r="AU103" s="17" t="s">
        <v>77</v>
      </c>
      <c r="AY103" s="17" t="s">
        <v>128</v>
      </c>
      <c r="BE103" s="182">
        <f t="shared" si="4"/>
        <v>0</v>
      </c>
      <c r="BF103" s="182">
        <f t="shared" si="5"/>
        <v>0</v>
      </c>
      <c r="BG103" s="182">
        <f t="shared" si="6"/>
        <v>0</v>
      </c>
      <c r="BH103" s="182">
        <f t="shared" si="7"/>
        <v>0</v>
      </c>
      <c r="BI103" s="182">
        <f t="shared" si="8"/>
        <v>0</v>
      </c>
      <c r="BJ103" s="17" t="s">
        <v>77</v>
      </c>
      <c r="BK103" s="182">
        <f t="shared" si="9"/>
        <v>0</v>
      </c>
      <c r="BL103" s="17" t="s">
        <v>150</v>
      </c>
      <c r="BM103" s="17" t="s">
        <v>2294</v>
      </c>
    </row>
    <row r="104" spans="2:65" s="1" customFormat="1" ht="22.5" customHeight="1">
      <c r="B104" s="34"/>
      <c r="C104" s="172" t="s">
        <v>392</v>
      </c>
      <c r="D104" s="172" t="s">
        <v>129</v>
      </c>
      <c r="E104" s="173" t="s">
        <v>2295</v>
      </c>
      <c r="F104" s="174" t="s">
        <v>2296</v>
      </c>
      <c r="G104" s="175" t="s">
        <v>2203</v>
      </c>
      <c r="H104" s="176">
        <v>1</v>
      </c>
      <c r="I104" s="177"/>
      <c r="J104" s="176">
        <f t="shared" si="0"/>
        <v>0</v>
      </c>
      <c r="K104" s="174" t="s">
        <v>19</v>
      </c>
      <c r="L104" s="54"/>
      <c r="M104" s="178" t="s">
        <v>19</v>
      </c>
      <c r="N104" s="183" t="s">
        <v>41</v>
      </c>
      <c r="O104" s="184"/>
      <c r="P104" s="185">
        <f t="shared" si="1"/>
        <v>0</v>
      </c>
      <c r="Q104" s="185">
        <v>0</v>
      </c>
      <c r="R104" s="185">
        <f t="shared" si="2"/>
        <v>0</v>
      </c>
      <c r="S104" s="185">
        <v>0</v>
      </c>
      <c r="T104" s="186">
        <f t="shared" si="3"/>
        <v>0</v>
      </c>
      <c r="AR104" s="17" t="s">
        <v>150</v>
      </c>
      <c r="AT104" s="17" t="s">
        <v>129</v>
      </c>
      <c r="AU104" s="17" t="s">
        <v>77</v>
      </c>
      <c r="AY104" s="17" t="s">
        <v>128</v>
      </c>
      <c r="BE104" s="182">
        <f t="shared" si="4"/>
        <v>0</v>
      </c>
      <c r="BF104" s="182">
        <f t="shared" si="5"/>
        <v>0</v>
      </c>
      <c r="BG104" s="182">
        <f t="shared" si="6"/>
        <v>0</v>
      </c>
      <c r="BH104" s="182">
        <f t="shared" si="7"/>
        <v>0</v>
      </c>
      <c r="BI104" s="182">
        <f t="shared" si="8"/>
        <v>0</v>
      </c>
      <c r="BJ104" s="17" t="s">
        <v>77</v>
      </c>
      <c r="BK104" s="182">
        <f t="shared" si="9"/>
        <v>0</v>
      </c>
      <c r="BL104" s="17" t="s">
        <v>150</v>
      </c>
      <c r="BM104" s="17" t="s">
        <v>2297</v>
      </c>
    </row>
    <row r="105" spans="2:12" s="1" customFormat="1" ht="6.95" customHeight="1">
      <c r="B105" s="49"/>
      <c r="C105" s="50"/>
      <c r="D105" s="50"/>
      <c r="E105" s="50"/>
      <c r="F105" s="50"/>
      <c r="G105" s="50"/>
      <c r="H105" s="50"/>
      <c r="I105" s="128"/>
      <c r="J105" s="50"/>
      <c r="K105" s="50"/>
      <c r="L105" s="54"/>
    </row>
  </sheetData>
  <sheetProtection password="CC35" sheet="1" objects="1" scenarios="1" formatColumns="0" formatRows="0" sort="0" autoFilter="0"/>
  <autoFilter ref="C76:K76"/>
  <mergeCells count="9">
    <mergeCell ref="E67:H67"/>
    <mergeCell ref="E69:H69"/>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3458</v>
      </c>
      <c r="G1" s="305" t="s">
        <v>3459</v>
      </c>
      <c r="H1" s="305"/>
      <c r="I1" s="306"/>
      <c r="J1" s="300" t="s">
        <v>3460</v>
      </c>
      <c r="K1" s="298" t="s">
        <v>100</v>
      </c>
      <c r="L1" s="300" t="s">
        <v>3461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93</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2298</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ROUND(J80,1)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ROUND(SUM(BE80:BE115),1)</f>
        <v>0</v>
      </c>
      <c r="G30" s="35"/>
      <c r="H30" s="35"/>
      <c r="I30" s="120">
        <v>0.21</v>
      </c>
      <c r="J30" s="119">
        <f>ROUND(ROUND((SUM(BE80:BE115)),1)*I30,2)</f>
        <v>0</v>
      </c>
      <c r="K30" s="38"/>
    </row>
    <row r="31" spans="2:11" s="1" customFormat="1" ht="14.45" customHeight="1">
      <c r="B31" s="34"/>
      <c r="C31" s="35"/>
      <c r="D31" s="35"/>
      <c r="E31" s="42" t="s">
        <v>42</v>
      </c>
      <c r="F31" s="119">
        <f>ROUND(SUM(BF80:BF115),1)</f>
        <v>0</v>
      </c>
      <c r="G31" s="35"/>
      <c r="H31" s="35"/>
      <c r="I31" s="120">
        <v>0.15</v>
      </c>
      <c r="J31" s="119">
        <f>ROUND(ROUND((SUM(BF80:BF115)),1)*I31,2)</f>
        <v>0</v>
      </c>
      <c r="K31" s="38"/>
    </row>
    <row r="32" spans="2:11" s="1" customFormat="1" ht="14.45" customHeight="1" hidden="1">
      <c r="B32" s="34"/>
      <c r="C32" s="35"/>
      <c r="D32" s="35"/>
      <c r="E32" s="42" t="s">
        <v>43</v>
      </c>
      <c r="F32" s="119">
        <f>ROUND(SUM(BG80:BG115),1)</f>
        <v>0</v>
      </c>
      <c r="G32" s="35"/>
      <c r="H32" s="35"/>
      <c r="I32" s="120">
        <v>0.21</v>
      </c>
      <c r="J32" s="119">
        <v>0</v>
      </c>
      <c r="K32" s="38"/>
    </row>
    <row r="33" spans="2:11" s="1" customFormat="1" ht="14.45" customHeight="1" hidden="1">
      <c r="B33" s="34"/>
      <c r="C33" s="35"/>
      <c r="D33" s="35"/>
      <c r="E33" s="42" t="s">
        <v>44</v>
      </c>
      <c r="F33" s="119">
        <f>ROUND(SUM(BH80:BH115),1)</f>
        <v>0</v>
      </c>
      <c r="G33" s="35"/>
      <c r="H33" s="35"/>
      <c r="I33" s="120">
        <v>0.15</v>
      </c>
      <c r="J33" s="119">
        <v>0</v>
      </c>
      <c r="K33" s="38"/>
    </row>
    <row r="34" spans="2:11" s="1" customFormat="1" ht="14.45" customHeight="1" hidden="1">
      <c r="B34" s="34"/>
      <c r="C34" s="35"/>
      <c r="D34" s="35"/>
      <c r="E34" s="42" t="s">
        <v>45</v>
      </c>
      <c r="F34" s="119">
        <f>ROUND(SUM(BI80:BI115),1)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05 - Přeložka horkovodu</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J80</f>
        <v>0</v>
      </c>
      <c r="K56" s="38"/>
      <c r="AU56" s="17" t="s">
        <v>109</v>
      </c>
    </row>
    <row r="57" spans="2:11" s="7" customFormat="1" ht="24.95" customHeight="1">
      <c r="B57" s="138"/>
      <c r="C57" s="139"/>
      <c r="D57" s="140" t="s">
        <v>1830</v>
      </c>
      <c r="E57" s="141"/>
      <c r="F57" s="141"/>
      <c r="G57" s="141"/>
      <c r="H57" s="141"/>
      <c r="I57" s="142"/>
      <c r="J57" s="143">
        <f>J81</f>
        <v>0</v>
      </c>
      <c r="K57" s="144"/>
    </row>
    <row r="58" spans="2:11" s="7" customFormat="1" ht="24.95" customHeight="1">
      <c r="B58" s="138"/>
      <c r="C58" s="139"/>
      <c r="D58" s="140" t="s">
        <v>2299</v>
      </c>
      <c r="E58" s="141"/>
      <c r="F58" s="141"/>
      <c r="G58" s="141"/>
      <c r="H58" s="141"/>
      <c r="I58" s="142"/>
      <c r="J58" s="143">
        <f>J86</f>
        <v>0</v>
      </c>
      <c r="K58" s="144"/>
    </row>
    <row r="59" spans="2:11" s="7" customFormat="1" ht="24.95" customHeight="1">
      <c r="B59" s="138"/>
      <c r="C59" s="139"/>
      <c r="D59" s="140" t="s">
        <v>2300</v>
      </c>
      <c r="E59" s="141"/>
      <c r="F59" s="141"/>
      <c r="G59" s="141"/>
      <c r="H59" s="141"/>
      <c r="I59" s="142"/>
      <c r="J59" s="143">
        <f>J96</f>
        <v>0</v>
      </c>
      <c r="K59" s="144"/>
    </row>
    <row r="60" spans="2:11" s="7" customFormat="1" ht="24.95" customHeight="1">
      <c r="B60" s="138"/>
      <c r="C60" s="139"/>
      <c r="D60" s="140" t="s">
        <v>1833</v>
      </c>
      <c r="E60" s="141"/>
      <c r="F60" s="141"/>
      <c r="G60" s="141"/>
      <c r="H60" s="141"/>
      <c r="I60" s="142"/>
      <c r="J60" s="143">
        <f>J104</f>
        <v>0</v>
      </c>
      <c r="K60" s="144"/>
    </row>
    <row r="61" spans="2:11" s="1" customFormat="1" ht="21.75" customHeight="1">
      <c r="B61" s="34"/>
      <c r="C61" s="35"/>
      <c r="D61" s="35"/>
      <c r="E61" s="35"/>
      <c r="F61" s="35"/>
      <c r="G61" s="35"/>
      <c r="H61" s="35"/>
      <c r="I61" s="107"/>
      <c r="J61" s="35"/>
      <c r="K61" s="38"/>
    </row>
    <row r="62" spans="2:11" s="1" customFormat="1" ht="6.95" customHeight="1">
      <c r="B62" s="49"/>
      <c r="C62" s="50"/>
      <c r="D62" s="50"/>
      <c r="E62" s="50"/>
      <c r="F62" s="50"/>
      <c r="G62" s="50"/>
      <c r="H62" s="50"/>
      <c r="I62" s="128"/>
      <c r="J62" s="50"/>
      <c r="K62" s="51"/>
    </row>
    <row r="66" spans="2:12" s="1" customFormat="1" ht="6.95" customHeight="1">
      <c r="B66" s="52"/>
      <c r="C66" s="53"/>
      <c r="D66" s="53"/>
      <c r="E66" s="53"/>
      <c r="F66" s="53"/>
      <c r="G66" s="53"/>
      <c r="H66" s="53"/>
      <c r="I66" s="131"/>
      <c r="J66" s="53"/>
      <c r="K66" s="53"/>
      <c r="L66" s="54"/>
    </row>
    <row r="67" spans="2:12" s="1" customFormat="1" ht="36.95" customHeight="1">
      <c r="B67" s="34"/>
      <c r="C67" s="55" t="s">
        <v>112</v>
      </c>
      <c r="D67" s="56"/>
      <c r="E67" s="56"/>
      <c r="F67" s="56"/>
      <c r="G67" s="56"/>
      <c r="H67" s="56"/>
      <c r="I67" s="145"/>
      <c r="J67" s="56"/>
      <c r="K67" s="56"/>
      <c r="L67" s="54"/>
    </row>
    <row r="68" spans="2:12" s="1" customFormat="1" ht="6.95" customHeight="1">
      <c r="B68" s="34"/>
      <c r="C68" s="56"/>
      <c r="D68" s="56"/>
      <c r="E68" s="56"/>
      <c r="F68" s="56"/>
      <c r="G68" s="56"/>
      <c r="H68" s="56"/>
      <c r="I68" s="145"/>
      <c r="J68" s="56"/>
      <c r="K68" s="56"/>
      <c r="L68" s="54"/>
    </row>
    <row r="69" spans="2:12" s="1" customFormat="1" ht="14.45" customHeight="1">
      <c r="B69" s="34"/>
      <c r="C69" s="58" t="s">
        <v>16</v>
      </c>
      <c r="D69" s="56"/>
      <c r="E69" s="56"/>
      <c r="F69" s="56"/>
      <c r="G69" s="56"/>
      <c r="H69" s="56"/>
      <c r="I69" s="145"/>
      <c r="J69" s="56"/>
      <c r="K69" s="56"/>
      <c r="L69" s="54"/>
    </row>
    <row r="70" spans="2:12" s="1" customFormat="1" ht="22.5" customHeight="1">
      <c r="B70" s="34"/>
      <c r="C70" s="56"/>
      <c r="D70" s="56"/>
      <c r="E70" s="295" t="str">
        <f>E7</f>
        <v>Bezbariérové úpravy - přístavba výtahu a sociálního zařízení, Gymnásium L. Pika, Opavská 21, Plzeň</v>
      </c>
      <c r="F70" s="276"/>
      <c r="G70" s="276"/>
      <c r="H70" s="276"/>
      <c r="I70" s="145"/>
      <c r="J70" s="56"/>
      <c r="K70" s="56"/>
      <c r="L70" s="54"/>
    </row>
    <row r="71" spans="2:12" s="1" customFormat="1" ht="14.45" customHeight="1">
      <c r="B71" s="34"/>
      <c r="C71" s="58" t="s">
        <v>102</v>
      </c>
      <c r="D71" s="56"/>
      <c r="E71" s="56"/>
      <c r="F71" s="56"/>
      <c r="G71" s="56"/>
      <c r="H71" s="56"/>
      <c r="I71" s="145"/>
      <c r="J71" s="56"/>
      <c r="K71" s="56"/>
      <c r="L71" s="54"/>
    </row>
    <row r="72" spans="2:12" s="1" customFormat="1" ht="23.25" customHeight="1">
      <c r="B72" s="34"/>
      <c r="C72" s="56"/>
      <c r="D72" s="56"/>
      <c r="E72" s="273" t="str">
        <f>E9</f>
        <v>05 - Přeložka horkovodu</v>
      </c>
      <c r="F72" s="276"/>
      <c r="G72" s="276"/>
      <c r="H72" s="276"/>
      <c r="I72" s="145"/>
      <c r="J72" s="56"/>
      <c r="K72" s="56"/>
      <c r="L72" s="54"/>
    </row>
    <row r="73" spans="2:12" s="1" customFormat="1" ht="6.95" customHeight="1">
      <c r="B73" s="34"/>
      <c r="C73" s="56"/>
      <c r="D73" s="56"/>
      <c r="E73" s="56"/>
      <c r="F73" s="56"/>
      <c r="G73" s="56"/>
      <c r="H73" s="56"/>
      <c r="I73" s="145"/>
      <c r="J73" s="56"/>
      <c r="K73" s="56"/>
      <c r="L73" s="54"/>
    </row>
    <row r="74" spans="2:12" s="1" customFormat="1" ht="18" customHeight="1">
      <c r="B74" s="34"/>
      <c r="C74" s="58" t="s">
        <v>21</v>
      </c>
      <c r="D74" s="56"/>
      <c r="E74" s="56"/>
      <c r="F74" s="146" t="str">
        <f>F12</f>
        <v xml:space="preserve"> </v>
      </c>
      <c r="G74" s="56"/>
      <c r="H74" s="56"/>
      <c r="I74" s="147" t="s">
        <v>23</v>
      </c>
      <c r="J74" s="66" t="str">
        <f>IF(J12="","",J12)</f>
        <v>10.2.2017</v>
      </c>
      <c r="K74" s="56"/>
      <c r="L74" s="54"/>
    </row>
    <row r="75" spans="2:12" s="1" customFormat="1" ht="6.95" customHeight="1">
      <c r="B75" s="34"/>
      <c r="C75" s="56"/>
      <c r="D75" s="56"/>
      <c r="E75" s="56"/>
      <c r="F75" s="56"/>
      <c r="G75" s="56"/>
      <c r="H75" s="56"/>
      <c r="I75" s="145"/>
      <c r="J75" s="56"/>
      <c r="K75" s="56"/>
      <c r="L75" s="54"/>
    </row>
    <row r="76" spans="2:12" s="1" customFormat="1" ht="13.5">
      <c r="B76" s="34"/>
      <c r="C76" s="58" t="s">
        <v>25</v>
      </c>
      <c r="D76" s="56"/>
      <c r="E76" s="56"/>
      <c r="F76" s="146" t="str">
        <f>E15</f>
        <v>Gymnázium Luďka Pika</v>
      </c>
      <c r="G76" s="56"/>
      <c r="H76" s="56"/>
      <c r="I76" s="147" t="s">
        <v>31</v>
      </c>
      <c r="J76" s="146" t="str">
        <f>E21</f>
        <v>HBH atellier s.r.o.</v>
      </c>
      <c r="K76" s="56"/>
      <c r="L76" s="54"/>
    </row>
    <row r="77" spans="2:12" s="1" customFormat="1" ht="14.45" customHeight="1">
      <c r="B77" s="34"/>
      <c r="C77" s="58" t="s">
        <v>29</v>
      </c>
      <c r="D77" s="56"/>
      <c r="E77" s="56"/>
      <c r="F77" s="146" t="str">
        <f>IF(E18="","",E18)</f>
        <v/>
      </c>
      <c r="G77" s="56"/>
      <c r="H77" s="56"/>
      <c r="I77" s="145"/>
      <c r="J77" s="56"/>
      <c r="K77" s="56"/>
      <c r="L77" s="54"/>
    </row>
    <row r="78" spans="2:12" s="1" customFormat="1" ht="10.35" customHeight="1">
      <c r="B78" s="34"/>
      <c r="C78" s="56"/>
      <c r="D78" s="56"/>
      <c r="E78" s="56"/>
      <c r="F78" s="56"/>
      <c r="G78" s="56"/>
      <c r="H78" s="56"/>
      <c r="I78" s="145"/>
      <c r="J78" s="56"/>
      <c r="K78" s="56"/>
      <c r="L78" s="54"/>
    </row>
    <row r="79" spans="2:20" s="8" customFormat="1" ht="29.25" customHeight="1">
      <c r="B79" s="148"/>
      <c r="C79" s="149" t="s">
        <v>113</v>
      </c>
      <c r="D79" s="150" t="s">
        <v>55</v>
      </c>
      <c r="E79" s="150" t="s">
        <v>51</v>
      </c>
      <c r="F79" s="150" t="s">
        <v>114</v>
      </c>
      <c r="G79" s="150" t="s">
        <v>115</v>
      </c>
      <c r="H79" s="150" t="s">
        <v>116</v>
      </c>
      <c r="I79" s="151" t="s">
        <v>117</v>
      </c>
      <c r="J79" s="150" t="s">
        <v>107</v>
      </c>
      <c r="K79" s="152" t="s">
        <v>118</v>
      </c>
      <c r="L79" s="153"/>
      <c r="M79" s="75" t="s">
        <v>119</v>
      </c>
      <c r="N79" s="76" t="s">
        <v>40</v>
      </c>
      <c r="O79" s="76" t="s">
        <v>120</v>
      </c>
      <c r="P79" s="76" t="s">
        <v>121</v>
      </c>
      <c r="Q79" s="76" t="s">
        <v>122</v>
      </c>
      <c r="R79" s="76" t="s">
        <v>123</v>
      </c>
      <c r="S79" s="76" t="s">
        <v>124</v>
      </c>
      <c r="T79" s="77" t="s">
        <v>125</v>
      </c>
    </row>
    <row r="80" spans="2:63" s="1" customFormat="1" ht="29.25" customHeight="1">
      <c r="B80" s="34"/>
      <c r="C80" s="81" t="s">
        <v>108</v>
      </c>
      <c r="D80" s="56"/>
      <c r="E80" s="56"/>
      <c r="F80" s="56"/>
      <c r="G80" s="56"/>
      <c r="H80" s="56"/>
      <c r="I80" s="145"/>
      <c r="J80" s="154">
        <f>BK80</f>
        <v>0</v>
      </c>
      <c r="K80" s="56"/>
      <c r="L80" s="54"/>
      <c r="M80" s="78"/>
      <c r="N80" s="79"/>
      <c r="O80" s="79"/>
      <c r="P80" s="155">
        <f>P81+P86+P96+P104</f>
        <v>0</v>
      </c>
      <c r="Q80" s="79"/>
      <c r="R80" s="155">
        <f>R81+R86+R96+R104</f>
        <v>0</v>
      </c>
      <c r="S80" s="79"/>
      <c r="T80" s="156">
        <f>T81+T86+T96+T104</f>
        <v>0</v>
      </c>
      <c r="AT80" s="17" t="s">
        <v>69</v>
      </c>
      <c r="AU80" s="17" t="s">
        <v>109</v>
      </c>
      <c r="BK80" s="157">
        <f>BK81+BK86+BK96+BK104</f>
        <v>0</v>
      </c>
    </row>
    <row r="81" spans="2:63" s="9" customFormat="1" ht="37.35" customHeight="1">
      <c r="B81" s="158"/>
      <c r="C81" s="159"/>
      <c r="D81" s="160" t="s">
        <v>69</v>
      </c>
      <c r="E81" s="161" t="s">
        <v>1834</v>
      </c>
      <c r="F81" s="161" t="s">
        <v>1835</v>
      </c>
      <c r="G81" s="159"/>
      <c r="H81" s="159"/>
      <c r="I81" s="162"/>
      <c r="J81" s="163">
        <f>BK81</f>
        <v>0</v>
      </c>
      <c r="K81" s="159"/>
      <c r="L81" s="164"/>
      <c r="M81" s="165"/>
      <c r="N81" s="166"/>
      <c r="O81" s="166"/>
      <c r="P81" s="167">
        <f>SUM(P82:P85)</f>
        <v>0</v>
      </c>
      <c r="Q81" s="166"/>
      <c r="R81" s="167">
        <f>SUM(R82:R85)</f>
        <v>0</v>
      </c>
      <c r="S81" s="166"/>
      <c r="T81" s="168">
        <f>SUM(T82:T85)</f>
        <v>0</v>
      </c>
      <c r="AR81" s="169" t="s">
        <v>77</v>
      </c>
      <c r="AT81" s="170" t="s">
        <v>69</v>
      </c>
      <c r="AU81" s="170" t="s">
        <v>70</v>
      </c>
      <c r="AY81" s="169" t="s">
        <v>128</v>
      </c>
      <c r="BK81" s="171">
        <f>SUM(BK82:BK85)</f>
        <v>0</v>
      </c>
    </row>
    <row r="82" spans="2:65" s="1" customFormat="1" ht="22.5" customHeight="1">
      <c r="B82" s="34"/>
      <c r="C82" s="172" t="s">
        <v>77</v>
      </c>
      <c r="D82" s="172" t="s">
        <v>129</v>
      </c>
      <c r="E82" s="173" t="s">
        <v>2301</v>
      </c>
      <c r="F82" s="174" t="s">
        <v>2302</v>
      </c>
      <c r="G82" s="175" t="s">
        <v>1851</v>
      </c>
      <c r="H82" s="176">
        <v>1</v>
      </c>
      <c r="I82" s="177"/>
      <c r="J82" s="176">
        <f>ROUND(I82*H82,1)</f>
        <v>0</v>
      </c>
      <c r="K82" s="174" t="s">
        <v>19</v>
      </c>
      <c r="L82" s="54"/>
      <c r="M82" s="178" t="s">
        <v>19</v>
      </c>
      <c r="N82" s="179" t="s">
        <v>41</v>
      </c>
      <c r="O82" s="35"/>
      <c r="P82" s="180">
        <f>O82*H82</f>
        <v>0</v>
      </c>
      <c r="Q82" s="180">
        <v>0</v>
      </c>
      <c r="R82" s="180">
        <f>Q82*H82</f>
        <v>0</v>
      </c>
      <c r="S82" s="180">
        <v>0</v>
      </c>
      <c r="T82" s="181">
        <f>S82*H82</f>
        <v>0</v>
      </c>
      <c r="AR82" s="17" t="s">
        <v>150</v>
      </c>
      <c r="AT82" s="17" t="s">
        <v>129</v>
      </c>
      <c r="AU82" s="17" t="s">
        <v>77</v>
      </c>
      <c r="AY82" s="17" t="s">
        <v>128</v>
      </c>
      <c r="BE82" s="182">
        <f>IF(N82="základní",J82,0)</f>
        <v>0</v>
      </c>
      <c r="BF82" s="182">
        <f>IF(N82="snížená",J82,0)</f>
        <v>0</v>
      </c>
      <c r="BG82" s="182">
        <f>IF(N82="zákl. přenesená",J82,0)</f>
        <v>0</v>
      </c>
      <c r="BH82" s="182">
        <f>IF(N82="sníž. přenesená",J82,0)</f>
        <v>0</v>
      </c>
      <c r="BI82" s="182">
        <f>IF(N82="nulová",J82,0)</f>
        <v>0</v>
      </c>
      <c r="BJ82" s="17" t="s">
        <v>77</v>
      </c>
      <c r="BK82" s="182">
        <f>ROUND(I82*H82,1)</f>
        <v>0</v>
      </c>
      <c r="BL82" s="17" t="s">
        <v>150</v>
      </c>
      <c r="BM82" s="17" t="s">
        <v>2303</v>
      </c>
    </row>
    <row r="83" spans="2:65" s="1" customFormat="1" ht="22.5" customHeight="1">
      <c r="B83" s="34"/>
      <c r="C83" s="172" t="s">
        <v>79</v>
      </c>
      <c r="D83" s="172" t="s">
        <v>129</v>
      </c>
      <c r="E83" s="173" t="s">
        <v>2304</v>
      </c>
      <c r="F83" s="174" t="s">
        <v>2305</v>
      </c>
      <c r="G83" s="175" t="s">
        <v>698</v>
      </c>
      <c r="H83" s="176">
        <v>10</v>
      </c>
      <c r="I83" s="177"/>
      <c r="J83" s="176">
        <f>ROUND(I83*H83,1)</f>
        <v>0</v>
      </c>
      <c r="K83" s="174" t="s">
        <v>19</v>
      </c>
      <c r="L83" s="54"/>
      <c r="M83" s="178" t="s">
        <v>19</v>
      </c>
      <c r="N83" s="179" t="s">
        <v>41</v>
      </c>
      <c r="O83" s="35"/>
      <c r="P83" s="180">
        <f>O83*H83</f>
        <v>0</v>
      </c>
      <c r="Q83" s="180">
        <v>0</v>
      </c>
      <c r="R83" s="180">
        <f>Q83*H83</f>
        <v>0</v>
      </c>
      <c r="S83" s="180">
        <v>0</v>
      </c>
      <c r="T83" s="181">
        <f>S83*H83</f>
        <v>0</v>
      </c>
      <c r="AR83" s="17" t="s">
        <v>150</v>
      </c>
      <c r="AT83" s="17" t="s">
        <v>129</v>
      </c>
      <c r="AU83" s="17" t="s">
        <v>77</v>
      </c>
      <c r="AY83" s="17" t="s">
        <v>128</v>
      </c>
      <c r="BE83" s="182">
        <f>IF(N83="základní",J83,0)</f>
        <v>0</v>
      </c>
      <c r="BF83" s="182">
        <f>IF(N83="snížená",J83,0)</f>
        <v>0</v>
      </c>
      <c r="BG83" s="182">
        <f>IF(N83="zákl. přenesená",J83,0)</f>
        <v>0</v>
      </c>
      <c r="BH83" s="182">
        <f>IF(N83="sníž. přenesená",J83,0)</f>
        <v>0</v>
      </c>
      <c r="BI83" s="182">
        <f>IF(N83="nulová",J83,0)</f>
        <v>0</v>
      </c>
      <c r="BJ83" s="17" t="s">
        <v>77</v>
      </c>
      <c r="BK83" s="182">
        <f>ROUND(I83*H83,1)</f>
        <v>0</v>
      </c>
      <c r="BL83" s="17" t="s">
        <v>150</v>
      </c>
      <c r="BM83" s="17" t="s">
        <v>2306</v>
      </c>
    </row>
    <row r="84" spans="2:65" s="1" customFormat="1" ht="31.5" customHeight="1">
      <c r="B84" s="34"/>
      <c r="C84" s="172" t="s">
        <v>139</v>
      </c>
      <c r="D84" s="172" t="s">
        <v>129</v>
      </c>
      <c r="E84" s="173" t="s">
        <v>2307</v>
      </c>
      <c r="F84" s="174" t="s">
        <v>2308</v>
      </c>
      <c r="G84" s="175" t="s">
        <v>1841</v>
      </c>
      <c r="H84" s="176">
        <v>54</v>
      </c>
      <c r="I84" s="177"/>
      <c r="J84" s="176">
        <f>ROUND(I84*H84,1)</f>
        <v>0</v>
      </c>
      <c r="K84" s="174" t="s">
        <v>19</v>
      </c>
      <c r="L84" s="54"/>
      <c r="M84" s="178" t="s">
        <v>19</v>
      </c>
      <c r="N84" s="179" t="s">
        <v>41</v>
      </c>
      <c r="O84" s="35"/>
      <c r="P84" s="180">
        <f>O84*H84</f>
        <v>0</v>
      </c>
      <c r="Q84" s="180">
        <v>0</v>
      </c>
      <c r="R84" s="180">
        <f>Q84*H84</f>
        <v>0</v>
      </c>
      <c r="S84" s="180">
        <v>0</v>
      </c>
      <c r="T84" s="181">
        <f>S84*H84</f>
        <v>0</v>
      </c>
      <c r="AR84" s="17" t="s">
        <v>150</v>
      </c>
      <c r="AT84" s="17" t="s">
        <v>129</v>
      </c>
      <c r="AU84" s="17" t="s">
        <v>77</v>
      </c>
      <c r="AY84" s="17" t="s">
        <v>128</v>
      </c>
      <c r="BE84" s="182">
        <f>IF(N84="základní",J84,0)</f>
        <v>0</v>
      </c>
      <c r="BF84" s="182">
        <f>IF(N84="snížená",J84,0)</f>
        <v>0</v>
      </c>
      <c r="BG84" s="182">
        <f>IF(N84="zákl. přenesená",J84,0)</f>
        <v>0</v>
      </c>
      <c r="BH84" s="182">
        <f>IF(N84="sníž. přenesená",J84,0)</f>
        <v>0</v>
      </c>
      <c r="BI84" s="182">
        <f>IF(N84="nulová",J84,0)</f>
        <v>0</v>
      </c>
      <c r="BJ84" s="17" t="s">
        <v>77</v>
      </c>
      <c r="BK84" s="182">
        <f>ROUND(I84*H84,1)</f>
        <v>0</v>
      </c>
      <c r="BL84" s="17" t="s">
        <v>150</v>
      </c>
      <c r="BM84" s="17" t="s">
        <v>2309</v>
      </c>
    </row>
    <row r="85" spans="2:65" s="1" customFormat="1" ht="22.5" customHeight="1">
      <c r="B85" s="34"/>
      <c r="C85" s="172" t="s">
        <v>143</v>
      </c>
      <c r="D85" s="172" t="s">
        <v>129</v>
      </c>
      <c r="E85" s="173" t="s">
        <v>2310</v>
      </c>
      <c r="F85" s="174" t="s">
        <v>1878</v>
      </c>
      <c r="G85" s="175" t="s">
        <v>1851</v>
      </c>
      <c r="H85" s="176">
        <v>1</v>
      </c>
      <c r="I85" s="177"/>
      <c r="J85" s="176">
        <f>ROUND(I85*H85,1)</f>
        <v>0</v>
      </c>
      <c r="K85" s="174" t="s">
        <v>19</v>
      </c>
      <c r="L85" s="54"/>
      <c r="M85" s="178" t="s">
        <v>19</v>
      </c>
      <c r="N85" s="179" t="s">
        <v>41</v>
      </c>
      <c r="O85" s="35"/>
      <c r="P85" s="180">
        <f>O85*H85</f>
        <v>0</v>
      </c>
      <c r="Q85" s="180">
        <v>0</v>
      </c>
      <c r="R85" s="180">
        <f>Q85*H85</f>
        <v>0</v>
      </c>
      <c r="S85" s="180">
        <v>0</v>
      </c>
      <c r="T85" s="181">
        <f>S85*H85</f>
        <v>0</v>
      </c>
      <c r="AR85" s="17" t="s">
        <v>150</v>
      </c>
      <c r="AT85" s="17" t="s">
        <v>129</v>
      </c>
      <c r="AU85" s="17" t="s">
        <v>77</v>
      </c>
      <c r="AY85" s="17" t="s">
        <v>128</v>
      </c>
      <c r="BE85" s="182">
        <f>IF(N85="základní",J85,0)</f>
        <v>0</v>
      </c>
      <c r="BF85" s="182">
        <f>IF(N85="snížená",J85,0)</f>
        <v>0</v>
      </c>
      <c r="BG85" s="182">
        <f>IF(N85="zákl. přenesená",J85,0)</f>
        <v>0</v>
      </c>
      <c r="BH85" s="182">
        <f>IF(N85="sníž. přenesená",J85,0)</f>
        <v>0</v>
      </c>
      <c r="BI85" s="182">
        <f>IF(N85="nulová",J85,0)</f>
        <v>0</v>
      </c>
      <c r="BJ85" s="17" t="s">
        <v>77</v>
      </c>
      <c r="BK85" s="182">
        <f>ROUND(I85*H85,1)</f>
        <v>0</v>
      </c>
      <c r="BL85" s="17" t="s">
        <v>150</v>
      </c>
      <c r="BM85" s="17" t="s">
        <v>2311</v>
      </c>
    </row>
    <row r="86" spans="2:63" s="9" customFormat="1" ht="37.35" customHeight="1">
      <c r="B86" s="158"/>
      <c r="C86" s="159"/>
      <c r="D86" s="160" t="s">
        <v>69</v>
      </c>
      <c r="E86" s="161" t="s">
        <v>1880</v>
      </c>
      <c r="F86" s="161" t="s">
        <v>2312</v>
      </c>
      <c r="G86" s="159"/>
      <c r="H86" s="159"/>
      <c r="I86" s="162"/>
      <c r="J86" s="163">
        <f>BK86</f>
        <v>0</v>
      </c>
      <c r="K86" s="159"/>
      <c r="L86" s="164"/>
      <c r="M86" s="165"/>
      <c r="N86" s="166"/>
      <c r="O86" s="166"/>
      <c r="P86" s="167">
        <f>SUM(P87:P95)</f>
        <v>0</v>
      </c>
      <c r="Q86" s="166"/>
      <c r="R86" s="167">
        <f>SUM(R87:R95)</f>
        <v>0</v>
      </c>
      <c r="S86" s="166"/>
      <c r="T86" s="168">
        <f>SUM(T87:T95)</f>
        <v>0</v>
      </c>
      <c r="AR86" s="169" t="s">
        <v>77</v>
      </c>
      <c r="AT86" s="170" t="s">
        <v>69</v>
      </c>
      <c r="AU86" s="170" t="s">
        <v>70</v>
      </c>
      <c r="AY86" s="169" t="s">
        <v>128</v>
      </c>
      <c r="BK86" s="171">
        <f>SUM(BK87:BK95)</f>
        <v>0</v>
      </c>
    </row>
    <row r="87" spans="2:65" s="1" customFormat="1" ht="31.5" customHeight="1">
      <c r="B87" s="34"/>
      <c r="C87" s="172" t="s">
        <v>147</v>
      </c>
      <c r="D87" s="172" t="s">
        <v>129</v>
      </c>
      <c r="E87" s="173" t="s">
        <v>2313</v>
      </c>
      <c r="F87" s="174" t="s">
        <v>2314</v>
      </c>
      <c r="G87" s="175" t="s">
        <v>1851</v>
      </c>
      <c r="H87" s="176">
        <v>9</v>
      </c>
      <c r="I87" s="177"/>
      <c r="J87" s="176">
        <f aca="true" t="shared" si="0" ref="J87:J95">ROUND(I87*H87,1)</f>
        <v>0</v>
      </c>
      <c r="K87" s="174" t="s">
        <v>19</v>
      </c>
      <c r="L87" s="54"/>
      <c r="M87" s="178" t="s">
        <v>19</v>
      </c>
      <c r="N87" s="179" t="s">
        <v>41</v>
      </c>
      <c r="O87" s="35"/>
      <c r="P87" s="180">
        <f aca="true" t="shared" si="1" ref="P87:P95">O87*H87</f>
        <v>0</v>
      </c>
      <c r="Q87" s="180">
        <v>0</v>
      </c>
      <c r="R87" s="180">
        <f aca="true" t="shared" si="2" ref="R87:R95">Q87*H87</f>
        <v>0</v>
      </c>
      <c r="S87" s="180">
        <v>0</v>
      </c>
      <c r="T87" s="181">
        <f aca="true" t="shared" si="3" ref="T87:T95">S87*H87</f>
        <v>0</v>
      </c>
      <c r="AR87" s="17" t="s">
        <v>150</v>
      </c>
      <c r="AT87" s="17" t="s">
        <v>129</v>
      </c>
      <c r="AU87" s="17" t="s">
        <v>77</v>
      </c>
      <c r="AY87" s="17" t="s">
        <v>128</v>
      </c>
      <c r="BE87" s="182">
        <f aca="true" t="shared" si="4" ref="BE87:BE95">IF(N87="základní",J87,0)</f>
        <v>0</v>
      </c>
      <c r="BF87" s="182">
        <f aca="true" t="shared" si="5" ref="BF87:BF95">IF(N87="snížená",J87,0)</f>
        <v>0</v>
      </c>
      <c r="BG87" s="182">
        <f aca="true" t="shared" si="6" ref="BG87:BG95">IF(N87="zákl. přenesená",J87,0)</f>
        <v>0</v>
      </c>
      <c r="BH87" s="182">
        <f aca="true" t="shared" si="7" ref="BH87:BH95">IF(N87="sníž. přenesená",J87,0)</f>
        <v>0</v>
      </c>
      <c r="BI87" s="182">
        <f aca="true" t="shared" si="8" ref="BI87:BI95">IF(N87="nulová",J87,0)</f>
        <v>0</v>
      </c>
      <c r="BJ87" s="17" t="s">
        <v>77</v>
      </c>
      <c r="BK87" s="182">
        <f aca="true" t="shared" si="9" ref="BK87:BK95">ROUND(I87*H87,1)</f>
        <v>0</v>
      </c>
      <c r="BL87" s="17" t="s">
        <v>150</v>
      </c>
      <c r="BM87" s="17" t="s">
        <v>2315</v>
      </c>
    </row>
    <row r="88" spans="2:65" s="1" customFormat="1" ht="31.5" customHeight="1">
      <c r="B88" s="34"/>
      <c r="C88" s="172" t="s">
        <v>154</v>
      </c>
      <c r="D88" s="172" t="s">
        <v>129</v>
      </c>
      <c r="E88" s="173" t="s">
        <v>2316</v>
      </c>
      <c r="F88" s="174" t="s">
        <v>2317</v>
      </c>
      <c r="G88" s="175" t="s">
        <v>1851</v>
      </c>
      <c r="H88" s="176">
        <v>4</v>
      </c>
      <c r="I88" s="177"/>
      <c r="J88" s="176">
        <f t="shared" si="0"/>
        <v>0</v>
      </c>
      <c r="K88" s="174" t="s">
        <v>19</v>
      </c>
      <c r="L88" s="54"/>
      <c r="M88" s="178" t="s">
        <v>19</v>
      </c>
      <c r="N88" s="179" t="s">
        <v>41</v>
      </c>
      <c r="O88" s="35"/>
      <c r="P88" s="180">
        <f t="shared" si="1"/>
        <v>0</v>
      </c>
      <c r="Q88" s="180">
        <v>0</v>
      </c>
      <c r="R88" s="180">
        <f t="shared" si="2"/>
        <v>0</v>
      </c>
      <c r="S88" s="180">
        <v>0</v>
      </c>
      <c r="T88" s="181">
        <f t="shared" si="3"/>
        <v>0</v>
      </c>
      <c r="AR88" s="17" t="s">
        <v>150</v>
      </c>
      <c r="AT88" s="17" t="s">
        <v>129</v>
      </c>
      <c r="AU88" s="17" t="s">
        <v>77</v>
      </c>
      <c r="AY88" s="17" t="s">
        <v>128</v>
      </c>
      <c r="BE88" s="182">
        <f t="shared" si="4"/>
        <v>0</v>
      </c>
      <c r="BF88" s="182">
        <f t="shared" si="5"/>
        <v>0</v>
      </c>
      <c r="BG88" s="182">
        <f t="shared" si="6"/>
        <v>0</v>
      </c>
      <c r="BH88" s="182">
        <f t="shared" si="7"/>
        <v>0</v>
      </c>
      <c r="BI88" s="182">
        <f t="shared" si="8"/>
        <v>0</v>
      </c>
      <c r="BJ88" s="17" t="s">
        <v>77</v>
      </c>
      <c r="BK88" s="182">
        <f t="shared" si="9"/>
        <v>0</v>
      </c>
      <c r="BL88" s="17" t="s">
        <v>150</v>
      </c>
      <c r="BM88" s="17" t="s">
        <v>2318</v>
      </c>
    </row>
    <row r="89" spans="2:65" s="1" customFormat="1" ht="31.5" customHeight="1">
      <c r="B89" s="34"/>
      <c r="C89" s="172" t="s">
        <v>158</v>
      </c>
      <c r="D89" s="172" t="s">
        <v>129</v>
      </c>
      <c r="E89" s="173" t="s">
        <v>2319</v>
      </c>
      <c r="F89" s="174" t="s">
        <v>2320</v>
      </c>
      <c r="G89" s="175" t="s">
        <v>1851</v>
      </c>
      <c r="H89" s="176">
        <v>16</v>
      </c>
      <c r="I89" s="177"/>
      <c r="J89" s="176">
        <f t="shared" si="0"/>
        <v>0</v>
      </c>
      <c r="K89" s="174" t="s">
        <v>19</v>
      </c>
      <c r="L89" s="54"/>
      <c r="M89" s="178" t="s">
        <v>19</v>
      </c>
      <c r="N89" s="179" t="s">
        <v>41</v>
      </c>
      <c r="O89" s="35"/>
      <c r="P89" s="180">
        <f t="shared" si="1"/>
        <v>0</v>
      </c>
      <c r="Q89" s="180">
        <v>0</v>
      </c>
      <c r="R89" s="180">
        <f t="shared" si="2"/>
        <v>0</v>
      </c>
      <c r="S89" s="180">
        <v>0</v>
      </c>
      <c r="T89" s="181">
        <f t="shared" si="3"/>
        <v>0</v>
      </c>
      <c r="AR89" s="17" t="s">
        <v>150</v>
      </c>
      <c r="AT89" s="17" t="s">
        <v>129</v>
      </c>
      <c r="AU89" s="17" t="s">
        <v>77</v>
      </c>
      <c r="AY89" s="17" t="s">
        <v>128</v>
      </c>
      <c r="BE89" s="182">
        <f t="shared" si="4"/>
        <v>0</v>
      </c>
      <c r="BF89" s="182">
        <f t="shared" si="5"/>
        <v>0</v>
      </c>
      <c r="BG89" s="182">
        <f t="shared" si="6"/>
        <v>0</v>
      </c>
      <c r="BH89" s="182">
        <f t="shared" si="7"/>
        <v>0</v>
      </c>
      <c r="BI89" s="182">
        <f t="shared" si="8"/>
        <v>0</v>
      </c>
      <c r="BJ89" s="17" t="s">
        <v>77</v>
      </c>
      <c r="BK89" s="182">
        <f t="shared" si="9"/>
        <v>0</v>
      </c>
      <c r="BL89" s="17" t="s">
        <v>150</v>
      </c>
      <c r="BM89" s="17" t="s">
        <v>2321</v>
      </c>
    </row>
    <row r="90" spans="2:65" s="1" customFormat="1" ht="22.5" customHeight="1">
      <c r="B90" s="34"/>
      <c r="C90" s="172" t="s">
        <v>162</v>
      </c>
      <c r="D90" s="172" t="s">
        <v>129</v>
      </c>
      <c r="E90" s="173" t="s">
        <v>2322</v>
      </c>
      <c r="F90" s="174" t="s">
        <v>2323</v>
      </c>
      <c r="G90" s="175" t="s">
        <v>1851</v>
      </c>
      <c r="H90" s="176">
        <v>19</v>
      </c>
      <c r="I90" s="177"/>
      <c r="J90" s="176">
        <f t="shared" si="0"/>
        <v>0</v>
      </c>
      <c r="K90" s="174" t="s">
        <v>19</v>
      </c>
      <c r="L90" s="54"/>
      <c r="M90" s="178" t="s">
        <v>19</v>
      </c>
      <c r="N90" s="179" t="s">
        <v>41</v>
      </c>
      <c r="O90" s="35"/>
      <c r="P90" s="180">
        <f t="shared" si="1"/>
        <v>0</v>
      </c>
      <c r="Q90" s="180">
        <v>0</v>
      </c>
      <c r="R90" s="180">
        <f t="shared" si="2"/>
        <v>0</v>
      </c>
      <c r="S90" s="180">
        <v>0</v>
      </c>
      <c r="T90" s="181">
        <f t="shared" si="3"/>
        <v>0</v>
      </c>
      <c r="AR90" s="17" t="s">
        <v>150</v>
      </c>
      <c r="AT90" s="17" t="s">
        <v>129</v>
      </c>
      <c r="AU90" s="17" t="s">
        <v>77</v>
      </c>
      <c r="AY90" s="17" t="s">
        <v>128</v>
      </c>
      <c r="BE90" s="182">
        <f t="shared" si="4"/>
        <v>0</v>
      </c>
      <c r="BF90" s="182">
        <f t="shared" si="5"/>
        <v>0</v>
      </c>
      <c r="BG90" s="182">
        <f t="shared" si="6"/>
        <v>0</v>
      </c>
      <c r="BH90" s="182">
        <f t="shared" si="7"/>
        <v>0</v>
      </c>
      <c r="BI90" s="182">
        <f t="shared" si="8"/>
        <v>0</v>
      </c>
      <c r="BJ90" s="17" t="s">
        <v>77</v>
      </c>
      <c r="BK90" s="182">
        <f t="shared" si="9"/>
        <v>0</v>
      </c>
      <c r="BL90" s="17" t="s">
        <v>150</v>
      </c>
      <c r="BM90" s="17" t="s">
        <v>2324</v>
      </c>
    </row>
    <row r="91" spans="2:65" s="1" customFormat="1" ht="22.5" customHeight="1">
      <c r="B91" s="34"/>
      <c r="C91" s="172" t="s">
        <v>166</v>
      </c>
      <c r="D91" s="172" t="s">
        <v>129</v>
      </c>
      <c r="E91" s="173" t="s">
        <v>2325</v>
      </c>
      <c r="F91" s="174" t="s">
        <v>2326</v>
      </c>
      <c r="G91" s="175" t="s">
        <v>1851</v>
      </c>
      <c r="H91" s="176">
        <v>2</v>
      </c>
      <c r="I91" s="177"/>
      <c r="J91" s="176">
        <f t="shared" si="0"/>
        <v>0</v>
      </c>
      <c r="K91" s="174" t="s">
        <v>19</v>
      </c>
      <c r="L91" s="54"/>
      <c r="M91" s="178" t="s">
        <v>19</v>
      </c>
      <c r="N91" s="179" t="s">
        <v>41</v>
      </c>
      <c r="O91" s="35"/>
      <c r="P91" s="180">
        <f t="shared" si="1"/>
        <v>0</v>
      </c>
      <c r="Q91" s="180">
        <v>0</v>
      </c>
      <c r="R91" s="180">
        <f t="shared" si="2"/>
        <v>0</v>
      </c>
      <c r="S91" s="180">
        <v>0</v>
      </c>
      <c r="T91" s="181">
        <f t="shared" si="3"/>
        <v>0</v>
      </c>
      <c r="AR91" s="17" t="s">
        <v>150</v>
      </c>
      <c r="AT91" s="17" t="s">
        <v>129</v>
      </c>
      <c r="AU91" s="17" t="s">
        <v>77</v>
      </c>
      <c r="AY91" s="17" t="s">
        <v>128</v>
      </c>
      <c r="BE91" s="182">
        <f t="shared" si="4"/>
        <v>0</v>
      </c>
      <c r="BF91" s="182">
        <f t="shared" si="5"/>
        <v>0</v>
      </c>
      <c r="BG91" s="182">
        <f t="shared" si="6"/>
        <v>0</v>
      </c>
      <c r="BH91" s="182">
        <f t="shared" si="7"/>
        <v>0</v>
      </c>
      <c r="BI91" s="182">
        <f t="shared" si="8"/>
        <v>0</v>
      </c>
      <c r="BJ91" s="17" t="s">
        <v>77</v>
      </c>
      <c r="BK91" s="182">
        <f t="shared" si="9"/>
        <v>0</v>
      </c>
      <c r="BL91" s="17" t="s">
        <v>150</v>
      </c>
      <c r="BM91" s="17" t="s">
        <v>2327</v>
      </c>
    </row>
    <row r="92" spans="2:65" s="1" customFormat="1" ht="22.5" customHeight="1">
      <c r="B92" s="34"/>
      <c r="C92" s="172" t="s">
        <v>170</v>
      </c>
      <c r="D92" s="172" t="s">
        <v>129</v>
      </c>
      <c r="E92" s="173" t="s">
        <v>2328</v>
      </c>
      <c r="F92" s="174" t="s">
        <v>2329</v>
      </c>
      <c r="G92" s="175" t="s">
        <v>1851</v>
      </c>
      <c r="H92" s="176">
        <v>4</v>
      </c>
      <c r="I92" s="177"/>
      <c r="J92" s="176">
        <f t="shared" si="0"/>
        <v>0</v>
      </c>
      <c r="K92" s="174" t="s">
        <v>19</v>
      </c>
      <c r="L92" s="54"/>
      <c r="M92" s="178" t="s">
        <v>19</v>
      </c>
      <c r="N92" s="179" t="s">
        <v>41</v>
      </c>
      <c r="O92" s="35"/>
      <c r="P92" s="180">
        <f t="shared" si="1"/>
        <v>0</v>
      </c>
      <c r="Q92" s="180">
        <v>0</v>
      </c>
      <c r="R92" s="180">
        <f t="shared" si="2"/>
        <v>0</v>
      </c>
      <c r="S92" s="180">
        <v>0</v>
      </c>
      <c r="T92" s="181">
        <f t="shared" si="3"/>
        <v>0</v>
      </c>
      <c r="AR92" s="17" t="s">
        <v>150</v>
      </c>
      <c r="AT92" s="17" t="s">
        <v>129</v>
      </c>
      <c r="AU92" s="17" t="s">
        <v>77</v>
      </c>
      <c r="AY92" s="17" t="s">
        <v>128</v>
      </c>
      <c r="BE92" s="182">
        <f t="shared" si="4"/>
        <v>0</v>
      </c>
      <c r="BF92" s="182">
        <f t="shared" si="5"/>
        <v>0</v>
      </c>
      <c r="BG92" s="182">
        <f t="shared" si="6"/>
        <v>0</v>
      </c>
      <c r="BH92" s="182">
        <f t="shared" si="7"/>
        <v>0</v>
      </c>
      <c r="BI92" s="182">
        <f t="shared" si="8"/>
        <v>0</v>
      </c>
      <c r="BJ92" s="17" t="s">
        <v>77</v>
      </c>
      <c r="BK92" s="182">
        <f t="shared" si="9"/>
        <v>0</v>
      </c>
      <c r="BL92" s="17" t="s">
        <v>150</v>
      </c>
      <c r="BM92" s="17" t="s">
        <v>2330</v>
      </c>
    </row>
    <row r="93" spans="2:65" s="1" customFormat="1" ht="22.5" customHeight="1">
      <c r="B93" s="34"/>
      <c r="C93" s="172" t="s">
        <v>174</v>
      </c>
      <c r="D93" s="172" t="s">
        <v>129</v>
      </c>
      <c r="E93" s="173" t="s">
        <v>2331</v>
      </c>
      <c r="F93" s="174" t="s">
        <v>2332</v>
      </c>
      <c r="G93" s="175" t="s">
        <v>1851</v>
      </c>
      <c r="H93" s="176">
        <v>4</v>
      </c>
      <c r="I93" s="177"/>
      <c r="J93" s="176">
        <f t="shared" si="0"/>
        <v>0</v>
      </c>
      <c r="K93" s="174" t="s">
        <v>19</v>
      </c>
      <c r="L93" s="54"/>
      <c r="M93" s="178" t="s">
        <v>19</v>
      </c>
      <c r="N93" s="179" t="s">
        <v>41</v>
      </c>
      <c r="O93" s="35"/>
      <c r="P93" s="180">
        <f t="shared" si="1"/>
        <v>0</v>
      </c>
      <c r="Q93" s="180">
        <v>0</v>
      </c>
      <c r="R93" s="180">
        <f t="shared" si="2"/>
        <v>0</v>
      </c>
      <c r="S93" s="180">
        <v>0</v>
      </c>
      <c r="T93" s="181">
        <f t="shared" si="3"/>
        <v>0</v>
      </c>
      <c r="AR93" s="17" t="s">
        <v>150</v>
      </c>
      <c r="AT93" s="17" t="s">
        <v>129</v>
      </c>
      <c r="AU93" s="17" t="s">
        <v>77</v>
      </c>
      <c r="AY93" s="17" t="s">
        <v>128</v>
      </c>
      <c r="BE93" s="182">
        <f t="shared" si="4"/>
        <v>0</v>
      </c>
      <c r="BF93" s="182">
        <f t="shared" si="5"/>
        <v>0</v>
      </c>
      <c r="BG93" s="182">
        <f t="shared" si="6"/>
        <v>0</v>
      </c>
      <c r="BH93" s="182">
        <f t="shared" si="7"/>
        <v>0</v>
      </c>
      <c r="BI93" s="182">
        <f t="shared" si="8"/>
        <v>0</v>
      </c>
      <c r="BJ93" s="17" t="s">
        <v>77</v>
      </c>
      <c r="BK93" s="182">
        <f t="shared" si="9"/>
        <v>0</v>
      </c>
      <c r="BL93" s="17" t="s">
        <v>150</v>
      </c>
      <c r="BM93" s="17" t="s">
        <v>2333</v>
      </c>
    </row>
    <row r="94" spans="2:65" s="1" customFormat="1" ht="22.5" customHeight="1">
      <c r="B94" s="34"/>
      <c r="C94" s="172" t="s">
        <v>285</v>
      </c>
      <c r="D94" s="172" t="s">
        <v>129</v>
      </c>
      <c r="E94" s="173" t="s">
        <v>2334</v>
      </c>
      <c r="F94" s="174" t="s">
        <v>2335</v>
      </c>
      <c r="G94" s="175" t="s">
        <v>698</v>
      </c>
      <c r="H94" s="176">
        <v>3</v>
      </c>
      <c r="I94" s="177"/>
      <c r="J94" s="176">
        <f t="shared" si="0"/>
        <v>0</v>
      </c>
      <c r="K94" s="174" t="s">
        <v>19</v>
      </c>
      <c r="L94" s="54"/>
      <c r="M94" s="178" t="s">
        <v>19</v>
      </c>
      <c r="N94" s="179" t="s">
        <v>41</v>
      </c>
      <c r="O94" s="35"/>
      <c r="P94" s="180">
        <f t="shared" si="1"/>
        <v>0</v>
      </c>
      <c r="Q94" s="180">
        <v>0</v>
      </c>
      <c r="R94" s="180">
        <f t="shared" si="2"/>
        <v>0</v>
      </c>
      <c r="S94" s="180">
        <v>0</v>
      </c>
      <c r="T94" s="181">
        <f t="shared" si="3"/>
        <v>0</v>
      </c>
      <c r="AR94" s="17" t="s">
        <v>150</v>
      </c>
      <c r="AT94" s="17" t="s">
        <v>129</v>
      </c>
      <c r="AU94" s="17" t="s">
        <v>77</v>
      </c>
      <c r="AY94" s="17" t="s">
        <v>128</v>
      </c>
      <c r="BE94" s="182">
        <f t="shared" si="4"/>
        <v>0</v>
      </c>
      <c r="BF94" s="182">
        <f t="shared" si="5"/>
        <v>0</v>
      </c>
      <c r="BG94" s="182">
        <f t="shared" si="6"/>
        <v>0</v>
      </c>
      <c r="BH94" s="182">
        <f t="shared" si="7"/>
        <v>0</v>
      </c>
      <c r="BI94" s="182">
        <f t="shared" si="8"/>
        <v>0</v>
      </c>
      <c r="BJ94" s="17" t="s">
        <v>77</v>
      </c>
      <c r="BK94" s="182">
        <f t="shared" si="9"/>
        <v>0</v>
      </c>
      <c r="BL94" s="17" t="s">
        <v>150</v>
      </c>
      <c r="BM94" s="17" t="s">
        <v>2336</v>
      </c>
    </row>
    <row r="95" spans="2:65" s="1" customFormat="1" ht="22.5" customHeight="1">
      <c r="B95" s="34"/>
      <c r="C95" s="172" t="s">
        <v>296</v>
      </c>
      <c r="D95" s="172" t="s">
        <v>129</v>
      </c>
      <c r="E95" s="173" t="s">
        <v>2337</v>
      </c>
      <c r="F95" s="174" t="s">
        <v>2338</v>
      </c>
      <c r="G95" s="175" t="s">
        <v>1841</v>
      </c>
      <c r="H95" s="176">
        <v>60</v>
      </c>
      <c r="I95" s="177"/>
      <c r="J95" s="176">
        <f t="shared" si="0"/>
        <v>0</v>
      </c>
      <c r="K95" s="174" t="s">
        <v>19</v>
      </c>
      <c r="L95" s="54"/>
      <c r="M95" s="178" t="s">
        <v>19</v>
      </c>
      <c r="N95" s="179" t="s">
        <v>41</v>
      </c>
      <c r="O95" s="35"/>
      <c r="P95" s="180">
        <f t="shared" si="1"/>
        <v>0</v>
      </c>
      <c r="Q95" s="180">
        <v>0</v>
      </c>
      <c r="R95" s="180">
        <f t="shared" si="2"/>
        <v>0</v>
      </c>
      <c r="S95" s="180">
        <v>0</v>
      </c>
      <c r="T95" s="181">
        <f t="shared" si="3"/>
        <v>0</v>
      </c>
      <c r="AR95" s="17" t="s">
        <v>150</v>
      </c>
      <c r="AT95" s="17" t="s">
        <v>129</v>
      </c>
      <c r="AU95" s="17" t="s">
        <v>77</v>
      </c>
      <c r="AY95" s="17" t="s">
        <v>128</v>
      </c>
      <c r="BE95" s="182">
        <f t="shared" si="4"/>
        <v>0</v>
      </c>
      <c r="BF95" s="182">
        <f t="shared" si="5"/>
        <v>0</v>
      </c>
      <c r="BG95" s="182">
        <f t="shared" si="6"/>
        <v>0</v>
      </c>
      <c r="BH95" s="182">
        <f t="shared" si="7"/>
        <v>0</v>
      </c>
      <c r="BI95" s="182">
        <f t="shared" si="8"/>
        <v>0</v>
      </c>
      <c r="BJ95" s="17" t="s">
        <v>77</v>
      </c>
      <c r="BK95" s="182">
        <f t="shared" si="9"/>
        <v>0</v>
      </c>
      <c r="BL95" s="17" t="s">
        <v>150</v>
      </c>
      <c r="BM95" s="17" t="s">
        <v>2339</v>
      </c>
    </row>
    <row r="96" spans="2:63" s="9" customFormat="1" ht="37.35" customHeight="1">
      <c r="B96" s="158"/>
      <c r="C96" s="159"/>
      <c r="D96" s="160" t="s">
        <v>69</v>
      </c>
      <c r="E96" s="161" t="s">
        <v>1522</v>
      </c>
      <c r="F96" s="161" t="s">
        <v>2340</v>
      </c>
      <c r="G96" s="159"/>
      <c r="H96" s="159"/>
      <c r="I96" s="162"/>
      <c r="J96" s="163">
        <f>BK96</f>
        <v>0</v>
      </c>
      <c r="K96" s="159"/>
      <c r="L96" s="164"/>
      <c r="M96" s="165"/>
      <c r="N96" s="166"/>
      <c r="O96" s="166"/>
      <c r="P96" s="167">
        <f>SUM(P97:P103)</f>
        <v>0</v>
      </c>
      <c r="Q96" s="166"/>
      <c r="R96" s="167">
        <f>SUM(R97:R103)</f>
        <v>0</v>
      </c>
      <c r="S96" s="166"/>
      <c r="T96" s="168">
        <f>SUM(T97:T103)</f>
        <v>0</v>
      </c>
      <c r="AR96" s="169" t="s">
        <v>77</v>
      </c>
      <c r="AT96" s="170" t="s">
        <v>69</v>
      </c>
      <c r="AU96" s="170" t="s">
        <v>70</v>
      </c>
      <c r="AY96" s="169" t="s">
        <v>128</v>
      </c>
      <c r="BK96" s="171">
        <f>SUM(BK97:BK103)</f>
        <v>0</v>
      </c>
    </row>
    <row r="97" spans="2:65" s="1" customFormat="1" ht="22.5" customHeight="1">
      <c r="B97" s="34"/>
      <c r="C97" s="172" t="s">
        <v>300</v>
      </c>
      <c r="D97" s="172" t="s">
        <v>129</v>
      </c>
      <c r="E97" s="173" t="s">
        <v>2341</v>
      </c>
      <c r="F97" s="174" t="s">
        <v>2342</v>
      </c>
      <c r="G97" s="175" t="s">
        <v>1851</v>
      </c>
      <c r="H97" s="176">
        <v>1</v>
      </c>
      <c r="I97" s="177"/>
      <c r="J97" s="176">
        <f aca="true" t="shared" si="10" ref="J97:J103">ROUND(I97*H97,1)</f>
        <v>0</v>
      </c>
      <c r="K97" s="174" t="s">
        <v>19</v>
      </c>
      <c r="L97" s="54"/>
      <c r="M97" s="178" t="s">
        <v>19</v>
      </c>
      <c r="N97" s="179" t="s">
        <v>41</v>
      </c>
      <c r="O97" s="35"/>
      <c r="P97" s="180">
        <f aca="true" t="shared" si="11" ref="P97:P103">O97*H97</f>
        <v>0</v>
      </c>
      <c r="Q97" s="180">
        <v>0</v>
      </c>
      <c r="R97" s="180">
        <f aca="true" t="shared" si="12" ref="R97:R103">Q97*H97</f>
        <v>0</v>
      </c>
      <c r="S97" s="180">
        <v>0</v>
      </c>
      <c r="T97" s="181">
        <f aca="true" t="shared" si="13" ref="T97:T103">S97*H97</f>
        <v>0</v>
      </c>
      <c r="AR97" s="17" t="s">
        <v>150</v>
      </c>
      <c r="AT97" s="17" t="s">
        <v>129</v>
      </c>
      <c r="AU97" s="17" t="s">
        <v>77</v>
      </c>
      <c r="AY97" s="17" t="s">
        <v>128</v>
      </c>
      <c r="BE97" s="182">
        <f aca="true" t="shared" si="14" ref="BE97:BE103">IF(N97="základní",J97,0)</f>
        <v>0</v>
      </c>
      <c r="BF97" s="182">
        <f aca="true" t="shared" si="15" ref="BF97:BF103">IF(N97="snížená",J97,0)</f>
        <v>0</v>
      </c>
      <c r="BG97" s="182">
        <f aca="true" t="shared" si="16" ref="BG97:BG103">IF(N97="zákl. přenesená",J97,0)</f>
        <v>0</v>
      </c>
      <c r="BH97" s="182">
        <f aca="true" t="shared" si="17" ref="BH97:BH103">IF(N97="sníž. přenesená",J97,0)</f>
        <v>0</v>
      </c>
      <c r="BI97" s="182">
        <f aca="true" t="shared" si="18" ref="BI97:BI103">IF(N97="nulová",J97,0)</f>
        <v>0</v>
      </c>
      <c r="BJ97" s="17" t="s">
        <v>77</v>
      </c>
      <c r="BK97" s="182">
        <f aca="true" t="shared" si="19" ref="BK97:BK103">ROUND(I97*H97,1)</f>
        <v>0</v>
      </c>
      <c r="BL97" s="17" t="s">
        <v>150</v>
      </c>
      <c r="BM97" s="17" t="s">
        <v>2343</v>
      </c>
    </row>
    <row r="98" spans="2:65" s="1" customFormat="1" ht="22.5" customHeight="1">
      <c r="B98" s="34"/>
      <c r="C98" s="172" t="s">
        <v>8</v>
      </c>
      <c r="D98" s="172" t="s">
        <v>129</v>
      </c>
      <c r="E98" s="173" t="s">
        <v>2344</v>
      </c>
      <c r="F98" s="174" t="s">
        <v>2345</v>
      </c>
      <c r="G98" s="175" t="s">
        <v>227</v>
      </c>
      <c r="H98" s="176">
        <v>74.9</v>
      </c>
      <c r="I98" s="177"/>
      <c r="J98" s="176">
        <f t="shared" si="10"/>
        <v>0</v>
      </c>
      <c r="K98" s="174" t="s">
        <v>19</v>
      </c>
      <c r="L98" s="54"/>
      <c r="M98" s="178" t="s">
        <v>19</v>
      </c>
      <c r="N98" s="179" t="s">
        <v>41</v>
      </c>
      <c r="O98" s="35"/>
      <c r="P98" s="180">
        <f t="shared" si="11"/>
        <v>0</v>
      </c>
      <c r="Q98" s="180">
        <v>0</v>
      </c>
      <c r="R98" s="180">
        <f t="shared" si="12"/>
        <v>0</v>
      </c>
      <c r="S98" s="180">
        <v>0</v>
      </c>
      <c r="T98" s="181">
        <f t="shared" si="13"/>
        <v>0</v>
      </c>
      <c r="AR98" s="17" t="s">
        <v>150</v>
      </c>
      <c r="AT98" s="17" t="s">
        <v>129</v>
      </c>
      <c r="AU98" s="17" t="s">
        <v>77</v>
      </c>
      <c r="AY98" s="17" t="s">
        <v>128</v>
      </c>
      <c r="BE98" s="182">
        <f t="shared" si="14"/>
        <v>0</v>
      </c>
      <c r="BF98" s="182">
        <f t="shared" si="15"/>
        <v>0</v>
      </c>
      <c r="BG98" s="182">
        <f t="shared" si="16"/>
        <v>0</v>
      </c>
      <c r="BH98" s="182">
        <f t="shared" si="17"/>
        <v>0</v>
      </c>
      <c r="BI98" s="182">
        <f t="shared" si="18"/>
        <v>0</v>
      </c>
      <c r="BJ98" s="17" t="s">
        <v>77</v>
      </c>
      <c r="BK98" s="182">
        <f t="shared" si="19"/>
        <v>0</v>
      </c>
      <c r="BL98" s="17" t="s">
        <v>150</v>
      </c>
      <c r="BM98" s="17" t="s">
        <v>2346</v>
      </c>
    </row>
    <row r="99" spans="2:65" s="1" customFormat="1" ht="31.5" customHeight="1">
      <c r="B99" s="34"/>
      <c r="C99" s="172" t="s">
        <v>150</v>
      </c>
      <c r="D99" s="172" t="s">
        <v>129</v>
      </c>
      <c r="E99" s="173" t="s">
        <v>2347</v>
      </c>
      <c r="F99" s="174" t="s">
        <v>2348</v>
      </c>
      <c r="G99" s="175" t="s">
        <v>236</v>
      </c>
      <c r="H99" s="176">
        <v>58.9</v>
      </c>
      <c r="I99" s="177"/>
      <c r="J99" s="176">
        <f t="shared" si="10"/>
        <v>0</v>
      </c>
      <c r="K99" s="174" t="s">
        <v>19</v>
      </c>
      <c r="L99" s="54"/>
      <c r="M99" s="178" t="s">
        <v>19</v>
      </c>
      <c r="N99" s="179" t="s">
        <v>41</v>
      </c>
      <c r="O99" s="35"/>
      <c r="P99" s="180">
        <f t="shared" si="11"/>
        <v>0</v>
      </c>
      <c r="Q99" s="180">
        <v>0</v>
      </c>
      <c r="R99" s="180">
        <f t="shared" si="12"/>
        <v>0</v>
      </c>
      <c r="S99" s="180">
        <v>0</v>
      </c>
      <c r="T99" s="181">
        <f t="shared" si="13"/>
        <v>0</v>
      </c>
      <c r="AR99" s="17" t="s">
        <v>150</v>
      </c>
      <c r="AT99" s="17" t="s">
        <v>129</v>
      </c>
      <c r="AU99" s="17" t="s">
        <v>77</v>
      </c>
      <c r="AY99" s="17" t="s">
        <v>128</v>
      </c>
      <c r="BE99" s="182">
        <f t="shared" si="14"/>
        <v>0</v>
      </c>
      <c r="BF99" s="182">
        <f t="shared" si="15"/>
        <v>0</v>
      </c>
      <c r="BG99" s="182">
        <f t="shared" si="16"/>
        <v>0</v>
      </c>
      <c r="BH99" s="182">
        <f t="shared" si="17"/>
        <v>0</v>
      </c>
      <c r="BI99" s="182">
        <f t="shared" si="18"/>
        <v>0</v>
      </c>
      <c r="BJ99" s="17" t="s">
        <v>77</v>
      </c>
      <c r="BK99" s="182">
        <f t="shared" si="19"/>
        <v>0</v>
      </c>
      <c r="BL99" s="17" t="s">
        <v>150</v>
      </c>
      <c r="BM99" s="17" t="s">
        <v>2349</v>
      </c>
    </row>
    <row r="100" spans="2:65" s="1" customFormat="1" ht="22.5" customHeight="1">
      <c r="B100" s="34"/>
      <c r="C100" s="172" t="s">
        <v>326</v>
      </c>
      <c r="D100" s="172" t="s">
        <v>129</v>
      </c>
      <c r="E100" s="173" t="s">
        <v>2350</v>
      </c>
      <c r="F100" s="174" t="s">
        <v>2351</v>
      </c>
      <c r="G100" s="175" t="s">
        <v>236</v>
      </c>
      <c r="H100" s="176">
        <v>13.2</v>
      </c>
      <c r="I100" s="177"/>
      <c r="J100" s="176">
        <f t="shared" si="10"/>
        <v>0</v>
      </c>
      <c r="K100" s="174" t="s">
        <v>19</v>
      </c>
      <c r="L100" s="54"/>
      <c r="M100" s="178" t="s">
        <v>19</v>
      </c>
      <c r="N100" s="179" t="s">
        <v>41</v>
      </c>
      <c r="O100" s="35"/>
      <c r="P100" s="180">
        <f t="shared" si="11"/>
        <v>0</v>
      </c>
      <c r="Q100" s="180">
        <v>0</v>
      </c>
      <c r="R100" s="180">
        <f t="shared" si="12"/>
        <v>0</v>
      </c>
      <c r="S100" s="180">
        <v>0</v>
      </c>
      <c r="T100" s="181">
        <f t="shared" si="13"/>
        <v>0</v>
      </c>
      <c r="AR100" s="17" t="s">
        <v>150</v>
      </c>
      <c r="AT100" s="17" t="s">
        <v>129</v>
      </c>
      <c r="AU100" s="17" t="s">
        <v>77</v>
      </c>
      <c r="AY100" s="17" t="s">
        <v>128</v>
      </c>
      <c r="BE100" s="182">
        <f t="shared" si="14"/>
        <v>0</v>
      </c>
      <c r="BF100" s="182">
        <f t="shared" si="15"/>
        <v>0</v>
      </c>
      <c r="BG100" s="182">
        <f t="shared" si="16"/>
        <v>0</v>
      </c>
      <c r="BH100" s="182">
        <f t="shared" si="17"/>
        <v>0</v>
      </c>
      <c r="BI100" s="182">
        <f t="shared" si="18"/>
        <v>0</v>
      </c>
      <c r="BJ100" s="17" t="s">
        <v>77</v>
      </c>
      <c r="BK100" s="182">
        <f t="shared" si="19"/>
        <v>0</v>
      </c>
      <c r="BL100" s="17" t="s">
        <v>150</v>
      </c>
      <c r="BM100" s="17" t="s">
        <v>2352</v>
      </c>
    </row>
    <row r="101" spans="2:65" s="1" customFormat="1" ht="22.5" customHeight="1">
      <c r="B101" s="34"/>
      <c r="C101" s="172" t="s">
        <v>333</v>
      </c>
      <c r="D101" s="172" t="s">
        <v>129</v>
      </c>
      <c r="E101" s="173" t="s">
        <v>2353</v>
      </c>
      <c r="F101" s="174" t="s">
        <v>2354</v>
      </c>
      <c r="G101" s="175" t="s">
        <v>236</v>
      </c>
      <c r="H101" s="176">
        <v>21.3</v>
      </c>
      <c r="I101" s="177"/>
      <c r="J101" s="176">
        <f t="shared" si="10"/>
        <v>0</v>
      </c>
      <c r="K101" s="174" t="s">
        <v>19</v>
      </c>
      <c r="L101" s="54"/>
      <c r="M101" s="178" t="s">
        <v>19</v>
      </c>
      <c r="N101" s="179" t="s">
        <v>41</v>
      </c>
      <c r="O101" s="35"/>
      <c r="P101" s="180">
        <f t="shared" si="11"/>
        <v>0</v>
      </c>
      <c r="Q101" s="180">
        <v>0</v>
      </c>
      <c r="R101" s="180">
        <f t="shared" si="12"/>
        <v>0</v>
      </c>
      <c r="S101" s="180">
        <v>0</v>
      </c>
      <c r="T101" s="181">
        <f t="shared" si="13"/>
        <v>0</v>
      </c>
      <c r="AR101" s="17" t="s">
        <v>150</v>
      </c>
      <c r="AT101" s="17" t="s">
        <v>129</v>
      </c>
      <c r="AU101" s="17" t="s">
        <v>77</v>
      </c>
      <c r="AY101" s="17" t="s">
        <v>128</v>
      </c>
      <c r="BE101" s="182">
        <f t="shared" si="14"/>
        <v>0</v>
      </c>
      <c r="BF101" s="182">
        <f t="shared" si="15"/>
        <v>0</v>
      </c>
      <c r="BG101" s="182">
        <f t="shared" si="16"/>
        <v>0</v>
      </c>
      <c r="BH101" s="182">
        <f t="shared" si="17"/>
        <v>0</v>
      </c>
      <c r="BI101" s="182">
        <f t="shared" si="18"/>
        <v>0</v>
      </c>
      <c r="BJ101" s="17" t="s">
        <v>77</v>
      </c>
      <c r="BK101" s="182">
        <f t="shared" si="19"/>
        <v>0</v>
      </c>
      <c r="BL101" s="17" t="s">
        <v>150</v>
      </c>
      <c r="BM101" s="17" t="s">
        <v>2355</v>
      </c>
    </row>
    <row r="102" spans="2:65" s="1" customFormat="1" ht="31.5" customHeight="1">
      <c r="B102" s="34"/>
      <c r="C102" s="172" t="s">
        <v>344</v>
      </c>
      <c r="D102" s="172" t="s">
        <v>129</v>
      </c>
      <c r="E102" s="173" t="s">
        <v>2356</v>
      </c>
      <c r="F102" s="174" t="s">
        <v>2357</v>
      </c>
      <c r="G102" s="175" t="s">
        <v>227</v>
      </c>
      <c r="H102" s="176">
        <v>74.9</v>
      </c>
      <c r="I102" s="177"/>
      <c r="J102" s="176">
        <f t="shared" si="10"/>
        <v>0</v>
      </c>
      <c r="K102" s="174" t="s">
        <v>19</v>
      </c>
      <c r="L102" s="54"/>
      <c r="M102" s="178" t="s">
        <v>19</v>
      </c>
      <c r="N102" s="179" t="s">
        <v>41</v>
      </c>
      <c r="O102" s="35"/>
      <c r="P102" s="180">
        <f t="shared" si="11"/>
        <v>0</v>
      </c>
      <c r="Q102" s="180">
        <v>0</v>
      </c>
      <c r="R102" s="180">
        <f t="shared" si="12"/>
        <v>0</v>
      </c>
      <c r="S102" s="180">
        <v>0</v>
      </c>
      <c r="T102" s="181">
        <f t="shared" si="13"/>
        <v>0</v>
      </c>
      <c r="AR102" s="17" t="s">
        <v>150</v>
      </c>
      <c r="AT102" s="17" t="s">
        <v>129</v>
      </c>
      <c r="AU102" s="17" t="s">
        <v>77</v>
      </c>
      <c r="AY102" s="17" t="s">
        <v>128</v>
      </c>
      <c r="BE102" s="182">
        <f t="shared" si="14"/>
        <v>0</v>
      </c>
      <c r="BF102" s="182">
        <f t="shared" si="15"/>
        <v>0</v>
      </c>
      <c r="BG102" s="182">
        <f t="shared" si="16"/>
        <v>0</v>
      </c>
      <c r="BH102" s="182">
        <f t="shared" si="17"/>
        <v>0</v>
      </c>
      <c r="BI102" s="182">
        <f t="shared" si="18"/>
        <v>0</v>
      </c>
      <c r="BJ102" s="17" t="s">
        <v>77</v>
      </c>
      <c r="BK102" s="182">
        <f t="shared" si="19"/>
        <v>0</v>
      </c>
      <c r="BL102" s="17" t="s">
        <v>150</v>
      </c>
      <c r="BM102" s="17" t="s">
        <v>2358</v>
      </c>
    </row>
    <row r="103" spans="2:65" s="1" customFormat="1" ht="22.5" customHeight="1">
      <c r="B103" s="34"/>
      <c r="C103" s="172" t="s">
        <v>351</v>
      </c>
      <c r="D103" s="172" t="s">
        <v>129</v>
      </c>
      <c r="E103" s="173" t="s">
        <v>2359</v>
      </c>
      <c r="F103" s="174" t="s">
        <v>2360</v>
      </c>
      <c r="G103" s="175" t="s">
        <v>1851</v>
      </c>
      <c r="H103" s="176">
        <v>1</v>
      </c>
      <c r="I103" s="177"/>
      <c r="J103" s="176">
        <f t="shared" si="10"/>
        <v>0</v>
      </c>
      <c r="K103" s="174" t="s">
        <v>19</v>
      </c>
      <c r="L103" s="54"/>
      <c r="M103" s="178" t="s">
        <v>19</v>
      </c>
      <c r="N103" s="179" t="s">
        <v>41</v>
      </c>
      <c r="O103" s="35"/>
      <c r="P103" s="180">
        <f t="shared" si="11"/>
        <v>0</v>
      </c>
      <c r="Q103" s="180">
        <v>0</v>
      </c>
      <c r="R103" s="180">
        <f t="shared" si="12"/>
        <v>0</v>
      </c>
      <c r="S103" s="180">
        <v>0</v>
      </c>
      <c r="T103" s="181">
        <f t="shared" si="13"/>
        <v>0</v>
      </c>
      <c r="AR103" s="17" t="s">
        <v>150</v>
      </c>
      <c r="AT103" s="17" t="s">
        <v>129</v>
      </c>
      <c r="AU103" s="17" t="s">
        <v>77</v>
      </c>
      <c r="AY103" s="17" t="s">
        <v>128</v>
      </c>
      <c r="BE103" s="182">
        <f t="shared" si="14"/>
        <v>0</v>
      </c>
      <c r="BF103" s="182">
        <f t="shared" si="15"/>
        <v>0</v>
      </c>
      <c r="BG103" s="182">
        <f t="shared" si="16"/>
        <v>0</v>
      </c>
      <c r="BH103" s="182">
        <f t="shared" si="17"/>
        <v>0</v>
      </c>
      <c r="BI103" s="182">
        <f t="shared" si="18"/>
        <v>0</v>
      </c>
      <c r="BJ103" s="17" t="s">
        <v>77</v>
      </c>
      <c r="BK103" s="182">
        <f t="shared" si="19"/>
        <v>0</v>
      </c>
      <c r="BL103" s="17" t="s">
        <v>150</v>
      </c>
      <c r="BM103" s="17" t="s">
        <v>2361</v>
      </c>
    </row>
    <row r="104" spans="2:63" s="9" customFormat="1" ht="37.35" customHeight="1">
      <c r="B104" s="158"/>
      <c r="C104" s="159"/>
      <c r="D104" s="160" t="s">
        <v>69</v>
      </c>
      <c r="E104" s="161" t="s">
        <v>1526</v>
      </c>
      <c r="F104" s="161" t="s">
        <v>2084</v>
      </c>
      <c r="G104" s="159"/>
      <c r="H104" s="159"/>
      <c r="I104" s="162"/>
      <c r="J104" s="163">
        <f>BK104</f>
        <v>0</v>
      </c>
      <c r="K104" s="159"/>
      <c r="L104" s="164"/>
      <c r="M104" s="165"/>
      <c r="N104" s="166"/>
      <c r="O104" s="166"/>
      <c r="P104" s="167">
        <f>SUM(P105:P115)</f>
        <v>0</v>
      </c>
      <c r="Q104" s="166"/>
      <c r="R104" s="167">
        <f>SUM(R105:R115)</f>
        <v>0</v>
      </c>
      <c r="S104" s="166"/>
      <c r="T104" s="168">
        <f>SUM(T105:T115)</f>
        <v>0</v>
      </c>
      <c r="AR104" s="169" t="s">
        <v>77</v>
      </c>
      <c r="AT104" s="170" t="s">
        <v>69</v>
      </c>
      <c r="AU104" s="170" t="s">
        <v>70</v>
      </c>
      <c r="AY104" s="169" t="s">
        <v>128</v>
      </c>
      <c r="BK104" s="171">
        <f>SUM(BK105:BK115)</f>
        <v>0</v>
      </c>
    </row>
    <row r="105" spans="2:65" s="1" customFormat="1" ht="22.5" customHeight="1">
      <c r="B105" s="34"/>
      <c r="C105" s="172" t="s">
        <v>7</v>
      </c>
      <c r="D105" s="172" t="s">
        <v>129</v>
      </c>
      <c r="E105" s="173" t="s">
        <v>2362</v>
      </c>
      <c r="F105" s="174" t="s">
        <v>2363</v>
      </c>
      <c r="G105" s="175" t="s">
        <v>1841</v>
      </c>
      <c r="H105" s="176">
        <v>57</v>
      </c>
      <c r="I105" s="177"/>
      <c r="J105" s="176">
        <f aca="true" t="shared" si="20" ref="J105:J115">ROUND(I105*H105,1)</f>
        <v>0</v>
      </c>
      <c r="K105" s="174" t="s">
        <v>19</v>
      </c>
      <c r="L105" s="54"/>
      <c r="M105" s="178" t="s">
        <v>19</v>
      </c>
      <c r="N105" s="179" t="s">
        <v>41</v>
      </c>
      <c r="O105" s="35"/>
      <c r="P105" s="180">
        <f aca="true" t="shared" si="21" ref="P105:P115">O105*H105</f>
        <v>0</v>
      </c>
      <c r="Q105" s="180">
        <v>0</v>
      </c>
      <c r="R105" s="180">
        <f aca="true" t="shared" si="22" ref="R105:R115">Q105*H105</f>
        <v>0</v>
      </c>
      <c r="S105" s="180">
        <v>0</v>
      </c>
      <c r="T105" s="181">
        <f aca="true" t="shared" si="23" ref="T105:T115">S105*H105</f>
        <v>0</v>
      </c>
      <c r="AR105" s="17" t="s">
        <v>150</v>
      </c>
      <c r="AT105" s="17" t="s">
        <v>129</v>
      </c>
      <c r="AU105" s="17" t="s">
        <v>77</v>
      </c>
      <c r="AY105" s="17" t="s">
        <v>128</v>
      </c>
      <c r="BE105" s="182">
        <f aca="true" t="shared" si="24" ref="BE105:BE115">IF(N105="základní",J105,0)</f>
        <v>0</v>
      </c>
      <c r="BF105" s="182">
        <f aca="true" t="shared" si="25" ref="BF105:BF115">IF(N105="snížená",J105,0)</f>
        <v>0</v>
      </c>
      <c r="BG105" s="182">
        <f aca="true" t="shared" si="26" ref="BG105:BG115">IF(N105="zákl. přenesená",J105,0)</f>
        <v>0</v>
      </c>
      <c r="BH105" s="182">
        <f aca="true" t="shared" si="27" ref="BH105:BH115">IF(N105="sníž. přenesená",J105,0)</f>
        <v>0</v>
      </c>
      <c r="BI105" s="182">
        <f aca="true" t="shared" si="28" ref="BI105:BI115">IF(N105="nulová",J105,0)</f>
        <v>0</v>
      </c>
      <c r="BJ105" s="17" t="s">
        <v>77</v>
      </c>
      <c r="BK105" s="182">
        <f aca="true" t="shared" si="29" ref="BK105:BK115">ROUND(I105*H105,1)</f>
        <v>0</v>
      </c>
      <c r="BL105" s="17" t="s">
        <v>150</v>
      </c>
      <c r="BM105" s="17" t="s">
        <v>2364</v>
      </c>
    </row>
    <row r="106" spans="2:65" s="1" customFormat="1" ht="22.5" customHeight="1">
      <c r="B106" s="34"/>
      <c r="C106" s="172" t="s">
        <v>369</v>
      </c>
      <c r="D106" s="172" t="s">
        <v>129</v>
      </c>
      <c r="E106" s="173" t="s">
        <v>2365</v>
      </c>
      <c r="F106" s="174" t="s">
        <v>2366</v>
      </c>
      <c r="G106" s="175" t="s">
        <v>698</v>
      </c>
      <c r="H106" s="176">
        <v>2</v>
      </c>
      <c r="I106" s="177"/>
      <c r="J106" s="176">
        <f t="shared" si="20"/>
        <v>0</v>
      </c>
      <c r="K106" s="174" t="s">
        <v>19</v>
      </c>
      <c r="L106" s="54"/>
      <c r="M106" s="178" t="s">
        <v>19</v>
      </c>
      <c r="N106" s="179" t="s">
        <v>41</v>
      </c>
      <c r="O106" s="35"/>
      <c r="P106" s="180">
        <f t="shared" si="21"/>
        <v>0</v>
      </c>
      <c r="Q106" s="180">
        <v>0</v>
      </c>
      <c r="R106" s="180">
        <f t="shared" si="22"/>
        <v>0</v>
      </c>
      <c r="S106" s="180">
        <v>0</v>
      </c>
      <c r="T106" s="181">
        <f t="shared" si="23"/>
        <v>0</v>
      </c>
      <c r="AR106" s="17" t="s">
        <v>150</v>
      </c>
      <c r="AT106" s="17" t="s">
        <v>129</v>
      </c>
      <c r="AU106" s="17" t="s">
        <v>77</v>
      </c>
      <c r="AY106" s="17" t="s">
        <v>128</v>
      </c>
      <c r="BE106" s="182">
        <f t="shared" si="24"/>
        <v>0</v>
      </c>
      <c r="BF106" s="182">
        <f t="shared" si="25"/>
        <v>0</v>
      </c>
      <c r="BG106" s="182">
        <f t="shared" si="26"/>
        <v>0</v>
      </c>
      <c r="BH106" s="182">
        <f t="shared" si="27"/>
        <v>0</v>
      </c>
      <c r="BI106" s="182">
        <f t="shared" si="28"/>
        <v>0</v>
      </c>
      <c r="BJ106" s="17" t="s">
        <v>77</v>
      </c>
      <c r="BK106" s="182">
        <f t="shared" si="29"/>
        <v>0</v>
      </c>
      <c r="BL106" s="17" t="s">
        <v>150</v>
      </c>
      <c r="BM106" s="17" t="s">
        <v>2367</v>
      </c>
    </row>
    <row r="107" spans="2:65" s="1" customFormat="1" ht="22.5" customHeight="1">
      <c r="B107" s="34"/>
      <c r="C107" s="172" t="s">
        <v>373</v>
      </c>
      <c r="D107" s="172" t="s">
        <v>129</v>
      </c>
      <c r="E107" s="173" t="s">
        <v>2368</v>
      </c>
      <c r="F107" s="174" t="s">
        <v>2369</v>
      </c>
      <c r="G107" s="175" t="s">
        <v>1851</v>
      </c>
      <c r="H107" s="176">
        <v>1</v>
      </c>
      <c r="I107" s="177"/>
      <c r="J107" s="176">
        <f t="shared" si="20"/>
        <v>0</v>
      </c>
      <c r="K107" s="174" t="s">
        <v>19</v>
      </c>
      <c r="L107" s="54"/>
      <c r="M107" s="178" t="s">
        <v>19</v>
      </c>
      <c r="N107" s="179" t="s">
        <v>41</v>
      </c>
      <c r="O107" s="35"/>
      <c r="P107" s="180">
        <f t="shared" si="21"/>
        <v>0</v>
      </c>
      <c r="Q107" s="180">
        <v>0</v>
      </c>
      <c r="R107" s="180">
        <f t="shared" si="22"/>
        <v>0</v>
      </c>
      <c r="S107" s="180">
        <v>0</v>
      </c>
      <c r="T107" s="181">
        <f t="shared" si="23"/>
        <v>0</v>
      </c>
      <c r="AR107" s="17" t="s">
        <v>150</v>
      </c>
      <c r="AT107" s="17" t="s">
        <v>129</v>
      </c>
      <c r="AU107" s="17" t="s">
        <v>77</v>
      </c>
      <c r="AY107" s="17" t="s">
        <v>128</v>
      </c>
      <c r="BE107" s="182">
        <f t="shared" si="24"/>
        <v>0</v>
      </c>
      <c r="BF107" s="182">
        <f t="shared" si="25"/>
        <v>0</v>
      </c>
      <c r="BG107" s="182">
        <f t="shared" si="26"/>
        <v>0</v>
      </c>
      <c r="BH107" s="182">
        <f t="shared" si="27"/>
        <v>0</v>
      </c>
      <c r="BI107" s="182">
        <f t="shared" si="28"/>
        <v>0</v>
      </c>
      <c r="BJ107" s="17" t="s">
        <v>77</v>
      </c>
      <c r="BK107" s="182">
        <f t="shared" si="29"/>
        <v>0</v>
      </c>
      <c r="BL107" s="17" t="s">
        <v>150</v>
      </c>
      <c r="BM107" s="17" t="s">
        <v>2370</v>
      </c>
    </row>
    <row r="108" spans="2:65" s="1" customFormat="1" ht="22.5" customHeight="1">
      <c r="B108" s="34"/>
      <c r="C108" s="172" t="s">
        <v>379</v>
      </c>
      <c r="D108" s="172" t="s">
        <v>129</v>
      </c>
      <c r="E108" s="173" t="s">
        <v>2371</v>
      </c>
      <c r="F108" s="174" t="s">
        <v>2372</v>
      </c>
      <c r="G108" s="175" t="s">
        <v>1841</v>
      </c>
      <c r="H108" s="176">
        <v>57</v>
      </c>
      <c r="I108" s="177"/>
      <c r="J108" s="176">
        <f t="shared" si="20"/>
        <v>0</v>
      </c>
      <c r="K108" s="174" t="s">
        <v>19</v>
      </c>
      <c r="L108" s="54"/>
      <c r="M108" s="178" t="s">
        <v>19</v>
      </c>
      <c r="N108" s="179" t="s">
        <v>41</v>
      </c>
      <c r="O108" s="35"/>
      <c r="P108" s="180">
        <f t="shared" si="21"/>
        <v>0</v>
      </c>
      <c r="Q108" s="180">
        <v>0</v>
      </c>
      <c r="R108" s="180">
        <f t="shared" si="22"/>
        <v>0</v>
      </c>
      <c r="S108" s="180">
        <v>0</v>
      </c>
      <c r="T108" s="181">
        <f t="shared" si="23"/>
        <v>0</v>
      </c>
      <c r="AR108" s="17" t="s">
        <v>150</v>
      </c>
      <c r="AT108" s="17" t="s">
        <v>129</v>
      </c>
      <c r="AU108" s="17" t="s">
        <v>77</v>
      </c>
      <c r="AY108" s="17" t="s">
        <v>128</v>
      </c>
      <c r="BE108" s="182">
        <f t="shared" si="24"/>
        <v>0</v>
      </c>
      <c r="BF108" s="182">
        <f t="shared" si="25"/>
        <v>0</v>
      </c>
      <c r="BG108" s="182">
        <f t="shared" si="26"/>
        <v>0</v>
      </c>
      <c r="BH108" s="182">
        <f t="shared" si="27"/>
        <v>0</v>
      </c>
      <c r="BI108" s="182">
        <f t="shared" si="28"/>
        <v>0</v>
      </c>
      <c r="BJ108" s="17" t="s">
        <v>77</v>
      </c>
      <c r="BK108" s="182">
        <f t="shared" si="29"/>
        <v>0</v>
      </c>
      <c r="BL108" s="17" t="s">
        <v>150</v>
      </c>
      <c r="BM108" s="17" t="s">
        <v>2373</v>
      </c>
    </row>
    <row r="109" spans="2:65" s="1" customFormat="1" ht="22.5" customHeight="1">
      <c r="B109" s="34"/>
      <c r="C109" s="172" t="s">
        <v>385</v>
      </c>
      <c r="D109" s="172" t="s">
        <v>129</v>
      </c>
      <c r="E109" s="173" t="s">
        <v>2374</v>
      </c>
      <c r="F109" s="174" t="s">
        <v>2375</v>
      </c>
      <c r="G109" s="175" t="s">
        <v>698</v>
      </c>
      <c r="H109" s="176">
        <v>2</v>
      </c>
      <c r="I109" s="177"/>
      <c r="J109" s="176">
        <f t="shared" si="20"/>
        <v>0</v>
      </c>
      <c r="K109" s="174" t="s">
        <v>19</v>
      </c>
      <c r="L109" s="54"/>
      <c r="M109" s="178" t="s">
        <v>19</v>
      </c>
      <c r="N109" s="179" t="s">
        <v>41</v>
      </c>
      <c r="O109" s="35"/>
      <c r="P109" s="180">
        <f t="shared" si="21"/>
        <v>0</v>
      </c>
      <c r="Q109" s="180">
        <v>0</v>
      </c>
      <c r="R109" s="180">
        <f t="shared" si="22"/>
        <v>0</v>
      </c>
      <c r="S109" s="180">
        <v>0</v>
      </c>
      <c r="T109" s="181">
        <f t="shared" si="23"/>
        <v>0</v>
      </c>
      <c r="AR109" s="17" t="s">
        <v>150</v>
      </c>
      <c r="AT109" s="17" t="s">
        <v>129</v>
      </c>
      <c r="AU109" s="17" t="s">
        <v>77</v>
      </c>
      <c r="AY109" s="17" t="s">
        <v>128</v>
      </c>
      <c r="BE109" s="182">
        <f t="shared" si="24"/>
        <v>0</v>
      </c>
      <c r="BF109" s="182">
        <f t="shared" si="25"/>
        <v>0</v>
      </c>
      <c r="BG109" s="182">
        <f t="shared" si="26"/>
        <v>0</v>
      </c>
      <c r="BH109" s="182">
        <f t="shared" si="27"/>
        <v>0</v>
      </c>
      <c r="BI109" s="182">
        <f t="shared" si="28"/>
        <v>0</v>
      </c>
      <c r="BJ109" s="17" t="s">
        <v>77</v>
      </c>
      <c r="BK109" s="182">
        <f t="shared" si="29"/>
        <v>0</v>
      </c>
      <c r="BL109" s="17" t="s">
        <v>150</v>
      </c>
      <c r="BM109" s="17" t="s">
        <v>2376</v>
      </c>
    </row>
    <row r="110" spans="2:65" s="1" customFormat="1" ht="22.5" customHeight="1">
      <c r="B110" s="34"/>
      <c r="C110" s="172" t="s">
        <v>392</v>
      </c>
      <c r="D110" s="172" t="s">
        <v>129</v>
      </c>
      <c r="E110" s="173" t="s">
        <v>2377</v>
      </c>
      <c r="F110" s="174" t="s">
        <v>2378</v>
      </c>
      <c r="G110" s="175" t="s">
        <v>1851</v>
      </c>
      <c r="H110" s="176">
        <v>16</v>
      </c>
      <c r="I110" s="177"/>
      <c r="J110" s="176">
        <f t="shared" si="20"/>
        <v>0</v>
      </c>
      <c r="K110" s="174" t="s">
        <v>19</v>
      </c>
      <c r="L110" s="54"/>
      <c r="M110" s="178" t="s">
        <v>19</v>
      </c>
      <c r="N110" s="179" t="s">
        <v>41</v>
      </c>
      <c r="O110" s="35"/>
      <c r="P110" s="180">
        <f t="shared" si="21"/>
        <v>0</v>
      </c>
      <c r="Q110" s="180">
        <v>0</v>
      </c>
      <c r="R110" s="180">
        <f t="shared" si="22"/>
        <v>0</v>
      </c>
      <c r="S110" s="180">
        <v>0</v>
      </c>
      <c r="T110" s="181">
        <f t="shared" si="23"/>
        <v>0</v>
      </c>
      <c r="AR110" s="17" t="s">
        <v>150</v>
      </c>
      <c r="AT110" s="17" t="s">
        <v>129</v>
      </c>
      <c r="AU110" s="17" t="s">
        <v>77</v>
      </c>
      <c r="AY110" s="17" t="s">
        <v>128</v>
      </c>
      <c r="BE110" s="182">
        <f t="shared" si="24"/>
        <v>0</v>
      </c>
      <c r="BF110" s="182">
        <f t="shared" si="25"/>
        <v>0</v>
      </c>
      <c r="BG110" s="182">
        <f t="shared" si="26"/>
        <v>0</v>
      </c>
      <c r="BH110" s="182">
        <f t="shared" si="27"/>
        <v>0</v>
      </c>
      <c r="BI110" s="182">
        <f t="shared" si="28"/>
        <v>0</v>
      </c>
      <c r="BJ110" s="17" t="s">
        <v>77</v>
      </c>
      <c r="BK110" s="182">
        <f t="shared" si="29"/>
        <v>0</v>
      </c>
      <c r="BL110" s="17" t="s">
        <v>150</v>
      </c>
      <c r="BM110" s="17" t="s">
        <v>2379</v>
      </c>
    </row>
    <row r="111" spans="2:65" s="1" customFormat="1" ht="22.5" customHeight="1">
      <c r="B111" s="34"/>
      <c r="C111" s="172" t="s">
        <v>399</v>
      </c>
      <c r="D111" s="172" t="s">
        <v>129</v>
      </c>
      <c r="E111" s="173" t="s">
        <v>2380</v>
      </c>
      <c r="F111" s="174" t="s">
        <v>2381</v>
      </c>
      <c r="G111" s="175" t="s">
        <v>698</v>
      </c>
      <c r="H111" s="176">
        <v>16</v>
      </c>
      <c r="I111" s="177"/>
      <c r="J111" s="176">
        <f t="shared" si="20"/>
        <v>0</v>
      </c>
      <c r="K111" s="174" t="s">
        <v>19</v>
      </c>
      <c r="L111" s="54"/>
      <c r="M111" s="178" t="s">
        <v>19</v>
      </c>
      <c r="N111" s="179" t="s">
        <v>41</v>
      </c>
      <c r="O111" s="35"/>
      <c r="P111" s="180">
        <f t="shared" si="21"/>
        <v>0</v>
      </c>
      <c r="Q111" s="180">
        <v>0</v>
      </c>
      <c r="R111" s="180">
        <f t="shared" si="22"/>
        <v>0</v>
      </c>
      <c r="S111" s="180">
        <v>0</v>
      </c>
      <c r="T111" s="181">
        <f t="shared" si="23"/>
        <v>0</v>
      </c>
      <c r="AR111" s="17" t="s">
        <v>150</v>
      </c>
      <c r="AT111" s="17" t="s">
        <v>129</v>
      </c>
      <c r="AU111" s="17" t="s">
        <v>77</v>
      </c>
      <c r="AY111" s="17" t="s">
        <v>128</v>
      </c>
      <c r="BE111" s="182">
        <f t="shared" si="24"/>
        <v>0</v>
      </c>
      <c r="BF111" s="182">
        <f t="shared" si="25"/>
        <v>0</v>
      </c>
      <c r="BG111" s="182">
        <f t="shared" si="26"/>
        <v>0</v>
      </c>
      <c r="BH111" s="182">
        <f t="shared" si="27"/>
        <v>0</v>
      </c>
      <c r="BI111" s="182">
        <f t="shared" si="28"/>
        <v>0</v>
      </c>
      <c r="BJ111" s="17" t="s">
        <v>77</v>
      </c>
      <c r="BK111" s="182">
        <f t="shared" si="29"/>
        <v>0</v>
      </c>
      <c r="BL111" s="17" t="s">
        <v>150</v>
      </c>
      <c r="BM111" s="17" t="s">
        <v>2382</v>
      </c>
    </row>
    <row r="112" spans="2:65" s="1" customFormat="1" ht="22.5" customHeight="1">
      <c r="B112" s="34"/>
      <c r="C112" s="172" t="s">
        <v>403</v>
      </c>
      <c r="D112" s="172" t="s">
        <v>129</v>
      </c>
      <c r="E112" s="173" t="s">
        <v>2383</v>
      </c>
      <c r="F112" s="174" t="s">
        <v>2384</v>
      </c>
      <c r="G112" s="175" t="s">
        <v>1851</v>
      </c>
      <c r="H112" s="176">
        <v>1</v>
      </c>
      <c r="I112" s="177"/>
      <c r="J112" s="176">
        <f t="shared" si="20"/>
        <v>0</v>
      </c>
      <c r="K112" s="174" t="s">
        <v>19</v>
      </c>
      <c r="L112" s="54"/>
      <c r="M112" s="178" t="s">
        <v>19</v>
      </c>
      <c r="N112" s="179" t="s">
        <v>41</v>
      </c>
      <c r="O112" s="35"/>
      <c r="P112" s="180">
        <f t="shared" si="21"/>
        <v>0</v>
      </c>
      <c r="Q112" s="180">
        <v>0</v>
      </c>
      <c r="R112" s="180">
        <f t="shared" si="22"/>
        <v>0</v>
      </c>
      <c r="S112" s="180">
        <v>0</v>
      </c>
      <c r="T112" s="181">
        <f t="shared" si="23"/>
        <v>0</v>
      </c>
      <c r="AR112" s="17" t="s">
        <v>150</v>
      </c>
      <c r="AT112" s="17" t="s">
        <v>129</v>
      </c>
      <c r="AU112" s="17" t="s">
        <v>77</v>
      </c>
      <c r="AY112" s="17" t="s">
        <v>128</v>
      </c>
      <c r="BE112" s="182">
        <f t="shared" si="24"/>
        <v>0</v>
      </c>
      <c r="BF112" s="182">
        <f t="shared" si="25"/>
        <v>0</v>
      </c>
      <c r="BG112" s="182">
        <f t="shared" si="26"/>
        <v>0</v>
      </c>
      <c r="BH112" s="182">
        <f t="shared" si="27"/>
        <v>0</v>
      </c>
      <c r="BI112" s="182">
        <f t="shared" si="28"/>
        <v>0</v>
      </c>
      <c r="BJ112" s="17" t="s">
        <v>77</v>
      </c>
      <c r="BK112" s="182">
        <f t="shared" si="29"/>
        <v>0</v>
      </c>
      <c r="BL112" s="17" t="s">
        <v>150</v>
      </c>
      <c r="BM112" s="17" t="s">
        <v>2385</v>
      </c>
    </row>
    <row r="113" spans="2:65" s="1" customFormat="1" ht="22.5" customHeight="1">
      <c r="B113" s="34"/>
      <c r="C113" s="172" t="s">
        <v>408</v>
      </c>
      <c r="D113" s="172" t="s">
        <v>129</v>
      </c>
      <c r="E113" s="173" t="s">
        <v>2386</v>
      </c>
      <c r="F113" s="174" t="s">
        <v>2387</v>
      </c>
      <c r="G113" s="175" t="s">
        <v>1851</v>
      </c>
      <c r="H113" s="176">
        <v>1</v>
      </c>
      <c r="I113" s="177"/>
      <c r="J113" s="176">
        <f t="shared" si="20"/>
        <v>0</v>
      </c>
      <c r="K113" s="174" t="s">
        <v>19</v>
      </c>
      <c r="L113" s="54"/>
      <c r="M113" s="178" t="s">
        <v>19</v>
      </c>
      <c r="N113" s="179" t="s">
        <v>41</v>
      </c>
      <c r="O113" s="35"/>
      <c r="P113" s="180">
        <f t="shared" si="21"/>
        <v>0</v>
      </c>
      <c r="Q113" s="180">
        <v>0</v>
      </c>
      <c r="R113" s="180">
        <f t="shared" si="22"/>
        <v>0</v>
      </c>
      <c r="S113" s="180">
        <v>0</v>
      </c>
      <c r="T113" s="181">
        <f t="shared" si="23"/>
        <v>0</v>
      </c>
      <c r="AR113" s="17" t="s">
        <v>150</v>
      </c>
      <c r="AT113" s="17" t="s">
        <v>129</v>
      </c>
      <c r="AU113" s="17" t="s">
        <v>77</v>
      </c>
      <c r="AY113" s="17" t="s">
        <v>128</v>
      </c>
      <c r="BE113" s="182">
        <f t="shared" si="24"/>
        <v>0</v>
      </c>
      <c r="BF113" s="182">
        <f t="shared" si="25"/>
        <v>0</v>
      </c>
      <c r="BG113" s="182">
        <f t="shared" si="26"/>
        <v>0</v>
      </c>
      <c r="BH113" s="182">
        <f t="shared" si="27"/>
        <v>0</v>
      </c>
      <c r="BI113" s="182">
        <f t="shared" si="28"/>
        <v>0</v>
      </c>
      <c r="BJ113" s="17" t="s">
        <v>77</v>
      </c>
      <c r="BK113" s="182">
        <f t="shared" si="29"/>
        <v>0</v>
      </c>
      <c r="BL113" s="17" t="s">
        <v>150</v>
      </c>
      <c r="BM113" s="17" t="s">
        <v>2388</v>
      </c>
    </row>
    <row r="114" spans="2:65" s="1" customFormat="1" ht="22.5" customHeight="1">
      <c r="B114" s="34"/>
      <c r="C114" s="172" t="s">
        <v>413</v>
      </c>
      <c r="D114" s="172" t="s">
        <v>129</v>
      </c>
      <c r="E114" s="173" t="s">
        <v>2106</v>
      </c>
      <c r="F114" s="174" t="s">
        <v>2107</v>
      </c>
      <c r="G114" s="175" t="s">
        <v>1851</v>
      </c>
      <c r="H114" s="176">
        <v>1</v>
      </c>
      <c r="I114" s="177"/>
      <c r="J114" s="176">
        <f t="shared" si="20"/>
        <v>0</v>
      </c>
      <c r="K114" s="174" t="s">
        <v>19</v>
      </c>
      <c r="L114" s="54"/>
      <c r="M114" s="178" t="s">
        <v>19</v>
      </c>
      <c r="N114" s="179" t="s">
        <v>41</v>
      </c>
      <c r="O114" s="35"/>
      <c r="P114" s="180">
        <f t="shared" si="21"/>
        <v>0</v>
      </c>
      <c r="Q114" s="180">
        <v>0</v>
      </c>
      <c r="R114" s="180">
        <f t="shared" si="22"/>
        <v>0</v>
      </c>
      <c r="S114" s="180">
        <v>0</v>
      </c>
      <c r="T114" s="181">
        <f t="shared" si="23"/>
        <v>0</v>
      </c>
      <c r="AR114" s="17" t="s">
        <v>150</v>
      </c>
      <c r="AT114" s="17" t="s">
        <v>129</v>
      </c>
      <c r="AU114" s="17" t="s">
        <v>77</v>
      </c>
      <c r="AY114" s="17" t="s">
        <v>128</v>
      </c>
      <c r="BE114" s="182">
        <f t="shared" si="24"/>
        <v>0</v>
      </c>
      <c r="BF114" s="182">
        <f t="shared" si="25"/>
        <v>0</v>
      </c>
      <c r="BG114" s="182">
        <f t="shared" si="26"/>
        <v>0</v>
      </c>
      <c r="BH114" s="182">
        <f t="shared" si="27"/>
        <v>0</v>
      </c>
      <c r="BI114" s="182">
        <f t="shared" si="28"/>
        <v>0</v>
      </c>
      <c r="BJ114" s="17" t="s">
        <v>77</v>
      </c>
      <c r="BK114" s="182">
        <f t="shared" si="29"/>
        <v>0</v>
      </c>
      <c r="BL114" s="17" t="s">
        <v>150</v>
      </c>
      <c r="BM114" s="17" t="s">
        <v>2389</v>
      </c>
    </row>
    <row r="115" spans="2:65" s="1" customFormat="1" ht="22.5" customHeight="1">
      <c r="B115" s="34"/>
      <c r="C115" s="172" t="s">
        <v>418</v>
      </c>
      <c r="D115" s="172" t="s">
        <v>129</v>
      </c>
      <c r="E115" s="173" t="s">
        <v>2390</v>
      </c>
      <c r="F115" s="174" t="s">
        <v>2391</v>
      </c>
      <c r="G115" s="175" t="s">
        <v>1851</v>
      </c>
      <c r="H115" s="176">
        <v>1</v>
      </c>
      <c r="I115" s="177"/>
      <c r="J115" s="176">
        <f t="shared" si="20"/>
        <v>0</v>
      </c>
      <c r="K115" s="174" t="s">
        <v>19</v>
      </c>
      <c r="L115" s="54"/>
      <c r="M115" s="178" t="s">
        <v>19</v>
      </c>
      <c r="N115" s="183" t="s">
        <v>41</v>
      </c>
      <c r="O115" s="184"/>
      <c r="P115" s="185">
        <f t="shared" si="21"/>
        <v>0</v>
      </c>
      <c r="Q115" s="185">
        <v>0</v>
      </c>
      <c r="R115" s="185">
        <f t="shared" si="22"/>
        <v>0</v>
      </c>
      <c r="S115" s="185">
        <v>0</v>
      </c>
      <c r="T115" s="186">
        <f t="shared" si="23"/>
        <v>0</v>
      </c>
      <c r="AR115" s="17" t="s">
        <v>150</v>
      </c>
      <c r="AT115" s="17" t="s">
        <v>129</v>
      </c>
      <c r="AU115" s="17" t="s">
        <v>77</v>
      </c>
      <c r="AY115" s="17" t="s">
        <v>128</v>
      </c>
      <c r="BE115" s="182">
        <f t="shared" si="24"/>
        <v>0</v>
      </c>
      <c r="BF115" s="182">
        <f t="shared" si="25"/>
        <v>0</v>
      </c>
      <c r="BG115" s="182">
        <f t="shared" si="26"/>
        <v>0</v>
      </c>
      <c r="BH115" s="182">
        <f t="shared" si="27"/>
        <v>0</v>
      </c>
      <c r="BI115" s="182">
        <f t="shared" si="28"/>
        <v>0</v>
      </c>
      <c r="BJ115" s="17" t="s">
        <v>77</v>
      </c>
      <c r="BK115" s="182">
        <f t="shared" si="29"/>
        <v>0</v>
      </c>
      <c r="BL115" s="17" t="s">
        <v>150</v>
      </c>
      <c r="BM115" s="17" t="s">
        <v>2392</v>
      </c>
    </row>
    <row r="116" spans="2:12" s="1" customFormat="1" ht="6.95" customHeight="1">
      <c r="B116" s="49"/>
      <c r="C116" s="50"/>
      <c r="D116" s="50"/>
      <c r="E116" s="50"/>
      <c r="F116" s="50"/>
      <c r="G116" s="50"/>
      <c r="H116" s="50"/>
      <c r="I116" s="128"/>
      <c r="J116" s="50"/>
      <c r="K116" s="50"/>
      <c r="L116" s="54"/>
    </row>
  </sheetData>
  <sheetProtection password="CC35" sheet="1" objects="1" scenarios="1" formatColumns="0" formatRows="0" sort="0" autoFilter="0"/>
  <autoFilter ref="C79:K79"/>
  <mergeCells count="9">
    <mergeCell ref="E70:H70"/>
    <mergeCell ref="E72:H72"/>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3458</v>
      </c>
      <c r="G1" s="305" t="s">
        <v>3459</v>
      </c>
      <c r="H1" s="305"/>
      <c r="I1" s="306"/>
      <c r="J1" s="300" t="s">
        <v>3460</v>
      </c>
      <c r="K1" s="298" t="s">
        <v>100</v>
      </c>
      <c r="L1" s="300" t="s">
        <v>3461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96</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2393</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ROUND(J89,1)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ROUND(SUM(BE89:BE254),1)</f>
        <v>0</v>
      </c>
      <c r="G30" s="35"/>
      <c r="H30" s="35"/>
      <c r="I30" s="120">
        <v>0.21</v>
      </c>
      <c r="J30" s="119">
        <f>ROUND(ROUND((SUM(BE89:BE254)),1)*I30,2)</f>
        <v>0</v>
      </c>
      <c r="K30" s="38"/>
    </row>
    <row r="31" spans="2:11" s="1" customFormat="1" ht="14.45" customHeight="1">
      <c r="B31" s="34"/>
      <c r="C31" s="35"/>
      <c r="D31" s="35"/>
      <c r="E31" s="42" t="s">
        <v>42</v>
      </c>
      <c r="F31" s="119">
        <f>ROUND(SUM(BF89:BF254),1)</f>
        <v>0</v>
      </c>
      <c r="G31" s="35"/>
      <c r="H31" s="35"/>
      <c r="I31" s="120">
        <v>0.15</v>
      </c>
      <c r="J31" s="119">
        <f>ROUND(ROUND((SUM(BF89:BF254)),1)*I31,2)</f>
        <v>0</v>
      </c>
      <c r="K31" s="38"/>
    </row>
    <row r="32" spans="2:11" s="1" customFormat="1" ht="14.45" customHeight="1" hidden="1">
      <c r="B32" s="34"/>
      <c r="C32" s="35"/>
      <c r="D32" s="35"/>
      <c r="E32" s="42" t="s">
        <v>43</v>
      </c>
      <c r="F32" s="119">
        <f>ROUND(SUM(BG89:BG254),1)</f>
        <v>0</v>
      </c>
      <c r="G32" s="35"/>
      <c r="H32" s="35"/>
      <c r="I32" s="120">
        <v>0.21</v>
      </c>
      <c r="J32" s="119">
        <v>0</v>
      </c>
      <c r="K32" s="38"/>
    </row>
    <row r="33" spans="2:11" s="1" customFormat="1" ht="14.45" customHeight="1" hidden="1">
      <c r="B33" s="34"/>
      <c r="C33" s="35"/>
      <c r="D33" s="35"/>
      <c r="E33" s="42" t="s">
        <v>44</v>
      </c>
      <c r="F33" s="119">
        <f>ROUND(SUM(BH89:BH254),1)</f>
        <v>0</v>
      </c>
      <c r="G33" s="35"/>
      <c r="H33" s="35"/>
      <c r="I33" s="120">
        <v>0.15</v>
      </c>
      <c r="J33" s="119">
        <v>0</v>
      </c>
      <c r="K33" s="38"/>
    </row>
    <row r="34" spans="2:11" s="1" customFormat="1" ht="14.45" customHeight="1" hidden="1">
      <c r="B34" s="34"/>
      <c r="C34" s="35"/>
      <c r="D34" s="35"/>
      <c r="E34" s="42" t="s">
        <v>45</v>
      </c>
      <c r="F34" s="119">
        <f>ROUND(SUM(BI89:BI254),1)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06 - ZTI, rozvody vody a kanalizace</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J89</f>
        <v>0</v>
      </c>
      <c r="K56" s="38"/>
      <c r="AU56" s="17" t="s">
        <v>109</v>
      </c>
    </row>
    <row r="57" spans="2:11" s="7" customFormat="1" ht="24.95" customHeight="1">
      <c r="B57" s="138"/>
      <c r="C57" s="139"/>
      <c r="D57" s="140" t="s">
        <v>2394</v>
      </c>
      <c r="E57" s="141"/>
      <c r="F57" s="141"/>
      <c r="G57" s="141"/>
      <c r="H57" s="141"/>
      <c r="I57" s="142"/>
      <c r="J57" s="143">
        <f>J90</f>
        <v>0</v>
      </c>
      <c r="K57" s="144"/>
    </row>
    <row r="58" spans="2:11" s="7" customFormat="1" ht="24.95" customHeight="1">
      <c r="B58" s="138"/>
      <c r="C58" s="139"/>
      <c r="D58" s="140" t="s">
        <v>2395</v>
      </c>
      <c r="E58" s="141"/>
      <c r="F58" s="141"/>
      <c r="G58" s="141"/>
      <c r="H58" s="141"/>
      <c r="I58" s="142"/>
      <c r="J58" s="143">
        <f>J102</f>
        <v>0</v>
      </c>
      <c r="K58" s="144"/>
    </row>
    <row r="59" spans="2:11" s="7" customFormat="1" ht="24.95" customHeight="1">
      <c r="B59" s="138"/>
      <c r="C59" s="139"/>
      <c r="D59" s="140" t="s">
        <v>2396</v>
      </c>
      <c r="E59" s="141"/>
      <c r="F59" s="141"/>
      <c r="G59" s="141"/>
      <c r="H59" s="141"/>
      <c r="I59" s="142"/>
      <c r="J59" s="143">
        <f>J141</f>
        <v>0</v>
      </c>
      <c r="K59" s="144"/>
    </row>
    <row r="60" spans="2:11" s="7" customFormat="1" ht="24.95" customHeight="1">
      <c r="B60" s="138"/>
      <c r="C60" s="139"/>
      <c r="D60" s="140" t="s">
        <v>2397</v>
      </c>
      <c r="E60" s="141"/>
      <c r="F60" s="141"/>
      <c r="G60" s="141"/>
      <c r="H60" s="141"/>
      <c r="I60" s="142"/>
      <c r="J60" s="143">
        <f>J144</f>
        <v>0</v>
      </c>
      <c r="K60" s="144"/>
    </row>
    <row r="61" spans="2:11" s="7" customFormat="1" ht="24.95" customHeight="1">
      <c r="B61" s="138"/>
      <c r="C61" s="139"/>
      <c r="D61" s="140" t="s">
        <v>2398</v>
      </c>
      <c r="E61" s="141"/>
      <c r="F61" s="141"/>
      <c r="G61" s="141"/>
      <c r="H61" s="141"/>
      <c r="I61" s="142"/>
      <c r="J61" s="143">
        <f>J154</f>
        <v>0</v>
      </c>
      <c r="K61" s="144"/>
    </row>
    <row r="62" spans="2:11" s="7" customFormat="1" ht="24.95" customHeight="1">
      <c r="B62" s="138"/>
      <c r="C62" s="139"/>
      <c r="D62" s="140" t="s">
        <v>2399</v>
      </c>
      <c r="E62" s="141"/>
      <c r="F62" s="141"/>
      <c r="G62" s="141"/>
      <c r="H62" s="141"/>
      <c r="I62" s="142"/>
      <c r="J62" s="143">
        <f>J170</f>
        <v>0</v>
      </c>
      <c r="K62" s="144"/>
    </row>
    <row r="63" spans="2:11" s="7" customFormat="1" ht="24.95" customHeight="1">
      <c r="B63" s="138"/>
      <c r="C63" s="139"/>
      <c r="D63" s="140" t="s">
        <v>2400</v>
      </c>
      <c r="E63" s="141"/>
      <c r="F63" s="141"/>
      <c r="G63" s="141"/>
      <c r="H63" s="141"/>
      <c r="I63" s="142"/>
      <c r="J63" s="143">
        <f>J195</f>
        <v>0</v>
      </c>
      <c r="K63" s="144"/>
    </row>
    <row r="64" spans="2:11" s="7" customFormat="1" ht="24.95" customHeight="1">
      <c r="B64" s="138"/>
      <c r="C64" s="139"/>
      <c r="D64" s="140" t="s">
        <v>2401</v>
      </c>
      <c r="E64" s="141"/>
      <c r="F64" s="141"/>
      <c r="G64" s="141"/>
      <c r="H64" s="141"/>
      <c r="I64" s="142"/>
      <c r="J64" s="143">
        <f>J205</f>
        <v>0</v>
      </c>
      <c r="K64" s="144"/>
    </row>
    <row r="65" spans="2:11" s="7" customFormat="1" ht="24.95" customHeight="1">
      <c r="B65" s="138"/>
      <c r="C65" s="139"/>
      <c r="D65" s="140" t="s">
        <v>2402</v>
      </c>
      <c r="E65" s="141"/>
      <c r="F65" s="141"/>
      <c r="G65" s="141"/>
      <c r="H65" s="141"/>
      <c r="I65" s="142"/>
      <c r="J65" s="143">
        <f>J216</f>
        <v>0</v>
      </c>
      <c r="K65" s="144"/>
    </row>
    <row r="66" spans="2:11" s="7" customFormat="1" ht="24.95" customHeight="1">
      <c r="B66" s="138"/>
      <c r="C66" s="139"/>
      <c r="D66" s="140" t="s">
        <v>2403</v>
      </c>
      <c r="E66" s="141"/>
      <c r="F66" s="141"/>
      <c r="G66" s="141"/>
      <c r="H66" s="141"/>
      <c r="I66" s="142"/>
      <c r="J66" s="143">
        <f>J223</f>
        <v>0</v>
      </c>
      <c r="K66" s="144"/>
    </row>
    <row r="67" spans="2:11" s="7" customFormat="1" ht="24.95" customHeight="1">
      <c r="B67" s="138"/>
      <c r="C67" s="139"/>
      <c r="D67" s="140" t="s">
        <v>2396</v>
      </c>
      <c r="E67" s="141"/>
      <c r="F67" s="141"/>
      <c r="G67" s="141"/>
      <c r="H67" s="141"/>
      <c r="I67" s="142"/>
      <c r="J67" s="143">
        <f>J230</f>
        <v>0</v>
      </c>
      <c r="K67" s="144"/>
    </row>
    <row r="68" spans="2:11" s="7" customFormat="1" ht="24.95" customHeight="1">
      <c r="B68" s="138"/>
      <c r="C68" s="139"/>
      <c r="D68" s="140" t="s">
        <v>2397</v>
      </c>
      <c r="E68" s="141"/>
      <c r="F68" s="141"/>
      <c r="G68" s="141"/>
      <c r="H68" s="141"/>
      <c r="I68" s="142"/>
      <c r="J68" s="143">
        <f>J239</f>
        <v>0</v>
      </c>
      <c r="K68" s="144"/>
    </row>
    <row r="69" spans="2:11" s="7" customFormat="1" ht="24.95" customHeight="1">
      <c r="B69" s="138"/>
      <c r="C69" s="139"/>
      <c r="D69" s="140" t="s">
        <v>2404</v>
      </c>
      <c r="E69" s="141"/>
      <c r="F69" s="141"/>
      <c r="G69" s="141"/>
      <c r="H69" s="141"/>
      <c r="I69" s="142"/>
      <c r="J69" s="143">
        <f>J249</f>
        <v>0</v>
      </c>
      <c r="K69" s="144"/>
    </row>
    <row r="70" spans="2:11" s="1" customFormat="1" ht="21.75" customHeight="1">
      <c r="B70" s="34"/>
      <c r="C70" s="35"/>
      <c r="D70" s="35"/>
      <c r="E70" s="35"/>
      <c r="F70" s="35"/>
      <c r="G70" s="35"/>
      <c r="H70" s="35"/>
      <c r="I70" s="107"/>
      <c r="J70" s="35"/>
      <c r="K70" s="38"/>
    </row>
    <row r="71" spans="2:11" s="1" customFormat="1" ht="6.95" customHeight="1">
      <c r="B71" s="49"/>
      <c r="C71" s="50"/>
      <c r="D71" s="50"/>
      <c r="E71" s="50"/>
      <c r="F71" s="50"/>
      <c r="G71" s="50"/>
      <c r="H71" s="50"/>
      <c r="I71" s="128"/>
      <c r="J71" s="50"/>
      <c r="K71" s="51"/>
    </row>
    <row r="75" spans="2:12" s="1" customFormat="1" ht="6.95" customHeight="1">
      <c r="B75" s="52"/>
      <c r="C75" s="53"/>
      <c r="D75" s="53"/>
      <c r="E75" s="53"/>
      <c r="F75" s="53"/>
      <c r="G75" s="53"/>
      <c r="H75" s="53"/>
      <c r="I75" s="131"/>
      <c r="J75" s="53"/>
      <c r="K75" s="53"/>
      <c r="L75" s="54"/>
    </row>
    <row r="76" spans="2:12" s="1" customFormat="1" ht="36.95" customHeight="1">
      <c r="B76" s="34"/>
      <c r="C76" s="55" t="s">
        <v>112</v>
      </c>
      <c r="D76" s="56"/>
      <c r="E76" s="56"/>
      <c r="F76" s="56"/>
      <c r="G76" s="56"/>
      <c r="H76" s="56"/>
      <c r="I76" s="145"/>
      <c r="J76" s="56"/>
      <c r="K76" s="56"/>
      <c r="L76" s="54"/>
    </row>
    <row r="77" spans="2:12" s="1" customFormat="1" ht="6.95" customHeight="1">
      <c r="B77" s="34"/>
      <c r="C77" s="56"/>
      <c r="D77" s="56"/>
      <c r="E77" s="56"/>
      <c r="F77" s="56"/>
      <c r="G77" s="56"/>
      <c r="H77" s="56"/>
      <c r="I77" s="145"/>
      <c r="J77" s="56"/>
      <c r="K77" s="56"/>
      <c r="L77" s="54"/>
    </row>
    <row r="78" spans="2:12" s="1" customFormat="1" ht="14.45" customHeight="1">
      <c r="B78" s="34"/>
      <c r="C78" s="58" t="s">
        <v>16</v>
      </c>
      <c r="D78" s="56"/>
      <c r="E78" s="56"/>
      <c r="F78" s="56"/>
      <c r="G78" s="56"/>
      <c r="H78" s="56"/>
      <c r="I78" s="145"/>
      <c r="J78" s="56"/>
      <c r="K78" s="56"/>
      <c r="L78" s="54"/>
    </row>
    <row r="79" spans="2:12" s="1" customFormat="1" ht="22.5" customHeight="1">
      <c r="B79" s="34"/>
      <c r="C79" s="56"/>
      <c r="D79" s="56"/>
      <c r="E79" s="295" t="str">
        <f>E7</f>
        <v>Bezbariérové úpravy - přístavba výtahu a sociálního zařízení, Gymnásium L. Pika, Opavská 21, Plzeň</v>
      </c>
      <c r="F79" s="276"/>
      <c r="G79" s="276"/>
      <c r="H79" s="276"/>
      <c r="I79" s="145"/>
      <c r="J79" s="56"/>
      <c r="K79" s="56"/>
      <c r="L79" s="54"/>
    </row>
    <row r="80" spans="2:12" s="1" customFormat="1" ht="14.45" customHeight="1">
      <c r="B80" s="34"/>
      <c r="C80" s="58" t="s">
        <v>102</v>
      </c>
      <c r="D80" s="56"/>
      <c r="E80" s="56"/>
      <c r="F80" s="56"/>
      <c r="G80" s="56"/>
      <c r="H80" s="56"/>
      <c r="I80" s="145"/>
      <c r="J80" s="56"/>
      <c r="K80" s="56"/>
      <c r="L80" s="54"/>
    </row>
    <row r="81" spans="2:12" s="1" customFormat="1" ht="23.25" customHeight="1">
      <c r="B81" s="34"/>
      <c r="C81" s="56"/>
      <c r="D81" s="56"/>
      <c r="E81" s="273" t="str">
        <f>E9</f>
        <v>06 - ZTI, rozvody vody a kanalizace</v>
      </c>
      <c r="F81" s="276"/>
      <c r="G81" s="276"/>
      <c r="H81" s="276"/>
      <c r="I81" s="145"/>
      <c r="J81" s="56"/>
      <c r="K81" s="56"/>
      <c r="L81" s="54"/>
    </row>
    <row r="82" spans="2:12" s="1" customFormat="1" ht="6.95" customHeight="1">
      <c r="B82" s="34"/>
      <c r="C82" s="56"/>
      <c r="D82" s="56"/>
      <c r="E82" s="56"/>
      <c r="F82" s="56"/>
      <c r="G82" s="56"/>
      <c r="H82" s="56"/>
      <c r="I82" s="145"/>
      <c r="J82" s="56"/>
      <c r="K82" s="56"/>
      <c r="L82" s="54"/>
    </row>
    <row r="83" spans="2:12" s="1" customFormat="1" ht="18" customHeight="1">
      <c r="B83" s="34"/>
      <c r="C83" s="58" t="s">
        <v>21</v>
      </c>
      <c r="D83" s="56"/>
      <c r="E83" s="56"/>
      <c r="F83" s="146" t="str">
        <f>F12</f>
        <v xml:space="preserve"> </v>
      </c>
      <c r="G83" s="56"/>
      <c r="H83" s="56"/>
      <c r="I83" s="147" t="s">
        <v>23</v>
      </c>
      <c r="J83" s="66" t="str">
        <f>IF(J12="","",J12)</f>
        <v>10.2.2017</v>
      </c>
      <c r="K83" s="56"/>
      <c r="L83" s="54"/>
    </row>
    <row r="84" spans="2:12" s="1" customFormat="1" ht="6.95" customHeight="1">
      <c r="B84" s="34"/>
      <c r="C84" s="56"/>
      <c r="D84" s="56"/>
      <c r="E84" s="56"/>
      <c r="F84" s="56"/>
      <c r="G84" s="56"/>
      <c r="H84" s="56"/>
      <c r="I84" s="145"/>
      <c r="J84" s="56"/>
      <c r="K84" s="56"/>
      <c r="L84" s="54"/>
    </row>
    <row r="85" spans="2:12" s="1" customFormat="1" ht="13.5">
      <c r="B85" s="34"/>
      <c r="C85" s="58" t="s">
        <v>25</v>
      </c>
      <c r="D85" s="56"/>
      <c r="E85" s="56"/>
      <c r="F85" s="146" t="str">
        <f>E15</f>
        <v>Gymnázium Luďka Pika</v>
      </c>
      <c r="G85" s="56"/>
      <c r="H85" s="56"/>
      <c r="I85" s="147" t="s">
        <v>31</v>
      </c>
      <c r="J85" s="146" t="str">
        <f>E21</f>
        <v>HBH atellier s.r.o.</v>
      </c>
      <c r="K85" s="56"/>
      <c r="L85" s="54"/>
    </row>
    <row r="86" spans="2:12" s="1" customFormat="1" ht="14.45" customHeight="1">
      <c r="B86" s="34"/>
      <c r="C86" s="58" t="s">
        <v>29</v>
      </c>
      <c r="D86" s="56"/>
      <c r="E86" s="56"/>
      <c r="F86" s="146" t="str">
        <f>IF(E18="","",E18)</f>
        <v/>
      </c>
      <c r="G86" s="56"/>
      <c r="H86" s="56"/>
      <c r="I86" s="145"/>
      <c r="J86" s="56"/>
      <c r="K86" s="56"/>
      <c r="L86" s="54"/>
    </row>
    <row r="87" spans="2:12" s="1" customFormat="1" ht="10.35" customHeight="1">
      <c r="B87" s="34"/>
      <c r="C87" s="56"/>
      <c r="D87" s="56"/>
      <c r="E87" s="56"/>
      <c r="F87" s="56"/>
      <c r="G87" s="56"/>
      <c r="H87" s="56"/>
      <c r="I87" s="145"/>
      <c r="J87" s="56"/>
      <c r="K87" s="56"/>
      <c r="L87" s="54"/>
    </row>
    <row r="88" spans="2:20" s="8" customFormat="1" ht="29.25" customHeight="1">
      <c r="B88" s="148"/>
      <c r="C88" s="149" t="s">
        <v>113</v>
      </c>
      <c r="D88" s="150" t="s">
        <v>55</v>
      </c>
      <c r="E88" s="150" t="s">
        <v>51</v>
      </c>
      <c r="F88" s="150" t="s">
        <v>114</v>
      </c>
      <c r="G88" s="150" t="s">
        <v>115</v>
      </c>
      <c r="H88" s="150" t="s">
        <v>116</v>
      </c>
      <c r="I88" s="151" t="s">
        <v>117</v>
      </c>
      <c r="J88" s="150" t="s">
        <v>107</v>
      </c>
      <c r="K88" s="152" t="s">
        <v>118</v>
      </c>
      <c r="L88" s="153"/>
      <c r="M88" s="75" t="s">
        <v>119</v>
      </c>
      <c r="N88" s="76" t="s">
        <v>40</v>
      </c>
      <c r="O88" s="76" t="s">
        <v>120</v>
      </c>
      <c r="P88" s="76" t="s">
        <v>121</v>
      </c>
      <c r="Q88" s="76" t="s">
        <v>122</v>
      </c>
      <c r="R88" s="76" t="s">
        <v>123</v>
      </c>
      <c r="S88" s="76" t="s">
        <v>124</v>
      </c>
      <c r="T88" s="77" t="s">
        <v>125</v>
      </c>
    </row>
    <row r="89" spans="2:63" s="1" customFormat="1" ht="29.25" customHeight="1">
      <c r="B89" s="34"/>
      <c r="C89" s="81" t="s">
        <v>108</v>
      </c>
      <c r="D89" s="56"/>
      <c r="E89" s="56"/>
      <c r="F89" s="56"/>
      <c r="G89" s="56"/>
      <c r="H89" s="56"/>
      <c r="I89" s="145"/>
      <c r="J89" s="154">
        <f>BK89</f>
        <v>0</v>
      </c>
      <c r="K89" s="56"/>
      <c r="L89" s="54"/>
      <c r="M89" s="78"/>
      <c r="N89" s="79"/>
      <c r="O89" s="79"/>
      <c r="P89" s="155">
        <f>P90+P102+P141+P144+P154+P170+P195+P205+P216+P223+P230+P239+P249</f>
        <v>0</v>
      </c>
      <c r="Q89" s="79"/>
      <c r="R89" s="155">
        <f>R90+R102+R141+R144+R154+R170+R195+R205+R216+R223+R230+R239+R249</f>
        <v>0.018435</v>
      </c>
      <c r="S89" s="79"/>
      <c r="T89" s="156">
        <f>T90+T102+T141+T144+T154+T170+T195+T205+T216+T223+T230+T239+T249</f>
        <v>0</v>
      </c>
      <c r="AT89" s="17" t="s">
        <v>69</v>
      </c>
      <c r="AU89" s="17" t="s">
        <v>109</v>
      </c>
      <c r="BK89" s="157">
        <f>BK90+BK102+BK141+BK144+BK154+BK170+BK195+BK205+BK216+BK223+BK230+BK239+BK249</f>
        <v>0</v>
      </c>
    </row>
    <row r="90" spans="2:63" s="9" customFormat="1" ht="37.35" customHeight="1">
      <c r="B90" s="158"/>
      <c r="C90" s="159"/>
      <c r="D90" s="160" t="s">
        <v>69</v>
      </c>
      <c r="E90" s="161" t="s">
        <v>1834</v>
      </c>
      <c r="F90" s="161" t="s">
        <v>2405</v>
      </c>
      <c r="G90" s="159"/>
      <c r="H90" s="159"/>
      <c r="I90" s="162"/>
      <c r="J90" s="163">
        <f>BK90</f>
        <v>0</v>
      </c>
      <c r="K90" s="159"/>
      <c r="L90" s="164"/>
      <c r="M90" s="165"/>
      <c r="N90" s="166"/>
      <c r="O90" s="166"/>
      <c r="P90" s="167">
        <f>SUM(P91:P101)</f>
        <v>0</v>
      </c>
      <c r="Q90" s="166"/>
      <c r="R90" s="167">
        <f>SUM(R91:R101)</f>
        <v>0</v>
      </c>
      <c r="S90" s="166"/>
      <c r="T90" s="168">
        <f>SUM(T91:T101)</f>
        <v>0</v>
      </c>
      <c r="AR90" s="169" t="s">
        <v>77</v>
      </c>
      <c r="AT90" s="170" t="s">
        <v>69</v>
      </c>
      <c r="AU90" s="170" t="s">
        <v>70</v>
      </c>
      <c r="AY90" s="169" t="s">
        <v>128</v>
      </c>
      <c r="BK90" s="171">
        <f>SUM(BK91:BK101)</f>
        <v>0</v>
      </c>
    </row>
    <row r="91" spans="2:65" s="1" customFormat="1" ht="22.5" customHeight="1">
      <c r="B91" s="34"/>
      <c r="C91" s="172" t="s">
        <v>77</v>
      </c>
      <c r="D91" s="172" t="s">
        <v>129</v>
      </c>
      <c r="E91" s="173" t="s">
        <v>2406</v>
      </c>
      <c r="F91" s="174" t="s">
        <v>2407</v>
      </c>
      <c r="G91" s="175" t="s">
        <v>217</v>
      </c>
      <c r="H91" s="176">
        <v>74</v>
      </c>
      <c r="I91" s="177"/>
      <c r="J91" s="176">
        <f aca="true" t="shared" si="0" ref="J91:J101">ROUND(I91*H91,1)</f>
        <v>0</v>
      </c>
      <c r="K91" s="174" t="s">
        <v>19</v>
      </c>
      <c r="L91" s="54"/>
      <c r="M91" s="178" t="s">
        <v>19</v>
      </c>
      <c r="N91" s="179" t="s">
        <v>41</v>
      </c>
      <c r="O91" s="35"/>
      <c r="P91" s="180">
        <f aca="true" t="shared" si="1" ref="P91:P101">O91*H91</f>
        <v>0</v>
      </c>
      <c r="Q91" s="180">
        <v>0</v>
      </c>
      <c r="R91" s="180">
        <f aca="true" t="shared" si="2" ref="R91:R101">Q91*H91</f>
        <v>0</v>
      </c>
      <c r="S91" s="180">
        <v>0</v>
      </c>
      <c r="T91" s="181">
        <f aca="true" t="shared" si="3" ref="T91:T101">S91*H91</f>
        <v>0</v>
      </c>
      <c r="AR91" s="17" t="s">
        <v>150</v>
      </c>
      <c r="AT91" s="17" t="s">
        <v>129</v>
      </c>
      <c r="AU91" s="17" t="s">
        <v>77</v>
      </c>
      <c r="AY91" s="17" t="s">
        <v>128</v>
      </c>
      <c r="BE91" s="182">
        <f aca="true" t="shared" si="4" ref="BE91:BE101">IF(N91="základní",J91,0)</f>
        <v>0</v>
      </c>
      <c r="BF91" s="182">
        <f aca="true" t="shared" si="5" ref="BF91:BF101">IF(N91="snížená",J91,0)</f>
        <v>0</v>
      </c>
      <c r="BG91" s="182">
        <f aca="true" t="shared" si="6" ref="BG91:BG101">IF(N91="zákl. přenesená",J91,0)</f>
        <v>0</v>
      </c>
      <c r="BH91" s="182">
        <f aca="true" t="shared" si="7" ref="BH91:BH101">IF(N91="sníž. přenesená",J91,0)</f>
        <v>0</v>
      </c>
      <c r="BI91" s="182">
        <f aca="true" t="shared" si="8" ref="BI91:BI101">IF(N91="nulová",J91,0)</f>
        <v>0</v>
      </c>
      <c r="BJ91" s="17" t="s">
        <v>77</v>
      </c>
      <c r="BK91" s="182">
        <f aca="true" t="shared" si="9" ref="BK91:BK101">ROUND(I91*H91,1)</f>
        <v>0</v>
      </c>
      <c r="BL91" s="17" t="s">
        <v>150</v>
      </c>
      <c r="BM91" s="17" t="s">
        <v>2408</v>
      </c>
    </row>
    <row r="92" spans="2:65" s="1" customFormat="1" ht="22.5" customHeight="1">
      <c r="B92" s="34"/>
      <c r="C92" s="172" t="s">
        <v>79</v>
      </c>
      <c r="D92" s="172" t="s">
        <v>129</v>
      </c>
      <c r="E92" s="173" t="s">
        <v>2409</v>
      </c>
      <c r="F92" s="174" t="s">
        <v>2410</v>
      </c>
      <c r="G92" s="175" t="s">
        <v>217</v>
      </c>
      <c r="H92" s="176">
        <v>30</v>
      </c>
      <c r="I92" s="177"/>
      <c r="J92" s="176">
        <f t="shared" si="0"/>
        <v>0</v>
      </c>
      <c r="K92" s="174" t="s">
        <v>19</v>
      </c>
      <c r="L92" s="54"/>
      <c r="M92" s="178" t="s">
        <v>19</v>
      </c>
      <c r="N92" s="179" t="s">
        <v>41</v>
      </c>
      <c r="O92" s="35"/>
      <c r="P92" s="180">
        <f t="shared" si="1"/>
        <v>0</v>
      </c>
      <c r="Q92" s="180">
        <v>0</v>
      </c>
      <c r="R92" s="180">
        <f t="shared" si="2"/>
        <v>0</v>
      </c>
      <c r="S92" s="180">
        <v>0</v>
      </c>
      <c r="T92" s="181">
        <f t="shared" si="3"/>
        <v>0</v>
      </c>
      <c r="AR92" s="17" t="s">
        <v>150</v>
      </c>
      <c r="AT92" s="17" t="s">
        <v>129</v>
      </c>
      <c r="AU92" s="17" t="s">
        <v>77</v>
      </c>
      <c r="AY92" s="17" t="s">
        <v>128</v>
      </c>
      <c r="BE92" s="182">
        <f t="shared" si="4"/>
        <v>0</v>
      </c>
      <c r="BF92" s="182">
        <f t="shared" si="5"/>
        <v>0</v>
      </c>
      <c r="BG92" s="182">
        <f t="shared" si="6"/>
        <v>0</v>
      </c>
      <c r="BH92" s="182">
        <f t="shared" si="7"/>
        <v>0</v>
      </c>
      <c r="BI92" s="182">
        <f t="shared" si="8"/>
        <v>0</v>
      </c>
      <c r="BJ92" s="17" t="s">
        <v>77</v>
      </c>
      <c r="BK92" s="182">
        <f t="shared" si="9"/>
        <v>0</v>
      </c>
      <c r="BL92" s="17" t="s">
        <v>150</v>
      </c>
      <c r="BM92" s="17" t="s">
        <v>2411</v>
      </c>
    </row>
    <row r="93" spans="2:65" s="1" customFormat="1" ht="22.5" customHeight="1">
      <c r="B93" s="34"/>
      <c r="C93" s="172" t="s">
        <v>139</v>
      </c>
      <c r="D93" s="172" t="s">
        <v>129</v>
      </c>
      <c r="E93" s="173" t="s">
        <v>2412</v>
      </c>
      <c r="F93" s="174" t="s">
        <v>2413</v>
      </c>
      <c r="G93" s="175" t="s">
        <v>217</v>
      </c>
      <c r="H93" s="176">
        <v>30</v>
      </c>
      <c r="I93" s="177"/>
      <c r="J93" s="176">
        <f t="shared" si="0"/>
        <v>0</v>
      </c>
      <c r="K93" s="174" t="s">
        <v>19</v>
      </c>
      <c r="L93" s="54"/>
      <c r="M93" s="178" t="s">
        <v>19</v>
      </c>
      <c r="N93" s="179" t="s">
        <v>41</v>
      </c>
      <c r="O93" s="35"/>
      <c r="P93" s="180">
        <f t="shared" si="1"/>
        <v>0</v>
      </c>
      <c r="Q93" s="180">
        <v>0</v>
      </c>
      <c r="R93" s="180">
        <f t="shared" si="2"/>
        <v>0</v>
      </c>
      <c r="S93" s="180">
        <v>0</v>
      </c>
      <c r="T93" s="181">
        <f t="shared" si="3"/>
        <v>0</v>
      </c>
      <c r="AR93" s="17" t="s">
        <v>150</v>
      </c>
      <c r="AT93" s="17" t="s">
        <v>129</v>
      </c>
      <c r="AU93" s="17" t="s">
        <v>77</v>
      </c>
      <c r="AY93" s="17" t="s">
        <v>128</v>
      </c>
      <c r="BE93" s="182">
        <f t="shared" si="4"/>
        <v>0</v>
      </c>
      <c r="BF93" s="182">
        <f t="shared" si="5"/>
        <v>0</v>
      </c>
      <c r="BG93" s="182">
        <f t="shared" si="6"/>
        <v>0</v>
      </c>
      <c r="BH93" s="182">
        <f t="shared" si="7"/>
        <v>0</v>
      </c>
      <c r="BI93" s="182">
        <f t="shared" si="8"/>
        <v>0</v>
      </c>
      <c r="BJ93" s="17" t="s">
        <v>77</v>
      </c>
      <c r="BK93" s="182">
        <f t="shared" si="9"/>
        <v>0</v>
      </c>
      <c r="BL93" s="17" t="s">
        <v>150</v>
      </c>
      <c r="BM93" s="17" t="s">
        <v>2414</v>
      </c>
    </row>
    <row r="94" spans="2:65" s="1" customFormat="1" ht="22.5" customHeight="1">
      <c r="B94" s="34"/>
      <c r="C94" s="172" t="s">
        <v>143</v>
      </c>
      <c r="D94" s="172" t="s">
        <v>129</v>
      </c>
      <c r="E94" s="173" t="s">
        <v>2415</v>
      </c>
      <c r="F94" s="174" t="s">
        <v>2416</v>
      </c>
      <c r="G94" s="175" t="s">
        <v>1851</v>
      </c>
      <c r="H94" s="176">
        <v>10</v>
      </c>
      <c r="I94" s="177"/>
      <c r="J94" s="176">
        <f t="shared" si="0"/>
        <v>0</v>
      </c>
      <c r="K94" s="174" t="s">
        <v>19</v>
      </c>
      <c r="L94" s="54"/>
      <c r="M94" s="178" t="s">
        <v>19</v>
      </c>
      <c r="N94" s="179" t="s">
        <v>41</v>
      </c>
      <c r="O94" s="35"/>
      <c r="P94" s="180">
        <f t="shared" si="1"/>
        <v>0</v>
      </c>
      <c r="Q94" s="180">
        <v>0</v>
      </c>
      <c r="R94" s="180">
        <f t="shared" si="2"/>
        <v>0</v>
      </c>
      <c r="S94" s="180">
        <v>0</v>
      </c>
      <c r="T94" s="181">
        <f t="shared" si="3"/>
        <v>0</v>
      </c>
      <c r="AR94" s="17" t="s">
        <v>150</v>
      </c>
      <c r="AT94" s="17" t="s">
        <v>129</v>
      </c>
      <c r="AU94" s="17" t="s">
        <v>77</v>
      </c>
      <c r="AY94" s="17" t="s">
        <v>128</v>
      </c>
      <c r="BE94" s="182">
        <f t="shared" si="4"/>
        <v>0</v>
      </c>
      <c r="BF94" s="182">
        <f t="shared" si="5"/>
        <v>0</v>
      </c>
      <c r="BG94" s="182">
        <f t="shared" si="6"/>
        <v>0</v>
      </c>
      <c r="BH94" s="182">
        <f t="shared" si="7"/>
        <v>0</v>
      </c>
      <c r="BI94" s="182">
        <f t="shared" si="8"/>
        <v>0</v>
      </c>
      <c r="BJ94" s="17" t="s">
        <v>77</v>
      </c>
      <c r="BK94" s="182">
        <f t="shared" si="9"/>
        <v>0</v>
      </c>
      <c r="BL94" s="17" t="s">
        <v>150</v>
      </c>
      <c r="BM94" s="17" t="s">
        <v>2417</v>
      </c>
    </row>
    <row r="95" spans="2:65" s="1" customFormat="1" ht="22.5" customHeight="1">
      <c r="B95" s="34"/>
      <c r="C95" s="172" t="s">
        <v>147</v>
      </c>
      <c r="D95" s="172" t="s">
        <v>129</v>
      </c>
      <c r="E95" s="173" t="s">
        <v>2418</v>
      </c>
      <c r="F95" s="174" t="s">
        <v>2419</v>
      </c>
      <c r="G95" s="175" t="s">
        <v>1851</v>
      </c>
      <c r="H95" s="176">
        <v>46</v>
      </c>
      <c r="I95" s="177"/>
      <c r="J95" s="176">
        <f t="shared" si="0"/>
        <v>0</v>
      </c>
      <c r="K95" s="174" t="s">
        <v>19</v>
      </c>
      <c r="L95" s="54"/>
      <c r="M95" s="178" t="s">
        <v>19</v>
      </c>
      <c r="N95" s="179" t="s">
        <v>41</v>
      </c>
      <c r="O95" s="35"/>
      <c r="P95" s="180">
        <f t="shared" si="1"/>
        <v>0</v>
      </c>
      <c r="Q95" s="180">
        <v>0</v>
      </c>
      <c r="R95" s="180">
        <f t="shared" si="2"/>
        <v>0</v>
      </c>
      <c r="S95" s="180">
        <v>0</v>
      </c>
      <c r="T95" s="181">
        <f t="shared" si="3"/>
        <v>0</v>
      </c>
      <c r="AR95" s="17" t="s">
        <v>150</v>
      </c>
      <c r="AT95" s="17" t="s">
        <v>129</v>
      </c>
      <c r="AU95" s="17" t="s">
        <v>77</v>
      </c>
      <c r="AY95" s="17" t="s">
        <v>128</v>
      </c>
      <c r="BE95" s="182">
        <f t="shared" si="4"/>
        <v>0</v>
      </c>
      <c r="BF95" s="182">
        <f t="shared" si="5"/>
        <v>0</v>
      </c>
      <c r="BG95" s="182">
        <f t="shared" si="6"/>
        <v>0</v>
      </c>
      <c r="BH95" s="182">
        <f t="shared" si="7"/>
        <v>0</v>
      </c>
      <c r="BI95" s="182">
        <f t="shared" si="8"/>
        <v>0</v>
      </c>
      <c r="BJ95" s="17" t="s">
        <v>77</v>
      </c>
      <c r="BK95" s="182">
        <f t="shared" si="9"/>
        <v>0</v>
      </c>
      <c r="BL95" s="17" t="s">
        <v>150</v>
      </c>
      <c r="BM95" s="17" t="s">
        <v>2420</v>
      </c>
    </row>
    <row r="96" spans="2:65" s="1" customFormat="1" ht="22.5" customHeight="1">
      <c r="B96" s="34"/>
      <c r="C96" s="172" t="s">
        <v>154</v>
      </c>
      <c r="D96" s="172" t="s">
        <v>129</v>
      </c>
      <c r="E96" s="173" t="s">
        <v>2421</v>
      </c>
      <c r="F96" s="174" t="s">
        <v>2422</v>
      </c>
      <c r="G96" s="175" t="s">
        <v>1851</v>
      </c>
      <c r="H96" s="176">
        <v>19</v>
      </c>
      <c r="I96" s="177"/>
      <c r="J96" s="176">
        <f t="shared" si="0"/>
        <v>0</v>
      </c>
      <c r="K96" s="174" t="s">
        <v>19</v>
      </c>
      <c r="L96" s="54"/>
      <c r="M96" s="178" t="s">
        <v>19</v>
      </c>
      <c r="N96" s="179" t="s">
        <v>41</v>
      </c>
      <c r="O96" s="35"/>
      <c r="P96" s="180">
        <f t="shared" si="1"/>
        <v>0</v>
      </c>
      <c r="Q96" s="180">
        <v>0</v>
      </c>
      <c r="R96" s="180">
        <f t="shared" si="2"/>
        <v>0</v>
      </c>
      <c r="S96" s="180">
        <v>0</v>
      </c>
      <c r="T96" s="181">
        <f t="shared" si="3"/>
        <v>0</v>
      </c>
      <c r="AR96" s="17" t="s">
        <v>150</v>
      </c>
      <c r="AT96" s="17" t="s">
        <v>129</v>
      </c>
      <c r="AU96" s="17" t="s">
        <v>77</v>
      </c>
      <c r="AY96" s="17" t="s">
        <v>128</v>
      </c>
      <c r="BE96" s="182">
        <f t="shared" si="4"/>
        <v>0</v>
      </c>
      <c r="BF96" s="182">
        <f t="shared" si="5"/>
        <v>0</v>
      </c>
      <c r="BG96" s="182">
        <f t="shared" si="6"/>
        <v>0</v>
      </c>
      <c r="BH96" s="182">
        <f t="shared" si="7"/>
        <v>0</v>
      </c>
      <c r="BI96" s="182">
        <f t="shared" si="8"/>
        <v>0</v>
      </c>
      <c r="BJ96" s="17" t="s">
        <v>77</v>
      </c>
      <c r="BK96" s="182">
        <f t="shared" si="9"/>
        <v>0</v>
      </c>
      <c r="BL96" s="17" t="s">
        <v>150</v>
      </c>
      <c r="BM96" s="17" t="s">
        <v>2423</v>
      </c>
    </row>
    <row r="97" spans="2:65" s="1" customFormat="1" ht="22.5" customHeight="1">
      <c r="B97" s="34"/>
      <c r="C97" s="172" t="s">
        <v>158</v>
      </c>
      <c r="D97" s="172" t="s">
        <v>129</v>
      </c>
      <c r="E97" s="173" t="s">
        <v>275</v>
      </c>
      <c r="F97" s="174" t="s">
        <v>2424</v>
      </c>
      <c r="G97" s="175" t="s">
        <v>1851</v>
      </c>
      <c r="H97" s="176">
        <v>30</v>
      </c>
      <c r="I97" s="177"/>
      <c r="J97" s="176">
        <f t="shared" si="0"/>
        <v>0</v>
      </c>
      <c r="K97" s="174" t="s">
        <v>19</v>
      </c>
      <c r="L97" s="54"/>
      <c r="M97" s="178" t="s">
        <v>19</v>
      </c>
      <c r="N97" s="179" t="s">
        <v>41</v>
      </c>
      <c r="O97" s="35"/>
      <c r="P97" s="180">
        <f t="shared" si="1"/>
        <v>0</v>
      </c>
      <c r="Q97" s="180">
        <v>0</v>
      </c>
      <c r="R97" s="180">
        <f t="shared" si="2"/>
        <v>0</v>
      </c>
      <c r="S97" s="180">
        <v>0</v>
      </c>
      <c r="T97" s="181">
        <f t="shared" si="3"/>
        <v>0</v>
      </c>
      <c r="AR97" s="17" t="s">
        <v>150</v>
      </c>
      <c r="AT97" s="17" t="s">
        <v>129</v>
      </c>
      <c r="AU97" s="17" t="s">
        <v>77</v>
      </c>
      <c r="AY97" s="17" t="s">
        <v>128</v>
      </c>
      <c r="BE97" s="182">
        <f t="shared" si="4"/>
        <v>0</v>
      </c>
      <c r="BF97" s="182">
        <f t="shared" si="5"/>
        <v>0</v>
      </c>
      <c r="BG97" s="182">
        <f t="shared" si="6"/>
        <v>0</v>
      </c>
      <c r="BH97" s="182">
        <f t="shared" si="7"/>
        <v>0</v>
      </c>
      <c r="BI97" s="182">
        <f t="shared" si="8"/>
        <v>0</v>
      </c>
      <c r="BJ97" s="17" t="s">
        <v>77</v>
      </c>
      <c r="BK97" s="182">
        <f t="shared" si="9"/>
        <v>0</v>
      </c>
      <c r="BL97" s="17" t="s">
        <v>150</v>
      </c>
      <c r="BM97" s="17" t="s">
        <v>2425</v>
      </c>
    </row>
    <row r="98" spans="2:65" s="1" customFormat="1" ht="31.5" customHeight="1">
      <c r="B98" s="34"/>
      <c r="C98" s="172" t="s">
        <v>162</v>
      </c>
      <c r="D98" s="172" t="s">
        <v>129</v>
      </c>
      <c r="E98" s="173" t="s">
        <v>2426</v>
      </c>
      <c r="F98" s="174" t="s">
        <v>2427</v>
      </c>
      <c r="G98" s="175" t="s">
        <v>698</v>
      </c>
      <c r="H98" s="176">
        <v>30</v>
      </c>
      <c r="I98" s="177"/>
      <c r="J98" s="176">
        <f t="shared" si="0"/>
        <v>0</v>
      </c>
      <c r="K98" s="174" t="s">
        <v>19</v>
      </c>
      <c r="L98" s="54"/>
      <c r="M98" s="178" t="s">
        <v>19</v>
      </c>
      <c r="N98" s="179" t="s">
        <v>41</v>
      </c>
      <c r="O98" s="35"/>
      <c r="P98" s="180">
        <f t="shared" si="1"/>
        <v>0</v>
      </c>
      <c r="Q98" s="180">
        <v>0</v>
      </c>
      <c r="R98" s="180">
        <f t="shared" si="2"/>
        <v>0</v>
      </c>
      <c r="S98" s="180">
        <v>0</v>
      </c>
      <c r="T98" s="181">
        <f t="shared" si="3"/>
        <v>0</v>
      </c>
      <c r="AR98" s="17" t="s">
        <v>150</v>
      </c>
      <c r="AT98" s="17" t="s">
        <v>129</v>
      </c>
      <c r="AU98" s="17" t="s">
        <v>77</v>
      </c>
      <c r="AY98" s="17" t="s">
        <v>128</v>
      </c>
      <c r="BE98" s="182">
        <f t="shared" si="4"/>
        <v>0</v>
      </c>
      <c r="BF98" s="182">
        <f t="shared" si="5"/>
        <v>0</v>
      </c>
      <c r="BG98" s="182">
        <f t="shared" si="6"/>
        <v>0</v>
      </c>
      <c r="BH98" s="182">
        <f t="shared" si="7"/>
        <v>0</v>
      </c>
      <c r="BI98" s="182">
        <f t="shared" si="8"/>
        <v>0</v>
      </c>
      <c r="BJ98" s="17" t="s">
        <v>77</v>
      </c>
      <c r="BK98" s="182">
        <f t="shared" si="9"/>
        <v>0</v>
      </c>
      <c r="BL98" s="17" t="s">
        <v>150</v>
      </c>
      <c r="BM98" s="17" t="s">
        <v>2428</v>
      </c>
    </row>
    <row r="99" spans="2:65" s="1" customFormat="1" ht="31.5" customHeight="1">
      <c r="B99" s="34"/>
      <c r="C99" s="172" t="s">
        <v>166</v>
      </c>
      <c r="D99" s="172" t="s">
        <v>129</v>
      </c>
      <c r="E99" s="173" t="s">
        <v>2429</v>
      </c>
      <c r="F99" s="174" t="s">
        <v>2430</v>
      </c>
      <c r="G99" s="175" t="s">
        <v>698</v>
      </c>
      <c r="H99" s="176">
        <v>20</v>
      </c>
      <c r="I99" s="177"/>
      <c r="J99" s="176">
        <f t="shared" si="0"/>
        <v>0</v>
      </c>
      <c r="K99" s="174" t="s">
        <v>19</v>
      </c>
      <c r="L99" s="54"/>
      <c r="M99" s="178" t="s">
        <v>19</v>
      </c>
      <c r="N99" s="179" t="s">
        <v>41</v>
      </c>
      <c r="O99" s="35"/>
      <c r="P99" s="180">
        <f t="shared" si="1"/>
        <v>0</v>
      </c>
      <c r="Q99" s="180">
        <v>0</v>
      </c>
      <c r="R99" s="180">
        <f t="shared" si="2"/>
        <v>0</v>
      </c>
      <c r="S99" s="180">
        <v>0</v>
      </c>
      <c r="T99" s="181">
        <f t="shared" si="3"/>
        <v>0</v>
      </c>
      <c r="AR99" s="17" t="s">
        <v>150</v>
      </c>
      <c r="AT99" s="17" t="s">
        <v>129</v>
      </c>
      <c r="AU99" s="17" t="s">
        <v>77</v>
      </c>
      <c r="AY99" s="17" t="s">
        <v>128</v>
      </c>
      <c r="BE99" s="182">
        <f t="shared" si="4"/>
        <v>0</v>
      </c>
      <c r="BF99" s="182">
        <f t="shared" si="5"/>
        <v>0</v>
      </c>
      <c r="BG99" s="182">
        <f t="shared" si="6"/>
        <v>0</v>
      </c>
      <c r="BH99" s="182">
        <f t="shared" si="7"/>
        <v>0</v>
      </c>
      <c r="BI99" s="182">
        <f t="shared" si="8"/>
        <v>0</v>
      </c>
      <c r="BJ99" s="17" t="s">
        <v>77</v>
      </c>
      <c r="BK99" s="182">
        <f t="shared" si="9"/>
        <v>0</v>
      </c>
      <c r="BL99" s="17" t="s">
        <v>150</v>
      </c>
      <c r="BM99" s="17" t="s">
        <v>2431</v>
      </c>
    </row>
    <row r="100" spans="2:65" s="1" customFormat="1" ht="31.5" customHeight="1">
      <c r="B100" s="34"/>
      <c r="C100" s="172" t="s">
        <v>170</v>
      </c>
      <c r="D100" s="172" t="s">
        <v>129</v>
      </c>
      <c r="E100" s="173" t="s">
        <v>2432</v>
      </c>
      <c r="F100" s="174" t="s">
        <v>2433</v>
      </c>
      <c r="G100" s="175" t="s">
        <v>698</v>
      </c>
      <c r="H100" s="176">
        <v>20</v>
      </c>
      <c r="I100" s="177"/>
      <c r="J100" s="176">
        <f t="shared" si="0"/>
        <v>0</v>
      </c>
      <c r="K100" s="174" t="s">
        <v>19</v>
      </c>
      <c r="L100" s="54"/>
      <c r="M100" s="178" t="s">
        <v>19</v>
      </c>
      <c r="N100" s="179" t="s">
        <v>41</v>
      </c>
      <c r="O100" s="35"/>
      <c r="P100" s="180">
        <f t="shared" si="1"/>
        <v>0</v>
      </c>
      <c r="Q100" s="180">
        <v>0</v>
      </c>
      <c r="R100" s="180">
        <f t="shared" si="2"/>
        <v>0</v>
      </c>
      <c r="S100" s="180">
        <v>0</v>
      </c>
      <c r="T100" s="181">
        <f t="shared" si="3"/>
        <v>0</v>
      </c>
      <c r="AR100" s="17" t="s">
        <v>150</v>
      </c>
      <c r="AT100" s="17" t="s">
        <v>129</v>
      </c>
      <c r="AU100" s="17" t="s">
        <v>77</v>
      </c>
      <c r="AY100" s="17" t="s">
        <v>128</v>
      </c>
      <c r="BE100" s="182">
        <f t="shared" si="4"/>
        <v>0</v>
      </c>
      <c r="BF100" s="182">
        <f t="shared" si="5"/>
        <v>0</v>
      </c>
      <c r="BG100" s="182">
        <f t="shared" si="6"/>
        <v>0</v>
      </c>
      <c r="BH100" s="182">
        <f t="shared" si="7"/>
        <v>0</v>
      </c>
      <c r="BI100" s="182">
        <f t="shared" si="8"/>
        <v>0</v>
      </c>
      <c r="BJ100" s="17" t="s">
        <v>77</v>
      </c>
      <c r="BK100" s="182">
        <f t="shared" si="9"/>
        <v>0</v>
      </c>
      <c r="BL100" s="17" t="s">
        <v>150</v>
      </c>
      <c r="BM100" s="17" t="s">
        <v>2434</v>
      </c>
    </row>
    <row r="101" spans="2:65" s="1" customFormat="1" ht="22.5" customHeight="1">
      <c r="B101" s="34"/>
      <c r="C101" s="172" t="s">
        <v>174</v>
      </c>
      <c r="D101" s="172" t="s">
        <v>129</v>
      </c>
      <c r="E101" s="173" t="s">
        <v>2435</v>
      </c>
      <c r="F101" s="174" t="s">
        <v>1878</v>
      </c>
      <c r="G101" s="175" t="s">
        <v>262</v>
      </c>
      <c r="H101" s="176">
        <v>1</v>
      </c>
      <c r="I101" s="177"/>
      <c r="J101" s="176">
        <f t="shared" si="0"/>
        <v>0</v>
      </c>
      <c r="K101" s="174" t="s">
        <v>19</v>
      </c>
      <c r="L101" s="54"/>
      <c r="M101" s="178" t="s">
        <v>19</v>
      </c>
      <c r="N101" s="179" t="s">
        <v>41</v>
      </c>
      <c r="O101" s="35"/>
      <c r="P101" s="180">
        <f t="shared" si="1"/>
        <v>0</v>
      </c>
      <c r="Q101" s="180">
        <v>0</v>
      </c>
      <c r="R101" s="180">
        <f t="shared" si="2"/>
        <v>0</v>
      </c>
      <c r="S101" s="180">
        <v>0</v>
      </c>
      <c r="T101" s="181">
        <f t="shared" si="3"/>
        <v>0</v>
      </c>
      <c r="AR101" s="17" t="s">
        <v>150</v>
      </c>
      <c r="AT101" s="17" t="s">
        <v>129</v>
      </c>
      <c r="AU101" s="17" t="s">
        <v>77</v>
      </c>
      <c r="AY101" s="17" t="s">
        <v>128</v>
      </c>
      <c r="BE101" s="182">
        <f t="shared" si="4"/>
        <v>0</v>
      </c>
      <c r="BF101" s="182">
        <f t="shared" si="5"/>
        <v>0</v>
      </c>
      <c r="BG101" s="182">
        <f t="shared" si="6"/>
        <v>0</v>
      </c>
      <c r="BH101" s="182">
        <f t="shared" si="7"/>
        <v>0</v>
      </c>
      <c r="BI101" s="182">
        <f t="shared" si="8"/>
        <v>0</v>
      </c>
      <c r="BJ101" s="17" t="s">
        <v>77</v>
      </c>
      <c r="BK101" s="182">
        <f t="shared" si="9"/>
        <v>0</v>
      </c>
      <c r="BL101" s="17" t="s">
        <v>150</v>
      </c>
      <c r="BM101" s="17" t="s">
        <v>2436</v>
      </c>
    </row>
    <row r="102" spans="2:63" s="9" customFormat="1" ht="37.35" customHeight="1">
      <c r="B102" s="158"/>
      <c r="C102" s="159"/>
      <c r="D102" s="160" t="s">
        <v>69</v>
      </c>
      <c r="E102" s="161" t="s">
        <v>2437</v>
      </c>
      <c r="F102" s="161" t="s">
        <v>2438</v>
      </c>
      <c r="G102" s="159"/>
      <c r="H102" s="159"/>
      <c r="I102" s="162"/>
      <c r="J102" s="163">
        <f>BK102</f>
        <v>0</v>
      </c>
      <c r="K102" s="159"/>
      <c r="L102" s="164"/>
      <c r="M102" s="165"/>
      <c r="N102" s="166"/>
      <c r="O102" s="166"/>
      <c r="P102" s="167">
        <f>SUM(P103:P140)</f>
        <v>0</v>
      </c>
      <c r="Q102" s="166"/>
      <c r="R102" s="167">
        <f>SUM(R103:R140)</f>
        <v>0</v>
      </c>
      <c r="S102" s="166"/>
      <c r="T102" s="168">
        <f>SUM(T103:T140)</f>
        <v>0</v>
      </c>
      <c r="AR102" s="169" t="s">
        <v>77</v>
      </c>
      <c r="AT102" s="170" t="s">
        <v>69</v>
      </c>
      <c r="AU102" s="170" t="s">
        <v>70</v>
      </c>
      <c r="AY102" s="169" t="s">
        <v>128</v>
      </c>
      <c r="BK102" s="171">
        <f>SUM(BK103:BK140)</f>
        <v>0</v>
      </c>
    </row>
    <row r="103" spans="2:65" s="1" customFormat="1" ht="22.5" customHeight="1">
      <c r="B103" s="34"/>
      <c r="C103" s="172" t="s">
        <v>285</v>
      </c>
      <c r="D103" s="172" t="s">
        <v>129</v>
      </c>
      <c r="E103" s="173" t="s">
        <v>2439</v>
      </c>
      <c r="F103" s="174" t="s">
        <v>2440</v>
      </c>
      <c r="G103" s="175" t="s">
        <v>217</v>
      </c>
      <c r="H103" s="176">
        <v>20</v>
      </c>
      <c r="I103" s="177"/>
      <c r="J103" s="176">
        <f aca="true" t="shared" si="10" ref="J103:J140">ROUND(I103*H103,1)</f>
        <v>0</v>
      </c>
      <c r="K103" s="174" t="s">
        <v>19</v>
      </c>
      <c r="L103" s="54"/>
      <c r="M103" s="178" t="s">
        <v>19</v>
      </c>
      <c r="N103" s="179" t="s">
        <v>41</v>
      </c>
      <c r="O103" s="35"/>
      <c r="P103" s="180">
        <f aca="true" t="shared" si="11" ref="P103:P140">O103*H103</f>
        <v>0</v>
      </c>
      <c r="Q103" s="180">
        <v>0</v>
      </c>
      <c r="R103" s="180">
        <f aca="true" t="shared" si="12" ref="R103:R140">Q103*H103</f>
        <v>0</v>
      </c>
      <c r="S103" s="180">
        <v>0</v>
      </c>
      <c r="T103" s="181">
        <f aca="true" t="shared" si="13" ref="T103:T140">S103*H103</f>
        <v>0</v>
      </c>
      <c r="AR103" s="17" t="s">
        <v>150</v>
      </c>
      <c r="AT103" s="17" t="s">
        <v>129</v>
      </c>
      <c r="AU103" s="17" t="s">
        <v>77</v>
      </c>
      <c r="AY103" s="17" t="s">
        <v>128</v>
      </c>
      <c r="BE103" s="182">
        <f aca="true" t="shared" si="14" ref="BE103:BE140">IF(N103="základní",J103,0)</f>
        <v>0</v>
      </c>
      <c r="BF103" s="182">
        <f aca="true" t="shared" si="15" ref="BF103:BF140">IF(N103="snížená",J103,0)</f>
        <v>0</v>
      </c>
      <c r="BG103" s="182">
        <f aca="true" t="shared" si="16" ref="BG103:BG140">IF(N103="zákl. přenesená",J103,0)</f>
        <v>0</v>
      </c>
      <c r="BH103" s="182">
        <f aca="true" t="shared" si="17" ref="BH103:BH140">IF(N103="sníž. přenesená",J103,0)</f>
        <v>0</v>
      </c>
      <c r="BI103" s="182">
        <f aca="true" t="shared" si="18" ref="BI103:BI140">IF(N103="nulová",J103,0)</f>
        <v>0</v>
      </c>
      <c r="BJ103" s="17" t="s">
        <v>77</v>
      </c>
      <c r="BK103" s="182">
        <f aca="true" t="shared" si="19" ref="BK103:BK140">ROUND(I103*H103,1)</f>
        <v>0</v>
      </c>
      <c r="BL103" s="17" t="s">
        <v>150</v>
      </c>
      <c r="BM103" s="17" t="s">
        <v>2441</v>
      </c>
    </row>
    <row r="104" spans="2:65" s="1" customFormat="1" ht="22.5" customHeight="1">
      <c r="B104" s="34"/>
      <c r="C104" s="172" t="s">
        <v>296</v>
      </c>
      <c r="D104" s="172" t="s">
        <v>129</v>
      </c>
      <c r="E104" s="173" t="s">
        <v>2442</v>
      </c>
      <c r="F104" s="174" t="s">
        <v>2443</v>
      </c>
      <c r="G104" s="175" t="s">
        <v>217</v>
      </c>
      <c r="H104" s="176">
        <v>40</v>
      </c>
      <c r="I104" s="177"/>
      <c r="J104" s="176">
        <f t="shared" si="10"/>
        <v>0</v>
      </c>
      <c r="K104" s="174" t="s">
        <v>19</v>
      </c>
      <c r="L104" s="54"/>
      <c r="M104" s="178" t="s">
        <v>19</v>
      </c>
      <c r="N104" s="179" t="s">
        <v>41</v>
      </c>
      <c r="O104" s="35"/>
      <c r="P104" s="180">
        <f t="shared" si="11"/>
        <v>0</v>
      </c>
      <c r="Q104" s="180">
        <v>0</v>
      </c>
      <c r="R104" s="180">
        <f t="shared" si="12"/>
        <v>0</v>
      </c>
      <c r="S104" s="180">
        <v>0</v>
      </c>
      <c r="T104" s="181">
        <f t="shared" si="13"/>
        <v>0</v>
      </c>
      <c r="AR104" s="17" t="s">
        <v>150</v>
      </c>
      <c r="AT104" s="17" t="s">
        <v>129</v>
      </c>
      <c r="AU104" s="17" t="s">
        <v>77</v>
      </c>
      <c r="AY104" s="17" t="s">
        <v>128</v>
      </c>
      <c r="BE104" s="182">
        <f t="shared" si="14"/>
        <v>0</v>
      </c>
      <c r="BF104" s="182">
        <f t="shared" si="15"/>
        <v>0</v>
      </c>
      <c r="BG104" s="182">
        <f t="shared" si="16"/>
        <v>0</v>
      </c>
      <c r="BH104" s="182">
        <f t="shared" si="17"/>
        <v>0</v>
      </c>
      <c r="BI104" s="182">
        <f t="shared" si="18"/>
        <v>0</v>
      </c>
      <c r="BJ104" s="17" t="s">
        <v>77</v>
      </c>
      <c r="BK104" s="182">
        <f t="shared" si="19"/>
        <v>0</v>
      </c>
      <c r="BL104" s="17" t="s">
        <v>150</v>
      </c>
      <c r="BM104" s="17" t="s">
        <v>2444</v>
      </c>
    </row>
    <row r="105" spans="2:65" s="1" customFormat="1" ht="22.5" customHeight="1">
      <c r="B105" s="34"/>
      <c r="C105" s="172" t="s">
        <v>300</v>
      </c>
      <c r="D105" s="172" t="s">
        <v>129</v>
      </c>
      <c r="E105" s="173" t="s">
        <v>2445</v>
      </c>
      <c r="F105" s="174" t="s">
        <v>2446</v>
      </c>
      <c r="G105" s="175" t="s">
        <v>217</v>
      </c>
      <c r="H105" s="176">
        <v>95</v>
      </c>
      <c r="I105" s="177"/>
      <c r="J105" s="176">
        <f t="shared" si="10"/>
        <v>0</v>
      </c>
      <c r="K105" s="174" t="s">
        <v>19</v>
      </c>
      <c r="L105" s="54"/>
      <c r="M105" s="178" t="s">
        <v>19</v>
      </c>
      <c r="N105" s="179" t="s">
        <v>41</v>
      </c>
      <c r="O105" s="35"/>
      <c r="P105" s="180">
        <f t="shared" si="11"/>
        <v>0</v>
      </c>
      <c r="Q105" s="180">
        <v>0</v>
      </c>
      <c r="R105" s="180">
        <f t="shared" si="12"/>
        <v>0</v>
      </c>
      <c r="S105" s="180">
        <v>0</v>
      </c>
      <c r="T105" s="181">
        <f t="shared" si="13"/>
        <v>0</v>
      </c>
      <c r="AR105" s="17" t="s">
        <v>150</v>
      </c>
      <c r="AT105" s="17" t="s">
        <v>129</v>
      </c>
      <c r="AU105" s="17" t="s">
        <v>77</v>
      </c>
      <c r="AY105" s="17" t="s">
        <v>128</v>
      </c>
      <c r="BE105" s="182">
        <f t="shared" si="14"/>
        <v>0</v>
      </c>
      <c r="BF105" s="182">
        <f t="shared" si="15"/>
        <v>0</v>
      </c>
      <c r="BG105" s="182">
        <f t="shared" si="16"/>
        <v>0</v>
      </c>
      <c r="BH105" s="182">
        <f t="shared" si="17"/>
        <v>0</v>
      </c>
      <c r="BI105" s="182">
        <f t="shared" si="18"/>
        <v>0</v>
      </c>
      <c r="BJ105" s="17" t="s">
        <v>77</v>
      </c>
      <c r="BK105" s="182">
        <f t="shared" si="19"/>
        <v>0</v>
      </c>
      <c r="BL105" s="17" t="s">
        <v>150</v>
      </c>
      <c r="BM105" s="17" t="s">
        <v>2447</v>
      </c>
    </row>
    <row r="106" spans="2:65" s="1" customFormat="1" ht="22.5" customHeight="1">
      <c r="B106" s="34"/>
      <c r="C106" s="172" t="s">
        <v>8</v>
      </c>
      <c r="D106" s="172" t="s">
        <v>129</v>
      </c>
      <c r="E106" s="173" t="s">
        <v>2448</v>
      </c>
      <c r="F106" s="174" t="s">
        <v>2449</v>
      </c>
      <c r="G106" s="175" t="s">
        <v>217</v>
      </c>
      <c r="H106" s="176">
        <v>156</v>
      </c>
      <c r="I106" s="177"/>
      <c r="J106" s="176">
        <f t="shared" si="10"/>
        <v>0</v>
      </c>
      <c r="K106" s="174" t="s">
        <v>19</v>
      </c>
      <c r="L106" s="54"/>
      <c r="M106" s="178" t="s">
        <v>19</v>
      </c>
      <c r="N106" s="179" t="s">
        <v>41</v>
      </c>
      <c r="O106" s="35"/>
      <c r="P106" s="180">
        <f t="shared" si="11"/>
        <v>0</v>
      </c>
      <c r="Q106" s="180">
        <v>0</v>
      </c>
      <c r="R106" s="180">
        <f t="shared" si="12"/>
        <v>0</v>
      </c>
      <c r="S106" s="180">
        <v>0</v>
      </c>
      <c r="T106" s="181">
        <f t="shared" si="13"/>
        <v>0</v>
      </c>
      <c r="AR106" s="17" t="s">
        <v>150</v>
      </c>
      <c r="AT106" s="17" t="s">
        <v>129</v>
      </c>
      <c r="AU106" s="17" t="s">
        <v>77</v>
      </c>
      <c r="AY106" s="17" t="s">
        <v>128</v>
      </c>
      <c r="BE106" s="182">
        <f t="shared" si="14"/>
        <v>0</v>
      </c>
      <c r="BF106" s="182">
        <f t="shared" si="15"/>
        <v>0</v>
      </c>
      <c r="BG106" s="182">
        <f t="shared" si="16"/>
        <v>0</v>
      </c>
      <c r="BH106" s="182">
        <f t="shared" si="17"/>
        <v>0</v>
      </c>
      <c r="BI106" s="182">
        <f t="shared" si="18"/>
        <v>0</v>
      </c>
      <c r="BJ106" s="17" t="s">
        <v>77</v>
      </c>
      <c r="BK106" s="182">
        <f t="shared" si="19"/>
        <v>0</v>
      </c>
      <c r="BL106" s="17" t="s">
        <v>150</v>
      </c>
      <c r="BM106" s="17" t="s">
        <v>2450</v>
      </c>
    </row>
    <row r="107" spans="2:65" s="1" customFormat="1" ht="22.5" customHeight="1">
      <c r="B107" s="34"/>
      <c r="C107" s="172" t="s">
        <v>150</v>
      </c>
      <c r="D107" s="172" t="s">
        <v>129</v>
      </c>
      <c r="E107" s="173" t="s">
        <v>2451</v>
      </c>
      <c r="F107" s="174" t="s">
        <v>2452</v>
      </c>
      <c r="G107" s="175" t="s">
        <v>217</v>
      </c>
      <c r="H107" s="176">
        <v>218</v>
      </c>
      <c r="I107" s="177"/>
      <c r="J107" s="176">
        <f t="shared" si="10"/>
        <v>0</v>
      </c>
      <c r="K107" s="174" t="s">
        <v>19</v>
      </c>
      <c r="L107" s="54"/>
      <c r="M107" s="178" t="s">
        <v>19</v>
      </c>
      <c r="N107" s="179" t="s">
        <v>41</v>
      </c>
      <c r="O107" s="35"/>
      <c r="P107" s="180">
        <f t="shared" si="11"/>
        <v>0</v>
      </c>
      <c r="Q107" s="180">
        <v>0</v>
      </c>
      <c r="R107" s="180">
        <f t="shared" si="12"/>
        <v>0</v>
      </c>
      <c r="S107" s="180">
        <v>0</v>
      </c>
      <c r="T107" s="181">
        <f t="shared" si="13"/>
        <v>0</v>
      </c>
      <c r="AR107" s="17" t="s">
        <v>150</v>
      </c>
      <c r="AT107" s="17" t="s">
        <v>129</v>
      </c>
      <c r="AU107" s="17" t="s">
        <v>77</v>
      </c>
      <c r="AY107" s="17" t="s">
        <v>128</v>
      </c>
      <c r="BE107" s="182">
        <f t="shared" si="14"/>
        <v>0</v>
      </c>
      <c r="BF107" s="182">
        <f t="shared" si="15"/>
        <v>0</v>
      </c>
      <c r="BG107" s="182">
        <f t="shared" si="16"/>
        <v>0</v>
      </c>
      <c r="BH107" s="182">
        <f t="shared" si="17"/>
        <v>0</v>
      </c>
      <c r="BI107" s="182">
        <f t="shared" si="18"/>
        <v>0</v>
      </c>
      <c r="BJ107" s="17" t="s">
        <v>77</v>
      </c>
      <c r="BK107" s="182">
        <f t="shared" si="19"/>
        <v>0</v>
      </c>
      <c r="BL107" s="17" t="s">
        <v>150</v>
      </c>
      <c r="BM107" s="17" t="s">
        <v>2453</v>
      </c>
    </row>
    <row r="108" spans="2:65" s="1" customFormat="1" ht="22.5" customHeight="1">
      <c r="B108" s="34"/>
      <c r="C108" s="172" t="s">
        <v>326</v>
      </c>
      <c r="D108" s="172" t="s">
        <v>129</v>
      </c>
      <c r="E108" s="173" t="s">
        <v>2454</v>
      </c>
      <c r="F108" s="174" t="s">
        <v>2455</v>
      </c>
      <c r="G108" s="175" t="s">
        <v>1851</v>
      </c>
      <c r="H108" s="176">
        <v>1</v>
      </c>
      <c r="I108" s="177"/>
      <c r="J108" s="176">
        <f t="shared" si="10"/>
        <v>0</v>
      </c>
      <c r="K108" s="174" t="s">
        <v>19</v>
      </c>
      <c r="L108" s="54"/>
      <c r="M108" s="178" t="s">
        <v>19</v>
      </c>
      <c r="N108" s="179" t="s">
        <v>41</v>
      </c>
      <c r="O108" s="35"/>
      <c r="P108" s="180">
        <f t="shared" si="11"/>
        <v>0</v>
      </c>
      <c r="Q108" s="180">
        <v>0</v>
      </c>
      <c r="R108" s="180">
        <f t="shared" si="12"/>
        <v>0</v>
      </c>
      <c r="S108" s="180">
        <v>0</v>
      </c>
      <c r="T108" s="181">
        <f t="shared" si="13"/>
        <v>0</v>
      </c>
      <c r="AR108" s="17" t="s">
        <v>150</v>
      </c>
      <c r="AT108" s="17" t="s">
        <v>129</v>
      </c>
      <c r="AU108" s="17" t="s">
        <v>77</v>
      </c>
      <c r="AY108" s="17" t="s">
        <v>128</v>
      </c>
      <c r="BE108" s="182">
        <f t="shared" si="14"/>
        <v>0</v>
      </c>
      <c r="BF108" s="182">
        <f t="shared" si="15"/>
        <v>0</v>
      </c>
      <c r="BG108" s="182">
        <f t="shared" si="16"/>
        <v>0</v>
      </c>
      <c r="BH108" s="182">
        <f t="shared" si="17"/>
        <v>0</v>
      </c>
      <c r="BI108" s="182">
        <f t="shared" si="18"/>
        <v>0</v>
      </c>
      <c r="BJ108" s="17" t="s">
        <v>77</v>
      </c>
      <c r="BK108" s="182">
        <f t="shared" si="19"/>
        <v>0</v>
      </c>
      <c r="BL108" s="17" t="s">
        <v>150</v>
      </c>
      <c r="BM108" s="17" t="s">
        <v>2456</v>
      </c>
    </row>
    <row r="109" spans="2:65" s="1" customFormat="1" ht="22.5" customHeight="1">
      <c r="B109" s="34"/>
      <c r="C109" s="172" t="s">
        <v>333</v>
      </c>
      <c r="D109" s="172" t="s">
        <v>129</v>
      </c>
      <c r="E109" s="173" t="s">
        <v>2457</v>
      </c>
      <c r="F109" s="174" t="s">
        <v>2458</v>
      </c>
      <c r="G109" s="175" t="s">
        <v>217</v>
      </c>
      <c r="H109" s="176">
        <v>20</v>
      </c>
      <c r="I109" s="177"/>
      <c r="J109" s="176">
        <f t="shared" si="10"/>
        <v>0</v>
      </c>
      <c r="K109" s="174" t="s">
        <v>19</v>
      </c>
      <c r="L109" s="54"/>
      <c r="M109" s="178" t="s">
        <v>19</v>
      </c>
      <c r="N109" s="179" t="s">
        <v>41</v>
      </c>
      <c r="O109" s="35"/>
      <c r="P109" s="180">
        <f t="shared" si="11"/>
        <v>0</v>
      </c>
      <c r="Q109" s="180">
        <v>0</v>
      </c>
      <c r="R109" s="180">
        <f t="shared" si="12"/>
        <v>0</v>
      </c>
      <c r="S109" s="180">
        <v>0</v>
      </c>
      <c r="T109" s="181">
        <f t="shared" si="13"/>
        <v>0</v>
      </c>
      <c r="AR109" s="17" t="s">
        <v>150</v>
      </c>
      <c r="AT109" s="17" t="s">
        <v>129</v>
      </c>
      <c r="AU109" s="17" t="s">
        <v>77</v>
      </c>
      <c r="AY109" s="17" t="s">
        <v>128</v>
      </c>
      <c r="BE109" s="182">
        <f t="shared" si="14"/>
        <v>0</v>
      </c>
      <c r="BF109" s="182">
        <f t="shared" si="15"/>
        <v>0</v>
      </c>
      <c r="BG109" s="182">
        <f t="shared" si="16"/>
        <v>0</v>
      </c>
      <c r="BH109" s="182">
        <f t="shared" si="17"/>
        <v>0</v>
      </c>
      <c r="BI109" s="182">
        <f t="shared" si="18"/>
        <v>0</v>
      </c>
      <c r="BJ109" s="17" t="s">
        <v>77</v>
      </c>
      <c r="BK109" s="182">
        <f t="shared" si="19"/>
        <v>0</v>
      </c>
      <c r="BL109" s="17" t="s">
        <v>150</v>
      </c>
      <c r="BM109" s="17" t="s">
        <v>2459</v>
      </c>
    </row>
    <row r="110" spans="2:65" s="1" customFormat="1" ht="22.5" customHeight="1">
      <c r="B110" s="34"/>
      <c r="C110" s="172" t="s">
        <v>344</v>
      </c>
      <c r="D110" s="172" t="s">
        <v>129</v>
      </c>
      <c r="E110" s="173" t="s">
        <v>2460</v>
      </c>
      <c r="F110" s="174" t="s">
        <v>2461</v>
      </c>
      <c r="G110" s="175" t="s">
        <v>217</v>
      </c>
      <c r="H110" s="176">
        <v>10</v>
      </c>
      <c r="I110" s="177"/>
      <c r="J110" s="176">
        <f t="shared" si="10"/>
        <v>0</v>
      </c>
      <c r="K110" s="174" t="s">
        <v>19</v>
      </c>
      <c r="L110" s="54"/>
      <c r="M110" s="178" t="s">
        <v>19</v>
      </c>
      <c r="N110" s="179" t="s">
        <v>41</v>
      </c>
      <c r="O110" s="35"/>
      <c r="P110" s="180">
        <f t="shared" si="11"/>
        <v>0</v>
      </c>
      <c r="Q110" s="180">
        <v>0</v>
      </c>
      <c r="R110" s="180">
        <f t="shared" si="12"/>
        <v>0</v>
      </c>
      <c r="S110" s="180">
        <v>0</v>
      </c>
      <c r="T110" s="181">
        <f t="shared" si="13"/>
        <v>0</v>
      </c>
      <c r="AR110" s="17" t="s">
        <v>150</v>
      </c>
      <c r="AT110" s="17" t="s">
        <v>129</v>
      </c>
      <c r="AU110" s="17" t="s">
        <v>77</v>
      </c>
      <c r="AY110" s="17" t="s">
        <v>128</v>
      </c>
      <c r="BE110" s="182">
        <f t="shared" si="14"/>
        <v>0</v>
      </c>
      <c r="BF110" s="182">
        <f t="shared" si="15"/>
        <v>0</v>
      </c>
      <c r="BG110" s="182">
        <f t="shared" si="16"/>
        <v>0</v>
      </c>
      <c r="BH110" s="182">
        <f t="shared" si="17"/>
        <v>0</v>
      </c>
      <c r="BI110" s="182">
        <f t="shared" si="18"/>
        <v>0</v>
      </c>
      <c r="BJ110" s="17" t="s">
        <v>77</v>
      </c>
      <c r="BK110" s="182">
        <f t="shared" si="19"/>
        <v>0</v>
      </c>
      <c r="BL110" s="17" t="s">
        <v>150</v>
      </c>
      <c r="BM110" s="17" t="s">
        <v>2462</v>
      </c>
    </row>
    <row r="111" spans="2:65" s="1" customFormat="1" ht="22.5" customHeight="1">
      <c r="B111" s="34"/>
      <c r="C111" s="172" t="s">
        <v>351</v>
      </c>
      <c r="D111" s="172" t="s">
        <v>129</v>
      </c>
      <c r="E111" s="173" t="s">
        <v>2463</v>
      </c>
      <c r="F111" s="174" t="s">
        <v>2464</v>
      </c>
      <c r="G111" s="175" t="s">
        <v>217</v>
      </c>
      <c r="H111" s="176">
        <v>95</v>
      </c>
      <c r="I111" s="177"/>
      <c r="J111" s="176">
        <f t="shared" si="10"/>
        <v>0</v>
      </c>
      <c r="K111" s="174" t="s">
        <v>19</v>
      </c>
      <c r="L111" s="54"/>
      <c r="M111" s="178" t="s">
        <v>19</v>
      </c>
      <c r="N111" s="179" t="s">
        <v>41</v>
      </c>
      <c r="O111" s="35"/>
      <c r="P111" s="180">
        <f t="shared" si="11"/>
        <v>0</v>
      </c>
      <c r="Q111" s="180">
        <v>0</v>
      </c>
      <c r="R111" s="180">
        <f t="shared" si="12"/>
        <v>0</v>
      </c>
      <c r="S111" s="180">
        <v>0</v>
      </c>
      <c r="T111" s="181">
        <f t="shared" si="13"/>
        <v>0</v>
      </c>
      <c r="AR111" s="17" t="s">
        <v>150</v>
      </c>
      <c r="AT111" s="17" t="s">
        <v>129</v>
      </c>
      <c r="AU111" s="17" t="s">
        <v>77</v>
      </c>
      <c r="AY111" s="17" t="s">
        <v>128</v>
      </c>
      <c r="BE111" s="182">
        <f t="shared" si="14"/>
        <v>0</v>
      </c>
      <c r="BF111" s="182">
        <f t="shared" si="15"/>
        <v>0</v>
      </c>
      <c r="BG111" s="182">
        <f t="shared" si="16"/>
        <v>0</v>
      </c>
      <c r="BH111" s="182">
        <f t="shared" si="17"/>
        <v>0</v>
      </c>
      <c r="BI111" s="182">
        <f t="shared" si="18"/>
        <v>0</v>
      </c>
      <c r="BJ111" s="17" t="s">
        <v>77</v>
      </c>
      <c r="BK111" s="182">
        <f t="shared" si="19"/>
        <v>0</v>
      </c>
      <c r="BL111" s="17" t="s">
        <v>150</v>
      </c>
      <c r="BM111" s="17" t="s">
        <v>2465</v>
      </c>
    </row>
    <row r="112" spans="2:65" s="1" customFormat="1" ht="22.5" customHeight="1">
      <c r="B112" s="34"/>
      <c r="C112" s="172" t="s">
        <v>7</v>
      </c>
      <c r="D112" s="172" t="s">
        <v>129</v>
      </c>
      <c r="E112" s="173" t="s">
        <v>2466</v>
      </c>
      <c r="F112" s="174" t="s">
        <v>2467</v>
      </c>
      <c r="G112" s="175" t="s">
        <v>217</v>
      </c>
      <c r="H112" s="176">
        <v>156</v>
      </c>
      <c r="I112" s="177"/>
      <c r="J112" s="176">
        <f t="shared" si="10"/>
        <v>0</v>
      </c>
      <c r="K112" s="174" t="s">
        <v>19</v>
      </c>
      <c r="L112" s="54"/>
      <c r="M112" s="178" t="s">
        <v>19</v>
      </c>
      <c r="N112" s="179" t="s">
        <v>41</v>
      </c>
      <c r="O112" s="35"/>
      <c r="P112" s="180">
        <f t="shared" si="11"/>
        <v>0</v>
      </c>
      <c r="Q112" s="180">
        <v>0</v>
      </c>
      <c r="R112" s="180">
        <f t="shared" si="12"/>
        <v>0</v>
      </c>
      <c r="S112" s="180">
        <v>0</v>
      </c>
      <c r="T112" s="181">
        <f t="shared" si="13"/>
        <v>0</v>
      </c>
      <c r="AR112" s="17" t="s">
        <v>150</v>
      </c>
      <c r="AT112" s="17" t="s">
        <v>129</v>
      </c>
      <c r="AU112" s="17" t="s">
        <v>77</v>
      </c>
      <c r="AY112" s="17" t="s">
        <v>128</v>
      </c>
      <c r="BE112" s="182">
        <f t="shared" si="14"/>
        <v>0</v>
      </c>
      <c r="BF112" s="182">
        <f t="shared" si="15"/>
        <v>0</v>
      </c>
      <c r="BG112" s="182">
        <f t="shared" si="16"/>
        <v>0</v>
      </c>
      <c r="BH112" s="182">
        <f t="shared" si="17"/>
        <v>0</v>
      </c>
      <c r="BI112" s="182">
        <f t="shared" si="18"/>
        <v>0</v>
      </c>
      <c r="BJ112" s="17" t="s">
        <v>77</v>
      </c>
      <c r="BK112" s="182">
        <f t="shared" si="19"/>
        <v>0</v>
      </c>
      <c r="BL112" s="17" t="s">
        <v>150</v>
      </c>
      <c r="BM112" s="17" t="s">
        <v>2468</v>
      </c>
    </row>
    <row r="113" spans="2:65" s="1" customFormat="1" ht="22.5" customHeight="1">
      <c r="B113" s="34"/>
      <c r="C113" s="172" t="s">
        <v>369</v>
      </c>
      <c r="D113" s="172" t="s">
        <v>129</v>
      </c>
      <c r="E113" s="173" t="s">
        <v>2469</v>
      </c>
      <c r="F113" s="174" t="s">
        <v>2470</v>
      </c>
      <c r="G113" s="175" t="s">
        <v>217</v>
      </c>
      <c r="H113" s="176">
        <v>218</v>
      </c>
      <c r="I113" s="177"/>
      <c r="J113" s="176">
        <f t="shared" si="10"/>
        <v>0</v>
      </c>
      <c r="K113" s="174" t="s">
        <v>19</v>
      </c>
      <c r="L113" s="54"/>
      <c r="M113" s="178" t="s">
        <v>19</v>
      </c>
      <c r="N113" s="179" t="s">
        <v>41</v>
      </c>
      <c r="O113" s="35"/>
      <c r="P113" s="180">
        <f t="shared" si="11"/>
        <v>0</v>
      </c>
      <c r="Q113" s="180">
        <v>0</v>
      </c>
      <c r="R113" s="180">
        <f t="shared" si="12"/>
        <v>0</v>
      </c>
      <c r="S113" s="180">
        <v>0</v>
      </c>
      <c r="T113" s="181">
        <f t="shared" si="13"/>
        <v>0</v>
      </c>
      <c r="AR113" s="17" t="s">
        <v>150</v>
      </c>
      <c r="AT113" s="17" t="s">
        <v>129</v>
      </c>
      <c r="AU113" s="17" t="s">
        <v>77</v>
      </c>
      <c r="AY113" s="17" t="s">
        <v>128</v>
      </c>
      <c r="BE113" s="182">
        <f t="shared" si="14"/>
        <v>0</v>
      </c>
      <c r="BF113" s="182">
        <f t="shared" si="15"/>
        <v>0</v>
      </c>
      <c r="BG113" s="182">
        <f t="shared" si="16"/>
        <v>0</v>
      </c>
      <c r="BH113" s="182">
        <f t="shared" si="17"/>
        <v>0</v>
      </c>
      <c r="BI113" s="182">
        <f t="shared" si="18"/>
        <v>0</v>
      </c>
      <c r="BJ113" s="17" t="s">
        <v>77</v>
      </c>
      <c r="BK113" s="182">
        <f t="shared" si="19"/>
        <v>0</v>
      </c>
      <c r="BL113" s="17" t="s">
        <v>150</v>
      </c>
      <c r="BM113" s="17" t="s">
        <v>2471</v>
      </c>
    </row>
    <row r="114" spans="2:65" s="1" customFormat="1" ht="31.5" customHeight="1">
      <c r="B114" s="34"/>
      <c r="C114" s="172" t="s">
        <v>373</v>
      </c>
      <c r="D114" s="172" t="s">
        <v>129</v>
      </c>
      <c r="E114" s="173" t="s">
        <v>2472</v>
      </c>
      <c r="F114" s="174" t="s">
        <v>2473</v>
      </c>
      <c r="G114" s="175" t="s">
        <v>217</v>
      </c>
      <c r="H114" s="176">
        <v>20</v>
      </c>
      <c r="I114" s="177"/>
      <c r="J114" s="176">
        <f t="shared" si="10"/>
        <v>0</v>
      </c>
      <c r="K114" s="174" t="s">
        <v>19</v>
      </c>
      <c r="L114" s="54"/>
      <c r="M114" s="178" t="s">
        <v>19</v>
      </c>
      <c r="N114" s="179" t="s">
        <v>41</v>
      </c>
      <c r="O114" s="35"/>
      <c r="P114" s="180">
        <f t="shared" si="11"/>
        <v>0</v>
      </c>
      <c r="Q114" s="180">
        <v>0</v>
      </c>
      <c r="R114" s="180">
        <f t="shared" si="12"/>
        <v>0</v>
      </c>
      <c r="S114" s="180">
        <v>0</v>
      </c>
      <c r="T114" s="181">
        <f t="shared" si="13"/>
        <v>0</v>
      </c>
      <c r="AR114" s="17" t="s">
        <v>150</v>
      </c>
      <c r="AT114" s="17" t="s">
        <v>129</v>
      </c>
      <c r="AU114" s="17" t="s">
        <v>77</v>
      </c>
      <c r="AY114" s="17" t="s">
        <v>128</v>
      </c>
      <c r="BE114" s="182">
        <f t="shared" si="14"/>
        <v>0</v>
      </c>
      <c r="BF114" s="182">
        <f t="shared" si="15"/>
        <v>0</v>
      </c>
      <c r="BG114" s="182">
        <f t="shared" si="16"/>
        <v>0</v>
      </c>
      <c r="BH114" s="182">
        <f t="shared" si="17"/>
        <v>0</v>
      </c>
      <c r="BI114" s="182">
        <f t="shared" si="18"/>
        <v>0</v>
      </c>
      <c r="BJ114" s="17" t="s">
        <v>77</v>
      </c>
      <c r="BK114" s="182">
        <f t="shared" si="19"/>
        <v>0</v>
      </c>
      <c r="BL114" s="17" t="s">
        <v>150</v>
      </c>
      <c r="BM114" s="17" t="s">
        <v>2474</v>
      </c>
    </row>
    <row r="115" spans="2:65" s="1" customFormat="1" ht="31.5" customHeight="1">
      <c r="B115" s="34"/>
      <c r="C115" s="172" t="s">
        <v>379</v>
      </c>
      <c r="D115" s="172" t="s">
        <v>129</v>
      </c>
      <c r="E115" s="173" t="s">
        <v>2475</v>
      </c>
      <c r="F115" s="174" t="s">
        <v>2476</v>
      </c>
      <c r="G115" s="175" t="s">
        <v>217</v>
      </c>
      <c r="H115" s="176">
        <v>140</v>
      </c>
      <c r="I115" s="177"/>
      <c r="J115" s="176">
        <f t="shared" si="10"/>
        <v>0</v>
      </c>
      <c r="K115" s="174" t="s">
        <v>19</v>
      </c>
      <c r="L115" s="54"/>
      <c r="M115" s="178" t="s">
        <v>19</v>
      </c>
      <c r="N115" s="179" t="s">
        <v>41</v>
      </c>
      <c r="O115" s="35"/>
      <c r="P115" s="180">
        <f t="shared" si="11"/>
        <v>0</v>
      </c>
      <c r="Q115" s="180">
        <v>0</v>
      </c>
      <c r="R115" s="180">
        <f t="shared" si="12"/>
        <v>0</v>
      </c>
      <c r="S115" s="180">
        <v>0</v>
      </c>
      <c r="T115" s="181">
        <f t="shared" si="13"/>
        <v>0</v>
      </c>
      <c r="AR115" s="17" t="s">
        <v>150</v>
      </c>
      <c r="AT115" s="17" t="s">
        <v>129</v>
      </c>
      <c r="AU115" s="17" t="s">
        <v>77</v>
      </c>
      <c r="AY115" s="17" t="s">
        <v>128</v>
      </c>
      <c r="BE115" s="182">
        <f t="shared" si="14"/>
        <v>0</v>
      </c>
      <c r="BF115" s="182">
        <f t="shared" si="15"/>
        <v>0</v>
      </c>
      <c r="BG115" s="182">
        <f t="shared" si="16"/>
        <v>0</v>
      </c>
      <c r="BH115" s="182">
        <f t="shared" si="17"/>
        <v>0</v>
      </c>
      <c r="BI115" s="182">
        <f t="shared" si="18"/>
        <v>0</v>
      </c>
      <c r="BJ115" s="17" t="s">
        <v>77</v>
      </c>
      <c r="BK115" s="182">
        <f t="shared" si="19"/>
        <v>0</v>
      </c>
      <c r="BL115" s="17" t="s">
        <v>150</v>
      </c>
      <c r="BM115" s="17" t="s">
        <v>2477</v>
      </c>
    </row>
    <row r="116" spans="2:65" s="1" customFormat="1" ht="31.5" customHeight="1">
      <c r="B116" s="34"/>
      <c r="C116" s="172" t="s">
        <v>385</v>
      </c>
      <c r="D116" s="172" t="s">
        <v>129</v>
      </c>
      <c r="E116" s="173" t="s">
        <v>2478</v>
      </c>
      <c r="F116" s="174" t="s">
        <v>2479</v>
      </c>
      <c r="G116" s="175" t="s">
        <v>217</v>
      </c>
      <c r="H116" s="176">
        <v>95</v>
      </c>
      <c r="I116" s="177"/>
      <c r="J116" s="176">
        <f t="shared" si="10"/>
        <v>0</v>
      </c>
      <c r="K116" s="174" t="s">
        <v>19</v>
      </c>
      <c r="L116" s="54"/>
      <c r="M116" s="178" t="s">
        <v>19</v>
      </c>
      <c r="N116" s="179" t="s">
        <v>41</v>
      </c>
      <c r="O116" s="35"/>
      <c r="P116" s="180">
        <f t="shared" si="11"/>
        <v>0</v>
      </c>
      <c r="Q116" s="180">
        <v>0</v>
      </c>
      <c r="R116" s="180">
        <f t="shared" si="12"/>
        <v>0</v>
      </c>
      <c r="S116" s="180">
        <v>0</v>
      </c>
      <c r="T116" s="181">
        <f t="shared" si="13"/>
        <v>0</v>
      </c>
      <c r="AR116" s="17" t="s">
        <v>150</v>
      </c>
      <c r="AT116" s="17" t="s">
        <v>129</v>
      </c>
      <c r="AU116" s="17" t="s">
        <v>77</v>
      </c>
      <c r="AY116" s="17" t="s">
        <v>128</v>
      </c>
      <c r="BE116" s="182">
        <f t="shared" si="14"/>
        <v>0</v>
      </c>
      <c r="BF116" s="182">
        <f t="shared" si="15"/>
        <v>0</v>
      </c>
      <c r="BG116" s="182">
        <f t="shared" si="16"/>
        <v>0</v>
      </c>
      <c r="BH116" s="182">
        <f t="shared" si="17"/>
        <v>0</v>
      </c>
      <c r="BI116" s="182">
        <f t="shared" si="18"/>
        <v>0</v>
      </c>
      <c r="BJ116" s="17" t="s">
        <v>77</v>
      </c>
      <c r="BK116" s="182">
        <f t="shared" si="19"/>
        <v>0</v>
      </c>
      <c r="BL116" s="17" t="s">
        <v>150</v>
      </c>
      <c r="BM116" s="17" t="s">
        <v>2480</v>
      </c>
    </row>
    <row r="117" spans="2:65" s="1" customFormat="1" ht="31.5" customHeight="1">
      <c r="B117" s="34"/>
      <c r="C117" s="172" t="s">
        <v>392</v>
      </c>
      <c r="D117" s="172" t="s">
        <v>129</v>
      </c>
      <c r="E117" s="173" t="s">
        <v>2481</v>
      </c>
      <c r="F117" s="174" t="s">
        <v>2482</v>
      </c>
      <c r="G117" s="175" t="s">
        <v>217</v>
      </c>
      <c r="H117" s="176">
        <v>151</v>
      </c>
      <c r="I117" s="177"/>
      <c r="J117" s="176">
        <f t="shared" si="10"/>
        <v>0</v>
      </c>
      <c r="K117" s="174" t="s">
        <v>19</v>
      </c>
      <c r="L117" s="54"/>
      <c r="M117" s="178" t="s">
        <v>19</v>
      </c>
      <c r="N117" s="179" t="s">
        <v>41</v>
      </c>
      <c r="O117" s="35"/>
      <c r="P117" s="180">
        <f t="shared" si="11"/>
        <v>0</v>
      </c>
      <c r="Q117" s="180">
        <v>0</v>
      </c>
      <c r="R117" s="180">
        <f t="shared" si="12"/>
        <v>0</v>
      </c>
      <c r="S117" s="180">
        <v>0</v>
      </c>
      <c r="T117" s="181">
        <f t="shared" si="13"/>
        <v>0</v>
      </c>
      <c r="AR117" s="17" t="s">
        <v>150</v>
      </c>
      <c r="AT117" s="17" t="s">
        <v>129</v>
      </c>
      <c r="AU117" s="17" t="s">
        <v>77</v>
      </c>
      <c r="AY117" s="17" t="s">
        <v>128</v>
      </c>
      <c r="BE117" s="182">
        <f t="shared" si="14"/>
        <v>0</v>
      </c>
      <c r="BF117" s="182">
        <f t="shared" si="15"/>
        <v>0</v>
      </c>
      <c r="BG117" s="182">
        <f t="shared" si="16"/>
        <v>0</v>
      </c>
      <c r="BH117" s="182">
        <f t="shared" si="17"/>
        <v>0</v>
      </c>
      <c r="BI117" s="182">
        <f t="shared" si="18"/>
        <v>0</v>
      </c>
      <c r="BJ117" s="17" t="s">
        <v>77</v>
      </c>
      <c r="BK117" s="182">
        <f t="shared" si="19"/>
        <v>0</v>
      </c>
      <c r="BL117" s="17" t="s">
        <v>150</v>
      </c>
      <c r="BM117" s="17" t="s">
        <v>2483</v>
      </c>
    </row>
    <row r="118" spans="2:65" s="1" customFormat="1" ht="31.5" customHeight="1">
      <c r="B118" s="34"/>
      <c r="C118" s="172" t="s">
        <v>399</v>
      </c>
      <c r="D118" s="172" t="s">
        <v>129</v>
      </c>
      <c r="E118" s="173" t="s">
        <v>2484</v>
      </c>
      <c r="F118" s="174" t="s">
        <v>2485</v>
      </c>
      <c r="G118" s="175" t="s">
        <v>217</v>
      </c>
      <c r="H118" s="176">
        <v>123</v>
      </c>
      <c r="I118" s="177"/>
      <c r="J118" s="176">
        <f t="shared" si="10"/>
        <v>0</v>
      </c>
      <c r="K118" s="174" t="s">
        <v>19</v>
      </c>
      <c r="L118" s="54"/>
      <c r="M118" s="178" t="s">
        <v>19</v>
      </c>
      <c r="N118" s="179" t="s">
        <v>41</v>
      </c>
      <c r="O118" s="35"/>
      <c r="P118" s="180">
        <f t="shared" si="11"/>
        <v>0</v>
      </c>
      <c r="Q118" s="180">
        <v>0</v>
      </c>
      <c r="R118" s="180">
        <f t="shared" si="12"/>
        <v>0</v>
      </c>
      <c r="S118" s="180">
        <v>0</v>
      </c>
      <c r="T118" s="181">
        <f t="shared" si="13"/>
        <v>0</v>
      </c>
      <c r="AR118" s="17" t="s">
        <v>150</v>
      </c>
      <c r="AT118" s="17" t="s">
        <v>129</v>
      </c>
      <c r="AU118" s="17" t="s">
        <v>77</v>
      </c>
      <c r="AY118" s="17" t="s">
        <v>128</v>
      </c>
      <c r="BE118" s="182">
        <f t="shared" si="14"/>
        <v>0</v>
      </c>
      <c r="BF118" s="182">
        <f t="shared" si="15"/>
        <v>0</v>
      </c>
      <c r="BG118" s="182">
        <f t="shared" si="16"/>
        <v>0</v>
      </c>
      <c r="BH118" s="182">
        <f t="shared" si="17"/>
        <v>0</v>
      </c>
      <c r="BI118" s="182">
        <f t="shared" si="18"/>
        <v>0</v>
      </c>
      <c r="BJ118" s="17" t="s">
        <v>77</v>
      </c>
      <c r="BK118" s="182">
        <f t="shared" si="19"/>
        <v>0</v>
      </c>
      <c r="BL118" s="17" t="s">
        <v>150</v>
      </c>
      <c r="BM118" s="17" t="s">
        <v>2486</v>
      </c>
    </row>
    <row r="119" spans="2:65" s="1" customFormat="1" ht="22.5" customHeight="1">
      <c r="B119" s="34"/>
      <c r="C119" s="172" t="s">
        <v>403</v>
      </c>
      <c r="D119" s="172" t="s">
        <v>129</v>
      </c>
      <c r="E119" s="173" t="s">
        <v>2487</v>
      </c>
      <c r="F119" s="174" t="s">
        <v>2488</v>
      </c>
      <c r="G119" s="175" t="s">
        <v>1851</v>
      </c>
      <c r="H119" s="176">
        <v>1</v>
      </c>
      <c r="I119" s="177"/>
      <c r="J119" s="176">
        <f t="shared" si="10"/>
        <v>0</v>
      </c>
      <c r="K119" s="174" t="s">
        <v>19</v>
      </c>
      <c r="L119" s="54"/>
      <c r="M119" s="178" t="s">
        <v>19</v>
      </c>
      <c r="N119" s="179" t="s">
        <v>41</v>
      </c>
      <c r="O119" s="35"/>
      <c r="P119" s="180">
        <f t="shared" si="11"/>
        <v>0</v>
      </c>
      <c r="Q119" s="180">
        <v>0</v>
      </c>
      <c r="R119" s="180">
        <f t="shared" si="12"/>
        <v>0</v>
      </c>
      <c r="S119" s="180">
        <v>0</v>
      </c>
      <c r="T119" s="181">
        <f t="shared" si="13"/>
        <v>0</v>
      </c>
      <c r="AR119" s="17" t="s">
        <v>150</v>
      </c>
      <c r="AT119" s="17" t="s">
        <v>129</v>
      </c>
      <c r="AU119" s="17" t="s">
        <v>77</v>
      </c>
      <c r="AY119" s="17" t="s">
        <v>128</v>
      </c>
      <c r="BE119" s="182">
        <f t="shared" si="14"/>
        <v>0</v>
      </c>
      <c r="BF119" s="182">
        <f t="shared" si="15"/>
        <v>0</v>
      </c>
      <c r="BG119" s="182">
        <f t="shared" si="16"/>
        <v>0</v>
      </c>
      <c r="BH119" s="182">
        <f t="shared" si="17"/>
        <v>0</v>
      </c>
      <c r="BI119" s="182">
        <f t="shared" si="18"/>
        <v>0</v>
      </c>
      <c r="BJ119" s="17" t="s">
        <v>77</v>
      </c>
      <c r="BK119" s="182">
        <f t="shared" si="19"/>
        <v>0</v>
      </c>
      <c r="BL119" s="17" t="s">
        <v>150</v>
      </c>
      <c r="BM119" s="17" t="s">
        <v>2489</v>
      </c>
    </row>
    <row r="120" spans="2:65" s="1" customFormat="1" ht="22.5" customHeight="1">
      <c r="B120" s="34"/>
      <c r="C120" s="172" t="s">
        <v>408</v>
      </c>
      <c r="D120" s="172" t="s">
        <v>129</v>
      </c>
      <c r="E120" s="173" t="s">
        <v>2490</v>
      </c>
      <c r="F120" s="174" t="s">
        <v>2491</v>
      </c>
      <c r="G120" s="175" t="s">
        <v>1851</v>
      </c>
      <c r="H120" s="176">
        <v>1</v>
      </c>
      <c r="I120" s="177"/>
      <c r="J120" s="176">
        <f t="shared" si="10"/>
        <v>0</v>
      </c>
      <c r="K120" s="174" t="s">
        <v>19</v>
      </c>
      <c r="L120" s="54"/>
      <c r="M120" s="178" t="s">
        <v>19</v>
      </c>
      <c r="N120" s="179" t="s">
        <v>41</v>
      </c>
      <c r="O120" s="35"/>
      <c r="P120" s="180">
        <f t="shared" si="11"/>
        <v>0</v>
      </c>
      <c r="Q120" s="180">
        <v>0</v>
      </c>
      <c r="R120" s="180">
        <f t="shared" si="12"/>
        <v>0</v>
      </c>
      <c r="S120" s="180">
        <v>0</v>
      </c>
      <c r="T120" s="181">
        <f t="shared" si="13"/>
        <v>0</v>
      </c>
      <c r="AR120" s="17" t="s">
        <v>150</v>
      </c>
      <c r="AT120" s="17" t="s">
        <v>129</v>
      </c>
      <c r="AU120" s="17" t="s">
        <v>77</v>
      </c>
      <c r="AY120" s="17" t="s">
        <v>128</v>
      </c>
      <c r="BE120" s="182">
        <f t="shared" si="14"/>
        <v>0</v>
      </c>
      <c r="BF120" s="182">
        <f t="shared" si="15"/>
        <v>0</v>
      </c>
      <c r="BG120" s="182">
        <f t="shared" si="16"/>
        <v>0</v>
      </c>
      <c r="BH120" s="182">
        <f t="shared" si="17"/>
        <v>0</v>
      </c>
      <c r="BI120" s="182">
        <f t="shared" si="18"/>
        <v>0</v>
      </c>
      <c r="BJ120" s="17" t="s">
        <v>77</v>
      </c>
      <c r="BK120" s="182">
        <f t="shared" si="19"/>
        <v>0</v>
      </c>
      <c r="BL120" s="17" t="s">
        <v>150</v>
      </c>
      <c r="BM120" s="17" t="s">
        <v>2492</v>
      </c>
    </row>
    <row r="121" spans="2:65" s="1" customFormat="1" ht="22.5" customHeight="1">
      <c r="B121" s="34"/>
      <c r="C121" s="172" t="s">
        <v>413</v>
      </c>
      <c r="D121" s="172" t="s">
        <v>129</v>
      </c>
      <c r="E121" s="173" t="s">
        <v>2493</v>
      </c>
      <c r="F121" s="174" t="s">
        <v>2494</v>
      </c>
      <c r="G121" s="175" t="s">
        <v>1851</v>
      </c>
      <c r="H121" s="176">
        <v>22</v>
      </c>
      <c r="I121" s="177"/>
      <c r="J121" s="176">
        <f t="shared" si="10"/>
        <v>0</v>
      </c>
      <c r="K121" s="174" t="s">
        <v>19</v>
      </c>
      <c r="L121" s="54"/>
      <c r="M121" s="178" t="s">
        <v>19</v>
      </c>
      <c r="N121" s="179" t="s">
        <v>41</v>
      </c>
      <c r="O121" s="35"/>
      <c r="P121" s="180">
        <f t="shared" si="11"/>
        <v>0</v>
      </c>
      <c r="Q121" s="180">
        <v>0</v>
      </c>
      <c r="R121" s="180">
        <f t="shared" si="12"/>
        <v>0</v>
      </c>
      <c r="S121" s="180">
        <v>0</v>
      </c>
      <c r="T121" s="181">
        <f t="shared" si="13"/>
        <v>0</v>
      </c>
      <c r="AR121" s="17" t="s">
        <v>150</v>
      </c>
      <c r="AT121" s="17" t="s">
        <v>129</v>
      </c>
      <c r="AU121" s="17" t="s">
        <v>77</v>
      </c>
      <c r="AY121" s="17" t="s">
        <v>128</v>
      </c>
      <c r="BE121" s="182">
        <f t="shared" si="14"/>
        <v>0</v>
      </c>
      <c r="BF121" s="182">
        <f t="shared" si="15"/>
        <v>0</v>
      </c>
      <c r="BG121" s="182">
        <f t="shared" si="16"/>
        <v>0</v>
      </c>
      <c r="BH121" s="182">
        <f t="shared" si="17"/>
        <v>0</v>
      </c>
      <c r="BI121" s="182">
        <f t="shared" si="18"/>
        <v>0</v>
      </c>
      <c r="BJ121" s="17" t="s">
        <v>77</v>
      </c>
      <c r="BK121" s="182">
        <f t="shared" si="19"/>
        <v>0</v>
      </c>
      <c r="BL121" s="17" t="s">
        <v>150</v>
      </c>
      <c r="BM121" s="17" t="s">
        <v>2495</v>
      </c>
    </row>
    <row r="122" spans="2:65" s="1" customFormat="1" ht="22.5" customHeight="1">
      <c r="B122" s="34"/>
      <c r="C122" s="172" t="s">
        <v>418</v>
      </c>
      <c r="D122" s="172" t="s">
        <v>129</v>
      </c>
      <c r="E122" s="173" t="s">
        <v>2496</v>
      </c>
      <c r="F122" s="174" t="s">
        <v>2497</v>
      </c>
      <c r="G122" s="175" t="s">
        <v>1851</v>
      </c>
      <c r="H122" s="176">
        <v>6</v>
      </c>
      <c r="I122" s="177"/>
      <c r="J122" s="176">
        <f t="shared" si="10"/>
        <v>0</v>
      </c>
      <c r="K122" s="174" t="s">
        <v>19</v>
      </c>
      <c r="L122" s="54"/>
      <c r="M122" s="178" t="s">
        <v>19</v>
      </c>
      <c r="N122" s="179" t="s">
        <v>41</v>
      </c>
      <c r="O122" s="35"/>
      <c r="P122" s="180">
        <f t="shared" si="11"/>
        <v>0</v>
      </c>
      <c r="Q122" s="180">
        <v>0</v>
      </c>
      <c r="R122" s="180">
        <f t="shared" si="12"/>
        <v>0</v>
      </c>
      <c r="S122" s="180">
        <v>0</v>
      </c>
      <c r="T122" s="181">
        <f t="shared" si="13"/>
        <v>0</v>
      </c>
      <c r="AR122" s="17" t="s">
        <v>150</v>
      </c>
      <c r="AT122" s="17" t="s">
        <v>129</v>
      </c>
      <c r="AU122" s="17" t="s">
        <v>77</v>
      </c>
      <c r="AY122" s="17" t="s">
        <v>128</v>
      </c>
      <c r="BE122" s="182">
        <f t="shared" si="14"/>
        <v>0</v>
      </c>
      <c r="BF122" s="182">
        <f t="shared" si="15"/>
        <v>0</v>
      </c>
      <c r="BG122" s="182">
        <f t="shared" si="16"/>
        <v>0</v>
      </c>
      <c r="BH122" s="182">
        <f t="shared" si="17"/>
        <v>0</v>
      </c>
      <c r="BI122" s="182">
        <f t="shared" si="18"/>
        <v>0</v>
      </c>
      <c r="BJ122" s="17" t="s">
        <v>77</v>
      </c>
      <c r="BK122" s="182">
        <f t="shared" si="19"/>
        <v>0</v>
      </c>
      <c r="BL122" s="17" t="s">
        <v>150</v>
      </c>
      <c r="BM122" s="17" t="s">
        <v>2498</v>
      </c>
    </row>
    <row r="123" spans="2:65" s="1" customFormat="1" ht="22.5" customHeight="1">
      <c r="B123" s="34"/>
      <c r="C123" s="172" t="s">
        <v>422</v>
      </c>
      <c r="D123" s="172" t="s">
        <v>129</v>
      </c>
      <c r="E123" s="173" t="s">
        <v>2499</v>
      </c>
      <c r="F123" s="174" t="s">
        <v>2500</v>
      </c>
      <c r="G123" s="175" t="s">
        <v>1851</v>
      </c>
      <c r="H123" s="176">
        <v>7</v>
      </c>
      <c r="I123" s="177"/>
      <c r="J123" s="176">
        <f t="shared" si="10"/>
        <v>0</v>
      </c>
      <c r="K123" s="174" t="s">
        <v>19</v>
      </c>
      <c r="L123" s="54"/>
      <c r="M123" s="178" t="s">
        <v>19</v>
      </c>
      <c r="N123" s="179" t="s">
        <v>41</v>
      </c>
      <c r="O123" s="35"/>
      <c r="P123" s="180">
        <f t="shared" si="11"/>
        <v>0</v>
      </c>
      <c r="Q123" s="180">
        <v>0</v>
      </c>
      <c r="R123" s="180">
        <f t="shared" si="12"/>
        <v>0</v>
      </c>
      <c r="S123" s="180">
        <v>0</v>
      </c>
      <c r="T123" s="181">
        <f t="shared" si="13"/>
        <v>0</v>
      </c>
      <c r="AR123" s="17" t="s">
        <v>150</v>
      </c>
      <c r="AT123" s="17" t="s">
        <v>129</v>
      </c>
      <c r="AU123" s="17" t="s">
        <v>77</v>
      </c>
      <c r="AY123" s="17" t="s">
        <v>128</v>
      </c>
      <c r="BE123" s="182">
        <f t="shared" si="14"/>
        <v>0</v>
      </c>
      <c r="BF123" s="182">
        <f t="shared" si="15"/>
        <v>0</v>
      </c>
      <c r="BG123" s="182">
        <f t="shared" si="16"/>
        <v>0</v>
      </c>
      <c r="BH123" s="182">
        <f t="shared" si="17"/>
        <v>0</v>
      </c>
      <c r="BI123" s="182">
        <f t="shared" si="18"/>
        <v>0</v>
      </c>
      <c r="BJ123" s="17" t="s">
        <v>77</v>
      </c>
      <c r="BK123" s="182">
        <f t="shared" si="19"/>
        <v>0</v>
      </c>
      <c r="BL123" s="17" t="s">
        <v>150</v>
      </c>
      <c r="BM123" s="17" t="s">
        <v>2501</v>
      </c>
    </row>
    <row r="124" spans="2:65" s="1" customFormat="1" ht="22.5" customHeight="1">
      <c r="B124" s="34"/>
      <c r="C124" s="172" t="s">
        <v>427</v>
      </c>
      <c r="D124" s="172" t="s">
        <v>129</v>
      </c>
      <c r="E124" s="173" t="s">
        <v>2502</v>
      </c>
      <c r="F124" s="174" t="s">
        <v>2503</v>
      </c>
      <c r="G124" s="175" t="s">
        <v>1851</v>
      </c>
      <c r="H124" s="176">
        <v>33</v>
      </c>
      <c r="I124" s="177"/>
      <c r="J124" s="176">
        <f t="shared" si="10"/>
        <v>0</v>
      </c>
      <c r="K124" s="174" t="s">
        <v>19</v>
      </c>
      <c r="L124" s="54"/>
      <c r="M124" s="178" t="s">
        <v>19</v>
      </c>
      <c r="N124" s="179" t="s">
        <v>41</v>
      </c>
      <c r="O124" s="35"/>
      <c r="P124" s="180">
        <f t="shared" si="11"/>
        <v>0</v>
      </c>
      <c r="Q124" s="180">
        <v>0</v>
      </c>
      <c r="R124" s="180">
        <f t="shared" si="12"/>
        <v>0</v>
      </c>
      <c r="S124" s="180">
        <v>0</v>
      </c>
      <c r="T124" s="181">
        <f t="shared" si="13"/>
        <v>0</v>
      </c>
      <c r="AR124" s="17" t="s">
        <v>150</v>
      </c>
      <c r="AT124" s="17" t="s">
        <v>129</v>
      </c>
      <c r="AU124" s="17" t="s">
        <v>77</v>
      </c>
      <c r="AY124" s="17" t="s">
        <v>128</v>
      </c>
      <c r="BE124" s="182">
        <f t="shared" si="14"/>
        <v>0</v>
      </c>
      <c r="BF124" s="182">
        <f t="shared" si="15"/>
        <v>0</v>
      </c>
      <c r="BG124" s="182">
        <f t="shared" si="16"/>
        <v>0</v>
      </c>
      <c r="BH124" s="182">
        <f t="shared" si="17"/>
        <v>0</v>
      </c>
      <c r="BI124" s="182">
        <f t="shared" si="18"/>
        <v>0</v>
      </c>
      <c r="BJ124" s="17" t="s">
        <v>77</v>
      </c>
      <c r="BK124" s="182">
        <f t="shared" si="19"/>
        <v>0</v>
      </c>
      <c r="BL124" s="17" t="s">
        <v>150</v>
      </c>
      <c r="BM124" s="17" t="s">
        <v>2504</v>
      </c>
    </row>
    <row r="125" spans="2:65" s="1" customFormat="1" ht="22.5" customHeight="1">
      <c r="B125" s="34"/>
      <c r="C125" s="172" t="s">
        <v>436</v>
      </c>
      <c r="D125" s="172" t="s">
        <v>129</v>
      </c>
      <c r="E125" s="173" t="s">
        <v>2505</v>
      </c>
      <c r="F125" s="174" t="s">
        <v>2506</v>
      </c>
      <c r="G125" s="175" t="s">
        <v>1851</v>
      </c>
      <c r="H125" s="176">
        <v>3</v>
      </c>
      <c r="I125" s="177"/>
      <c r="J125" s="176">
        <f t="shared" si="10"/>
        <v>0</v>
      </c>
      <c r="K125" s="174" t="s">
        <v>19</v>
      </c>
      <c r="L125" s="54"/>
      <c r="M125" s="178" t="s">
        <v>19</v>
      </c>
      <c r="N125" s="179" t="s">
        <v>41</v>
      </c>
      <c r="O125" s="35"/>
      <c r="P125" s="180">
        <f t="shared" si="11"/>
        <v>0</v>
      </c>
      <c r="Q125" s="180">
        <v>0</v>
      </c>
      <c r="R125" s="180">
        <f t="shared" si="12"/>
        <v>0</v>
      </c>
      <c r="S125" s="180">
        <v>0</v>
      </c>
      <c r="T125" s="181">
        <f t="shared" si="13"/>
        <v>0</v>
      </c>
      <c r="AR125" s="17" t="s">
        <v>150</v>
      </c>
      <c r="AT125" s="17" t="s">
        <v>129</v>
      </c>
      <c r="AU125" s="17" t="s">
        <v>77</v>
      </c>
      <c r="AY125" s="17" t="s">
        <v>128</v>
      </c>
      <c r="BE125" s="182">
        <f t="shared" si="14"/>
        <v>0</v>
      </c>
      <c r="BF125" s="182">
        <f t="shared" si="15"/>
        <v>0</v>
      </c>
      <c r="BG125" s="182">
        <f t="shared" si="16"/>
        <v>0</v>
      </c>
      <c r="BH125" s="182">
        <f t="shared" si="17"/>
        <v>0</v>
      </c>
      <c r="BI125" s="182">
        <f t="shared" si="18"/>
        <v>0</v>
      </c>
      <c r="BJ125" s="17" t="s">
        <v>77</v>
      </c>
      <c r="BK125" s="182">
        <f t="shared" si="19"/>
        <v>0</v>
      </c>
      <c r="BL125" s="17" t="s">
        <v>150</v>
      </c>
      <c r="BM125" s="17" t="s">
        <v>2507</v>
      </c>
    </row>
    <row r="126" spans="2:65" s="1" customFormat="1" ht="22.5" customHeight="1">
      <c r="B126" s="34"/>
      <c r="C126" s="172" t="s">
        <v>443</v>
      </c>
      <c r="D126" s="172" t="s">
        <v>129</v>
      </c>
      <c r="E126" s="173" t="s">
        <v>2508</v>
      </c>
      <c r="F126" s="174" t="s">
        <v>2509</v>
      </c>
      <c r="G126" s="175" t="s">
        <v>1851</v>
      </c>
      <c r="H126" s="176">
        <v>3</v>
      </c>
      <c r="I126" s="177"/>
      <c r="J126" s="176">
        <f t="shared" si="10"/>
        <v>0</v>
      </c>
      <c r="K126" s="174" t="s">
        <v>19</v>
      </c>
      <c r="L126" s="54"/>
      <c r="M126" s="178" t="s">
        <v>19</v>
      </c>
      <c r="N126" s="179" t="s">
        <v>41</v>
      </c>
      <c r="O126" s="35"/>
      <c r="P126" s="180">
        <f t="shared" si="11"/>
        <v>0</v>
      </c>
      <c r="Q126" s="180">
        <v>0</v>
      </c>
      <c r="R126" s="180">
        <f t="shared" si="12"/>
        <v>0</v>
      </c>
      <c r="S126" s="180">
        <v>0</v>
      </c>
      <c r="T126" s="181">
        <f t="shared" si="13"/>
        <v>0</v>
      </c>
      <c r="AR126" s="17" t="s">
        <v>150</v>
      </c>
      <c r="AT126" s="17" t="s">
        <v>129</v>
      </c>
      <c r="AU126" s="17" t="s">
        <v>77</v>
      </c>
      <c r="AY126" s="17" t="s">
        <v>128</v>
      </c>
      <c r="BE126" s="182">
        <f t="shared" si="14"/>
        <v>0</v>
      </c>
      <c r="BF126" s="182">
        <f t="shared" si="15"/>
        <v>0</v>
      </c>
      <c r="BG126" s="182">
        <f t="shared" si="16"/>
        <v>0</v>
      </c>
      <c r="BH126" s="182">
        <f t="shared" si="17"/>
        <v>0</v>
      </c>
      <c r="BI126" s="182">
        <f t="shared" si="18"/>
        <v>0</v>
      </c>
      <c r="BJ126" s="17" t="s">
        <v>77</v>
      </c>
      <c r="BK126" s="182">
        <f t="shared" si="19"/>
        <v>0</v>
      </c>
      <c r="BL126" s="17" t="s">
        <v>150</v>
      </c>
      <c r="BM126" s="17" t="s">
        <v>2510</v>
      </c>
    </row>
    <row r="127" spans="2:65" s="1" customFormat="1" ht="22.5" customHeight="1">
      <c r="B127" s="34"/>
      <c r="C127" s="172" t="s">
        <v>464</v>
      </c>
      <c r="D127" s="172" t="s">
        <v>129</v>
      </c>
      <c r="E127" s="173" t="s">
        <v>2511</v>
      </c>
      <c r="F127" s="174" t="s">
        <v>2512</v>
      </c>
      <c r="G127" s="175" t="s">
        <v>1851</v>
      </c>
      <c r="H127" s="176">
        <v>27</v>
      </c>
      <c r="I127" s="177"/>
      <c r="J127" s="176">
        <f t="shared" si="10"/>
        <v>0</v>
      </c>
      <c r="K127" s="174" t="s">
        <v>19</v>
      </c>
      <c r="L127" s="54"/>
      <c r="M127" s="178" t="s">
        <v>19</v>
      </c>
      <c r="N127" s="179" t="s">
        <v>41</v>
      </c>
      <c r="O127" s="35"/>
      <c r="P127" s="180">
        <f t="shared" si="11"/>
        <v>0</v>
      </c>
      <c r="Q127" s="180">
        <v>0</v>
      </c>
      <c r="R127" s="180">
        <f t="shared" si="12"/>
        <v>0</v>
      </c>
      <c r="S127" s="180">
        <v>0</v>
      </c>
      <c r="T127" s="181">
        <f t="shared" si="13"/>
        <v>0</v>
      </c>
      <c r="AR127" s="17" t="s">
        <v>150</v>
      </c>
      <c r="AT127" s="17" t="s">
        <v>129</v>
      </c>
      <c r="AU127" s="17" t="s">
        <v>77</v>
      </c>
      <c r="AY127" s="17" t="s">
        <v>128</v>
      </c>
      <c r="BE127" s="182">
        <f t="shared" si="14"/>
        <v>0</v>
      </c>
      <c r="BF127" s="182">
        <f t="shared" si="15"/>
        <v>0</v>
      </c>
      <c r="BG127" s="182">
        <f t="shared" si="16"/>
        <v>0</v>
      </c>
      <c r="BH127" s="182">
        <f t="shared" si="17"/>
        <v>0</v>
      </c>
      <c r="BI127" s="182">
        <f t="shared" si="18"/>
        <v>0</v>
      </c>
      <c r="BJ127" s="17" t="s">
        <v>77</v>
      </c>
      <c r="BK127" s="182">
        <f t="shared" si="19"/>
        <v>0</v>
      </c>
      <c r="BL127" s="17" t="s">
        <v>150</v>
      </c>
      <c r="BM127" s="17" t="s">
        <v>2513</v>
      </c>
    </row>
    <row r="128" spans="2:65" s="1" customFormat="1" ht="22.5" customHeight="1">
      <c r="B128" s="34"/>
      <c r="C128" s="172" t="s">
        <v>481</v>
      </c>
      <c r="D128" s="172" t="s">
        <v>129</v>
      </c>
      <c r="E128" s="173" t="s">
        <v>2514</v>
      </c>
      <c r="F128" s="174" t="s">
        <v>2515</v>
      </c>
      <c r="G128" s="175" t="s">
        <v>1851</v>
      </c>
      <c r="H128" s="176">
        <v>15</v>
      </c>
      <c r="I128" s="177"/>
      <c r="J128" s="176">
        <f t="shared" si="10"/>
        <v>0</v>
      </c>
      <c r="K128" s="174" t="s">
        <v>19</v>
      </c>
      <c r="L128" s="54"/>
      <c r="M128" s="178" t="s">
        <v>19</v>
      </c>
      <c r="N128" s="179" t="s">
        <v>41</v>
      </c>
      <c r="O128" s="35"/>
      <c r="P128" s="180">
        <f t="shared" si="11"/>
        <v>0</v>
      </c>
      <c r="Q128" s="180">
        <v>0</v>
      </c>
      <c r="R128" s="180">
        <f t="shared" si="12"/>
        <v>0</v>
      </c>
      <c r="S128" s="180">
        <v>0</v>
      </c>
      <c r="T128" s="181">
        <f t="shared" si="13"/>
        <v>0</v>
      </c>
      <c r="AR128" s="17" t="s">
        <v>150</v>
      </c>
      <c r="AT128" s="17" t="s">
        <v>129</v>
      </c>
      <c r="AU128" s="17" t="s">
        <v>77</v>
      </c>
      <c r="AY128" s="17" t="s">
        <v>128</v>
      </c>
      <c r="BE128" s="182">
        <f t="shared" si="14"/>
        <v>0</v>
      </c>
      <c r="BF128" s="182">
        <f t="shared" si="15"/>
        <v>0</v>
      </c>
      <c r="BG128" s="182">
        <f t="shared" si="16"/>
        <v>0</v>
      </c>
      <c r="BH128" s="182">
        <f t="shared" si="17"/>
        <v>0</v>
      </c>
      <c r="BI128" s="182">
        <f t="shared" si="18"/>
        <v>0</v>
      </c>
      <c r="BJ128" s="17" t="s">
        <v>77</v>
      </c>
      <c r="BK128" s="182">
        <f t="shared" si="19"/>
        <v>0</v>
      </c>
      <c r="BL128" s="17" t="s">
        <v>150</v>
      </c>
      <c r="BM128" s="17" t="s">
        <v>2516</v>
      </c>
    </row>
    <row r="129" spans="2:65" s="1" customFormat="1" ht="22.5" customHeight="1">
      <c r="B129" s="34"/>
      <c r="C129" s="172" t="s">
        <v>485</v>
      </c>
      <c r="D129" s="172" t="s">
        <v>129</v>
      </c>
      <c r="E129" s="173" t="s">
        <v>2517</v>
      </c>
      <c r="F129" s="174" t="s">
        <v>2518</v>
      </c>
      <c r="G129" s="175" t="s">
        <v>1851</v>
      </c>
      <c r="H129" s="176">
        <v>3</v>
      </c>
      <c r="I129" s="177"/>
      <c r="J129" s="176">
        <f t="shared" si="10"/>
        <v>0</v>
      </c>
      <c r="K129" s="174" t="s">
        <v>19</v>
      </c>
      <c r="L129" s="54"/>
      <c r="M129" s="178" t="s">
        <v>19</v>
      </c>
      <c r="N129" s="179" t="s">
        <v>41</v>
      </c>
      <c r="O129" s="35"/>
      <c r="P129" s="180">
        <f t="shared" si="11"/>
        <v>0</v>
      </c>
      <c r="Q129" s="180">
        <v>0</v>
      </c>
      <c r="R129" s="180">
        <f t="shared" si="12"/>
        <v>0</v>
      </c>
      <c r="S129" s="180">
        <v>0</v>
      </c>
      <c r="T129" s="181">
        <f t="shared" si="13"/>
        <v>0</v>
      </c>
      <c r="AR129" s="17" t="s">
        <v>150</v>
      </c>
      <c r="AT129" s="17" t="s">
        <v>129</v>
      </c>
      <c r="AU129" s="17" t="s">
        <v>77</v>
      </c>
      <c r="AY129" s="17" t="s">
        <v>128</v>
      </c>
      <c r="BE129" s="182">
        <f t="shared" si="14"/>
        <v>0</v>
      </c>
      <c r="BF129" s="182">
        <f t="shared" si="15"/>
        <v>0</v>
      </c>
      <c r="BG129" s="182">
        <f t="shared" si="16"/>
        <v>0</v>
      </c>
      <c r="BH129" s="182">
        <f t="shared" si="17"/>
        <v>0</v>
      </c>
      <c r="BI129" s="182">
        <f t="shared" si="18"/>
        <v>0</v>
      </c>
      <c r="BJ129" s="17" t="s">
        <v>77</v>
      </c>
      <c r="BK129" s="182">
        <f t="shared" si="19"/>
        <v>0</v>
      </c>
      <c r="BL129" s="17" t="s">
        <v>150</v>
      </c>
      <c r="BM129" s="17" t="s">
        <v>2519</v>
      </c>
    </row>
    <row r="130" spans="2:65" s="1" customFormat="1" ht="22.5" customHeight="1">
      <c r="B130" s="34"/>
      <c r="C130" s="172" t="s">
        <v>490</v>
      </c>
      <c r="D130" s="172" t="s">
        <v>129</v>
      </c>
      <c r="E130" s="173" t="s">
        <v>2520</v>
      </c>
      <c r="F130" s="174" t="s">
        <v>2521</v>
      </c>
      <c r="G130" s="175" t="s">
        <v>1851</v>
      </c>
      <c r="H130" s="176">
        <v>1</v>
      </c>
      <c r="I130" s="177"/>
      <c r="J130" s="176">
        <f t="shared" si="10"/>
        <v>0</v>
      </c>
      <c r="K130" s="174" t="s">
        <v>19</v>
      </c>
      <c r="L130" s="54"/>
      <c r="M130" s="178" t="s">
        <v>19</v>
      </c>
      <c r="N130" s="179" t="s">
        <v>41</v>
      </c>
      <c r="O130" s="35"/>
      <c r="P130" s="180">
        <f t="shared" si="11"/>
        <v>0</v>
      </c>
      <c r="Q130" s="180">
        <v>0</v>
      </c>
      <c r="R130" s="180">
        <f t="shared" si="12"/>
        <v>0</v>
      </c>
      <c r="S130" s="180">
        <v>0</v>
      </c>
      <c r="T130" s="181">
        <f t="shared" si="13"/>
        <v>0</v>
      </c>
      <c r="AR130" s="17" t="s">
        <v>150</v>
      </c>
      <c r="AT130" s="17" t="s">
        <v>129</v>
      </c>
      <c r="AU130" s="17" t="s">
        <v>77</v>
      </c>
      <c r="AY130" s="17" t="s">
        <v>128</v>
      </c>
      <c r="BE130" s="182">
        <f t="shared" si="14"/>
        <v>0</v>
      </c>
      <c r="BF130" s="182">
        <f t="shared" si="15"/>
        <v>0</v>
      </c>
      <c r="BG130" s="182">
        <f t="shared" si="16"/>
        <v>0</v>
      </c>
      <c r="BH130" s="182">
        <f t="shared" si="17"/>
        <v>0</v>
      </c>
      <c r="BI130" s="182">
        <f t="shared" si="18"/>
        <v>0</v>
      </c>
      <c r="BJ130" s="17" t="s">
        <v>77</v>
      </c>
      <c r="BK130" s="182">
        <f t="shared" si="19"/>
        <v>0</v>
      </c>
      <c r="BL130" s="17" t="s">
        <v>150</v>
      </c>
      <c r="BM130" s="17" t="s">
        <v>2522</v>
      </c>
    </row>
    <row r="131" spans="2:65" s="1" customFormat="1" ht="22.5" customHeight="1">
      <c r="B131" s="34"/>
      <c r="C131" s="172" t="s">
        <v>497</v>
      </c>
      <c r="D131" s="172" t="s">
        <v>129</v>
      </c>
      <c r="E131" s="173" t="s">
        <v>2523</v>
      </c>
      <c r="F131" s="174" t="s">
        <v>2524</v>
      </c>
      <c r="G131" s="175" t="s">
        <v>1851</v>
      </c>
      <c r="H131" s="176">
        <v>1</v>
      </c>
      <c r="I131" s="177"/>
      <c r="J131" s="176">
        <f t="shared" si="10"/>
        <v>0</v>
      </c>
      <c r="K131" s="174" t="s">
        <v>19</v>
      </c>
      <c r="L131" s="54"/>
      <c r="M131" s="178" t="s">
        <v>19</v>
      </c>
      <c r="N131" s="179" t="s">
        <v>41</v>
      </c>
      <c r="O131" s="35"/>
      <c r="P131" s="180">
        <f t="shared" si="11"/>
        <v>0</v>
      </c>
      <c r="Q131" s="180">
        <v>0</v>
      </c>
      <c r="R131" s="180">
        <f t="shared" si="12"/>
        <v>0</v>
      </c>
      <c r="S131" s="180">
        <v>0</v>
      </c>
      <c r="T131" s="181">
        <f t="shared" si="13"/>
        <v>0</v>
      </c>
      <c r="AR131" s="17" t="s">
        <v>150</v>
      </c>
      <c r="AT131" s="17" t="s">
        <v>129</v>
      </c>
      <c r="AU131" s="17" t="s">
        <v>77</v>
      </c>
      <c r="AY131" s="17" t="s">
        <v>128</v>
      </c>
      <c r="BE131" s="182">
        <f t="shared" si="14"/>
        <v>0</v>
      </c>
      <c r="BF131" s="182">
        <f t="shared" si="15"/>
        <v>0</v>
      </c>
      <c r="BG131" s="182">
        <f t="shared" si="16"/>
        <v>0</v>
      </c>
      <c r="BH131" s="182">
        <f t="shared" si="17"/>
        <v>0</v>
      </c>
      <c r="BI131" s="182">
        <f t="shared" si="18"/>
        <v>0</v>
      </c>
      <c r="BJ131" s="17" t="s">
        <v>77</v>
      </c>
      <c r="BK131" s="182">
        <f t="shared" si="19"/>
        <v>0</v>
      </c>
      <c r="BL131" s="17" t="s">
        <v>150</v>
      </c>
      <c r="BM131" s="17" t="s">
        <v>2525</v>
      </c>
    </row>
    <row r="132" spans="2:65" s="1" customFormat="1" ht="22.5" customHeight="1">
      <c r="B132" s="34"/>
      <c r="C132" s="172" t="s">
        <v>503</v>
      </c>
      <c r="D132" s="172" t="s">
        <v>129</v>
      </c>
      <c r="E132" s="173" t="s">
        <v>2526</v>
      </c>
      <c r="F132" s="174" t="s">
        <v>2527</v>
      </c>
      <c r="G132" s="175" t="s">
        <v>1851</v>
      </c>
      <c r="H132" s="176">
        <v>2</v>
      </c>
      <c r="I132" s="177"/>
      <c r="J132" s="176">
        <f t="shared" si="10"/>
        <v>0</v>
      </c>
      <c r="K132" s="174" t="s">
        <v>19</v>
      </c>
      <c r="L132" s="54"/>
      <c r="M132" s="178" t="s">
        <v>19</v>
      </c>
      <c r="N132" s="179" t="s">
        <v>41</v>
      </c>
      <c r="O132" s="35"/>
      <c r="P132" s="180">
        <f t="shared" si="11"/>
        <v>0</v>
      </c>
      <c r="Q132" s="180">
        <v>0</v>
      </c>
      <c r="R132" s="180">
        <f t="shared" si="12"/>
        <v>0</v>
      </c>
      <c r="S132" s="180">
        <v>0</v>
      </c>
      <c r="T132" s="181">
        <f t="shared" si="13"/>
        <v>0</v>
      </c>
      <c r="AR132" s="17" t="s">
        <v>150</v>
      </c>
      <c r="AT132" s="17" t="s">
        <v>129</v>
      </c>
      <c r="AU132" s="17" t="s">
        <v>77</v>
      </c>
      <c r="AY132" s="17" t="s">
        <v>128</v>
      </c>
      <c r="BE132" s="182">
        <f t="shared" si="14"/>
        <v>0</v>
      </c>
      <c r="BF132" s="182">
        <f t="shared" si="15"/>
        <v>0</v>
      </c>
      <c r="BG132" s="182">
        <f t="shared" si="16"/>
        <v>0</v>
      </c>
      <c r="BH132" s="182">
        <f t="shared" si="17"/>
        <v>0</v>
      </c>
      <c r="BI132" s="182">
        <f t="shared" si="18"/>
        <v>0</v>
      </c>
      <c r="BJ132" s="17" t="s">
        <v>77</v>
      </c>
      <c r="BK132" s="182">
        <f t="shared" si="19"/>
        <v>0</v>
      </c>
      <c r="BL132" s="17" t="s">
        <v>150</v>
      </c>
      <c r="BM132" s="17" t="s">
        <v>2528</v>
      </c>
    </row>
    <row r="133" spans="2:65" s="1" customFormat="1" ht="22.5" customHeight="1">
      <c r="B133" s="34"/>
      <c r="C133" s="172" t="s">
        <v>508</v>
      </c>
      <c r="D133" s="172" t="s">
        <v>129</v>
      </c>
      <c r="E133" s="173" t="s">
        <v>2529</v>
      </c>
      <c r="F133" s="174" t="s">
        <v>2530</v>
      </c>
      <c r="G133" s="175" t="s">
        <v>1851</v>
      </c>
      <c r="H133" s="176">
        <v>2</v>
      </c>
      <c r="I133" s="177"/>
      <c r="J133" s="176">
        <f t="shared" si="10"/>
        <v>0</v>
      </c>
      <c r="K133" s="174" t="s">
        <v>19</v>
      </c>
      <c r="L133" s="54"/>
      <c r="M133" s="178" t="s">
        <v>19</v>
      </c>
      <c r="N133" s="179" t="s">
        <v>41</v>
      </c>
      <c r="O133" s="35"/>
      <c r="P133" s="180">
        <f t="shared" si="11"/>
        <v>0</v>
      </c>
      <c r="Q133" s="180">
        <v>0</v>
      </c>
      <c r="R133" s="180">
        <f t="shared" si="12"/>
        <v>0</v>
      </c>
      <c r="S133" s="180">
        <v>0</v>
      </c>
      <c r="T133" s="181">
        <f t="shared" si="13"/>
        <v>0</v>
      </c>
      <c r="AR133" s="17" t="s">
        <v>150</v>
      </c>
      <c r="AT133" s="17" t="s">
        <v>129</v>
      </c>
      <c r="AU133" s="17" t="s">
        <v>77</v>
      </c>
      <c r="AY133" s="17" t="s">
        <v>128</v>
      </c>
      <c r="BE133" s="182">
        <f t="shared" si="14"/>
        <v>0</v>
      </c>
      <c r="BF133" s="182">
        <f t="shared" si="15"/>
        <v>0</v>
      </c>
      <c r="BG133" s="182">
        <f t="shared" si="16"/>
        <v>0</v>
      </c>
      <c r="BH133" s="182">
        <f t="shared" si="17"/>
        <v>0</v>
      </c>
      <c r="BI133" s="182">
        <f t="shared" si="18"/>
        <v>0</v>
      </c>
      <c r="BJ133" s="17" t="s">
        <v>77</v>
      </c>
      <c r="BK133" s="182">
        <f t="shared" si="19"/>
        <v>0</v>
      </c>
      <c r="BL133" s="17" t="s">
        <v>150</v>
      </c>
      <c r="BM133" s="17" t="s">
        <v>2531</v>
      </c>
    </row>
    <row r="134" spans="2:65" s="1" customFormat="1" ht="22.5" customHeight="1">
      <c r="B134" s="34"/>
      <c r="C134" s="172" t="s">
        <v>515</v>
      </c>
      <c r="D134" s="172" t="s">
        <v>129</v>
      </c>
      <c r="E134" s="173" t="s">
        <v>2532</v>
      </c>
      <c r="F134" s="174" t="s">
        <v>2533</v>
      </c>
      <c r="G134" s="175" t="s">
        <v>1851</v>
      </c>
      <c r="H134" s="176">
        <v>10</v>
      </c>
      <c r="I134" s="177"/>
      <c r="J134" s="176">
        <f t="shared" si="10"/>
        <v>0</v>
      </c>
      <c r="K134" s="174" t="s">
        <v>19</v>
      </c>
      <c r="L134" s="54"/>
      <c r="M134" s="178" t="s">
        <v>19</v>
      </c>
      <c r="N134" s="179" t="s">
        <v>41</v>
      </c>
      <c r="O134" s="35"/>
      <c r="P134" s="180">
        <f t="shared" si="11"/>
        <v>0</v>
      </c>
      <c r="Q134" s="180">
        <v>0</v>
      </c>
      <c r="R134" s="180">
        <f t="shared" si="12"/>
        <v>0</v>
      </c>
      <c r="S134" s="180">
        <v>0</v>
      </c>
      <c r="T134" s="181">
        <f t="shared" si="13"/>
        <v>0</v>
      </c>
      <c r="AR134" s="17" t="s">
        <v>150</v>
      </c>
      <c r="AT134" s="17" t="s">
        <v>129</v>
      </c>
      <c r="AU134" s="17" t="s">
        <v>77</v>
      </c>
      <c r="AY134" s="17" t="s">
        <v>128</v>
      </c>
      <c r="BE134" s="182">
        <f t="shared" si="14"/>
        <v>0</v>
      </c>
      <c r="BF134" s="182">
        <f t="shared" si="15"/>
        <v>0</v>
      </c>
      <c r="BG134" s="182">
        <f t="shared" si="16"/>
        <v>0</v>
      </c>
      <c r="BH134" s="182">
        <f t="shared" si="17"/>
        <v>0</v>
      </c>
      <c r="BI134" s="182">
        <f t="shared" si="18"/>
        <v>0</v>
      </c>
      <c r="BJ134" s="17" t="s">
        <v>77</v>
      </c>
      <c r="BK134" s="182">
        <f t="shared" si="19"/>
        <v>0</v>
      </c>
      <c r="BL134" s="17" t="s">
        <v>150</v>
      </c>
      <c r="BM134" s="17" t="s">
        <v>2534</v>
      </c>
    </row>
    <row r="135" spans="2:65" s="1" customFormat="1" ht="22.5" customHeight="1">
      <c r="B135" s="34"/>
      <c r="C135" s="172" t="s">
        <v>529</v>
      </c>
      <c r="D135" s="172" t="s">
        <v>129</v>
      </c>
      <c r="E135" s="173" t="s">
        <v>2535</v>
      </c>
      <c r="F135" s="174" t="s">
        <v>2536</v>
      </c>
      <c r="G135" s="175" t="s">
        <v>1851</v>
      </c>
      <c r="H135" s="176">
        <v>20</v>
      </c>
      <c r="I135" s="177"/>
      <c r="J135" s="176">
        <f t="shared" si="10"/>
        <v>0</v>
      </c>
      <c r="K135" s="174" t="s">
        <v>19</v>
      </c>
      <c r="L135" s="54"/>
      <c r="M135" s="178" t="s">
        <v>19</v>
      </c>
      <c r="N135" s="179" t="s">
        <v>41</v>
      </c>
      <c r="O135" s="35"/>
      <c r="P135" s="180">
        <f t="shared" si="11"/>
        <v>0</v>
      </c>
      <c r="Q135" s="180">
        <v>0</v>
      </c>
      <c r="R135" s="180">
        <f t="shared" si="12"/>
        <v>0</v>
      </c>
      <c r="S135" s="180">
        <v>0</v>
      </c>
      <c r="T135" s="181">
        <f t="shared" si="13"/>
        <v>0</v>
      </c>
      <c r="AR135" s="17" t="s">
        <v>150</v>
      </c>
      <c r="AT135" s="17" t="s">
        <v>129</v>
      </c>
      <c r="AU135" s="17" t="s">
        <v>77</v>
      </c>
      <c r="AY135" s="17" t="s">
        <v>128</v>
      </c>
      <c r="BE135" s="182">
        <f t="shared" si="14"/>
        <v>0</v>
      </c>
      <c r="BF135" s="182">
        <f t="shared" si="15"/>
        <v>0</v>
      </c>
      <c r="BG135" s="182">
        <f t="shared" si="16"/>
        <v>0</v>
      </c>
      <c r="BH135" s="182">
        <f t="shared" si="17"/>
        <v>0</v>
      </c>
      <c r="BI135" s="182">
        <f t="shared" si="18"/>
        <v>0</v>
      </c>
      <c r="BJ135" s="17" t="s">
        <v>77</v>
      </c>
      <c r="BK135" s="182">
        <f t="shared" si="19"/>
        <v>0</v>
      </c>
      <c r="BL135" s="17" t="s">
        <v>150</v>
      </c>
      <c r="BM135" s="17" t="s">
        <v>2537</v>
      </c>
    </row>
    <row r="136" spans="2:65" s="1" customFormat="1" ht="22.5" customHeight="1">
      <c r="B136" s="34"/>
      <c r="C136" s="172" t="s">
        <v>535</v>
      </c>
      <c r="D136" s="172" t="s">
        <v>129</v>
      </c>
      <c r="E136" s="173" t="s">
        <v>2538</v>
      </c>
      <c r="F136" s="174" t="s">
        <v>2539</v>
      </c>
      <c r="G136" s="175" t="s">
        <v>1851</v>
      </c>
      <c r="H136" s="176">
        <v>48</v>
      </c>
      <c r="I136" s="177"/>
      <c r="J136" s="176">
        <f t="shared" si="10"/>
        <v>0</v>
      </c>
      <c r="K136" s="174" t="s">
        <v>19</v>
      </c>
      <c r="L136" s="54"/>
      <c r="M136" s="178" t="s">
        <v>19</v>
      </c>
      <c r="N136" s="179" t="s">
        <v>41</v>
      </c>
      <c r="O136" s="35"/>
      <c r="P136" s="180">
        <f t="shared" si="11"/>
        <v>0</v>
      </c>
      <c r="Q136" s="180">
        <v>0</v>
      </c>
      <c r="R136" s="180">
        <f t="shared" si="12"/>
        <v>0</v>
      </c>
      <c r="S136" s="180">
        <v>0</v>
      </c>
      <c r="T136" s="181">
        <f t="shared" si="13"/>
        <v>0</v>
      </c>
      <c r="AR136" s="17" t="s">
        <v>150</v>
      </c>
      <c r="AT136" s="17" t="s">
        <v>129</v>
      </c>
      <c r="AU136" s="17" t="s">
        <v>77</v>
      </c>
      <c r="AY136" s="17" t="s">
        <v>128</v>
      </c>
      <c r="BE136" s="182">
        <f t="shared" si="14"/>
        <v>0</v>
      </c>
      <c r="BF136" s="182">
        <f t="shared" si="15"/>
        <v>0</v>
      </c>
      <c r="BG136" s="182">
        <f t="shared" si="16"/>
        <v>0</v>
      </c>
      <c r="BH136" s="182">
        <f t="shared" si="17"/>
        <v>0</v>
      </c>
      <c r="BI136" s="182">
        <f t="shared" si="18"/>
        <v>0</v>
      </c>
      <c r="BJ136" s="17" t="s">
        <v>77</v>
      </c>
      <c r="BK136" s="182">
        <f t="shared" si="19"/>
        <v>0</v>
      </c>
      <c r="BL136" s="17" t="s">
        <v>150</v>
      </c>
      <c r="BM136" s="17" t="s">
        <v>2540</v>
      </c>
    </row>
    <row r="137" spans="2:65" s="1" customFormat="1" ht="22.5" customHeight="1">
      <c r="B137" s="34"/>
      <c r="C137" s="172" t="s">
        <v>544</v>
      </c>
      <c r="D137" s="172" t="s">
        <v>129</v>
      </c>
      <c r="E137" s="173" t="s">
        <v>2541</v>
      </c>
      <c r="F137" s="174" t="s">
        <v>2542</v>
      </c>
      <c r="G137" s="175" t="s">
        <v>1851</v>
      </c>
      <c r="H137" s="176">
        <v>78</v>
      </c>
      <c r="I137" s="177"/>
      <c r="J137" s="176">
        <f t="shared" si="10"/>
        <v>0</v>
      </c>
      <c r="K137" s="174" t="s">
        <v>19</v>
      </c>
      <c r="L137" s="54"/>
      <c r="M137" s="178" t="s">
        <v>19</v>
      </c>
      <c r="N137" s="179" t="s">
        <v>41</v>
      </c>
      <c r="O137" s="35"/>
      <c r="P137" s="180">
        <f t="shared" si="11"/>
        <v>0</v>
      </c>
      <c r="Q137" s="180">
        <v>0</v>
      </c>
      <c r="R137" s="180">
        <f t="shared" si="12"/>
        <v>0</v>
      </c>
      <c r="S137" s="180">
        <v>0</v>
      </c>
      <c r="T137" s="181">
        <f t="shared" si="13"/>
        <v>0</v>
      </c>
      <c r="AR137" s="17" t="s">
        <v>150</v>
      </c>
      <c r="AT137" s="17" t="s">
        <v>129</v>
      </c>
      <c r="AU137" s="17" t="s">
        <v>77</v>
      </c>
      <c r="AY137" s="17" t="s">
        <v>128</v>
      </c>
      <c r="BE137" s="182">
        <f t="shared" si="14"/>
        <v>0</v>
      </c>
      <c r="BF137" s="182">
        <f t="shared" si="15"/>
        <v>0</v>
      </c>
      <c r="BG137" s="182">
        <f t="shared" si="16"/>
        <v>0</v>
      </c>
      <c r="BH137" s="182">
        <f t="shared" si="17"/>
        <v>0</v>
      </c>
      <c r="BI137" s="182">
        <f t="shared" si="18"/>
        <v>0</v>
      </c>
      <c r="BJ137" s="17" t="s">
        <v>77</v>
      </c>
      <c r="BK137" s="182">
        <f t="shared" si="19"/>
        <v>0</v>
      </c>
      <c r="BL137" s="17" t="s">
        <v>150</v>
      </c>
      <c r="BM137" s="17" t="s">
        <v>2543</v>
      </c>
    </row>
    <row r="138" spans="2:65" s="1" customFormat="1" ht="22.5" customHeight="1">
      <c r="B138" s="34"/>
      <c r="C138" s="172" t="s">
        <v>551</v>
      </c>
      <c r="D138" s="172" t="s">
        <v>129</v>
      </c>
      <c r="E138" s="173" t="s">
        <v>2544</v>
      </c>
      <c r="F138" s="174" t="s">
        <v>2545</v>
      </c>
      <c r="G138" s="175" t="s">
        <v>1851</v>
      </c>
      <c r="H138" s="176">
        <v>110</v>
      </c>
      <c r="I138" s="177"/>
      <c r="J138" s="176">
        <f t="shared" si="10"/>
        <v>0</v>
      </c>
      <c r="K138" s="174" t="s">
        <v>19</v>
      </c>
      <c r="L138" s="54"/>
      <c r="M138" s="178" t="s">
        <v>19</v>
      </c>
      <c r="N138" s="179" t="s">
        <v>41</v>
      </c>
      <c r="O138" s="35"/>
      <c r="P138" s="180">
        <f t="shared" si="11"/>
        <v>0</v>
      </c>
      <c r="Q138" s="180">
        <v>0</v>
      </c>
      <c r="R138" s="180">
        <f t="shared" si="12"/>
        <v>0</v>
      </c>
      <c r="S138" s="180">
        <v>0</v>
      </c>
      <c r="T138" s="181">
        <f t="shared" si="13"/>
        <v>0</v>
      </c>
      <c r="AR138" s="17" t="s">
        <v>150</v>
      </c>
      <c r="AT138" s="17" t="s">
        <v>129</v>
      </c>
      <c r="AU138" s="17" t="s">
        <v>77</v>
      </c>
      <c r="AY138" s="17" t="s">
        <v>128</v>
      </c>
      <c r="BE138" s="182">
        <f t="shared" si="14"/>
        <v>0</v>
      </c>
      <c r="BF138" s="182">
        <f t="shared" si="15"/>
        <v>0</v>
      </c>
      <c r="BG138" s="182">
        <f t="shared" si="16"/>
        <v>0</v>
      </c>
      <c r="BH138" s="182">
        <f t="shared" si="17"/>
        <v>0</v>
      </c>
      <c r="BI138" s="182">
        <f t="shared" si="18"/>
        <v>0</v>
      </c>
      <c r="BJ138" s="17" t="s">
        <v>77</v>
      </c>
      <c r="BK138" s="182">
        <f t="shared" si="19"/>
        <v>0</v>
      </c>
      <c r="BL138" s="17" t="s">
        <v>150</v>
      </c>
      <c r="BM138" s="17" t="s">
        <v>2546</v>
      </c>
    </row>
    <row r="139" spans="2:65" s="1" customFormat="1" ht="22.5" customHeight="1">
      <c r="B139" s="34"/>
      <c r="C139" s="172" t="s">
        <v>558</v>
      </c>
      <c r="D139" s="172" t="s">
        <v>129</v>
      </c>
      <c r="E139" s="173" t="s">
        <v>2547</v>
      </c>
      <c r="F139" s="174" t="s">
        <v>2548</v>
      </c>
      <c r="G139" s="175" t="s">
        <v>217</v>
      </c>
      <c r="H139" s="176">
        <v>529</v>
      </c>
      <c r="I139" s="177"/>
      <c r="J139" s="176">
        <f t="shared" si="10"/>
        <v>0</v>
      </c>
      <c r="K139" s="174" t="s">
        <v>19</v>
      </c>
      <c r="L139" s="54"/>
      <c r="M139" s="178" t="s">
        <v>19</v>
      </c>
      <c r="N139" s="179" t="s">
        <v>41</v>
      </c>
      <c r="O139" s="35"/>
      <c r="P139" s="180">
        <f t="shared" si="11"/>
        <v>0</v>
      </c>
      <c r="Q139" s="180">
        <v>0</v>
      </c>
      <c r="R139" s="180">
        <f t="shared" si="12"/>
        <v>0</v>
      </c>
      <c r="S139" s="180">
        <v>0</v>
      </c>
      <c r="T139" s="181">
        <f t="shared" si="13"/>
        <v>0</v>
      </c>
      <c r="AR139" s="17" t="s">
        <v>150</v>
      </c>
      <c r="AT139" s="17" t="s">
        <v>129</v>
      </c>
      <c r="AU139" s="17" t="s">
        <v>77</v>
      </c>
      <c r="AY139" s="17" t="s">
        <v>128</v>
      </c>
      <c r="BE139" s="182">
        <f t="shared" si="14"/>
        <v>0</v>
      </c>
      <c r="BF139" s="182">
        <f t="shared" si="15"/>
        <v>0</v>
      </c>
      <c r="BG139" s="182">
        <f t="shared" si="16"/>
        <v>0</v>
      </c>
      <c r="BH139" s="182">
        <f t="shared" si="17"/>
        <v>0</v>
      </c>
      <c r="BI139" s="182">
        <f t="shared" si="18"/>
        <v>0</v>
      </c>
      <c r="BJ139" s="17" t="s">
        <v>77</v>
      </c>
      <c r="BK139" s="182">
        <f t="shared" si="19"/>
        <v>0</v>
      </c>
      <c r="BL139" s="17" t="s">
        <v>150</v>
      </c>
      <c r="BM139" s="17" t="s">
        <v>2549</v>
      </c>
    </row>
    <row r="140" spans="2:65" s="1" customFormat="1" ht="22.5" customHeight="1">
      <c r="B140" s="34"/>
      <c r="C140" s="172" t="s">
        <v>562</v>
      </c>
      <c r="D140" s="172" t="s">
        <v>129</v>
      </c>
      <c r="E140" s="173" t="s">
        <v>2550</v>
      </c>
      <c r="F140" s="174" t="s">
        <v>2551</v>
      </c>
      <c r="G140" s="175" t="s">
        <v>217</v>
      </c>
      <c r="H140" s="176">
        <v>529</v>
      </c>
      <c r="I140" s="177"/>
      <c r="J140" s="176">
        <f t="shared" si="10"/>
        <v>0</v>
      </c>
      <c r="K140" s="174" t="s">
        <v>19</v>
      </c>
      <c r="L140" s="54"/>
      <c r="M140" s="178" t="s">
        <v>19</v>
      </c>
      <c r="N140" s="179" t="s">
        <v>41</v>
      </c>
      <c r="O140" s="35"/>
      <c r="P140" s="180">
        <f t="shared" si="11"/>
        <v>0</v>
      </c>
      <c r="Q140" s="180">
        <v>0</v>
      </c>
      <c r="R140" s="180">
        <f t="shared" si="12"/>
        <v>0</v>
      </c>
      <c r="S140" s="180">
        <v>0</v>
      </c>
      <c r="T140" s="181">
        <f t="shared" si="13"/>
        <v>0</v>
      </c>
      <c r="AR140" s="17" t="s">
        <v>150</v>
      </c>
      <c r="AT140" s="17" t="s">
        <v>129</v>
      </c>
      <c r="AU140" s="17" t="s">
        <v>77</v>
      </c>
      <c r="AY140" s="17" t="s">
        <v>128</v>
      </c>
      <c r="BE140" s="182">
        <f t="shared" si="14"/>
        <v>0</v>
      </c>
      <c r="BF140" s="182">
        <f t="shared" si="15"/>
        <v>0</v>
      </c>
      <c r="BG140" s="182">
        <f t="shared" si="16"/>
        <v>0</v>
      </c>
      <c r="BH140" s="182">
        <f t="shared" si="17"/>
        <v>0</v>
      </c>
      <c r="BI140" s="182">
        <f t="shared" si="18"/>
        <v>0</v>
      </c>
      <c r="BJ140" s="17" t="s">
        <v>77</v>
      </c>
      <c r="BK140" s="182">
        <f t="shared" si="19"/>
        <v>0</v>
      </c>
      <c r="BL140" s="17" t="s">
        <v>150</v>
      </c>
      <c r="BM140" s="17" t="s">
        <v>2552</v>
      </c>
    </row>
    <row r="141" spans="2:63" s="9" customFormat="1" ht="37.35" customHeight="1">
      <c r="B141" s="158"/>
      <c r="C141" s="159"/>
      <c r="D141" s="160" t="s">
        <v>69</v>
      </c>
      <c r="E141" s="161" t="s">
        <v>1880</v>
      </c>
      <c r="F141" s="161" t="s">
        <v>2553</v>
      </c>
      <c r="G141" s="159"/>
      <c r="H141" s="159"/>
      <c r="I141" s="162"/>
      <c r="J141" s="163">
        <f>BK141</f>
        <v>0</v>
      </c>
      <c r="K141" s="159"/>
      <c r="L141" s="164"/>
      <c r="M141" s="165"/>
      <c r="N141" s="166"/>
      <c r="O141" s="166"/>
      <c r="P141" s="167">
        <f>SUM(P142:P143)</f>
        <v>0</v>
      </c>
      <c r="Q141" s="166"/>
      <c r="R141" s="167">
        <f>SUM(R142:R143)</f>
        <v>0</v>
      </c>
      <c r="S141" s="166"/>
      <c r="T141" s="168">
        <f>SUM(T142:T143)</f>
        <v>0</v>
      </c>
      <c r="AR141" s="169" t="s">
        <v>77</v>
      </c>
      <c r="AT141" s="170" t="s">
        <v>69</v>
      </c>
      <c r="AU141" s="170" t="s">
        <v>70</v>
      </c>
      <c r="AY141" s="169" t="s">
        <v>128</v>
      </c>
      <c r="BK141" s="171">
        <f>SUM(BK142:BK143)</f>
        <v>0</v>
      </c>
    </row>
    <row r="142" spans="2:65" s="1" customFormat="1" ht="44.25" customHeight="1">
      <c r="B142" s="34"/>
      <c r="C142" s="172" t="s">
        <v>569</v>
      </c>
      <c r="D142" s="172" t="s">
        <v>129</v>
      </c>
      <c r="E142" s="173" t="s">
        <v>2554</v>
      </c>
      <c r="F142" s="174" t="s">
        <v>2555</v>
      </c>
      <c r="G142" s="175" t="s">
        <v>1851</v>
      </c>
      <c r="H142" s="176">
        <v>1</v>
      </c>
      <c r="I142" s="177"/>
      <c r="J142" s="176">
        <f>ROUND(I142*H142,1)</f>
        <v>0</v>
      </c>
      <c r="K142" s="174" t="s">
        <v>19</v>
      </c>
      <c r="L142" s="54"/>
      <c r="M142" s="178" t="s">
        <v>19</v>
      </c>
      <c r="N142" s="179" t="s">
        <v>41</v>
      </c>
      <c r="O142" s="35"/>
      <c r="P142" s="180">
        <f>O142*H142</f>
        <v>0</v>
      </c>
      <c r="Q142" s="180">
        <v>0</v>
      </c>
      <c r="R142" s="180">
        <f>Q142*H142</f>
        <v>0</v>
      </c>
      <c r="S142" s="180">
        <v>0</v>
      </c>
      <c r="T142" s="181">
        <f>S142*H142</f>
        <v>0</v>
      </c>
      <c r="AR142" s="17" t="s">
        <v>150</v>
      </c>
      <c r="AT142" s="17" t="s">
        <v>129</v>
      </c>
      <c r="AU142" s="17" t="s">
        <v>77</v>
      </c>
      <c r="AY142" s="17" t="s">
        <v>128</v>
      </c>
      <c r="BE142" s="182">
        <f>IF(N142="základní",J142,0)</f>
        <v>0</v>
      </c>
      <c r="BF142" s="182">
        <f>IF(N142="snížená",J142,0)</f>
        <v>0</v>
      </c>
      <c r="BG142" s="182">
        <f>IF(N142="zákl. přenesená",J142,0)</f>
        <v>0</v>
      </c>
      <c r="BH142" s="182">
        <f>IF(N142="sníž. přenesená",J142,0)</f>
        <v>0</v>
      </c>
      <c r="BI142" s="182">
        <f>IF(N142="nulová",J142,0)</f>
        <v>0</v>
      </c>
      <c r="BJ142" s="17" t="s">
        <v>77</v>
      </c>
      <c r="BK142" s="182">
        <f>ROUND(I142*H142,1)</f>
        <v>0</v>
      </c>
      <c r="BL142" s="17" t="s">
        <v>150</v>
      </c>
      <c r="BM142" s="17" t="s">
        <v>2556</v>
      </c>
    </row>
    <row r="143" spans="2:65" s="1" customFormat="1" ht="22.5" customHeight="1">
      <c r="B143" s="34"/>
      <c r="C143" s="172" t="s">
        <v>577</v>
      </c>
      <c r="D143" s="172" t="s">
        <v>129</v>
      </c>
      <c r="E143" s="173" t="s">
        <v>2557</v>
      </c>
      <c r="F143" s="174" t="s">
        <v>2558</v>
      </c>
      <c r="G143" s="175" t="s">
        <v>1851</v>
      </c>
      <c r="H143" s="176">
        <v>1</v>
      </c>
      <c r="I143" s="177"/>
      <c r="J143" s="176">
        <f>ROUND(I143*H143,1)</f>
        <v>0</v>
      </c>
      <c r="K143" s="174" t="s">
        <v>19</v>
      </c>
      <c r="L143" s="54"/>
      <c r="M143" s="178" t="s">
        <v>19</v>
      </c>
      <c r="N143" s="179" t="s">
        <v>41</v>
      </c>
      <c r="O143" s="35"/>
      <c r="P143" s="180">
        <f>O143*H143</f>
        <v>0</v>
      </c>
      <c r="Q143" s="180">
        <v>0</v>
      </c>
      <c r="R143" s="180">
        <f>Q143*H143</f>
        <v>0</v>
      </c>
      <c r="S143" s="180">
        <v>0</v>
      </c>
      <c r="T143" s="181">
        <f>S143*H143</f>
        <v>0</v>
      </c>
      <c r="AR143" s="17" t="s">
        <v>150</v>
      </c>
      <c r="AT143" s="17" t="s">
        <v>129</v>
      </c>
      <c r="AU143" s="17" t="s">
        <v>77</v>
      </c>
      <c r="AY143" s="17" t="s">
        <v>128</v>
      </c>
      <c r="BE143" s="182">
        <f>IF(N143="základní",J143,0)</f>
        <v>0</v>
      </c>
      <c r="BF143" s="182">
        <f>IF(N143="snížená",J143,0)</f>
        <v>0</v>
      </c>
      <c r="BG143" s="182">
        <f>IF(N143="zákl. přenesená",J143,0)</f>
        <v>0</v>
      </c>
      <c r="BH143" s="182">
        <f>IF(N143="sníž. přenesená",J143,0)</f>
        <v>0</v>
      </c>
      <c r="BI143" s="182">
        <f>IF(N143="nulová",J143,0)</f>
        <v>0</v>
      </c>
      <c r="BJ143" s="17" t="s">
        <v>77</v>
      </c>
      <c r="BK143" s="182">
        <f>ROUND(I143*H143,1)</f>
        <v>0</v>
      </c>
      <c r="BL143" s="17" t="s">
        <v>150</v>
      </c>
      <c r="BM143" s="17" t="s">
        <v>2559</v>
      </c>
    </row>
    <row r="144" spans="2:63" s="9" customFormat="1" ht="37.35" customHeight="1">
      <c r="B144" s="158"/>
      <c r="C144" s="159"/>
      <c r="D144" s="160" t="s">
        <v>69</v>
      </c>
      <c r="E144" s="161" t="s">
        <v>1522</v>
      </c>
      <c r="F144" s="161" t="s">
        <v>2560</v>
      </c>
      <c r="G144" s="159"/>
      <c r="H144" s="159"/>
      <c r="I144" s="162"/>
      <c r="J144" s="163">
        <f>BK144</f>
        <v>0</v>
      </c>
      <c r="K144" s="159"/>
      <c r="L144" s="164"/>
      <c r="M144" s="165"/>
      <c r="N144" s="166"/>
      <c r="O144" s="166"/>
      <c r="P144" s="167">
        <f>SUM(P145:P153)</f>
        <v>0</v>
      </c>
      <c r="Q144" s="166"/>
      <c r="R144" s="167">
        <f>SUM(R145:R153)</f>
        <v>0</v>
      </c>
      <c r="S144" s="166"/>
      <c r="T144" s="168">
        <f>SUM(T145:T153)</f>
        <v>0</v>
      </c>
      <c r="AR144" s="169" t="s">
        <v>77</v>
      </c>
      <c r="AT144" s="170" t="s">
        <v>69</v>
      </c>
      <c r="AU144" s="170" t="s">
        <v>70</v>
      </c>
      <c r="AY144" s="169" t="s">
        <v>128</v>
      </c>
      <c r="BK144" s="171">
        <f>SUM(BK145:BK153)</f>
        <v>0</v>
      </c>
    </row>
    <row r="145" spans="2:65" s="1" customFormat="1" ht="22.5" customHeight="1">
      <c r="B145" s="34"/>
      <c r="C145" s="172" t="s">
        <v>583</v>
      </c>
      <c r="D145" s="172" t="s">
        <v>129</v>
      </c>
      <c r="E145" s="173" t="s">
        <v>2561</v>
      </c>
      <c r="F145" s="174" t="s">
        <v>2562</v>
      </c>
      <c r="G145" s="175" t="s">
        <v>2563</v>
      </c>
      <c r="H145" s="176">
        <v>1</v>
      </c>
      <c r="I145" s="177"/>
      <c r="J145" s="176">
        <f aca="true" t="shared" si="20" ref="J145:J153">ROUND(I145*H145,1)</f>
        <v>0</v>
      </c>
      <c r="K145" s="174" t="s">
        <v>19</v>
      </c>
      <c r="L145" s="54"/>
      <c r="M145" s="178" t="s">
        <v>19</v>
      </c>
      <c r="N145" s="179" t="s">
        <v>41</v>
      </c>
      <c r="O145" s="35"/>
      <c r="P145" s="180">
        <f aca="true" t="shared" si="21" ref="P145:P153">O145*H145</f>
        <v>0</v>
      </c>
      <c r="Q145" s="180">
        <v>0</v>
      </c>
      <c r="R145" s="180">
        <f aca="true" t="shared" si="22" ref="R145:R153">Q145*H145</f>
        <v>0</v>
      </c>
      <c r="S145" s="180">
        <v>0</v>
      </c>
      <c r="T145" s="181">
        <f aca="true" t="shared" si="23" ref="T145:T153">S145*H145</f>
        <v>0</v>
      </c>
      <c r="AR145" s="17" t="s">
        <v>150</v>
      </c>
      <c r="AT145" s="17" t="s">
        <v>129</v>
      </c>
      <c r="AU145" s="17" t="s">
        <v>77</v>
      </c>
      <c r="AY145" s="17" t="s">
        <v>128</v>
      </c>
      <c r="BE145" s="182">
        <f aca="true" t="shared" si="24" ref="BE145:BE153">IF(N145="základní",J145,0)</f>
        <v>0</v>
      </c>
      <c r="BF145" s="182">
        <f aca="true" t="shared" si="25" ref="BF145:BF153">IF(N145="snížená",J145,0)</f>
        <v>0</v>
      </c>
      <c r="BG145" s="182">
        <f aca="true" t="shared" si="26" ref="BG145:BG153">IF(N145="zákl. přenesená",J145,0)</f>
        <v>0</v>
      </c>
      <c r="BH145" s="182">
        <f aca="true" t="shared" si="27" ref="BH145:BH153">IF(N145="sníž. přenesená",J145,0)</f>
        <v>0</v>
      </c>
      <c r="BI145" s="182">
        <f aca="true" t="shared" si="28" ref="BI145:BI153">IF(N145="nulová",J145,0)</f>
        <v>0</v>
      </c>
      <c r="BJ145" s="17" t="s">
        <v>77</v>
      </c>
      <c r="BK145" s="182">
        <f aca="true" t="shared" si="29" ref="BK145:BK153">ROUND(I145*H145,1)</f>
        <v>0</v>
      </c>
      <c r="BL145" s="17" t="s">
        <v>150</v>
      </c>
      <c r="BM145" s="17" t="s">
        <v>2564</v>
      </c>
    </row>
    <row r="146" spans="2:65" s="1" customFormat="1" ht="44.25" customHeight="1">
      <c r="B146" s="34"/>
      <c r="C146" s="172" t="s">
        <v>587</v>
      </c>
      <c r="D146" s="172" t="s">
        <v>129</v>
      </c>
      <c r="E146" s="173" t="s">
        <v>2565</v>
      </c>
      <c r="F146" s="174" t="s">
        <v>2566</v>
      </c>
      <c r="G146" s="175" t="s">
        <v>2563</v>
      </c>
      <c r="H146" s="176">
        <v>438</v>
      </c>
      <c r="I146" s="177"/>
      <c r="J146" s="176">
        <f t="shared" si="20"/>
        <v>0</v>
      </c>
      <c r="K146" s="174" t="s">
        <v>19</v>
      </c>
      <c r="L146" s="54"/>
      <c r="M146" s="178" t="s">
        <v>19</v>
      </c>
      <c r="N146" s="179" t="s">
        <v>41</v>
      </c>
      <c r="O146" s="35"/>
      <c r="P146" s="180">
        <f t="shared" si="21"/>
        <v>0</v>
      </c>
      <c r="Q146" s="180">
        <v>0</v>
      </c>
      <c r="R146" s="180">
        <f t="shared" si="22"/>
        <v>0</v>
      </c>
      <c r="S146" s="180">
        <v>0</v>
      </c>
      <c r="T146" s="181">
        <f t="shared" si="23"/>
        <v>0</v>
      </c>
      <c r="AR146" s="17" t="s">
        <v>150</v>
      </c>
      <c r="AT146" s="17" t="s">
        <v>129</v>
      </c>
      <c r="AU146" s="17" t="s">
        <v>77</v>
      </c>
      <c r="AY146" s="17" t="s">
        <v>128</v>
      </c>
      <c r="BE146" s="182">
        <f t="shared" si="24"/>
        <v>0</v>
      </c>
      <c r="BF146" s="182">
        <f t="shared" si="25"/>
        <v>0</v>
      </c>
      <c r="BG146" s="182">
        <f t="shared" si="26"/>
        <v>0</v>
      </c>
      <c r="BH146" s="182">
        <f t="shared" si="27"/>
        <v>0</v>
      </c>
      <c r="BI146" s="182">
        <f t="shared" si="28"/>
        <v>0</v>
      </c>
      <c r="BJ146" s="17" t="s">
        <v>77</v>
      </c>
      <c r="BK146" s="182">
        <f t="shared" si="29"/>
        <v>0</v>
      </c>
      <c r="BL146" s="17" t="s">
        <v>150</v>
      </c>
      <c r="BM146" s="17" t="s">
        <v>2567</v>
      </c>
    </row>
    <row r="147" spans="2:65" s="1" customFormat="1" ht="22.5" customHeight="1">
      <c r="B147" s="34"/>
      <c r="C147" s="172" t="s">
        <v>591</v>
      </c>
      <c r="D147" s="172" t="s">
        <v>129</v>
      </c>
      <c r="E147" s="173" t="s">
        <v>2568</v>
      </c>
      <c r="F147" s="174" t="s">
        <v>2569</v>
      </c>
      <c r="G147" s="175" t="s">
        <v>2563</v>
      </c>
      <c r="H147" s="176">
        <v>1</v>
      </c>
      <c r="I147" s="177"/>
      <c r="J147" s="176">
        <f t="shared" si="20"/>
        <v>0</v>
      </c>
      <c r="K147" s="174" t="s">
        <v>19</v>
      </c>
      <c r="L147" s="54"/>
      <c r="M147" s="178" t="s">
        <v>19</v>
      </c>
      <c r="N147" s="179" t="s">
        <v>41</v>
      </c>
      <c r="O147" s="35"/>
      <c r="P147" s="180">
        <f t="shared" si="21"/>
        <v>0</v>
      </c>
      <c r="Q147" s="180">
        <v>0</v>
      </c>
      <c r="R147" s="180">
        <f t="shared" si="22"/>
        <v>0</v>
      </c>
      <c r="S147" s="180">
        <v>0</v>
      </c>
      <c r="T147" s="181">
        <f t="shared" si="23"/>
        <v>0</v>
      </c>
      <c r="AR147" s="17" t="s">
        <v>150</v>
      </c>
      <c r="AT147" s="17" t="s">
        <v>129</v>
      </c>
      <c r="AU147" s="17" t="s">
        <v>77</v>
      </c>
      <c r="AY147" s="17" t="s">
        <v>128</v>
      </c>
      <c r="BE147" s="182">
        <f t="shared" si="24"/>
        <v>0</v>
      </c>
      <c r="BF147" s="182">
        <f t="shared" si="25"/>
        <v>0</v>
      </c>
      <c r="BG147" s="182">
        <f t="shared" si="26"/>
        <v>0</v>
      </c>
      <c r="BH147" s="182">
        <f t="shared" si="27"/>
        <v>0</v>
      </c>
      <c r="BI147" s="182">
        <f t="shared" si="28"/>
        <v>0</v>
      </c>
      <c r="BJ147" s="17" t="s">
        <v>77</v>
      </c>
      <c r="BK147" s="182">
        <f t="shared" si="29"/>
        <v>0</v>
      </c>
      <c r="BL147" s="17" t="s">
        <v>150</v>
      </c>
      <c r="BM147" s="17" t="s">
        <v>2570</v>
      </c>
    </row>
    <row r="148" spans="2:65" s="1" customFormat="1" ht="22.5" customHeight="1">
      <c r="B148" s="34"/>
      <c r="C148" s="172" t="s">
        <v>595</v>
      </c>
      <c r="D148" s="172" t="s">
        <v>129</v>
      </c>
      <c r="E148" s="173" t="s">
        <v>2571</v>
      </c>
      <c r="F148" s="174" t="s">
        <v>2572</v>
      </c>
      <c r="G148" s="175" t="s">
        <v>698</v>
      </c>
      <c r="H148" s="176">
        <v>1</v>
      </c>
      <c r="I148" s="177"/>
      <c r="J148" s="176">
        <f t="shared" si="20"/>
        <v>0</v>
      </c>
      <c r="K148" s="174" t="s">
        <v>19</v>
      </c>
      <c r="L148" s="54"/>
      <c r="M148" s="178" t="s">
        <v>19</v>
      </c>
      <c r="N148" s="179" t="s">
        <v>41</v>
      </c>
      <c r="O148" s="35"/>
      <c r="P148" s="180">
        <f t="shared" si="21"/>
        <v>0</v>
      </c>
      <c r="Q148" s="180">
        <v>0</v>
      </c>
      <c r="R148" s="180">
        <f t="shared" si="22"/>
        <v>0</v>
      </c>
      <c r="S148" s="180">
        <v>0</v>
      </c>
      <c r="T148" s="181">
        <f t="shared" si="23"/>
        <v>0</v>
      </c>
      <c r="AR148" s="17" t="s">
        <v>150</v>
      </c>
      <c r="AT148" s="17" t="s">
        <v>129</v>
      </c>
      <c r="AU148" s="17" t="s">
        <v>77</v>
      </c>
      <c r="AY148" s="17" t="s">
        <v>128</v>
      </c>
      <c r="BE148" s="182">
        <f t="shared" si="24"/>
        <v>0</v>
      </c>
      <c r="BF148" s="182">
        <f t="shared" si="25"/>
        <v>0</v>
      </c>
      <c r="BG148" s="182">
        <f t="shared" si="26"/>
        <v>0</v>
      </c>
      <c r="BH148" s="182">
        <f t="shared" si="27"/>
        <v>0</v>
      </c>
      <c r="BI148" s="182">
        <f t="shared" si="28"/>
        <v>0</v>
      </c>
      <c r="BJ148" s="17" t="s">
        <v>77</v>
      </c>
      <c r="BK148" s="182">
        <f t="shared" si="29"/>
        <v>0</v>
      </c>
      <c r="BL148" s="17" t="s">
        <v>150</v>
      </c>
      <c r="BM148" s="17" t="s">
        <v>2573</v>
      </c>
    </row>
    <row r="149" spans="2:65" s="1" customFormat="1" ht="22.5" customHeight="1">
      <c r="B149" s="34"/>
      <c r="C149" s="172" t="s">
        <v>601</v>
      </c>
      <c r="D149" s="172" t="s">
        <v>129</v>
      </c>
      <c r="E149" s="173" t="s">
        <v>2574</v>
      </c>
      <c r="F149" s="174" t="s">
        <v>2575</v>
      </c>
      <c r="G149" s="175" t="s">
        <v>698</v>
      </c>
      <c r="H149" s="176">
        <v>1</v>
      </c>
      <c r="I149" s="177"/>
      <c r="J149" s="176">
        <f t="shared" si="20"/>
        <v>0</v>
      </c>
      <c r="K149" s="174" t="s">
        <v>19</v>
      </c>
      <c r="L149" s="54"/>
      <c r="M149" s="178" t="s">
        <v>19</v>
      </c>
      <c r="N149" s="179" t="s">
        <v>41</v>
      </c>
      <c r="O149" s="35"/>
      <c r="P149" s="180">
        <f t="shared" si="21"/>
        <v>0</v>
      </c>
      <c r="Q149" s="180">
        <v>0</v>
      </c>
      <c r="R149" s="180">
        <f t="shared" si="22"/>
        <v>0</v>
      </c>
      <c r="S149" s="180">
        <v>0</v>
      </c>
      <c r="T149" s="181">
        <f t="shared" si="23"/>
        <v>0</v>
      </c>
      <c r="AR149" s="17" t="s">
        <v>150</v>
      </c>
      <c r="AT149" s="17" t="s">
        <v>129</v>
      </c>
      <c r="AU149" s="17" t="s">
        <v>77</v>
      </c>
      <c r="AY149" s="17" t="s">
        <v>128</v>
      </c>
      <c r="BE149" s="182">
        <f t="shared" si="24"/>
        <v>0</v>
      </c>
      <c r="BF149" s="182">
        <f t="shared" si="25"/>
        <v>0</v>
      </c>
      <c r="BG149" s="182">
        <f t="shared" si="26"/>
        <v>0</v>
      </c>
      <c r="BH149" s="182">
        <f t="shared" si="27"/>
        <v>0</v>
      </c>
      <c r="BI149" s="182">
        <f t="shared" si="28"/>
        <v>0</v>
      </c>
      <c r="BJ149" s="17" t="s">
        <v>77</v>
      </c>
      <c r="BK149" s="182">
        <f t="shared" si="29"/>
        <v>0</v>
      </c>
      <c r="BL149" s="17" t="s">
        <v>150</v>
      </c>
      <c r="BM149" s="17" t="s">
        <v>2576</v>
      </c>
    </row>
    <row r="150" spans="2:65" s="1" customFormat="1" ht="22.5" customHeight="1">
      <c r="B150" s="34"/>
      <c r="C150" s="172" t="s">
        <v>607</v>
      </c>
      <c r="D150" s="172" t="s">
        <v>129</v>
      </c>
      <c r="E150" s="173" t="s">
        <v>2577</v>
      </c>
      <c r="F150" s="174" t="s">
        <v>2578</v>
      </c>
      <c r="G150" s="175" t="s">
        <v>698</v>
      </c>
      <c r="H150" s="176">
        <v>1</v>
      </c>
      <c r="I150" s="177"/>
      <c r="J150" s="176">
        <f t="shared" si="20"/>
        <v>0</v>
      </c>
      <c r="K150" s="174" t="s">
        <v>19</v>
      </c>
      <c r="L150" s="54"/>
      <c r="M150" s="178" t="s">
        <v>19</v>
      </c>
      <c r="N150" s="179" t="s">
        <v>41</v>
      </c>
      <c r="O150" s="35"/>
      <c r="P150" s="180">
        <f t="shared" si="21"/>
        <v>0</v>
      </c>
      <c r="Q150" s="180">
        <v>0</v>
      </c>
      <c r="R150" s="180">
        <f t="shared" si="22"/>
        <v>0</v>
      </c>
      <c r="S150" s="180">
        <v>0</v>
      </c>
      <c r="T150" s="181">
        <f t="shared" si="23"/>
        <v>0</v>
      </c>
      <c r="AR150" s="17" t="s">
        <v>150</v>
      </c>
      <c r="AT150" s="17" t="s">
        <v>129</v>
      </c>
      <c r="AU150" s="17" t="s">
        <v>77</v>
      </c>
      <c r="AY150" s="17" t="s">
        <v>128</v>
      </c>
      <c r="BE150" s="182">
        <f t="shared" si="24"/>
        <v>0</v>
      </c>
      <c r="BF150" s="182">
        <f t="shared" si="25"/>
        <v>0</v>
      </c>
      <c r="BG150" s="182">
        <f t="shared" si="26"/>
        <v>0</v>
      </c>
      <c r="BH150" s="182">
        <f t="shared" si="27"/>
        <v>0</v>
      </c>
      <c r="BI150" s="182">
        <f t="shared" si="28"/>
        <v>0</v>
      </c>
      <c r="BJ150" s="17" t="s">
        <v>77</v>
      </c>
      <c r="BK150" s="182">
        <f t="shared" si="29"/>
        <v>0</v>
      </c>
      <c r="BL150" s="17" t="s">
        <v>150</v>
      </c>
      <c r="BM150" s="17" t="s">
        <v>2579</v>
      </c>
    </row>
    <row r="151" spans="2:65" s="1" customFormat="1" ht="22.5" customHeight="1">
      <c r="B151" s="34"/>
      <c r="C151" s="172" t="s">
        <v>611</v>
      </c>
      <c r="D151" s="172" t="s">
        <v>129</v>
      </c>
      <c r="E151" s="173" t="s">
        <v>2580</v>
      </c>
      <c r="F151" s="174" t="s">
        <v>2581</v>
      </c>
      <c r="G151" s="175" t="s">
        <v>698</v>
      </c>
      <c r="H151" s="176">
        <v>1</v>
      </c>
      <c r="I151" s="177"/>
      <c r="J151" s="176">
        <f t="shared" si="20"/>
        <v>0</v>
      </c>
      <c r="K151" s="174" t="s">
        <v>19</v>
      </c>
      <c r="L151" s="54"/>
      <c r="M151" s="178" t="s">
        <v>19</v>
      </c>
      <c r="N151" s="179" t="s">
        <v>41</v>
      </c>
      <c r="O151" s="35"/>
      <c r="P151" s="180">
        <f t="shared" si="21"/>
        <v>0</v>
      </c>
      <c r="Q151" s="180">
        <v>0</v>
      </c>
      <c r="R151" s="180">
        <f t="shared" si="22"/>
        <v>0</v>
      </c>
      <c r="S151" s="180">
        <v>0</v>
      </c>
      <c r="T151" s="181">
        <f t="shared" si="23"/>
        <v>0</v>
      </c>
      <c r="AR151" s="17" t="s">
        <v>150</v>
      </c>
      <c r="AT151" s="17" t="s">
        <v>129</v>
      </c>
      <c r="AU151" s="17" t="s">
        <v>77</v>
      </c>
      <c r="AY151" s="17" t="s">
        <v>128</v>
      </c>
      <c r="BE151" s="182">
        <f t="shared" si="24"/>
        <v>0</v>
      </c>
      <c r="BF151" s="182">
        <f t="shared" si="25"/>
        <v>0</v>
      </c>
      <c r="BG151" s="182">
        <f t="shared" si="26"/>
        <v>0</v>
      </c>
      <c r="BH151" s="182">
        <f t="shared" si="27"/>
        <v>0</v>
      </c>
      <c r="BI151" s="182">
        <f t="shared" si="28"/>
        <v>0</v>
      </c>
      <c r="BJ151" s="17" t="s">
        <v>77</v>
      </c>
      <c r="BK151" s="182">
        <f t="shared" si="29"/>
        <v>0</v>
      </c>
      <c r="BL151" s="17" t="s">
        <v>150</v>
      </c>
      <c r="BM151" s="17" t="s">
        <v>2582</v>
      </c>
    </row>
    <row r="152" spans="2:65" s="1" customFormat="1" ht="22.5" customHeight="1">
      <c r="B152" s="34"/>
      <c r="C152" s="172" t="s">
        <v>616</v>
      </c>
      <c r="D152" s="172" t="s">
        <v>129</v>
      </c>
      <c r="E152" s="173" t="s">
        <v>2583</v>
      </c>
      <c r="F152" s="174" t="s">
        <v>2104</v>
      </c>
      <c r="G152" s="175" t="s">
        <v>1851</v>
      </c>
      <c r="H152" s="176">
        <v>1</v>
      </c>
      <c r="I152" s="177"/>
      <c r="J152" s="176">
        <f t="shared" si="20"/>
        <v>0</v>
      </c>
      <c r="K152" s="174" t="s">
        <v>19</v>
      </c>
      <c r="L152" s="54"/>
      <c r="M152" s="178" t="s">
        <v>19</v>
      </c>
      <c r="N152" s="179" t="s">
        <v>41</v>
      </c>
      <c r="O152" s="35"/>
      <c r="P152" s="180">
        <f t="shared" si="21"/>
        <v>0</v>
      </c>
      <c r="Q152" s="180">
        <v>0</v>
      </c>
      <c r="R152" s="180">
        <f t="shared" si="22"/>
        <v>0</v>
      </c>
      <c r="S152" s="180">
        <v>0</v>
      </c>
      <c r="T152" s="181">
        <f t="shared" si="23"/>
        <v>0</v>
      </c>
      <c r="AR152" s="17" t="s">
        <v>150</v>
      </c>
      <c r="AT152" s="17" t="s">
        <v>129</v>
      </c>
      <c r="AU152" s="17" t="s">
        <v>77</v>
      </c>
      <c r="AY152" s="17" t="s">
        <v>128</v>
      </c>
      <c r="BE152" s="182">
        <f t="shared" si="24"/>
        <v>0</v>
      </c>
      <c r="BF152" s="182">
        <f t="shared" si="25"/>
        <v>0</v>
      </c>
      <c r="BG152" s="182">
        <f t="shared" si="26"/>
        <v>0</v>
      </c>
      <c r="BH152" s="182">
        <f t="shared" si="27"/>
        <v>0</v>
      </c>
      <c r="BI152" s="182">
        <f t="shared" si="28"/>
        <v>0</v>
      </c>
      <c r="BJ152" s="17" t="s">
        <v>77</v>
      </c>
      <c r="BK152" s="182">
        <f t="shared" si="29"/>
        <v>0</v>
      </c>
      <c r="BL152" s="17" t="s">
        <v>150</v>
      </c>
      <c r="BM152" s="17" t="s">
        <v>2584</v>
      </c>
    </row>
    <row r="153" spans="2:65" s="1" customFormat="1" ht="22.5" customHeight="1">
      <c r="B153" s="34"/>
      <c r="C153" s="172" t="s">
        <v>623</v>
      </c>
      <c r="D153" s="172" t="s">
        <v>129</v>
      </c>
      <c r="E153" s="173" t="s">
        <v>2585</v>
      </c>
      <c r="F153" s="174" t="s">
        <v>2107</v>
      </c>
      <c r="G153" s="175" t="s">
        <v>1851</v>
      </c>
      <c r="H153" s="176">
        <v>1</v>
      </c>
      <c r="I153" s="177"/>
      <c r="J153" s="176">
        <f t="shared" si="20"/>
        <v>0</v>
      </c>
      <c r="K153" s="174" t="s">
        <v>19</v>
      </c>
      <c r="L153" s="54"/>
      <c r="M153" s="178" t="s">
        <v>19</v>
      </c>
      <c r="N153" s="179" t="s">
        <v>41</v>
      </c>
      <c r="O153" s="35"/>
      <c r="P153" s="180">
        <f t="shared" si="21"/>
        <v>0</v>
      </c>
      <c r="Q153" s="180">
        <v>0</v>
      </c>
      <c r="R153" s="180">
        <f t="shared" si="22"/>
        <v>0</v>
      </c>
      <c r="S153" s="180">
        <v>0</v>
      </c>
      <c r="T153" s="181">
        <f t="shared" si="23"/>
        <v>0</v>
      </c>
      <c r="AR153" s="17" t="s">
        <v>150</v>
      </c>
      <c r="AT153" s="17" t="s">
        <v>129</v>
      </c>
      <c r="AU153" s="17" t="s">
        <v>77</v>
      </c>
      <c r="AY153" s="17" t="s">
        <v>128</v>
      </c>
      <c r="BE153" s="182">
        <f t="shared" si="24"/>
        <v>0</v>
      </c>
      <c r="BF153" s="182">
        <f t="shared" si="25"/>
        <v>0</v>
      </c>
      <c r="BG153" s="182">
        <f t="shared" si="26"/>
        <v>0</v>
      </c>
      <c r="BH153" s="182">
        <f t="shared" si="27"/>
        <v>0</v>
      </c>
      <c r="BI153" s="182">
        <f t="shared" si="28"/>
        <v>0</v>
      </c>
      <c r="BJ153" s="17" t="s">
        <v>77</v>
      </c>
      <c r="BK153" s="182">
        <f t="shared" si="29"/>
        <v>0</v>
      </c>
      <c r="BL153" s="17" t="s">
        <v>150</v>
      </c>
      <c r="BM153" s="17" t="s">
        <v>2586</v>
      </c>
    </row>
    <row r="154" spans="2:63" s="9" customFormat="1" ht="37.35" customHeight="1">
      <c r="B154" s="158"/>
      <c r="C154" s="159"/>
      <c r="D154" s="160" t="s">
        <v>69</v>
      </c>
      <c r="E154" s="161" t="s">
        <v>1526</v>
      </c>
      <c r="F154" s="161" t="s">
        <v>2587</v>
      </c>
      <c r="G154" s="159"/>
      <c r="H154" s="159"/>
      <c r="I154" s="162"/>
      <c r="J154" s="163">
        <f>BK154</f>
        <v>0</v>
      </c>
      <c r="K154" s="159"/>
      <c r="L154" s="164"/>
      <c r="M154" s="165"/>
      <c r="N154" s="166"/>
      <c r="O154" s="166"/>
      <c r="P154" s="167">
        <f>SUM(P155:P169)</f>
        <v>0</v>
      </c>
      <c r="Q154" s="166"/>
      <c r="R154" s="167">
        <f>SUM(R155:R169)</f>
        <v>0</v>
      </c>
      <c r="S154" s="166"/>
      <c r="T154" s="168">
        <f>SUM(T155:T169)</f>
        <v>0</v>
      </c>
      <c r="AR154" s="169" t="s">
        <v>77</v>
      </c>
      <c r="AT154" s="170" t="s">
        <v>69</v>
      </c>
      <c r="AU154" s="170" t="s">
        <v>70</v>
      </c>
      <c r="AY154" s="169" t="s">
        <v>128</v>
      </c>
      <c r="BK154" s="171">
        <f>SUM(BK155:BK169)</f>
        <v>0</v>
      </c>
    </row>
    <row r="155" spans="2:65" s="1" customFormat="1" ht="22.5" customHeight="1">
      <c r="B155" s="34"/>
      <c r="C155" s="172" t="s">
        <v>635</v>
      </c>
      <c r="D155" s="172" t="s">
        <v>129</v>
      </c>
      <c r="E155" s="173" t="s">
        <v>2588</v>
      </c>
      <c r="F155" s="174" t="s">
        <v>2589</v>
      </c>
      <c r="G155" s="175" t="s">
        <v>217</v>
      </c>
      <c r="H155" s="176">
        <v>45</v>
      </c>
      <c r="I155" s="177"/>
      <c r="J155" s="176">
        <f aca="true" t="shared" si="30" ref="J155:J169">ROUND(I155*H155,1)</f>
        <v>0</v>
      </c>
      <c r="K155" s="174" t="s">
        <v>19</v>
      </c>
      <c r="L155" s="54"/>
      <c r="M155" s="178" t="s">
        <v>19</v>
      </c>
      <c r="N155" s="179" t="s">
        <v>41</v>
      </c>
      <c r="O155" s="35"/>
      <c r="P155" s="180">
        <f aca="true" t="shared" si="31" ref="P155:P169">O155*H155</f>
        <v>0</v>
      </c>
      <c r="Q155" s="180">
        <v>0</v>
      </c>
      <c r="R155" s="180">
        <f aca="true" t="shared" si="32" ref="R155:R169">Q155*H155</f>
        <v>0</v>
      </c>
      <c r="S155" s="180">
        <v>0</v>
      </c>
      <c r="T155" s="181">
        <f aca="true" t="shared" si="33" ref="T155:T169">S155*H155</f>
        <v>0</v>
      </c>
      <c r="AR155" s="17" t="s">
        <v>150</v>
      </c>
      <c r="AT155" s="17" t="s">
        <v>129</v>
      </c>
      <c r="AU155" s="17" t="s">
        <v>77</v>
      </c>
      <c r="AY155" s="17" t="s">
        <v>128</v>
      </c>
      <c r="BE155" s="182">
        <f aca="true" t="shared" si="34" ref="BE155:BE169">IF(N155="základní",J155,0)</f>
        <v>0</v>
      </c>
      <c r="BF155" s="182">
        <f aca="true" t="shared" si="35" ref="BF155:BF169">IF(N155="snížená",J155,0)</f>
        <v>0</v>
      </c>
      <c r="BG155" s="182">
        <f aca="true" t="shared" si="36" ref="BG155:BG169">IF(N155="zákl. přenesená",J155,0)</f>
        <v>0</v>
      </c>
      <c r="BH155" s="182">
        <f aca="true" t="shared" si="37" ref="BH155:BH169">IF(N155="sníž. přenesená",J155,0)</f>
        <v>0</v>
      </c>
      <c r="BI155" s="182">
        <f aca="true" t="shared" si="38" ref="BI155:BI169">IF(N155="nulová",J155,0)</f>
        <v>0</v>
      </c>
      <c r="BJ155" s="17" t="s">
        <v>77</v>
      </c>
      <c r="BK155" s="182">
        <f aca="true" t="shared" si="39" ref="BK155:BK169">ROUND(I155*H155,1)</f>
        <v>0</v>
      </c>
      <c r="BL155" s="17" t="s">
        <v>150</v>
      </c>
      <c r="BM155" s="17" t="s">
        <v>2590</v>
      </c>
    </row>
    <row r="156" spans="2:65" s="1" customFormat="1" ht="22.5" customHeight="1">
      <c r="B156" s="34"/>
      <c r="C156" s="172" t="s">
        <v>639</v>
      </c>
      <c r="D156" s="172" t="s">
        <v>129</v>
      </c>
      <c r="E156" s="173" t="s">
        <v>2591</v>
      </c>
      <c r="F156" s="174" t="s">
        <v>2592</v>
      </c>
      <c r="G156" s="175" t="s">
        <v>217</v>
      </c>
      <c r="H156" s="176">
        <v>10</v>
      </c>
      <c r="I156" s="177"/>
      <c r="J156" s="176">
        <f t="shared" si="30"/>
        <v>0</v>
      </c>
      <c r="K156" s="174" t="s">
        <v>19</v>
      </c>
      <c r="L156" s="54"/>
      <c r="M156" s="178" t="s">
        <v>19</v>
      </c>
      <c r="N156" s="179" t="s">
        <v>41</v>
      </c>
      <c r="O156" s="35"/>
      <c r="P156" s="180">
        <f t="shared" si="31"/>
        <v>0</v>
      </c>
      <c r="Q156" s="180">
        <v>0</v>
      </c>
      <c r="R156" s="180">
        <f t="shared" si="32"/>
        <v>0</v>
      </c>
      <c r="S156" s="180">
        <v>0</v>
      </c>
      <c r="T156" s="181">
        <f t="shared" si="33"/>
        <v>0</v>
      </c>
      <c r="AR156" s="17" t="s">
        <v>150</v>
      </c>
      <c r="AT156" s="17" t="s">
        <v>129</v>
      </c>
      <c r="AU156" s="17" t="s">
        <v>77</v>
      </c>
      <c r="AY156" s="17" t="s">
        <v>128</v>
      </c>
      <c r="BE156" s="182">
        <f t="shared" si="34"/>
        <v>0</v>
      </c>
      <c r="BF156" s="182">
        <f t="shared" si="35"/>
        <v>0</v>
      </c>
      <c r="BG156" s="182">
        <f t="shared" si="36"/>
        <v>0</v>
      </c>
      <c r="BH156" s="182">
        <f t="shared" si="37"/>
        <v>0</v>
      </c>
      <c r="BI156" s="182">
        <f t="shared" si="38"/>
        <v>0</v>
      </c>
      <c r="BJ156" s="17" t="s">
        <v>77</v>
      </c>
      <c r="BK156" s="182">
        <f t="shared" si="39"/>
        <v>0</v>
      </c>
      <c r="BL156" s="17" t="s">
        <v>150</v>
      </c>
      <c r="BM156" s="17" t="s">
        <v>2593</v>
      </c>
    </row>
    <row r="157" spans="2:65" s="1" customFormat="1" ht="22.5" customHeight="1">
      <c r="B157" s="34"/>
      <c r="C157" s="172" t="s">
        <v>645</v>
      </c>
      <c r="D157" s="172" t="s">
        <v>129</v>
      </c>
      <c r="E157" s="173" t="s">
        <v>2594</v>
      </c>
      <c r="F157" s="174" t="s">
        <v>2595</v>
      </c>
      <c r="G157" s="175" t="s">
        <v>262</v>
      </c>
      <c r="H157" s="176">
        <v>1.5</v>
      </c>
      <c r="I157" s="177"/>
      <c r="J157" s="176">
        <f t="shared" si="30"/>
        <v>0</v>
      </c>
      <c r="K157" s="174" t="s">
        <v>19</v>
      </c>
      <c r="L157" s="54"/>
      <c r="M157" s="178" t="s">
        <v>19</v>
      </c>
      <c r="N157" s="179" t="s">
        <v>41</v>
      </c>
      <c r="O157" s="35"/>
      <c r="P157" s="180">
        <f t="shared" si="31"/>
        <v>0</v>
      </c>
      <c r="Q157" s="180">
        <v>0</v>
      </c>
      <c r="R157" s="180">
        <f t="shared" si="32"/>
        <v>0</v>
      </c>
      <c r="S157" s="180">
        <v>0</v>
      </c>
      <c r="T157" s="181">
        <f t="shared" si="33"/>
        <v>0</v>
      </c>
      <c r="AR157" s="17" t="s">
        <v>150</v>
      </c>
      <c r="AT157" s="17" t="s">
        <v>129</v>
      </c>
      <c r="AU157" s="17" t="s">
        <v>77</v>
      </c>
      <c r="AY157" s="17" t="s">
        <v>128</v>
      </c>
      <c r="BE157" s="182">
        <f t="shared" si="34"/>
        <v>0</v>
      </c>
      <c r="BF157" s="182">
        <f t="shared" si="35"/>
        <v>0</v>
      </c>
      <c r="BG157" s="182">
        <f t="shared" si="36"/>
        <v>0</v>
      </c>
      <c r="BH157" s="182">
        <f t="shared" si="37"/>
        <v>0</v>
      </c>
      <c r="BI157" s="182">
        <f t="shared" si="38"/>
        <v>0</v>
      </c>
      <c r="BJ157" s="17" t="s">
        <v>77</v>
      </c>
      <c r="BK157" s="182">
        <f t="shared" si="39"/>
        <v>0</v>
      </c>
      <c r="BL157" s="17" t="s">
        <v>150</v>
      </c>
      <c r="BM157" s="17" t="s">
        <v>2596</v>
      </c>
    </row>
    <row r="158" spans="2:65" s="1" customFormat="1" ht="22.5" customHeight="1">
      <c r="B158" s="34"/>
      <c r="C158" s="172" t="s">
        <v>650</v>
      </c>
      <c r="D158" s="172" t="s">
        <v>129</v>
      </c>
      <c r="E158" s="173" t="s">
        <v>2597</v>
      </c>
      <c r="F158" s="174" t="s">
        <v>2598</v>
      </c>
      <c r="G158" s="175" t="s">
        <v>1851</v>
      </c>
      <c r="H158" s="176">
        <v>1</v>
      </c>
      <c r="I158" s="177"/>
      <c r="J158" s="176">
        <f t="shared" si="30"/>
        <v>0</v>
      </c>
      <c r="K158" s="174" t="s">
        <v>19</v>
      </c>
      <c r="L158" s="54"/>
      <c r="M158" s="178" t="s">
        <v>19</v>
      </c>
      <c r="N158" s="179" t="s">
        <v>41</v>
      </c>
      <c r="O158" s="35"/>
      <c r="P158" s="180">
        <f t="shared" si="31"/>
        <v>0</v>
      </c>
      <c r="Q158" s="180">
        <v>0</v>
      </c>
      <c r="R158" s="180">
        <f t="shared" si="32"/>
        <v>0</v>
      </c>
      <c r="S158" s="180">
        <v>0</v>
      </c>
      <c r="T158" s="181">
        <f t="shared" si="33"/>
        <v>0</v>
      </c>
      <c r="AR158" s="17" t="s">
        <v>150</v>
      </c>
      <c r="AT158" s="17" t="s">
        <v>129</v>
      </c>
      <c r="AU158" s="17" t="s">
        <v>77</v>
      </c>
      <c r="AY158" s="17" t="s">
        <v>128</v>
      </c>
      <c r="BE158" s="182">
        <f t="shared" si="34"/>
        <v>0</v>
      </c>
      <c r="BF158" s="182">
        <f t="shared" si="35"/>
        <v>0</v>
      </c>
      <c r="BG158" s="182">
        <f t="shared" si="36"/>
        <v>0</v>
      </c>
      <c r="BH158" s="182">
        <f t="shared" si="37"/>
        <v>0</v>
      </c>
      <c r="BI158" s="182">
        <f t="shared" si="38"/>
        <v>0</v>
      </c>
      <c r="BJ158" s="17" t="s">
        <v>77</v>
      </c>
      <c r="BK158" s="182">
        <f t="shared" si="39"/>
        <v>0</v>
      </c>
      <c r="BL158" s="17" t="s">
        <v>150</v>
      </c>
      <c r="BM158" s="17" t="s">
        <v>2599</v>
      </c>
    </row>
    <row r="159" spans="2:65" s="1" customFormat="1" ht="22.5" customHeight="1">
      <c r="B159" s="34"/>
      <c r="C159" s="172" t="s">
        <v>655</v>
      </c>
      <c r="D159" s="172" t="s">
        <v>129</v>
      </c>
      <c r="E159" s="173" t="s">
        <v>2600</v>
      </c>
      <c r="F159" s="174" t="s">
        <v>2601</v>
      </c>
      <c r="G159" s="175" t="s">
        <v>1851</v>
      </c>
      <c r="H159" s="176">
        <v>30</v>
      </c>
      <c r="I159" s="177"/>
      <c r="J159" s="176">
        <f t="shared" si="30"/>
        <v>0</v>
      </c>
      <c r="K159" s="174" t="s">
        <v>19</v>
      </c>
      <c r="L159" s="54"/>
      <c r="M159" s="178" t="s">
        <v>19</v>
      </c>
      <c r="N159" s="179" t="s">
        <v>41</v>
      </c>
      <c r="O159" s="35"/>
      <c r="P159" s="180">
        <f t="shared" si="31"/>
        <v>0</v>
      </c>
      <c r="Q159" s="180">
        <v>0</v>
      </c>
      <c r="R159" s="180">
        <f t="shared" si="32"/>
        <v>0</v>
      </c>
      <c r="S159" s="180">
        <v>0</v>
      </c>
      <c r="T159" s="181">
        <f t="shared" si="33"/>
        <v>0</v>
      </c>
      <c r="AR159" s="17" t="s">
        <v>150</v>
      </c>
      <c r="AT159" s="17" t="s">
        <v>129</v>
      </c>
      <c r="AU159" s="17" t="s">
        <v>77</v>
      </c>
      <c r="AY159" s="17" t="s">
        <v>128</v>
      </c>
      <c r="BE159" s="182">
        <f t="shared" si="34"/>
        <v>0</v>
      </c>
      <c r="BF159" s="182">
        <f t="shared" si="35"/>
        <v>0</v>
      </c>
      <c r="BG159" s="182">
        <f t="shared" si="36"/>
        <v>0</v>
      </c>
      <c r="BH159" s="182">
        <f t="shared" si="37"/>
        <v>0</v>
      </c>
      <c r="BI159" s="182">
        <f t="shared" si="38"/>
        <v>0</v>
      </c>
      <c r="BJ159" s="17" t="s">
        <v>77</v>
      </c>
      <c r="BK159" s="182">
        <f t="shared" si="39"/>
        <v>0</v>
      </c>
      <c r="BL159" s="17" t="s">
        <v>150</v>
      </c>
      <c r="BM159" s="17" t="s">
        <v>2602</v>
      </c>
    </row>
    <row r="160" spans="2:65" s="1" customFormat="1" ht="22.5" customHeight="1">
      <c r="B160" s="34"/>
      <c r="C160" s="172" t="s">
        <v>659</v>
      </c>
      <c r="D160" s="172" t="s">
        <v>129</v>
      </c>
      <c r="E160" s="173" t="s">
        <v>2603</v>
      </c>
      <c r="F160" s="174" t="s">
        <v>2604</v>
      </c>
      <c r="G160" s="175" t="s">
        <v>1851</v>
      </c>
      <c r="H160" s="176">
        <v>16</v>
      </c>
      <c r="I160" s="177"/>
      <c r="J160" s="176">
        <f t="shared" si="30"/>
        <v>0</v>
      </c>
      <c r="K160" s="174" t="s">
        <v>19</v>
      </c>
      <c r="L160" s="54"/>
      <c r="M160" s="178" t="s">
        <v>19</v>
      </c>
      <c r="N160" s="179" t="s">
        <v>41</v>
      </c>
      <c r="O160" s="35"/>
      <c r="P160" s="180">
        <f t="shared" si="31"/>
        <v>0</v>
      </c>
      <c r="Q160" s="180">
        <v>0</v>
      </c>
      <c r="R160" s="180">
        <f t="shared" si="32"/>
        <v>0</v>
      </c>
      <c r="S160" s="180">
        <v>0</v>
      </c>
      <c r="T160" s="181">
        <f t="shared" si="33"/>
        <v>0</v>
      </c>
      <c r="AR160" s="17" t="s">
        <v>150</v>
      </c>
      <c r="AT160" s="17" t="s">
        <v>129</v>
      </c>
      <c r="AU160" s="17" t="s">
        <v>77</v>
      </c>
      <c r="AY160" s="17" t="s">
        <v>128</v>
      </c>
      <c r="BE160" s="182">
        <f t="shared" si="34"/>
        <v>0</v>
      </c>
      <c r="BF160" s="182">
        <f t="shared" si="35"/>
        <v>0</v>
      </c>
      <c r="BG160" s="182">
        <f t="shared" si="36"/>
        <v>0</v>
      </c>
      <c r="BH160" s="182">
        <f t="shared" si="37"/>
        <v>0</v>
      </c>
      <c r="BI160" s="182">
        <f t="shared" si="38"/>
        <v>0</v>
      </c>
      <c r="BJ160" s="17" t="s">
        <v>77</v>
      </c>
      <c r="BK160" s="182">
        <f t="shared" si="39"/>
        <v>0</v>
      </c>
      <c r="BL160" s="17" t="s">
        <v>150</v>
      </c>
      <c r="BM160" s="17" t="s">
        <v>2605</v>
      </c>
    </row>
    <row r="161" spans="2:65" s="1" customFormat="1" ht="22.5" customHeight="1">
      <c r="B161" s="34"/>
      <c r="C161" s="172" t="s">
        <v>663</v>
      </c>
      <c r="D161" s="172" t="s">
        <v>129</v>
      </c>
      <c r="E161" s="173" t="s">
        <v>2606</v>
      </c>
      <c r="F161" s="174" t="s">
        <v>2607</v>
      </c>
      <c r="G161" s="175" t="s">
        <v>1851</v>
      </c>
      <c r="H161" s="176">
        <v>12</v>
      </c>
      <c r="I161" s="177"/>
      <c r="J161" s="176">
        <f t="shared" si="30"/>
        <v>0</v>
      </c>
      <c r="K161" s="174" t="s">
        <v>19</v>
      </c>
      <c r="L161" s="54"/>
      <c r="M161" s="178" t="s">
        <v>19</v>
      </c>
      <c r="N161" s="179" t="s">
        <v>41</v>
      </c>
      <c r="O161" s="35"/>
      <c r="P161" s="180">
        <f t="shared" si="31"/>
        <v>0</v>
      </c>
      <c r="Q161" s="180">
        <v>0</v>
      </c>
      <c r="R161" s="180">
        <f t="shared" si="32"/>
        <v>0</v>
      </c>
      <c r="S161" s="180">
        <v>0</v>
      </c>
      <c r="T161" s="181">
        <f t="shared" si="33"/>
        <v>0</v>
      </c>
      <c r="AR161" s="17" t="s">
        <v>150</v>
      </c>
      <c r="AT161" s="17" t="s">
        <v>129</v>
      </c>
      <c r="AU161" s="17" t="s">
        <v>77</v>
      </c>
      <c r="AY161" s="17" t="s">
        <v>128</v>
      </c>
      <c r="BE161" s="182">
        <f t="shared" si="34"/>
        <v>0</v>
      </c>
      <c r="BF161" s="182">
        <f t="shared" si="35"/>
        <v>0</v>
      </c>
      <c r="BG161" s="182">
        <f t="shared" si="36"/>
        <v>0</v>
      </c>
      <c r="BH161" s="182">
        <f t="shared" si="37"/>
        <v>0</v>
      </c>
      <c r="BI161" s="182">
        <f t="shared" si="38"/>
        <v>0</v>
      </c>
      <c r="BJ161" s="17" t="s">
        <v>77</v>
      </c>
      <c r="BK161" s="182">
        <f t="shared" si="39"/>
        <v>0</v>
      </c>
      <c r="BL161" s="17" t="s">
        <v>150</v>
      </c>
      <c r="BM161" s="17" t="s">
        <v>2608</v>
      </c>
    </row>
    <row r="162" spans="2:65" s="1" customFormat="1" ht="22.5" customHeight="1">
      <c r="B162" s="34"/>
      <c r="C162" s="172" t="s">
        <v>667</v>
      </c>
      <c r="D162" s="172" t="s">
        <v>129</v>
      </c>
      <c r="E162" s="173" t="s">
        <v>2609</v>
      </c>
      <c r="F162" s="174" t="s">
        <v>2610</v>
      </c>
      <c r="G162" s="175" t="s">
        <v>1851</v>
      </c>
      <c r="H162" s="176">
        <v>7</v>
      </c>
      <c r="I162" s="177"/>
      <c r="J162" s="176">
        <f t="shared" si="30"/>
        <v>0</v>
      </c>
      <c r="K162" s="174" t="s">
        <v>19</v>
      </c>
      <c r="L162" s="54"/>
      <c r="M162" s="178" t="s">
        <v>19</v>
      </c>
      <c r="N162" s="179" t="s">
        <v>41</v>
      </c>
      <c r="O162" s="35"/>
      <c r="P162" s="180">
        <f t="shared" si="31"/>
        <v>0</v>
      </c>
      <c r="Q162" s="180">
        <v>0</v>
      </c>
      <c r="R162" s="180">
        <f t="shared" si="32"/>
        <v>0</v>
      </c>
      <c r="S162" s="180">
        <v>0</v>
      </c>
      <c r="T162" s="181">
        <f t="shared" si="33"/>
        <v>0</v>
      </c>
      <c r="AR162" s="17" t="s">
        <v>150</v>
      </c>
      <c r="AT162" s="17" t="s">
        <v>129</v>
      </c>
      <c r="AU162" s="17" t="s">
        <v>77</v>
      </c>
      <c r="AY162" s="17" t="s">
        <v>128</v>
      </c>
      <c r="BE162" s="182">
        <f t="shared" si="34"/>
        <v>0</v>
      </c>
      <c r="BF162" s="182">
        <f t="shared" si="35"/>
        <v>0</v>
      </c>
      <c r="BG162" s="182">
        <f t="shared" si="36"/>
        <v>0</v>
      </c>
      <c r="BH162" s="182">
        <f t="shared" si="37"/>
        <v>0</v>
      </c>
      <c r="BI162" s="182">
        <f t="shared" si="38"/>
        <v>0</v>
      </c>
      <c r="BJ162" s="17" t="s">
        <v>77</v>
      </c>
      <c r="BK162" s="182">
        <f t="shared" si="39"/>
        <v>0</v>
      </c>
      <c r="BL162" s="17" t="s">
        <v>150</v>
      </c>
      <c r="BM162" s="17" t="s">
        <v>2611</v>
      </c>
    </row>
    <row r="163" spans="2:65" s="1" customFormat="1" ht="22.5" customHeight="1">
      <c r="B163" s="34"/>
      <c r="C163" s="172" t="s">
        <v>672</v>
      </c>
      <c r="D163" s="172" t="s">
        <v>129</v>
      </c>
      <c r="E163" s="173" t="s">
        <v>2612</v>
      </c>
      <c r="F163" s="174" t="s">
        <v>2595</v>
      </c>
      <c r="G163" s="175" t="s">
        <v>262</v>
      </c>
      <c r="H163" s="176">
        <v>1.5</v>
      </c>
      <c r="I163" s="177"/>
      <c r="J163" s="176">
        <f t="shared" si="30"/>
        <v>0</v>
      </c>
      <c r="K163" s="174" t="s">
        <v>19</v>
      </c>
      <c r="L163" s="54"/>
      <c r="M163" s="178" t="s">
        <v>19</v>
      </c>
      <c r="N163" s="179" t="s">
        <v>41</v>
      </c>
      <c r="O163" s="35"/>
      <c r="P163" s="180">
        <f t="shared" si="31"/>
        <v>0</v>
      </c>
      <c r="Q163" s="180">
        <v>0</v>
      </c>
      <c r="R163" s="180">
        <f t="shared" si="32"/>
        <v>0</v>
      </c>
      <c r="S163" s="180">
        <v>0</v>
      </c>
      <c r="T163" s="181">
        <f t="shared" si="33"/>
        <v>0</v>
      </c>
      <c r="AR163" s="17" t="s">
        <v>150</v>
      </c>
      <c r="AT163" s="17" t="s">
        <v>129</v>
      </c>
      <c r="AU163" s="17" t="s">
        <v>77</v>
      </c>
      <c r="AY163" s="17" t="s">
        <v>128</v>
      </c>
      <c r="BE163" s="182">
        <f t="shared" si="34"/>
        <v>0</v>
      </c>
      <c r="BF163" s="182">
        <f t="shared" si="35"/>
        <v>0</v>
      </c>
      <c r="BG163" s="182">
        <f t="shared" si="36"/>
        <v>0</v>
      </c>
      <c r="BH163" s="182">
        <f t="shared" si="37"/>
        <v>0</v>
      </c>
      <c r="BI163" s="182">
        <f t="shared" si="38"/>
        <v>0</v>
      </c>
      <c r="BJ163" s="17" t="s">
        <v>77</v>
      </c>
      <c r="BK163" s="182">
        <f t="shared" si="39"/>
        <v>0</v>
      </c>
      <c r="BL163" s="17" t="s">
        <v>150</v>
      </c>
      <c r="BM163" s="17" t="s">
        <v>2613</v>
      </c>
    </row>
    <row r="164" spans="2:65" s="1" customFormat="1" ht="22.5" customHeight="1">
      <c r="B164" s="34"/>
      <c r="C164" s="172" t="s">
        <v>678</v>
      </c>
      <c r="D164" s="172" t="s">
        <v>129</v>
      </c>
      <c r="E164" s="173" t="s">
        <v>2614</v>
      </c>
      <c r="F164" s="174" t="s">
        <v>2615</v>
      </c>
      <c r="G164" s="175" t="s">
        <v>1851</v>
      </c>
      <c r="H164" s="176">
        <v>19</v>
      </c>
      <c r="I164" s="177"/>
      <c r="J164" s="176">
        <f t="shared" si="30"/>
        <v>0</v>
      </c>
      <c r="K164" s="174" t="s">
        <v>19</v>
      </c>
      <c r="L164" s="54"/>
      <c r="M164" s="178" t="s">
        <v>19</v>
      </c>
      <c r="N164" s="179" t="s">
        <v>41</v>
      </c>
      <c r="O164" s="35"/>
      <c r="P164" s="180">
        <f t="shared" si="31"/>
        <v>0</v>
      </c>
      <c r="Q164" s="180">
        <v>0</v>
      </c>
      <c r="R164" s="180">
        <f t="shared" si="32"/>
        <v>0</v>
      </c>
      <c r="S164" s="180">
        <v>0</v>
      </c>
      <c r="T164" s="181">
        <f t="shared" si="33"/>
        <v>0</v>
      </c>
      <c r="AR164" s="17" t="s">
        <v>150</v>
      </c>
      <c r="AT164" s="17" t="s">
        <v>129</v>
      </c>
      <c r="AU164" s="17" t="s">
        <v>77</v>
      </c>
      <c r="AY164" s="17" t="s">
        <v>128</v>
      </c>
      <c r="BE164" s="182">
        <f t="shared" si="34"/>
        <v>0</v>
      </c>
      <c r="BF164" s="182">
        <f t="shared" si="35"/>
        <v>0</v>
      </c>
      <c r="BG164" s="182">
        <f t="shared" si="36"/>
        <v>0</v>
      </c>
      <c r="BH164" s="182">
        <f t="shared" si="37"/>
        <v>0</v>
      </c>
      <c r="BI164" s="182">
        <f t="shared" si="38"/>
        <v>0</v>
      </c>
      <c r="BJ164" s="17" t="s">
        <v>77</v>
      </c>
      <c r="BK164" s="182">
        <f t="shared" si="39"/>
        <v>0</v>
      </c>
      <c r="BL164" s="17" t="s">
        <v>150</v>
      </c>
      <c r="BM164" s="17" t="s">
        <v>2616</v>
      </c>
    </row>
    <row r="165" spans="2:65" s="1" customFormat="1" ht="22.5" customHeight="1">
      <c r="B165" s="34"/>
      <c r="C165" s="172" t="s">
        <v>682</v>
      </c>
      <c r="D165" s="172" t="s">
        <v>129</v>
      </c>
      <c r="E165" s="173" t="s">
        <v>2617</v>
      </c>
      <c r="F165" s="174" t="s">
        <v>2618</v>
      </c>
      <c r="G165" s="175" t="s">
        <v>1851</v>
      </c>
      <c r="H165" s="176">
        <v>15</v>
      </c>
      <c r="I165" s="177"/>
      <c r="J165" s="176">
        <f t="shared" si="30"/>
        <v>0</v>
      </c>
      <c r="K165" s="174" t="s">
        <v>19</v>
      </c>
      <c r="L165" s="54"/>
      <c r="M165" s="178" t="s">
        <v>19</v>
      </c>
      <c r="N165" s="179" t="s">
        <v>41</v>
      </c>
      <c r="O165" s="35"/>
      <c r="P165" s="180">
        <f t="shared" si="31"/>
        <v>0</v>
      </c>
      <c r="Q165" s="180">
        <v>0</v>
      </c>
      <c r="R165" s="180">
        <f t="shared" si="32"/>
        <v>0</v>
      </c>
      <c r="S165" s="180">
        <v>0</v>
      </c>
      <c r="T165" s="181">
        <f t="shared" si="33"/>
        <v>0</v>
      </c>
      <c r="AR165" s="17" t="s">
        <v>150</v>
      </c>
      <c r="AT165" s="17" t="s">
        <v>129</v>
      </c>
      <c r="AU165" s="17" t="s">
        <v>77</v>
      </c>
      <c r="AY165" s="17" t="s">
        <v>128</v>
      </c>
      <c r="BE165" s="182">
        <f t="shared" si="34"/>
        <v>0</v>
      </c>
      <c r="BF165" s="182">
        <f t="shared" si="35"/>
        <v>0</v>
      </c>
      <c r="BG165" s="182">
        <f t="shared" si="36"/>
        <v>0</v>
      </c>
      <c r="BH165" s="182">
        <f t="shared" si="37"/>
        <v>0</v>
      </c>
      <c r="BI165" s="182">
        <f t="shared" si="38"/>
        <v>0</v>
      </c>
      <c r="BJ165" s="17" t="s">
        <v>77</v>
      </c>
      <c r="BK165" s="182">
        <f t="shared" si="39"/>
        <v>0</v>
      </c>
      <c r="BL165" s="17" t="s">
        <v>150</v>
      </c>
      <c r="BM165" s="17" t="s">
        <v>2619</v>
      </c>
    </row>
    <row r="166" spans="2:65" s="1" customFormat="1" ht="22.5" customHeight="1">
      <c r="B166" s="34"/>
      <c r="C166" s="172" t="s">
        <v>687</v>
      </c>
      <c r="D166" s="172" t="s">
        <v>129</v>
      </c>
      <c r="E166" s="173" t="s">
        <v>2620</v>
      </c>
      <c r="F166" s="174" t="s">
        <v>2621</v>
      </c>
      <c r="G166" s="175" t="s">
        <v>698</v>
      </c>
      <c r="H166" s="176">
        <v>30</v>
      </c>
      <c r="I166" s="177"/>
      <c r="J166" s="176">
        <f t="shared" si="30"/>
        <v>0</v>
      </c>
      <c r="K166" s="174" t="s">
        <v>19</v>
      </c>
      <c r="L166" s="54"/>
      <c r="M166" s="178" t="s">
        <v>19</v>
      </c>
      <c r="N166" s="179" t="s">
        <v>41</v>
      </c>
      <c r="O166" s="35"/>
      <c r="P166" s="180">
        <f t="shared" si="31"/>
        <v>0</v>
      </c>
      <c r="Q166" s="180">
        <v>0</v>
      </c>
      <c r="R166" s="180">
        <f t="shared" si="32"/>
        <v>0</v>
      </c>
      <c r="S166" s="180">
        <v>0</v>
      </c>
      <c r="T166" s="181">
        <f t="shared" si="33"/>
        <v>0</v>
      </c>
      <c r="AR166" s="17" t="s">
        <v>150</v>
      </c>
      <c r="AT166" s="17" t="s">
        <v>129</v>
      </c>
      <c r="AU166" s="17" t="s">
        <v>77</v>
      </c>
      <c r="AY166" s="17" t="s">
        <v>128</v>
      </c>
      <c r="BE166" s="182">
        <f t="shared" si="34"/>
        <v>0</v>
      </c>
      <c r="BF166" s="182">
        <f t="shared" si="35"/>
        <v>0</v>
      </c>
      <c r="BG166" s="182">
        <f t="shared" si="36"/>
        <v>0</v>
      </c>
      <c r="BH166" s="182">
        <f t="shared" si="37"/>
        <v>0</v>
      </c>
      <c r="BI166" s="182">
        <f t="shared" si="38"/>
        <v>0</v>
      </c>
      <c r="BJ166" s="17" t="s">
        <v>77</v>
      </c>
      <c r="BK166" s="182">
        <f t="shared" si="39"/>
        <v>0</v>
      </c>
      <c r="BL166" s="17" t="s">
        <v>150</v>
      </c>
      <c r="BM166" s="17" t="s">
        <v>2622</v>
      </c>
    </row>
    <row r="167" spans="2:65" s="1" customFormat="1" ht="31.5" customHeight="1">
      <c r="B167" s="34"/>
      <c r="C167" s="172" t="s">
        <v>695</v>
      </c>
      <c r="D167" s="172" t="s">
        <v>129</v>
      </c>
      <c r="E167" s="173" t="s">
        <v>2623</v>
      </c>
      <c r="F167" s="174" t="s">
        <v>2624</v>
      </c>
      <c r="G167" s="175" t="s">
        <v>698</v>
      </c>
      <c r="H167" s="176">
        <v>20</v>
      </c>
      <c r="I167" s="177"/>
      <c r="J167" s="176">
        <f t="shared" si="30"/>
        <v>0</v>
      </c>
      <c r="K167" s="174" t="s">
        <v>19</v>
      </c>
      <c r="L167" s="54"/>
      <c r="M167" s="178" t="s">
        <v>19</v>
      </c>
      <c r="N167" s="179" t="s">
        <v>41</v>
      </c>
      <c r="O167" s="35"/>
      <c r="P167" s="180">
        <f t="shared" si="31"/>
        <v>0</v>
      </c>
      <c r="Q167" s="180">
        <v>0</v>
      </c>
      <c r="R167" s="180">
        <f t="shared" si="32"/>
        <v>0</v>
      </c>
      <c r="S167" s="180">
        <v>0</v>
      </c>
      <c r="T167" s="181">
        <f t="shared" si="33"/>
        <v>0</v>
      </c>
      <c r="AR167" s="17" t="s">
        <v>150</v>
      </c>
      <c r="AT167" s="17" t="s">
        <v>129</v>
      </c>
      <c r="AU167" s="17" t="s">
        <v>77</v>
      </c>
      <c r="AY167" s="17" t="s">
        <v>128</v>
      </c>
      <c r="BE167" s="182">
        <f t="shared" si="34"/>
        <v>0</v>
      </c>
      <c r="BF167" s="182">
        <f t="shared" si="35"/>
        <v>0</v>
      </c>
      <c r="BG167" s="182">
        <f t="shared" si="36"/>
        <v>0</v>
      </c>
      <c r="BH167" s="182">
        <f t="shared" si="37"/>
        <v>0</v>
      </c>
      <c r="BI167" s="182">
        <f t="shared" si="38"/>
        <v>0</v>
      </c>
      <c r="BJ167" s="17" t="s">
        <v>77</v>
      </c>
      <c r="BK167" s="182">
        <f t="shared" si="39"/>
        <v>0</v>
      </c>
      <c r="BL167" s="17" t="s">
        <v>150</v>
      </c>
      <c r="BM167" s="17" t="s">
        <v>2625</v>
      </c>
    </row>
    <row r="168" spans="2:65" s="1" customFormat="1" ht="31.5" customHeight="1">
      <c r="B168" s="34"/>
      <c r="C168" s="172" t="s">
        <v>700</v>
      </c>
      <c r="D168" s="172" t="s">
        <v>129</v>
      </c>
      <c r="E168" s="173" t="s">
        <v>2626</v>
      </c>
      <c r="F168" s="174" t="s">
        <v>2627</v>
      </c>
      <c r="G168" s="175" t="s">
        <v>698</v>
      </c>
      <c r="H168" s="176">
        <v>20</v>
      </c>
      <c r="I168" s="177"/>
      <c r="J168" s="176">
        <f t="shared" si="30"/>
        <v>0</v>
      </c>
      <c r="K168" s="174" t="s">
        <v>19</v>
      </c>
      <c r="L168" s="54"/>
      <c r="M168" s="178" t="s">
        <v>19</v>
      </c>
      <c r="N168" s="179" t="s">
        <v>41</v>
      </c>
      <c r="O168" s="35"/>
      <c r="P168" s="180">
        <f t="shared" si="31"/>
        <v>0</v>
      </c>
      <c r="Q168" s="180">
        <v>0</v>
      </c>
      <c r="R168" s="180">
        <f t="shared" si="32"/>
        <v>0</v>
      </c>
      <c r="S168" s="180">
        <v>0</v>
      </c>
      <c r="T168" s="181">
        <f t="shared" si="33"/>
        <v>0</v>
      </c>
      <c r="AR168" s="17" t="s">
        <v>150</v>
      </c>
      <c r="AT168" s="17" t="s">
        <v>129</v>
      </c>
      <c r="AU168" s="17" t="s">
        <v>77</v>
      </c>
      <c r="AY168" s="17" t="s">
        <v>128</v>
      </c>
      <c r="BE168" s="182">
        <f t="shared" si="34"/>
        <v>0</v>
      </c>
      <c r="BF168" s="182">
        <f t="shared" si="35"/>
        <v>0</v>
      </c>
      <c r="BG168" s="182">
        <f t="shared" si="36"/>
        <v>0</v>
      </c>
      <c r="BH168" s="182">
        <f t="shared" si="37"/>
        <v>0</v>
      </c>
      <c r="BI168" s="182">
        <f t="shared" si="38"/>
        <v>0</v>
      </c>
      <c r="BJ168" s="17" t="s">
        <v>77</v>
      </c>
      <c r="BK168" s="182">
        <f t="shared" si="39"/>
        <v>0</v>
      </c>
      <c r="BL168" s="17" t="s">
        <v>150</v>
      </c>
      <c r="BM168" s="17" t="s">
        <v>2628</v>
      </c>
    </row>
    <row r="169" spans="2:65" s="1" customFormat="1" ht="22.5" customHeight="1">
      <c r="B169" s="34"/>
      <c r="C169" s="172" t="s">
        <v>704</v>
      </c>
      <c r="D169" s="172" t="s">
        <v>129</v>
      </c>
      <c r="E169" s="173" t="s">
        <v>2435</v>
      </c>
      <c r="F169" s="174" t="s">
        <v>1878</v>
      </c>
      <c r="G169" s="175" t="s">
        <v>262</v>
      </c>
      <c r="H169" s="176">
        <v>3</v>
      </c>
      <c r="I169" s="177"/>
      <c r="J169" s="176">
        <f t="shared" si="30"/>
        <v>0</v>
      </c>
      <c r="K169" s="174" t="s">
        <v>19</v>
      </c>
      <c r="L169" s="54"/>
      <c r="M169" s="178" t="s">
        <v>19</v>
      </c>
      <c r="N169" s="179" t="s">
        <v>41</v>
      </c>
      <c r="O169" s="35"/>
      <c r="P169" s="180">
        <f t="shared" si="31"/>
        <v>0</v>
      </c>
      <c r="Q169" s="180">
        <v>0</v>
      </c>
      <c r="R169" s="180">
        <f t="shared" si="32"/>
        <v>0</v>
      </c>
      <c r="S169" s="180">
        <v>0</v>
      </c>
      <c r="T169" s="181">
        <f t="shared" si="33"/>
        <v>0</v>
      </c>
      <c r="AR169" s="17" t="s">
        <v>150</v>
      </c>
      <c r="AT169" s="17" t="s">
        <v>129</v>
      </c>
      <c r="AU169" s="17" t="s">
        <v>77</v>
      </c>
      <c r="AY169" s="17" t="s">
        <v>128</v>
      </c>
      <c r="BE169" s="182">
        <f t="shared" si="34"/>
        <v>0</v>
      </c>
      <c r="BF169" s="182">
        <f t="shared" si="35"/>
        <v>0</v>
      </c>
      <c r="BG169" s="182">
        <f t="shared" si="36"/>
        <v>0</v>
      </c>
      <c r="BH169" s="182">
        <f t="shared" si="37"/>
        <v>0</v>
      </c>
      <c r="BI169" s="182">
        <f t="shared" si="38"/>
        <v>0</v>
      </c>
      <c r="BJ169" s="17" t="s">
        <v>77</v>
      </c>
      <c r="BK169" s="182">
        <f t="shared" si="39"/>
        <v>0</v>
      </c>
      <c r="BL169" s="17" t="s">
        <v>150</v>
      </c>
      <c r="BM169" s="17" t="s">
        <v>2629</v>
      </c>
    </row>
    <row r="170" spans="2:63" s="9" customFormat="1" ht="37.35" customHeight="1">
      <c r="B170" s="158"/>
      <c r="C170" s="159"/>
      <c r="D170" s="160" t="s">
        <v>69</v>
      </c>
      <c r="E170" s="161" t="s">
        <v>1530</v>
      </c>
      <c r="F170" s="161" t="s">
        <v>2630</v>
      </c>
      <c r="G170" s="159"/>
      <c r="H170" s="159"/>
      <c r="I170" s="162"/>
      <c r="J170" s="163">
        <f>BK170</f>
        <v>0</v>
      </c>
      <c r="K170" s="159"/>
      <c r="L170" s="164"/>
      <c r="M170" s="165"/>
      <c r="N170" s="166"/>
      <c r="O170" s="166"/>
      <c r="P170" s="167">
        <f>SUM(P171:P194)</f>
        <v>0</v>
      </c>
      <c r="Q170" s="166"/>
      <c r="R170" s="167">
        <f>SUM(R171:R194)</f>
        <v>0</v>
      </c>
      <c r="S170" s="166"/>
      <c r="T170" s="168">
        <f>SUM(T171:T194)</f>
        <v>0</v>
      </c>
      <c r="AR170" s="169" t="s">
        <v>77</v>
      </c>
      <c r="AT170" s="170" t="s">
        <v>69</v>
      </c>
      <c r="AU170" s="170" t="s">
        <v>70</v>
      </c>
      <c r="AY170" s="169" t="s">
        <v>128</v>
      </c>
      <c r="BK170" s="171">
        <f>SUM(BK171:BK194)</f>
        <v>0</v>
      </c>
    </row>
    <row r="171" spans="2:65" s="1" customFormat="1" ht="22.5" customHeight="1">
      <c r="B171" s="34"/>
      <c r="C171" s="172" t="s">
        <v>709</v>
      </c>
      <c r="D171" s="172" t="s">
        <v>129</v>
      </c>
      <c r="E171" s="173" t="s">
        <v>2631</v>
      </c>
      <c r="F171" s="174" t="s">
        <v>2632</v>
      </c>
      <c r="G171" s="175" t="s">
        <v>217</v>
      </c>
      <c r="H171" s="176">
        <v>45</v>
      </c>
      <c r="I171" s="177"/>
      <c r="J171" s="176">
        <f aca="true" t="shared" si="40" ref="J171:J194">ROUND(I171*H171,1)</f>
        <v>0</v>
      </c>
      <c r="K171" s="174" t="s">
        <v>19</v>
      </c>
      <c r="L171" s="54"/>
      <c r="M171" s="178" t="s">
        <v>19</v>
      </c>
      <c r="N171" s="179" t="s">
        <v>41</v>
      </c>
      <c r="O171" s="35"/>
      <c r="P171" s="180">
        <f aca="true" t="shared" si="41" ref="P171:P194">O171*H171</f>
        <v>0</v>
      </c>
      <c r="Q171" s="180">
        <v>0</v>
      </c>
      <c r="R171" s="180">
        <f aca="true" t="shared" si="42" ref="R171:R194">Q171*H171</f>
        <v>0</v>
      </c>
      <c r="S171" s="180">
        <v>0</v>
      </c>
      <c r="T171" s="181">
        <f aca="true" t="shared" si="43" ref="T171:T194">S171*H171</f>
        <v>0</v>
      </c>
      <c r="AR171" s="17" t="s">
        <v>150</v>
      </c>
      <c r="AT171" s="17" t="s">
        <v>129</v>
      </c>
      <c r="AU171" s="17" t="s">
        <v>77</v>
      </c>
      <c r="AY171" s="17" t="s">
        <v>128</v>
      </c>
      <c r="BE171" s="182">
        <f aca="true" t="shared" si="44" ref="BE171:BE194">IF(N171="základní",J171,0)</f>
        <v>0</v>
      </c>
      <c r="BF171" s="182">
        <f aca="true" t="shared" si="45" ref="BF171:BF194">IF(N171="snížená",J171,0)</f>
        <v>0</v>
      </c>
      <c r="BG171" s="182">
        <f aca="true" t="shared" si="46" ref="BG171:BG194">IF(N171="zákl. přenesená",J171,0)</f>
        <v>0</v>
      </c>
      <c r="BH171" s="182">
        <f aca="true" t="shared" si="47" ref="BH171:BH194">IF(N171="sníž. přenesená",J171,0)</f>
        <v>0</v>
      </c>
      <c r="BI171" s="182">
        <f aca="true" t="shared" si="48" ref="BI171:BI194">IF(N171="nulová",J171,0)</f>
        <v>0</v>
      </c>
      <c r="BJ171" s="17" t="s">
        <v>77</v>
      </c>
      <c r="BK171" s="182">
        <f aca="true" t="shared" si="49" ref="BK171:BK194">ROUND(I171*H171,1)</f>
        <v>0</v>
      </c>
      <c r="BL171" s="17" t="s">
        <v>150</v>
      </c>
      <c r="BM171" s="17" t="s">
        <v>2633</v>
      </c>
    </row>
    <row r="172" spans="2:65" s="1" customFormat="1" ht="22.5" customHeight="1">
      <c r="B172" s="34"/>
      <c r="C172" s="172" t="s">
        <v>719</v>
      </c>
      <c r="D172" s="172" t="s">
        <v>129</v>
      </c>
      <c r="E172" s="173" t="s">
        <v>2634</v>
      </c>
      <c r="F172" s="174" t="s">
        <v>2632</v>
      </c>
      <c r="G172" s="175" t="s">
        <v>217</v>
      </c>
      <c r="H172" s="176">
        <v>75</v>
      </c>
      <c r="I172" s="177"/>
      <c r="J172" s="176">
        <f t="shared" si="40"/>
        <v>0</v>
      </c>
      <c r="K172" s="174" t="s">
        <v>19</v>
      </c>
      <c r="L172" s="54"/>
      <c r="M172" s="178" t="s">
        <v>19</v>
      </c>
      <c r="N172" s="179" t="s">
        <v>41</v>
      </c>
      <c r="O172" s="35"/>
      <c r="P172" s="180">
        <f t="shared" si="41"/>
        <v>0</v>
      </c>
      <c r="Q172" s="180">
        <v>0</v>
      </c>
      <c r="R172" s="180">
        <f t="shared" si="42"/>
        <v>0</v>
      </c>
      <c r="S172" s="180">
        <v>0</v>
      </c>
      <c r="T172" s="181">
        <f t="shared" si="43"/>
        <v>0</v>
      </c>
      <c r="AR172" s="17" t="s">
        <v>150</v>
      </c>
      <c r="AT172" s="17" t="s">
        <v>129</v>
      </c>
      <c r="AU172" s="17" t="s">
        <v>77</v>
      </c>
      <c r="AY172" s="17" t="s">
        <v>128</v>
      </c>
      <c r="BE172" s="182">
        <f t="shared" si="44"/>
        <v>0</v>
      </c>
      <c r="BF172" s="182">
        <f t="shared" si="45"/>
        <v>0</v>
      </c>
      <c r="BG172" s="182">
        <f t="shared" si="46"/>
        <v>0</v>
      </c>
      <c r="BH172" s="182">
        <f t="shared" si="47"/>
        <v>0</v>
      </c>
      <c r="BI172" s="182">
        <f t="shared" si="48"/>
        <v>0</v>
      </c>
      <c r="BJ172" s="17" t="s">
        <v>77</v>
      </c>
      <c r="BK172" s="182">
        <f t="shared" si="49"/>
        <v>0</v>
      </c>
      <c r="BL172" s="17" t="s">
        <v>150</v>
      </c>
      <c r="BM172" s="17" t="s">
        <v>2635</v>
      </c>
    </row>
    <row r="173" spans="2:65" s="1" customFormat="1" ht="22.5" customHeight="1">
      <c r="B173" s="34"/>
      <c r="C173" s="172" t="s">
        <v>728</v>
      </c>
      <c r="D173" s="172" t="s">
        <v>129</v>
      </c>
      <c r="E173" s="173" t="s">
        <v>2636</v>
      </c>
      <c r="F173" s="174" t="s">
        <v>2632</v>
      </c>
      <c r="G173" s="175" t="s">
        <v>217</v>
      </c>
      <c r="H173" s="176">
        <v>35</v>
      </c>
      <c r="I173" s="177"/>
      <c r="J173" s="176">
        <f t="shared" si="40"/>
        <v>0</v>
      </c>
      <c r="K173" s="174" t="s">
        <v>19</v>
      </c>
      <c r="L173" s="54"/>
      <c r="M173" s="178" t="s">
        <v>19</v>
      </c>
      <c r="N173" s="179" t="s">
        <v>41</v>
      </c>
      <c r="O173" s="35"/>
      <c r="P173" s="180">
        <f t="shared" si="41"/>
        <v>0</v>
      </c>
      <c r="Q173" s="180">
        <v>0</v>
      </c>
      <c r="R173" s="180">
        <f t="shared" si="42"/>
        <v>0</v>
      </c>
      <c r="S173" s="180">
        <v>0</v>
      </c>
      <c r="T173" s="181">
        <f t="shared" si="43"/>
        <v>0</v>
      </c>
      <c r="AR173" s="17" t="s">
        <v>150</v>
      </c>
      <c r="AT173" s="17" t="s">
        <v>129</v>
      </c>
      <c r="AU173" s="17" t="s">
        <v>77</v>
      </c>
      <c r="AY173" s="17" t="s">
        <v>128</v>
      </c>
      <c r="BE173" s="182">
        <f t="shared" si="44"/>
        <v>0</v>
      </c>
      <c r="BF173" s="182">
        <f t="shared" si="45"/>
        <v>0</v>
      </c>
      <c r="BG173" s="182">
        <f t="shared" si="46"/>
        <v>0</v>
      </c>
      <c r="BH173" s="182">
        <f t="shared" si="47"/>
        <v>0</v>
      </c>
      <c r="BI173" s="182">
        <f t="shared" si="48"/>
        <v>0</v>
      </c>
      <c r="BJ173" s="17" t="s">
        <v>77</v>
      </c>
      <c r="BK173" s="182">
        <f t="shared" si="49"/>
        <v>0</v>
      </c>
      <c r="BL173" s="17" t="s">
        <v>150</v>
      </c>
      <c r="BM173" s="17" t="s">
        <v>2637</v>
      </c>
    </row>
    <row r="174" spans="2:65" s="1" customFormat="1" ht="22.5" customHeight="1">
      <c r="B174" s="34"/>
      <c r="C174" s="172" t="s">
        <v>734</v>
      </c>
      <c r="D174" s="172" t="s">
        <v>129</v>
      </c>
      <c r="E174" s="173" t="s">
        <v>2638</v>
      </c>
      <c r="F174" s="174" t="s">
        <v>2632</v>
      </c>
      <c r="G174" s="175" t="s">
        <v>217</v>
      </c>
      <c r="H174" s="176">
        <v>55</v>
      </c>
      <c r="I174" s="177"/>
      <c r="J174" s="176">
        <f t="shared" si="40"/>
        <v>0</v>
      </c>
      <c r="K174" s="174" t="s">
        <v>19</v>
      </c>
      <c r="L174" s="54"/>
      <c r="M174" s="178" t="s">
        <v>19</v>
      </c>
      <c r="N174" s="179" t="s">
        <v>41</v>
      </c>
      <c r="O174" s="35"/>
      <c r="P174" s="180">
        <f t="shared" si="41"/>
        <v>0</v>
      </c>
      <c r="Q174" s="180">
        <v>0</v>
      </c>
      <c r="R174" s="180">
        <f t="shared" si="42"/>
        <v>0</v>
      </c>
      <c r="S174" s="180">
        <v>0</v>
      </c>
      <c r="T174" s="181">
        <f t="shared" si="43"/>
        <v>0</v>
      </c>
      <c r="AR174" s="17" t="s">
        <v>150</v>
      </c>
      <c r="AT174" s="17" t="s">
        <v>129</v>
      </c>
      <c r="AU174" s="17" t="s">
        <v>77</v>
      </c>
      <c r="AY174" s="17" t="s">
        <v>128</v>
      </c>
      <c r="BE174" s="182">
        <f t="shared" si="44"/>
        <v>0</v>
      </c>
      <c r="BF174" s="182">
        <f t="shared" si="45"/>
        <v>0</v>
      </c>
      <c r="BG174" s="182">
        <f t="shared" si="46"/>
        <v>0</v>
      </c>
      <c r="BH174" s="182">
        <f t="shared" si="47"/>
        <v>0</v>
      </c>
      <c r="BI174" s="182">
        <f t="shared" si="48"/>
        <v>0</v>
      </c>
      <c r="BJ174" s="17" t="s">
        <v>77</v>
      </c>
      <c r="BK174" s="182">
        <f t="shared" si="49"/>
        <v>0</v>
      </c>
      <c r="BL174" s="17" t="s">
        <v>150</v>
      </c>
      <c r="BM174" s="17" t="s">
        <v>2639</v>
      </c>
    </row>
    <row r="175" spans="2:65" s="1" customFormat="1" ht="22.5" customHeight="1">
      <c r="B175" s="34"/>
      <c r="C175" s="172" t="s">
        <v>739</v>
      </c>
      <c r="D175" s="172" t="s">
        <v>129</v>
      </c>
      <c r="E175" s="173" t="s">
        <v>2640</v>
      </c>
      <c r="F175" s="174" t="s">
        <v>2641</v>
      </c>
      <c r="G175" s="175" t="s">
        <v>217</v>
      </c>
      <c r="H175" s="176">
        <v>100</v>
      </c>
      <c r="I175" s="177"/>
      <c r="J175" s="176">
        <f t="shared" si="40"/>
        <v>0</v>
      </c>
      <c r="K175" s="174" t="s">
        <v>19</v>
      </c>
      <c r="L175" s="54"/>
      <c r="M175" s="178" t="s">
        <v>19</v>
      </c>
      <c r="N175" s="179" t="s">
        <v>41</v>
      </c>
      <c r="O175" s="35"/>
      <c r="P175" s="180">
        <f t="shared" si="41"/>
        <v>0</v>
      </c>
      <c r="Q175" s="180">
        <v>0</v>
      </c>
      <c r="R175" s="180">
        <f t="shared" si="42"/>
        <v>0</v>
      </c>
      <c r="S175" s="180">
        <v>0</v>
      </c>
      <c r="T175" s="181">
        <f t="shared" si="43"/>
        <v>0</v>
      </c>
      <c r="AR175" s="17" t="s">
        <v>150</v>
      </c>
      <c r="AT175" s="17" t="s">
        <v>129</v>
      </c>
      <c r="AU175" s="17" t="s">
        <v>77</v>
      </c>
      <c r="AY175" s="17" t="s">
        <v>128</v>
      </c>
      <c r="BE175" s="182">
        <f t="shared" si="44"/>
        <v>0</v>
      </c>
      <c r="BF175" s="182">
        <f t="shared" si="45"/>
        <v>0</v>
      </c>
      <c r="BG175" s="182">
        <f t="shared" si="46"/>
        <v>0</v>
      </c>
      <c r="BH175" s="182">
        <f t="shared" si="47"/>
        <v>0</v>
      </c>
      <c r="BI175" s="182">
        <f t="shared" si="48"/>
        <v>0</v>
      </c>
      <c r="BJ175" s="17" t="s">
        <v>77</v>
      </c>
      <c r="BK175" s="182">
        <f t="shared" si="49"/>
        <v>0</v>
      </c>
      <c r="BL175" s="17" t="s">
        <v>150</v>
      </c>
      <c r="BM175" s="17" t="s">
        <v>2642</v>
      </c>
    </row>
    <row r="176" spans="2:65" s="1" customFormat="1" ht="22.5" customHeight="1">
      <c r="B176" s="34"/>
      <c r="C176" s="172" t="s">
        <v>745</v>
      </c>
      <c r="D176" s="172" t="s">
        <v>129</v>
      </c>
      <c r="E176" s="173" t="s">
        <v>2640</v>
      </c>
      <c r="F176" s="174" t="s">
        <v>2641</v>
      </c>
      <c r="G176" s="175" t="s">
        <v>217</v>
      </c>
      <c r="H176" s="176">
        <v>15</v>
      </c>
      <c r="I176" s="177"/>
      <c r="J176" s="176">
        <f t="shared" si="40"/>
        <v>0</v>
      </c>
      <c r="K176" s="174" t="s">
        <v>19</v>
      </c>
      <c r="L176" s="54"/>
      <c r="M176" s="178" t="s">
        <v>19</v>
      </c>
      <c r="N176" s="179" t="s">
        <v>41</v>
      </c>
      <c r="O176" s="35"/>
      <c r="P176" s="180">
        <f t="shared" si="41"/>
        <v>0</v>
      </c>
      <c r="Q176" s="180">
        <v>0</v>
      </c>
      <c r="R176" s="180">
        <f t="shared" si="42"/>
        <v>0</v>
      </c>
      <c r="S176" s="180">
        <v>0</v>
      </c>
      <c r="T176" s="181">
        <f t="shared" si="43"/>
        <v>0</v>
      </c>
      <c r="AR176" s="17" t="s">
        <v>150</v>
      </c>
      <c r="AT176" s="17" t="s">
        <v>129</v>
      </c>
      <c r="AU176" s="17" t="s">
        <v>77</v>
      </c>
      <c r="AY176" s="17" t="s">
        <v>128</v>
      </c>
      <c r="BE176" s="182">
        <f t="shared" si="44"/>
        <v>0</v>
      </c>
      <c r="BF176" s="182">
        <f t="shared" si="45"/>
        <v>0</v>
      </c>
      <c r="BG176" s="182">
        <f t="shared" si="46"/>
        <v>0</v>
      </c>
      <c r="BH176" s="182">
        <f t="shared" si="47"/>
        <v>0</v>
      </c>
      <c r="BI176" s="182">
        <f t="shared" si="48"/>
        <v>0</v>
      </c>
      <c r="BJ176" s="17" t="s">
        <v>77</v>
      </c>
      <c r="BK176" s="182">
        <f t="shared" si="49"/>
        <v>0</v>
      </c>
      <c r="BL176" s="17" t="s">
        <v>150</v>
      </c>
      <c r="BM176" s="17" t="s">
        <v>2643</v>
      </c>
    </row>
    <row r="177" spans="2:65" s="1" customFormat="1" ht="22.5" customHeight="1">
      <c r="B177" s="34"/>
      <c r="C177" s="172" t="s">
        <v>753</v>
      </c>
      <c r="D177" s="172" t="s">
        <v>129</v>
      </c>
      <c r="E177" s="173" t="s">
        <v>2644</v>
      </c>
      <c r="F177" s="174" t="s">
        <v>2641</v>
      </c>
      <c r="G177" s="175" t="s">
        <v>217</v>
      </c>
      <c r="H177" s="176">
        <v>18</v>
      </c>
      <c r="I177" s="177"/>
      <c r="J177" s="176">
        <f t="shared" si="40"/>
        <v>0</v>
      </c>
      <c r="K177" s="174" t="s">
        <v>19</v>
      </c>
      <c r="L177" s="54"/>
      <c r="M177" s="178" t="s">
        <v>19</v>
      </c>
      <c r="N177" s="179" t="s">
        <v>41</v>
      </c>
      <c r="O177" s="35"/>
      <c r="P177" s="180">
        <f t="shared" si="41"/>
        <v>0</v>
      </c>
      <c r="Q177" s="180">
        <v>0</v>
      </c>
      <c r="R177" s="180">
        <f t="shared" si="42"/>
        <v>0</v>
      </c>
      <c r="S177" s="180">
        <v>0</v>
      </c>
      <c r="T177" s="181">
        <f t="shared" si="43"/>
        <v>0</v>
      </c>
      <c r="AR177" s="17" t="s">
        <v>150</v>
      </c>
      <c r="AT177" s="17" t="s">
        <v>129</v>
      </c>
      <c r="AU177" s="17" t="s">
        <v>77</v>
      </c>
      <c r="AY177" s="17" t="s">
        <v>128</v>
      </c>
      <c r="BE177" s="182">
        <f t="shared" si="44"/>
        <v>0</v>
      </c>
      <c r="BF177" s="182">
        <f t="shared" si="45"/>
        <v>0</v>
      </c>
      <c r="BG177" s="182">
        <f t="shared" si="46"/>
        <v>0</v>
      </c>
      <c r="BH177" s="182">
        <f t="shared" si="47"/>
        <v>0</v>
      </c>
      <c r="BI177" s="182">
        <f t="shared" si="48"/>
        <v>0</v>
      </c>
      <c r="BJ177" s="17" t="s">
        <v>77</v>
      </c>
      <c r="BK177" s="182">
        <f t="shared" si="49"/>
        <v>0</v>
      </c>
      <c r="BL177" s="17" t="s">
        <v>150</v>
      </c>
      <c r="BM177" s="17" t="s">
        <v>2645</v>
      </c>
    </row>
    <row r="178" spans="2:65" s="1" customFormat="1" ht="22.5" customHeight="1">
      <c r="B178" s="34"/>
      <c r="C178" s="172" t="s">
        <v>757</v>
      </c>
      <c r="D178" s="172" t="s">
        <v>129</v>
      </c>
      <c r="E178" s="173" t="s">
        <v>2646</v>
      </c>
      <c r="F178" s="174" t="s">
        <v>2641</v>
      </c>
      <c r="G178" s="175" t="s">
        <v>217</v>
      </c>
      <c r="H178" s="176">
        <v>30</v>
      </c>
      <c r="I178" s="177"/>
      <c r="J178" s="176">
        <f t="shared" si="40"/>
        <v>0</v>
      </c>
      <c r="K178" s="174" t="s">
        <v>19</v>
      </c>
      <c r="L178" s="54"/>
      <c r="M178" s="178" t="s">
        <v>19</v>
      </c>
      <c r="N178" s="179" t="s">
        <v>41</v>
      </c>
      <c r="O178" s="35"/>
      <c r="P178" s="180">
        <f t="shared" si="41"/>
        <v>0</v>
      </c>
      <c r="Q178" s="180">
        <v>0</v>
      </c>
      <c r="R178" s="180">
        <f t="shared" si="42"/>
        <v>0</v>
      </c>
      <c r="S178" s="180">
        <v>0</v>
      </c>
      <c r="T178" s="181">
        <f t="shared" si="43"/>
        <v>0</v>
      </c>
      <c r="AR178" s="17" t="s">
        <v>150</v>
      </c>
      <c r="AT178" s="17" t="s">
        <v>129</v>
      </c>
      <c r="AU178" s="17" t="s">
        <v>77</v>
      </c>
      <c r="AY178" s="17" t="s">
        <v>128</v>
      </c>
      <c r="BE178" s="182">
        <f t="shared" si="44"/>
        <v>0</v>
      </c>
      <c r="BF178" s="182">
        <f t="shared" si="45"/>
        <v>0</v>
      </c>
      <c r="BG178" s="182">
        <f t="shared" si="46"/>
        <v>0</v>
      </c>
      <c r="BH178" s="182">
        <f t="shared" si="47"/>
        <v>0</v>
      </c>
      <c r="BI178" s="182">
        <f t="shared" si="48"/>
        <v>0</v>
      </c>
      <c r="BJ178" s="17" t="s">
        <v>77</v>
      </c>
      <c r="BK178" s="182">
        <f t="shared" si="49"/>
        <v>0</v>
      </c>
      <c r="BL178" s="17" t="s">
        <v>150</v>
      </c>
      <c r="BM178" s="17" t="s">
        <v>2647</v>
      </c>
    </row>
    <row r="179" spans="2:65" s="1" customFormat="1" ht="22.5" customHeight="1">
      <c r="B179" s="34"/>
      <c r="C179" s="172" t="s">
        <v>765</v>
      </c>
      <c r="D179" s="172" t="s">
        <v>129</v>
      </c>
      <c r="E179" s="173" t="s">
        <v>2648</v>
      </c>
      <c r="F179" s="174" t="s">
        <v>2641</v>
      </c>
      <c r="G179" s="175" t="s">
        <v>217</v>
      </c>
      <c r="H179" s="176">
        <v>22</v>
      </c>
      <c r="I179" s="177"/>
      <c r="J179" s="176">
        <f t="shared" si="40"/>
        <v>0</v>
      </c>
      <c r="K179" s="174" t="s">
        <v>19</v>
      </c>
      <c r="L179" s="54"/>
      <c r="M179" s="178" t="s">
        <v>19</v>
      </c>
      <c r="N179" s="179" t="s">
        <v>41</v>
      </c>
      <c r="O179" s="35"/>
      <c r="P179" s="180">
        <f t="shared" si="41"/>
        <v>0</v>
      </c>
      <c r="Q179" s="180">
        <v>0</v>
      </c>
      <c r="R179" s="180">
        <f t="shared" si="42"/>
        <v>0</v>
      </c>
      <c r="S179" s="180">
        <v>0</v>
      </c>
      <c r="T179" s="181">
        <f t="shared" si="43"/>
        <v>0</v>
      </c>
      <c r="AR179" s="17" t="s">
        <v>150</v>
      </c>
      <c r="AT179" s="17" t="s">
        <v>129</v>
      </c>
      <c r="AU179" s="17" t="s">
        <v>77</v>
      </c>
      <c r="AY179" s="17" t="s">
        <v>128</v>
      </c>
      <c r="BE179" s="182">
        <f t="shared" si="44"/>
        <v>0</v>
      </c>
      <c r="BF179" s="182">
        <f t="shared" si="45"/>
        <v>0</v>
      </c>
      <c r="BG179" s="182">
        <f t="shared" si="46"/>
        <v>0</v>
      </c>
      <c r="BH179" s="182">
        <f t="shared" si="47"/>
        <v>0</v>
      </c>
      <c r="BI179" s="182">
        <f t="shared" si="48"/>
        <v>0</v>
      </c>
      <c r="BJ179" s="17" t="s">
        <v>77</v>
      </c>
      <c r="BK179" s="182">
        <f t="shared" si="49"/>
        <v>0</v>
      </c>
      <c r="BL179" s="17" t="s">
        <v>150</v>
      </c>
      <c r="BM179" s="17" t="s">
        <v>2649</v>
      </c>
    </row>
    <row r="180" spans="2:65" s="1" customFormat="1" ht="22.5" customHeight="1">
      <c r="B180" s="34"/>
      <c r="C180" s="172" t="s">
        <v>769</v>
      </c>
      <c r="D180" s="172" t="s">
        <v>129</v>
      </c>
      <c r="E180" s="173" t="s">
        <v>2646</v>
      </c>
      <c r="F180" s="174" t="s">
        <v>2641</v>
      </c>
      <c r="G180" s="175" t="s">
        <v>217</v>
      </c>
      <c r="H180" s="176">
        <v>5</v>
      </c>
      <c r="I180" s="177"/>
      <c r="J180" s="176">
        <f t="shared" si="40"/>
        <v>0</v>
      </c>
      <c r="K180" s="174" t="s">
        <v>19</v>
      </c>
      <c r="L180" s="54"/>
      <c r="M180" s="178" t="s">
        <v>19</v>
      </c>
      <c r="N180" s="179" t="s">
        <v>41</v>
      </c>
      <c r="O180" s="35"/>
      <c r="P180" s="180">
        <f t="shared" si="41"/>
        <v>0</v>
      </c>
      <c r="Q180" s="180">
        <v>0</v>
      </c>
      <c r="R180" s="180">
        <f t="shared" si="42"/>
        <v>0</v>
      </c>
      <c r="S180" s="180">
        <v>0</v>
      </c>
      <c r="T180" s="181">
        <f t="shared" si="43"/>
        <v>0</v>
      </c>
      <c r="AR180" s="17" t="s">
        <v>150</v>
      </c>
      <c r="AT180" s="17" t="s">
        <v>129</v>
      </c>
      <c r="AU180" s="17" t="s">
        <v>77</v>
      </c>
      <c r="AY180" s="17" t="s">
        <v>128</v>
      </c>
      <c r="BE180" s="182">
        <f t="shared" si="44"/>
        <v>0</v>
      </c>
      <c r="BF180" s="182">
        <f t="shared" si="45"/>
        <v>0</v>
      </c>
      <c r="BG180" s="182">
        <f t="shared" si="46"/>
        <v>0</v>
      </c>
      <c r="BH180" s="182">
        <f t="shared" si="47"/>
        <v>0</v>
      </c>
      <c r="BI180" s="182">
        <f t="shared" si="48"/>
        <v>0</v>
      </c>
      <c r="BJ180" s="17" t="s">
        <v>77</v>
      </c>
      <c r="BK180" s="182">
        <f t="shared" si="49"/>
        <v>0</v>
      </c>
      <c r="BL180" s="17" t="s">
        <v>150</v>
      </c>
      <c r="BM180" s="17" t="s">
        <v>2650</v>
      </c>
    </row>
    <row r="181" spans="2:65" s="1" customFormat="1" ht="22.5" customHeight="1">
      <c r="B181" s="34"/>
      <c r="C181" s="172" t="s">
        <v>775</v>
      </c>
      <c r="D181" s="172" t="s">
        <v>129</v>
      </c>
      <c r="E181" s="173" t="s">
        <v>2651</v>
      </c>
      <c r="F181" s="174" t="s">
        <v>2641</v>
      </c>
      <c r="G181" s="175" t="s">
        <v>217</v>
      </c>
      <c r="H181" s="176">
        <v>8</v>
      </c>
      <c r="I181" s="177"/>
      <c r="J181" s="176">
        <f t="shared" si="40"/>
        <v>0</v>
      </c>
      <c r="K181" s="174" t="s">
        <v>19</v>
      </c>
      <c r="L181" s="54"/>
      <c r="M181" s="178" t="s">
        <v>19</v>
      </c>
      <c r="N181" s="179" t="s">
        <v>41</v>
      </c>
      <c r="O181" s="35"/>
      <c r="P181" s="180">
        <f t="shared" si="41"/>
        <v>0</v>
      </c>
      <c r="Q181" s="180">
        <v>0</v>
      </c>
      <c r="R181" s="180">
        <f t="shared" si="42"/>
        <v>0</v>
      </c>
      <c r="S181" s="180">
        <v>0</v>
      </c>
      <c r="T181" s="181">
        <f t="shared" si="43"/>
        <v>0</v>
      </c>
      <c r="AR181" s="17" t="s">
        <v>150</v>
      </c>
      <c r="AT181" s="17" t="s">
        <v>129</v>
      </c>
      <c r="AU181" s="17" t="s">
        <v>77</v>
      </c>
      <c r="AY181" s="17" t="s">
        <v>128</v>
      </c>
      <c r="BE181" s="182">
        <f t="shared" si="44"/>
        <v>0</v>
      </c>
      <c r="BF181" s="182">
        <f t="shared" si="45"/>
        <v>0</v>
      </c>
      <c r="BG181" s="182">
        <f t="shared" si="46"/>
        <v>0</v>
      </c>
      <c r="BH181" s="182">
        <f t="shared" si="47"/>
        <v>0</v>
      </c>
      <c r="BI181" s="182">
        <f t="shared" si="48"/>
        <v>0</v>
      </c>
      <c r="BJ181" s="17" t="s">
        <v>77</v>
      </c>
      <c r="BK181" s="182">
        <f t="shared" si="49"/>
        <v>0</v>
      </c>
      <c r="BL181" s="17" t="s">
        <v>150</v>
      </c>
      <c r="BM181" s="17" t="s">
        <v>2652</v>
      </c>
    </row>
    <row r="182" spans="2:65" s="1" customFormat="1" ht="31.5" customHeight="1">
      <c r="B182" s="34"/>
      <c r="C182" s="172" t="s">
        <v>781</v>
      </c>
      <c r="D182" s="172" t="s">
        <v>129</v>
      </c>
      <c r="E182" s="173" t="s">
        <v>2653</v>
      </c>
      <c r="F182" s="174" t="s">
        <v>2654</v>
      </c>
      <c r="G182" s="175" t="s">
        <v>1851</v>
      </c>
      <c r="H182" s="176">
        <v>2</v>
      </c>
      <c r="I182" s="177"/>
      <c r="J182" s="176">
        <f t="shared" si="40"/>
        <v>0</v>
      </c>
      <c r="K182" s="174" t="s">
        <v>19</v>
      </c>
      <c r="L182" s="54"/>
      <c r="M182" s="178" t="s">
        <v>19</v>
      </c>
      <c r="N182" s="179" t="s">
        <v>41</v>
      </c>
      <c r="O182" s="35"/>
      <c r="P182" s="180">
        <f t="shared" si="41"/>
        <v>0</v>
      </c>
      <c r="Q182" s="180">
        <v>0</v>
      </c>
      <c r="R182" s="180">
        <f t="shared" si="42"/>
        <v>0</v>
      </c>
      <c r="S182" s="180">
        <v>0</v>
      </c>
      <c r="T182" s="181">
        <f t="shared" si="43"/>
        <v>0</v>
      </c>
      <c r="AR182" s="17" t="s">
        <v>150</v>
      </c>
      <c r="AT182" s="17" t="s">
        <v>129</v>
      </c>
      <c r="AU182" s="17" t="s">
        <v>77</v>
      </c>
      <c r="AY182" s="17" t="s">
        <v>128</v>
      </c>
      <c r="BE182" s="182">
        <f t="shared" si="44"/>
        <v>0</v>
      </c>
      <c r="BF182" s="182">
        <f t="shared" si="45"/>
        <v>0</v>
      </c>
      <c r="BG182" s="182">
        <f t="shared" si="46"/>
        <v>0</v>
      </c>
      <c r="BH182" s="182">
        <f t="shared" si="47"/>
        <v>0</v>
      </c>
      <c r="BI182" s="182">
        <f t="shared" si="48"/>
        <v>0</v>
      </c>
      <c r="BJ182" s="17" t="s">
        <v>77</v>
      </c>
      <c r="BK182" s="182">
        <f t="shared" si="49"/>
        <v>0</v>
      </c>
      <c r="BL182" s="17" t="s">
        <v>150</v>
      </c>
      <c r="BM182" s="17" t="s">
        <v>2655</v>
      </c>
    </row>
    <row r="183" spans="2:65" s="1" customFormat="1" ht="22.5" customHeight="1">
      <c r="B183" s="34"/>
      <c r="C183" s="172" t="s">
        <v>788</v>
      </c>
      <c r="D183" s="172" t="s">
        <v>129</v>
      </c>
      <c r="E183" s="173" t="s">
        <v>2656</v>
      </c>
      <c r="F183" s="174" t="s">
        <v>2657</v>
      </c>
      <c r="G183" s="175" t="s">
        <v>1851</v>
      </c>
      <c r="H183" s="176">
        <v>3</v>
      </c>
      <c r="I183" s="177"/>
      <c r="J183" s="176">
        <f t="shared" si="40"/>
        <v>0</v>
      </c>
      <c r="K183" s="174" t="s">
        <v>19</v>
      </c>
      <c r="L183" s="54"/>
      <c r="M183" s="178" t="s">
        <v>19</v>
      </c>
      <c r="N183" s="179" t="s">
        <v>41</v>
      </c>
      <c r="O183" s="35"/>
      <c r="P183" s="180">
        <f t="shared" si="41"/>
        <v>0</v>
      </c>
      <c r="Q183" s="180">
        <v>0</v>
      </c>
      <c r="R183" s="180">
        <f t="shared" si="42"/>
        <v>0</v>
      </c>
      <c r="S183" s="180">
        <v>0</v>
      </c>
      <c r="T183" s="181">
        <f t="shared" si="43"/>
        <v>0</v>
      </c>
      <c r="AR183" s="17" t="s">
        <v>150</v>
      </c>
      <c r="AT183" s="17" t="s">
        <v>129</v>
      </c>
      <c r="AU183" s="17" t="s">
        <v>77</v>
      </c>
      <c r="AY183" s="17" t="s">
        <v>128</v>
      </c>
      <c r="BE183" s="182">
        <f t="shared" si="44"/>
        <v>0</v>
      </c>
      <c r="BF183" s="182">
        <f t="shared" si="45"/>
        <v>0</v>
      </c>
      <c r="BG183" s="182">
        <f t="shared" si="46"/>
        <v>0</v>
      </c>
      <c r="BH183" s="182">
        <f t="shared" si="47"/>
        <v>0</v>
      </c>
      <c r="BI183" s="182">
        <f t="shared" si="48"/>
        <v>0</v>
      </c>
      <c r="BJ183" s="17" t="s">
        <v>77</v>
      </c>
      <c r="BK183" s="182">
        <f t="shared" si="49"/>
        <v>0</v>
      </c>
      <c r="BL183" s="17" t="s">
        <v>150</v>
      </c>
      <c r="BM183" s="17" t="s">
        <v>2658</v>
      </c>
    </row>
    <row r="184" spans="2:65" s="1" customFormat="1" ht="22.5" customHeight="1">
      <c r="B184" s="34"/>
      <c r="C184" s="172" t="s">
        <v>793</v>
      </c>
      <c r="D184" s="172" t="s">
        <v>129</v>
      </c>
      <c r="E184" s="173" t="s">
        <v>2659</v>
      </c>
      <c r="F184" s="174" t="s">
        <v>2660</v>
      </c>
      <c r="G184" s="175" t="s">
        <v>1851</v>
      </c>
      <c r="H184" s="176">
        <v>12</v>
      </c>
      <c r="I184" s="177"/>
      <c r="J184" s="176">
        <f t="shared" si="40"/>
        <v>0</v>
      </c>
      <c r="K184" s="174" t="s">
        <v>19</v>
      </c>
      <c r="L184" s="54"/>
      <c r="M184" s="178" t="s">
        <v>19</v>
      </c>
      <c r="N184" s="179" t="s">
        <v>41</v>
      </c>
      <c r="O184" s="35"/>
      <c r="P184" s="180">
        <f t="shared" si="41"/>
        <v>0</v>
      </c>
      <c r="Q184" s="180">
        <v>0</v>
      </c>
      <c r="R184" s="180">
        <f t="shared" si="42"/>
        <v>0</v>
      </c>
      <c r="S184" s="180">
        <v>0</v>
      </c>
      <c r="T184" s="181">
        <f t="shared" si="43"/>
        <v>0</v>
      </c>
      <c r="AR184" s="17" t="s">
        <v>150</v>
      </c>
      <c r="AT184" s="17" t="s">
        <v>129</v>
      </c>
      <c r="AU184" s="17" t="s">
        <v>77</v>
      </c>
      <c r="AY184" s="17" t="s">
        <v>128</v>
      </c>
      <c r="BE184" s="182">
        <f t="shared" si="44"/>
        <v>0</v>
      </c>
      <c r="BF184" s="182">
        <f t="shared" si="45"/>
        <v>0</v>
      </c>
      <c r="BG184" s="182">
        <f t="shared" si="46"/>
        <v>0</v>
      </c>
      <c r="BH184" s="182">
        <f t="shared" si="47"/>
        <v>0</v>
      </c>
      <c r="BI184" s="182">
        <f t="shared" si="48"/>
        <v>0</v>
      </c>
      <c r="BJ184" s="17" t="s">
        <v>77</v>
      </c>
      <c r="BK184" s="182">
        <f t="shared" si="49"/>
        <v>0</v>
      </c>
      <c r="BL184" s="17" t="s">
        <v>150</v>
      </c>
      <c r="BM184" s="17" t="s">
        <v>2661</v>
      </c>
    </row>
    <row r="185" spans="2:65" s="1" customFormat="1" ht="22.5" customHeight="1">
      <c r="B185" s="34"/>
      <c r="C185" s="172" t="s">
        <v>798</v>
      </c>
      <c r="D185" s="172" t="s">
        <v>129</v>
      </c>
      <c r="E185" s="173" t="s">
        <v>2662</v>
      </c>
      <c r="F185" s="174" t="s">
        <v>2663</v>
      </c>
      <c r="G185" s="175" t="s">
        <v>1851</v>
      </c>
      <c r="H185" s="176">
        <v>36</v>
      </c>
      <c r="I185" s="177"/>
      <c r="J185" s="176">
        <f t="shared" si="40"/>
        <v>0</v>
      </c>
      <c r="K185" s="174" t="s">
        <v>19</v>
      </c>
      <c r="L185" s="54"/>
      <c r="M185" s="178" t="s">
        <v>19</v>
      </c>
      <c r="N185" s="179" t="s">
        <v>41</v>
      </c>
      <c r="O185" s="35"/>
      <c r="P185" s="180">
        <f t="shared" si="41"/>
        <v>0</v>
      </c>
      <c r="Q185" s="180">
        <v>0</v>
      </c>
      <c r="R185" s="180">
        <f t="shared" si="42"/>
        <v>0</v>
      </c>
      <c r="S185" s="180">
        <v>0</v>
      </c>
      <c r="T185" s="181">
        <f t="shared" si="43"/>
        <v>0</v>
      </c>
      <c r="AR185" s="17" t="s">
        <v>150</v>
      </c>
      <c r="AT185" s="17" t="s">
        <v>129</v>
      </c>
      <c r="AU185" s="17" t="s">
        <v>77</v>
      </c>
      <c r="AY185" s="17" t="s">
        <v>128</v>
      </c>
      <c r="BE185" s="182">
        <f t="shared" si="44"/>
        <v>0</v>
      </c>
      <c r="BF185" s="182">
        <f t="shared" si="45"/>
        <v>0</v>
      </c>
      <c r="BG185" s="182">
        <f t="shared" si="46"/>
        <v>0</v>
      </c>
      <c r="BH185" s="182">
        <f t="shared" si="47"/>
        <v>0</v>
      </c>
      <c r="BI185" s="182">
        <f t="shared" si="48"/>
        <v>0</v>
      </c>
      <c r="BJ185" s="17" t="s">
        <v>77</v>
      </c>
      <c r="BK185" s="182">
        <f t="shared" si="49"/>
        <v>0</v>
      </c>
      <c r="BL185" s="17" t="s">
        <v>150</v>
      </c>
      <c r="BM185" s="17" t="s">
        <v>2664</v>
      </c>
    </row>
    <row r="186" spans="2:65" s="1" customFormat="1" ht="22.5" customHeight="1">
      <c r="B186" s="34"/>
      <c r="C186" s="172" t="s">
        <v>804</v>
      </c>
      <c r="D186" s="172" t="s">
        <v>129</v>
      </c>
      <c r="E186" s="173" t="s">
        <v>2665</v>
      </c>
      <c r="F186" s="174" t="s">
        <v>2666</v>
      </c>
      <c r="G186" s="175" t="s">
        <v>1851</v>
      </c>
      <c r="H186" s="176">
        <v>27</v>
      </c>
      <c r="I186" s="177"/>
      <c r="J186" s="176">
        <f t="shared" si="40"/>
        <v>0</v>
      </c>
      <c r="K186" s="174" t="s">
        <v>19</v>
      </c>
      <c r="L186" s="54"/>
      <c r="M186" s="178" t="s">
        <v>19</v>
      </c>
      <c r="N186" s="179" t="s">
        <v>41</v>
      </c>
      <c r="O186" s="35"/>
      <c r="P186" s="180">
        <f t="shared" si="41"/>
        <v>0</v>
      </c>
      <c r="Q186" s="180">
        <v>0</v>
      </c>
      <c r="R186" s="180">
        <f t="shared" si="42"/>
        <v>0</v>
      </c>
      <c r="S186" s="180">
        <v>0</v>
      </c>
      <c r="T186" s="181">
        <f t="shared" si="43"/>
        <v>0</v>
      </c>
      <c r="AR186" s="17" t="s">
        <v>150</v>
      </c>
      <c r="AT186" s="17" t="s">
        <v>129</v>
      </c>
      <c r="AU186" s="17" t="s">
        <v>77</v>
      </c>
      <c r="AY186" s="17" t="s">
        <v>128</v>
      </c>
      <c r="BE186" s="182">
        <f t="shared" si="44"/>
        <v>0</v>
      </c>
      <c r="BF186" s="182">
        <f t="shared" si="45"/>
        <v>0</v>
      </c>
      <c r="BG186" s="182">
        <f t="shared" si="46"/>
        <v>0</v>
      </c>
      <c r="BH186" s="182">
        <f t="shared" si="47"/>
        <v>0</v>
      </c>
      <c r="BI186" s="182">
        <f t="shared" si="48"/>
        <v>0</v>
      </c>
      <c r="BJ186" s="17" t="s">
        <v>77</v>
      </c>
      <c r="BK186" s="182">
        <f t="shared" si="49"/>
        <v>0</v>
      </c>
      <c r="BL186" s="17" t="s">
        <v>150</v>
      </c>
      <c r="BM186" s="17" t="s">
        <v>2667</v>
      </c>
    </row>
    <row r="187" spans="2:65" s="1" customFormat="1" ht="22.5" customHeight="1">
      <c r="B187" s="34"/>
      <c r="C187" s="172" t="s">
        <v>811</v>
      </c>
      <c r="D187" s="172" t="s">
        <v>129</v>
      </c>
      <c r="E187" s="173" t="s">
        <v>2668</v>
      </c>
      <c r="F187" s="174" t="s">
        <v>2669</v>
      </c>
      <c r="G187" s="175" t="s">
        <v>1851</v>
      </c>
      <c r="H187" s="176">
        <v>3</v>
      </c>
      <c r="I187" s="177"/>
      <c r="J187" s="176">
        <f t="shared" si="40"/>
        <v>0</v>
      </c>
      <c r="K187" s="174" t="s">
        <v>19</v>
      </c>
      <c r="L187" s="54"/>
      <c r="M187" s="178" t="s">
        <v>19</v>
      </c>
      <c r="N187" s="179" t="s">
        <v>41</v>
      </c>
      <c r="O187" s="35"/>
      <c r="P187" s="180">
        <f t="shared" si="41"/>
        <v>0</v>
      </c>
      <c r="Q187" s="180">
        <v>0</v>
      </c>
      <c r="R187" s="180">
        <f t="shared" si="42"/>
        <v>0</v>
      </c>
      <c r="S187" s="180">
        <v>0</v>
      </c>
      <c r="T187" s="181">
        <f t="shared" si="43"/>
        <v>0</v>
      </c>
      <c r="AR187" s="17" t="s">
        <v>150</v>
      </c>
      <c r="AT187" s="17" t="s">
        <v>129</v>
      </c>
      <c r="AU187" s="17" t="s">
        <v>77</v>
      </c>
      <c r="AY187" s="17" t="s">
        <v>128</v>
      </c>
      <c r="BE187" s="182">
        <f t="shared" si="44"/>
        <v>0</v>
      </c>
      <c r="BF187" s="182">
        <f t="shared" si="45"/>
        <v>0</v>
      </c>
      <c r="BG187" s="182">
        <f t="shared" si="46"/>
        <v>0</v>
      </c>
      <c r="BH187" s="182">
        <f t="shared" si="47"/>
        <v>0</v>
      </c>
      <c r="BI187" s="182">
        <f t="shared" si="48"/>
        <v>0</v>
      </c>
      <c r="BJ187" s="17" t="s">
        <v>77</v>
      </c>
      <c r="BK187" s="182">
        <f t="shared" si="49"/>
        <v>0</v>
      </c>
      <c r="BL187" s="17" t="s">
        <v>150</v>
      </c>
      <c r="BM187" s="17" t="s">
        <v>2670</v>
      </c>
    </row>
    <row r="188" spans="2:65" s="1" customFormat="1" ht="22.5" customHeight="1">
      <c r="B188" s="34"/>
      <c r="C188" s="172" t="s">
        <v>816</v>
      </c>
      <c r="D188" s="172" t="s">
        <v>129</v>
      </c>
      <c r="E188" s="173" t="s">
        <v>2671</v>
      </c>
      <c r="F188" s="174" t="s">
        <v>2672</v>
      </c>
      <c r="G188" s="175" t="s">
        <v>1851</v>
      </c>
      <c r="H188" s="176">
        <v>15</v>
      </c>
      <c r="I188" s="177"/>
      <c r="J188" s="176">
        <f t="shared" si="40"/>
        <v>0</v>
      </c>
      <c r="K188" s="174" t="s">
        <v>19</v>
      </c>
      <c r="L188" s="54"/>
      <c r="M188" s="178" t="s">
        <v>19</v>
      </c>
      <c r="N188" s="179" t="s">
        <v>41</v>
      </c>
      <c r="O188" s="35"/>
      <c r="P188" s="180">
        <f t="shared" si="41"/>
        <v>0</v>
      </c>
      <c r="Q188" s="180">
        <v>0</v>
      </c>
      <c r="R188" s="180">
        <f t="shared" si="42"/>
        <v>0</v>
      </c>
      <c r="S188" s="180">
        <v>0</v>
      </c>
      <c r="T188" s="181">
        <f t="shared" si="43"/>
        <v>0</v>
      </c>
      <c r="AR188" s="17" t="s">
        <v>150</v>
      </c>
      <c r="AT188" s="17" t="s">
        <v>129</v>
      </c>
      <c r="AU188" s="17" t="s">
        <v>77</v>
      </c>
      <c r="AY188" s="17" t="s">
        <v>128</v>
      </c>
      <c r="BE188" s="182">
        <f t="shared" si="44"/>
        <v>0</v>
      </c>
      <c r="BF188" s="182">
        <f t="shared" si="45"/>
        <v>0</v>
      </c>
      <c r="BG188" s="182">
        <f t="shared" si="46"/>
        <v>0</v>
      </c>
      <c r="BH188" s="182">
        <f t="shared" si="47"/>
        <v>0</v>
      </c>
      <c r="BI188" s="182">
        <f t="shared" si="48"/>
        <v>0</v>
      </c>
      <c r="BJ188" s="17" t="s">
        <v>77</v>
      </c>
      <c r="BK188" s="182">
        <f t="shared" si="49"/>
        <v>0</v>
      </c>
      <c r="BL188" s="17" t="s">
        <v>150</v>
      </c>
      <c r="BM188" s="17" t="s">
        <v>2673</v>
      </c>
    </row>
    <row r="189" spans="2:65" s="1" customFormat="1" ht="22.5" customHeight="1">
      <c r="B189" s="34"/>
      <c r="C189" s="172" t="s">
        <v>822</v>
      </c>
      <c r="D189" s="172" t="s">
        <v>129</v>
      </c>
      <c r="E189" s="173" t="s">
        <v>2674</v>
      </c>
      <c r="F189" s="174" t="s">
        <v>2675</v>
      </c>
      <c r="G189" s="175" t="s">
        <v>1851</v>
      </c>
      <c r="H189" s="176">
        <v>3</v>
      </c>
      <c r="I189" s="177"/>
      <c r="J189" s="176">
        <f t="shared" si="40"/>
        <v>0</v>
      </c>
      <c r="K189" s="174" t="s">
        <v>19</v>
      </c>
      <c r="L189" s="54"/>
      <c r="M189" s="178" t="s">
        <v>19</v>
      </c>
      <c r="N189" s="179" t="s">
        <v>41</v>
      </c>
      <c r="O189" s="35"/>
      <c r="P189" s="180">
        <f t="shared" si="41"/>
        <v>0</v>
      </c>
      <c r="Q189" s="180">
        <v>0</v>
      </c>
      <c r="R189" s="180">
        <f t="shared" si="42"/>
        <v>0</v>
      </c>
      <c r="S189" s="180">
        <v>0</v>
      </c>
      <c r="T189" s="181">
        <f t="shared" si="43"/>
        <v>0</v>
      </c>
      <c r="AR189" s="17" t="s">
        <v>150</v>
      </c>
      <c r="AT189" s="17" t="s">
        <v>129</v>
      </c>
      <c r="AU189" s="17" t="s">
        <v>77</v>
      </c>
      <c r="AY189" s="17" t="s">
        <v>128</v>
      </c>
      <c r="BE189" s="182">
        <f t="shared" si="44"/>
        <v>0</v>
      </c>
      <c r="BF189" s="182">
        <f t="shared" si="45"/>
        <v>0</v>
      </c>
      <c r="BG189" s="182">
        <f t="shared" si="46"/>
        <v>0</v>
      </c>
      <c r="BH189" s="182">
        <f t="shared" si="47"/>
        <v>0</v>
      </c>
      <c r="BI189" s="182">
        <f t="shared" si="48"/>
        <v>0</v>
      </c>
      <c r="BJ189" s="17" t="s">
        <v>77</v>
      </c>
      <c r="BK189" s="182">
        <f t="shared" si="49"/>
        <v>0</v>
      </c>
      <c r="BL189" s="17" t="s">
        <v>150</v>
      </c>
      <c r="BM189" s="17" t="s">
        <v>2676</v>
      </c>
    </row>
    <row r="190" spans="2:65" s="1" customFormat="1" ht="22.5" customHeight="1">
      <c r="B190" s="34"/>
      <c r="C190" s="172" t="s">
        <v>827</v>
      </c>
      <c r="D190" s="172" t="s">
        <v>129</v>
      </c>
      <c r="E190" s="173" t="s">
        <v>2677</v>
      </c>
      <c r="F190" s="174" t="s">
        <v>2678</v>
      </c>
      <c r="G190" s="175" t="s">
        <v>227</v>
      </c>
      <c r="H190" s="176">
        <v>4</v>
      </c>
      <c r="I190" s="177"/>
      <c r="J190" s="176">
        <f t="shared" si="40"/>
        <v>0</v>
      </c>
      <c r="K190" s="174" t="s">
        <v>19</v>
      </c>
      <c r="L190" s="54"/>
      <c r="M190" s="178" t="s">
        <v>19</v>
      </c>
      <c r="N190" s="179" t="s">
        <v>41</v>
      </c>
      <c r="O190" s="35"/>
      <c r="P190" s="180">
        <f t="shared" si="41"/>
        <v>0</v>
      </c>
      <c r="Q190" s="180">
        <v>0</v>
      </c>
      <c r="R190" s="180">
        <f t="shared" si="42"/>
        <v>0</v>
      </c>
      <c r="S190" s="180">
        <v>0</v>
      </c>
      <c r="T190" s="181">
        <f t="shared" si="43"/>
        <v>0</v>
      </c>
      <c r="AR190" s="17" t="s">
        <v>150</v>
      </c>
      <c r="AT190" s="17" t="s">
        <v>129</v>
      </c>
      <c r="AU190" s="17" t="s">
        <v>77</v>
      </c>
      <c r="AY190" s="17" t="s">
        <v>128</v>
      </c>
      <c r="BE190" s="182">
        <f t="shared" si="44"/>
        <v>0</v>
      </c>
      <c r="BF190" s="182">
        <f t="shared" si="45"/>
        <v>0</v>
      </c>
      <c r="BG190" s="182">
        <f t="shared" si="46"/>
        <v>0</v>
      </c>
      <c r="BH190" s="182">
        <f t="shared" si="47"/>
        <v>0</v>
      </c>
      <c r="BI190" s="182">
        <f t="shared" si="48"/>
        <v>0</v>
      </c>
      <c r="BJ190" s="17" t="s">
        <v>77</v>
      </c>
      <c r="BK190" s="182">
        <f t="shared" si="49"/>
        <v>0</v>
      </c>
      <c r="BL190" s="17" t="s">
        <v>150</v>
      </c>
      <c r="BM190" s="17" t="s">
        <v>2679</v>
      </c>
    </row>
    <row r="191" spans="2:65" s="1" customFormat="1" ht="22.5" customHeight="1">
      <c r="B191" s="34"/>
      <c r="C191" s="172" t="s">
        <v>633</v>
      </c>
      <c r="D191" s="172" t="s">
        <v>129</v>
      </c>
      <c r="E191" s="173" t="s">
        <v>2680</v>
      </c>
      <c r="F191" s="174" t="s">
        <v>2681</v>
      </c>
      <c r="G191" s="175" t="s">
        <v>1851</v>
      </c>
      <c r="H191" s="176">
        <v>30</v>
      </c>
      <c r="I191" s="177"/>
      <c r="J191" s="176">
        <f t="shared" si="40"/>
        <v>0</v>
      </c>
      <c r="K191" s="174" t="s">
        <v>19</v>
      </c>
      <c r="L191" s="54"/>
      <c r="M191" s="178" t="s">
        <v>19</v>
      </c>
      <c r="N191" s="179" t="s">
        <v>41</v>
      </c>
      <c r="O191" s="35"/>
      <c r="P191" s="180">
        <f t="shared" si="41"/>
        <v>0</v>
      </c>
      <c r="Q191" s="180">
        <v>0</v>
      </c>
      <c r="R191" s="180">
        <f t="shared" si="42"/>
        <v>0</v>
      </c>
      <c r="S191" s="180">
        <v>0</v>
      </c>
      <c r="T191" s="181">
        <f t="shared" si="43"/>
        <v>0</v>
      </c>
      <c r="AR191" s="17" t="s">
        <v>150</v>
      </c>
      <c r="AT191" s="17" t="s">
        <v>129</v>
      </c>
      <c r="AU191" s="17" t="s">
        <v>77</v>
      </c>
      <c r="AY191" s="17" t="s">
        <v>128</v>
      </c>
      <c r="BE191" s="182">
        <f t="shared" si="44"/>
        <v>0</v>
      </c>
      <c r="BF191" s="182">
        <f t="shared" si="45"/>
        <v>0</v>
      </c>
      <c r="BG191" s="182">
        <f t="shared" si="46"/>
        <v>0</v>
      </c>
      <c r="BH191" s="182">
        <f t="shared" si="47"/>
        <v>0</v>
      </c>
      <c r="BI191" s="182">
        <f t="shared" si="48"/>
        <v>0</v>
      </c>
      <c r="BJ191" s="17" t="s">
        <v>77</v>
      </c>
      <c r="BK191" s="182">
        <f t="shared" si="49"/>
        <v>0</v>
      </c>
      <c r="BL191" s="17" t="s">
        <v>150</v>
      </c>
      <c r="BM191" s="17" t="s">
        <v>2682</v>
      </c>
    </row>
    <row r="192" spans="2:65" s="1" customFormat="1" ht="22.5" customHeight="1">
      <c r="B192" s="34"/>
      <c r="C192" s="172" t="s">
        <v>840</v>
      </c>
      <c r="D192" s="172" t="s">
        <v>129</v>
      </c>
      <c r="E192" s="173" t="s">
        <v>2683</v>
      </c>
      <c r="F192" s="174" t="s">
        <v>2684</v>
      </c>
      <c r="G192" s="175" t="s">
        <v>1851</v>
      </c>
      <c r="H192" s="176">
        <v>15</v>
      </c>
      <c r="I192" s="177"/>
      <c r="J192" s="176">
        <f t="shared" si="40"/>
        <v>0</v>
      </c>
      <c r="K192" s="174" t="s">
        <v>19</v>
      </c>
      <c r="L192" s="54"/>
      <c r="M192" s="178" t="s">
        <v>19</v>
      </c>
      <c r="N192" s="179" t="s">
        <v>41</v>
      </c>
      <c r="O192" s="35"/>
      <c r="P192" s="180">
        <f t="shared" si="41"/>
        <v>0</v>
      </c>
      <c r="Q192" s="180">
        <v>0</v>
      </c>
      <c r="R192" s="180">
        <f t="shared" si="42"/>
        <v>0</v>
      </c>
      <c r="S192" s="180">
        <v>0</v>
      </c>
      <c r="T192" s="181">
        <f t="shared" si="43"/>
        <v>0</v>
      </c>
      <c r="AR192" s="17" t="s">
        <v>150</v>
      </c>
      <c r="AT192" s="17" t="s">
        <v>129</v>
      </c>
      <c r="AU192" s="17" t="s">
        <v>77</v>
      </c>
      <c r="AY192" s="17" t="s">
        <v>128</v>
      </c>
      <c r="BE192" s="182">
        <f t="shared" si="44"/>
        <v>0</v>
      </c>
      <c r="BF192" s="182">
        <f t="shared" si="45"/>
        <v>0</v>
      </c>
      <c r="BG192" s="182">
        <f t="shared" si="46"/>
        <v>0</v>
      </c>
      <c r="BH192" s="182">
        <f t="shared" si="47"/>
        <v>0</v>
      </c>
      <c r="BI192" s="182">
        <f t="shared" si="48"/>
        <v>0</v>
      </c>
      <c r="BJ192" s="17" t="s">
        <v>77</v>
      </c>
      <c r="BK192" s="182">
        <f t="shared" si="49"/>
        <v>0</v>
      </c>
      <c r="BL192" s="17" t="s">
        <v>150</v>
      </c>
      <c r="BM192" s="17" t="s">
        <v>2685</v>
      </c>
    </row>
    <row r="193" spans="2:65" s="1" customFormat="1" ht="22.5" customHeight="1">
      <c r="B193" s="34"/>
      <c r="C193" s="172" t="s">
        <v>846</v>
      </c>
      <c r="D193" s="172" t="s">
        <v>129</v>
      </c>
      <c r="E193" s="173" t="s">
        <v>2686</v>
      </c>
      <c r="F193" s="174" t="s">
        <v>2687</v>
      </c>
      <c r="G193" s="175" t="s">
        <v>217</v>
      </c>
      <c r="H193" s="176">
        <v>400</v>
      </c>
      <c r="I193" s="177"/>
      <c r="J193" s="176">
        <f t="shared" si="40"/>
        <v>0</v>
      </c>
      <c r="K193" s="174" t="s">
        <v>19</v>
      </c>
      <c r="L193" s="54"/>
      <c r="M193" s="178" t="s">
        <v>19</v>
      </c>
      <c r="N193" s="179" t="s">
        <v>41</v>
      </c>
      <c r="O193" s="35"/>
      <c r="P193" s="180">
        <f t="shared" si="41"/>
        <v>0</v>
      </c>
      <c r="Q193" s="180">
        <v>0</v>
      </c>
      <c r="R193" s="180">
        <f t="shared" si="42"/>
        <v>0</v>
      </c>
      <c r="S193" s="180">
        <v>0</v>
      </c>
      <c r="T193" s="181">
        <f t="shared" si="43"/>
        <v>0</v>
      </c>
      <c r="AR193" s="17" t="s">
        <v>150</v>
      </c>
      <c r="AT193" s="17" t="s">
        <v>129</v>
      </c>
      <c r="AU193" s="17" t="s">
        <v>77</v>
      </c>
      <c r="AY193" s="17" t="s">
        <v>128</v>
      </c>
      <c r="BE193" s="182">
        <f t="shared" si="44"/>
        <v>0</v>
      </c>
      <c r="BF193" s="182">
        <f t="shared" si="45"/>
        <v>0</v>
      </c>
      <c r="BG193" s="182">
        <f t="shared" si="46"/>
        <v>0</v>
      </c>
      <c r="BH193" s="182">
        <f t="shared" si="47"/>
        <v>0</v>
      </c>
      <c r="BI193" s="182">
        <f t="shared" si="48"/>
        <v>0</v>
      </c>
      <c r="BJ193" s="17" t="s">
        <v>77</v>
      </c>
      <c r="BK193" s="182">
        <f t="shared" si="49"/>
        <v>0</v>
      </c>
      <c r="BL193" s="17" t="s">
        <v>150</v>
      </c>
      <c r="BM193" s="17" t="s">
        <v>2688</v>
      </c>
    </row>
    <row r="194" spans="2:65" s="1" customFormat="1" ht="22.5" customHeight="1">
      <c r="B194" s="34"/>
      <c r="C194" s="172" t="s">
        <v>854</v>
      </c>
      <c r="D194" s="172" t="s">
        <v>129</v>
      </c>
      <c r="E194" s="173" t="s">
        <v>2689</v>
      </c>
      <c r="F194" s="174" t="s">
        <v>2690</v>
      </c>
      <c r="G194" s="175" t="s">
        <v>217</v>
      </c>
      <c r="H194" s="176">
        <v>8</v>
      </c>
      <c r="I194" s="177"/>
      <c r="J194" s="176">
        <f t="shared" si="40"/>
        <v>0</v>
      </c>
      <c r="K194" s="174" t="s">
        <v>19</v>
      </c>
      <c r="L194" s="54"/>
      <c r="M194" s="178" t="s">
        <v>19</v>
      </c>
      <c r="N194" s="179" t="s">
        <v>41</v>
      </c>
      <c r="O194" s="35"/>
      <c r="P194" s="180">
        <f t="shared" si="41"/>
        <v>0</v>
      </c>
      <c r="Q194" s="180">
        <v>0</v>
      </c>
      <c r="R194" s="180">
        <f t="shared" si="42"/>
        <v>0</v>
      </c>
      <c r="S194" s="180">
        <v>0</v>
      </c>
      <c r="T194" s="181">
        <f t="shared" si="43"/>
        <v>0</v>
      </c>
      <c r="AR194" s="17" t="s">
        <v>150</v>
      </c>
      <c r="AT194" s="17" t="s">
        <v>129</v>
      </c>
      <c r="AU194" s="17" t="s">
        <v>77</v>
      </c>
      <c r="AY194" s="17" t="s">
        <v>128</v>
      </c>
      <c r="BE194" s="182">
        <f t="shared" si="44"/>
        <v>0</v>
      </c>
      <c r="BF194" s="182">
        <f t="shared" si="45"/>
        <v>0</v>
      </c>
      <c r="BG194" s="182">
        <f t="shared" si="46"/>
        <v>0</v>
      </c>
      <c r="BH194" s="182">
        <f t="shared" si="47"/>
        <v>0</v>
      </c>
      <c r="BI194" s="182">
        <f t="shared" si="48"/>
        <v>0</v>
      </c>
      <c r="BJ194" s="17" t="s">
        <v>77</v>
      </c>
      <c r="BK194" s="182">
        <f t="shared" si="49"/>
        <v>0</v>
      </c>
      <c r="BL194" s="17" t="s">
        <v>150</v>
      </c>
      <c r="BM194" s="17" t="s">
        <v>2691</v>
      </c>
    </row>
    <row r="195" spans="2:63" s="9" customFormat="1" ht="37.35" customHeight="1">
      <c r="B195" s="158"/>
      <c r="C195" s="159"/>
      <c r="D195" s="160" t="s">
        <v>69</v>
      </c>
      <c r="E195" s="161" t="s">
        <v>1533</v>
      </c>
      <c r="F195" s="161" t="s">
        <v>2692</v>
      </c>
      <c r="G195" s="159"/>
      <c r="H195" s="159"/>
      <c r="I195" s="162"/>
      <c r="J195" s="163">
        <f>BK195</f>
        <v>0</v>
      </c>
      <c r="K195" s="159"/>
      <c r="L195" s="164"/>
      <c r="M195" s="165"/>
      <c r="N195" s="166"/>
      <c r="O195" s="166"/>
      <c r="P195" s="167">
        <f>SUM(P196:P204)</f>
        <v>0</v>
      </c>
      <c r="Q195" s="166"/>
      <c r="R195" s="167">
        <f>SUM(R196:R204)</f>
        <v>0</v>
      </c>
      <c r="S195" s="166"/>
      <c r="T195" s="168">
        <f>SUM(T196:T204)</f>
        <v>0</v>
      </c>
      <c r="AR195" s="169" t="s">
        <v>77</v>
      </c>
      <c r="AT195" s="170" t="s">
        <v>69</v>
      </c>
      <c r="AU195" s="170" t="s">
        <v>70</v>
      </c>
      <c r="AY195" s="169" t="s">
        <v>128</v>
      </c>
      <c r="BK195" s="171">
        <f>SUM(BK196:BK204)</f>
        <v>0</v>
      </c>
    </row>
    <row r="196" spans="2:65" s="1" customFormat="1" ht="22.5" customHeight="1">
      <c r="B196" s="34"/>
      <c r="C196" s="172" t="s">
        <v>859</v>
      </c>
      <c r="D196" s="172" t="s">
        <v>129</v>
      </c>
      <c r="E196" s="173" t="s">
        <v>2693</v>
      </c>
      <c r="F196" s="174" t="s">
        <v>2694</v>
      </c>
      <c r="G196" s="175" t="s">
        <v>1851</v>
      </c>
      <c r="H196" s="176">
        <v>24</v>
      </c>
      <c r="I196" s="177"/>
      <c r="J196" s="176">
        <f aca="true" t="shared" si="50" ref="J196:J204">ROUND(I196*H196,1)</f>
        <v>0</v>
      </c>
      <c r="K196" s="174" t="s">
        <v>19</v>
      </c>
      <c r="L196" s="54"/>
      <c r="M196" s="178" t="s">
        <v>19</v>
      </c>
      <c r="N196" s="179" t="s">
        <v>41</v>
      </c>
      <c r="O196" s="35"/>
      <c r="P196" s="180">
        <f aca="true" t="shared" si="51" ref="P196:P204">O196*H196</f>
        <v>0</v>
      </c>
      <c r="Q196" s="180">
        <v>0</v>
      </c>
      <c r="R196" s="180">
        <f aca="true" t="shared" si="52" ref="R196:R204">Q196*H196</f>
        <v>0</v>
      </c>
      <c r="S196" s="180">
        <v>0</v>
      </c>
      <c r="T196" s="181">
        <f aca="true" t="shared" si="53" ref="T196:T204">S196*H196</f>
        <v>0</v>
      </c>
      <c r="AR196" s="17" t="s">
        <v>150</v>
      </c>
      <c r="AT196" s="17" t="s">
        <v>129</v>
      </c>
      <c r="AU196" s="17" t="s">
        <v>77</v>
      </c>
      <c r="AY196" s="17" t="s">
        <v>128</v>
      </c>
      <c r="BE196" s="182">
        <f aca="true" t="shared" si="54" ref="BE196:BE204">IF(N196="základní",J196,0)</f>
        <v>0</v>
      </c>
      <c r="BF196" s="182">
        <f aca="true" t="shared" si="55" ref="BF196:BF204">IF(N196="snížená",J196,0)</f>
        <v>0</v>
      </c>
      <c r="BG196" s="182">
        <f aca="true" t="shared" si="56" ref="BG196:BG204">IF(N196="zákl. přenesená",J196,0)</f>
        <v>0</v>
      </c>
      <c r="BH196" s="182">
        <f aca="true" t="shared" si="57" ref="BH196:BH204">IF(N196="sníž. přenesená",J196,0)</f>
        <v>0</v>
      </c>
      <c r="BI196" s="182">
        <f aca="true" t="shared" si="58" ref="BI196:BI204">IF(N196="nulová",J196,0)</f>
        <v>0</v>
      </c>
      <c r="BJ196" s="17" t="s">
        <v>77</v>
      </c>
      <c r="BK196" s="182">
        <f aca="true" t="shared" si="59" ref="BK196:BK204">ROUND(I196*H196,1)</f>
        <v>0</v>
      </c>
      <c r="BL196" s="17" t="s">
        <v>150</v>
      </c>
      <c r="BM196" s="17" t="s">
        <v>2695</v>
      </c>
    </row>
    <row r="197" spans="2:65" s="1" customFormat="1" ht="22.5" customHeight="1">
      <c r="B197" s="34"/>
      <c r="C197" s="172" t="s">
        <v>865</v>
      </c>
      <c r="D197" s="172" t="s">
        <v>129</v>
      </c>
      <c r="E197" s="173" t="s">
        <v>2696</v>
      </c>
      <c r="F197" s="174" t="s">
        <v>2697</v>
      </c>
      <c r="G197" s="175" t="s">
        <v>1851</v>
      </c>
      <c r="H197" s="176">
        <v>24</v>
      </c>
      <c r="I197" s="177"/>
      <c r="J197" s="176">
        <f t="shared" si="50"/>
        <v>0</v>
      </c>
      <c r="K197" s="174" t="s">
        <v>19</v>
      </c>
      <c r="L197" s="54"/>
      <c r="M197" s="178" t="s">
        <v>19</v>
      </c>
      <c r="N197" s="179" t="s">
        <v>41</v>
      </c>
      <c r="O197" s="35"/>
      <c r="P197" s="180">
        <f t="shared" si="51"/>
        <v>0</v>
      </c>
      <c r="Q197" s="180">
        <v>0</v>
      </c>
      <c r="R197" s="180">
        <f t="shared" si="52"/>
        <v>0</v>
      </c>
      <c r="S197" s="180">
        <v>0</v>
      </c>
      <c r="T197" s="181">
        <f t="shared" si="53"/>
        <v>0</v>
      </c>
      <c r="AR197" s="17" t="s">
        <v>150</v>
      </c>
      <c r="AT197" s="17" t="s">
        <v>129</v>
      </c>
      <c r="AU197" s="17" t="s">
        <v>77</v>
      </c>
      <c r="AY197" s="17" t="s">
        <v>128</v>
      </c>
      <c r="BE197" s="182">
        <f t="shared" si="54"/>
        <v>0</v>
      </c>
      <c r="BF197" s="182">
        <f t="shared" si="55"/>
        <v>0</v>
      </c>
      <c r="BG197" s="182">
        <f t="shared" si="56"/>
        <v>0</v>
      </c>
      <c r="BH197" s="182">
        <f t="shared" si="57"/>
        <v>0</v>
      </c>
      <c r="BI197" s="182">
        <f t="shared" si="58"/>
        <v>0</v>
      </c>
      <c r="BJ197" s="17" t="s">
        <v>77</v>
      </c>
      <c r="BK197" s="182">
        <f t="shared" si="59"/>
        <v>0</v>
      </c>
      <c r="BL197" s="17" t="s">
        <v>150</v>
      </c>
      <c r="BM197" s="17" t="s">
        <v>2698</v>
      </c>
    </row>
    <row r="198" spans="2:65" s="1" customFormat="1" ht="22.5" customHeight="1">
      <c r="B198" s="34"/>
      <c r="C198" s="172" t="s">
        <v>872</v>
      </c>
      <c r="D198" s="172" t="s">
        <v>129</v>
      </c>
      <c r="E198" s="173" t="s">
        <v>2699</v>
      </c>
      <c r="F198" s="174" t="s">
        <v>2700</v>
      </c>
      <c r="G198" s="175" t="s">
        <v>1851</v>
      </c>
      <c r="H198" s="176">
        <v>33</v>
      </c>
      <c r="I198" s="177"/>
      <c r="J198" s="176">
        <f t="shared" si="50"/>
        <v>0</v>
      </c>
      <c r="K198" s="174" t="s">
        <v>19</v>
      </c>
      <c r="L198" s="54"/>
      <c r="M198" s="178" t="s">
        <v>19</v>
      </c>
      <c r="N198" s="179" t="s">
        <v>41</v>
      </c>
      <c r="O198" s="35"/>
      <c r="P198" s="180">
        <f t="shared" si="51"/>
        <v>0</v>
      </c>
      <c r="Q198" s="180">
        <v>0</v>
      </c>
      <c r="R198" s="180">
        <f t="shared" si="52"/>
        <v>0</v>
      </c>
      <c r="S198" s="180">
        <v>0</v>
      </c>
      <c r="T198" s="181">
        <f t="shared" si="53"/>
        <v>0</v>
      </c>
      <c r="AR198" s="17" t="s">
        <v>150</v>
      </c>
      <c r="AT198" s="17" t="s">
        <v>129</v>
      </c>
      <c r="AU198" s="17" t="s">
        <v>77</v>
      </c>
      <c r="AY198" s="17" t="s">
        <v>128</v>
      </c>
      <c r="BE198" s="182">
        <f t="shared" si="54"/>
        <v>0</v>
      </c>
      <c r="BF198" s="182">
        <f t="shared" si="55"/>
        <v>0</v>
      </c>
      <c r="BG198" s="182">
        <f t="shared" si="56"/>
        <v>0</v>
      </c>
      <c r="BH198" s="182">
        <f t="shared" si="57"/>
        <v>0</v>
      </c>
      <c r="BI198" s="182">
        <f t="shared" si="58"/>
        <v>0</v>
      </c>
      <c r="BJ198" s="17" t="s">
        <v>77</v>
      </c>
      <c r="BK198" s="182">
        <f t="shared" si="59"/>
        <v>0</v>
      </c>
      <c r="BL198" s="17" t="s">
        <v>150</v>
      </c>
      <c r="BM198" s="17" t="s">
        <v>2701</v>
      </c>
    </row>
    <row r="199" spans="2:65" s="1" customFormat="1" ht="31.5" customHeight="1">
      <c r="B199" s="34"/>
      <c r="C199" s="172" t="s">
        <v>879</v>
      </c>
      <c r="D199" s="172" t="s">
        <v>129</v>
      </c>
      <c r="E199" s="173" t="s">
        <v>2702</v>
      </c>
      <c r="F199" s="174" t="s">
        <v>2703</v>
      </c>
      <c r="G199" s="175" t="s">
        <v>1851</v>
      </c>
      <c r="H199" s="176">
        <v>15</v>
      </c>
      <c r="I199" s="177"/>
      <c r="J199" s="176">
        <f t="shared" si="50"/>
        <v>0</v>
      </c>
      <c r="K199" s="174" t="s">
        <v>19</v>
      </c>
      <c r="L199" s="54"/>
      <c r="M199" s="178" t="s">
        <v>19</v>
      </c>
      <c r="N199" s="179" t="s">
        <v>41</v>
      </c>
      <c r="O199" s="35"/>
      <c r="P199" s="180">
        <f t="shared" si="51"/>
        <v>0</v>
      </c>
      <c r="Q199" s="180">
        <v>0</v>
      </c>
      <c r="R199" s="180">
        <f t="shared" si="52"/>
        <v>0</v>
      </c>
      <c r="S199" s="180">
        <v>0</v>
      </c>
      <c r="T199" s="181">
        <f t="shared" si="53"/>
        <v>0</v>
      </c>
      <c r="AR199" s="17" t="s">
        <v>150</v>
      </c>
      <c r="AT199" s="17" t="s">
        <v>129</v>
      </c>
      <c r="AU199" s="17" t="s">
        <v>77</v>
      </c>
      <c r="AY199" s="17" t="s">
        <v>128</v>
      </c>
      <c r="BE199" s="182">
        <f t="shared" si="54"/>
        <v>0</v>
      </c>
      <c r="BF199" s="182">
        <f t="shared" si="55"/>
        <v>0</v>
      </c>
      <c r="BG199" s="182">
        <f t="shared" si="56"/>
        <v>0</v>
      </c>
      <c r="BH199" s="182">
        <f t="shared" si="57"/>
        <v>0</v>
      </c>
      <c r="BI199" s="182">
        <f t="shared" si="58"/>
        <v>0</v>
      </c>
      <c r="BJ199" s="17" t="s">
        <v>77</v>
      </c>
      <c r="BK199" s="182">
        <f t="shared" si="59"/>
        <v>0</v>
      </c>
      <c r="BL199" s="17" t="s">
        <v>150</v>
      </c>
      <c r="BM199" s="17" t="s">
        <v>2704</v>
      </c>
    </row>
    <row r="200" spans="2:65" s="1" customFormat="1" ht="22.5" customHeight="1">
      <c r="B200" s="34"/>
      <c r="C200" s="172" t="s">
        <v>884</v>
      </c>
      <c r="D200" s="172" t="s">
        <v>129</v>
      </c>
      <c r="E200" s="173" t="s">
        <v>2705</v>
      </c>
      <c r="F200" s="174" t="s">
        <v>2706</v>
      </c>
      <c r="G200" s="175" t="s">
        <v>1851</v>
      </c>
      <c r="H200" s="176">
        <v>15</v>
      </c>
      <c r="I200" s="177"/>
      <c r="J200" s="176">
        <f t="shared" si="50"/>
        <v>0</v>
      </c>
      <c r="K200" s="174" t="s">
        <v>19</v>
      </c>
      <c r="L200" s="54"/>
      <c r="M200" s="178" t="s">
        <v>19</v>
      </c>
      <c r="N200" s="179" t="s">
        <v>41</v>
      </c>
      <c r="O200" s="35"/>
      <c r="P200" s="180">
        <f t="shared" si="51"/>
        <v>0</v>
      </c>
      <c r="Q200" s="180">
        <v>0</v>
      </c>
      <c r="R200" s="180">
        <f t="shared" si="52"/>
        <v>0</v>
      </c>
      <c r="S200" s="180">
        <v>0</v>
      </c>
      <c r="T200" s="181">
        <f t="shared" si="53"/>
        <v>0</v>
      </c>
      <c r="AR200" s="17" t="s">
        <v>150</v>
      </c>
      <c r="AT200" s="17" t="s">
        <v>129</v>
      </c>
      <c r="AU200" s="17" t="s">
        <v>77</v>
      </c>
      <c r="AY200" s="17" t="s">
        <v>128</v>
      </c>
      <c r="BE200" s="182">
        <f t="shared" si="54"/>
        <v>0</v>
      </c>
      <c r="BF200" s="182">
        <f t="shared" si="55"/>
        <v>0</v>
      </c>
      <c r="BG200" s="182">
        <f t="shared" si="56"/>
        <v>0</v>
      </c>
      <c r="BH200" s="182">
        <f t="shared" si="57"/>
        <v>0</v>
      </c>
      <c r="BI200" s="182">
        <f t="shared" si="58"/>
        <v>0</v>
      </c>
      <c r="BJ200" s="17" t="s">
        <v>77</v>
      </c>
      <c r="BK200" s="182">
        <f t="shared" si="59"/>
        <v>0</v>
      </c>
      <c r="BL200" s="17" t="s">
        <v>150</v>
      </c>
      <c r="BM200" s="17" t="s">
        <v>2707</v>
      </c>
    </row>
    <row r="201" spans="2:65" s="1" customFormat="1" ht="22.5" customHeight="1">
      <c r="B201" s="34"/>
      <c r="C201" s="172" t="s">
        <v>888</v>
      </c>
      <c r="D201" s="172" t="s">
        <v>129</v>
      </c>
      <c r="E201" s="173" t="s">
        <v>2708</v>
      </c>
      <c r="F201" s="174" t="s">
        <v>2709</v>
      </c>
      <c r="G201" s="175" t="s">
        <v>1851</v>
      </c>
      <c r="H201" s="176">
        <v>3</v>
      </c>
      <c r="I201" s="177"/>
      <c r="J201" s="176">
        <f t="shared" si="50"/>
        <v>0</v>
      </c>
      <c r="K201" s="174" t="s">
        <v>19</v>
      </c>
      <c r="L201" s="54"/>
      <c r="M201" s="178" t="s">
        <v>19</v>
      </c>
      <c r="N201" s="179" t="s">
        <v>41</v>
      </c>
      <c r="O201" s="35"/>
      <c r="P201" s="180">
        <f t="shared" si="51"/>
        <v>0</v>
      </c>
      <c r="Q201" s="180">
        <v>0</v>
      </c>
      <c r="R201" s="180">
        <f t="shared" si="52"/>
        <v>0</v>
      </c>
      <c r="S201" s="180">
        <v>0</v>
      </c>
      <c r="T201" s="181">
        <f t="shared" si="53"/>
        <v>0</v>
      </c>
      <c r="AR201" s="17" t="s">
        <v>150</v>
      </c>
      <c r="AT201" s="17" t="s">
        <v>129</v>
      </c>
      <c r="AU201" s="17" t="s">
        <v>77</v>
      </c>
      <c r="AY201" s="17" t="s">
        <v>128</v>
      </c>
      <c r="BE201" s="182">
        <f t="shared" si="54"/>
        <v>0</v>
      </c>
      <c r="BF201" s="182">
        <f t="shared" si="55"/>
        <v>0</v>
      </c>
      <c r="BG201" s="182">
        <f t="shared" si="56"/>
        <v>0</v>
      </c>
      <c r="BH201" s="182">
        <f t="shared" si="57"/>
        <v>0</v>
      </c>
      <c r="BI201" s="182">
        <f t="shared" si="58"/>
        <v>0</v>
      </c>
      <c r="BJ201" s="17" t="s">
        <v>77</v>
      </c>
      <c r="BK201" s="182">
        <f t="shared" si="59"/>
        <v>0</v>
      </c>
      <c r="BL201" s="17" t="s">
        <v>150</v>
      </c>
      <c r="BM201" s="17" t="s">
        <v>2710</v>
      </c>
    </row>
    <row r="202" spans="2:65" s="1" customFormat="1" ht="22.5" customHeight="1">
      <c r="B202" s="34"/>
      <c r="C202" s="172" t="s">
        <v>893</v>
      </c>
      <c r="D202" s="172" t="s">
        <v>129</v>
      </c>
      <c r="E202" s="173" t="s">
        <v>2711</v>
      </c>
      <c r="F202" s="174" t="s">
        <v>2712</v>
      </c>
      <c r="G202" s="175" t="s">
        <v>1851</v>
      </c>
      <c r="H202" s="176">
        <v>3</v>
      </c>
      <c r="I202" s="177"/>
      <c r="J202" s="176">
        <f t="shared" si="50"/>
        <v>0</v>
      </c>
      <c r="K202" s="174" t="s">
        <v>19</v>
      </c>
      <c r="L202" s="54"/>
      <c r="M202" s="178" t="s">
        <v>19</v>
      </c>
      <c r="N202" s="179" t="s">
        <v>41</v>
      </c>
      <c r="O202" s="35"/>
      <c r="P202" s="180">
        <f t="shared" si="51"/>
        <v>0</v>
      </c>
      <c r="Q202" s="180">
        <v>0</v>
      </c>
      <c r="R202" s="180">
        <f t="shared" si="52"/>
        <v>0</v>
      </c>
      <c r="S202" s="180">
        <v>0</v>
      </c>
      <c r="T202" s="181">
        <f t="shared" si="53"/>
        <v>0</v>
      </c>
      <c r="AR202" s="17" t="s">
        <v>150</v>
      </c>
      <c r="AT202" s="17" t="s">
        <v>129</v>
      </c>
      <c r="AU202" s="17" t="s">
        <v>77</v>
      </c>
      <c r="AY202" s="17" t="s">
        <v>128</v>
      </c>
      <c r="BE202" s="182">
        <f t="shared" si="54"/>
        <v>0</v>
      </c>
      <c r="BF202" s="182">
        <f t="shared" si="55"/>
        <v>0</v>
      </c>
      <c r="BG202" s="182">
        <f t="shared" si="56"/>
        <v>0</v>
      </c>
      <c r="BH202" s="182">
        <f t="shared" si="57"/>
        <v>0</v>
      </c>
      <c r="BI202" s="182">
        <f t="shared" si="58"/>
        <v>0</v>
      </c>
      <c r="BJ202" s="17" t="s">
        <v>77</v>
      </c>
      <c r="BK202" s="182">
        <f t="shared" si="59"/>
        <v>0</v>
      </c>
      <c r="BL202" s="17" t="s">
        <v>150</v>
      </c>
      <c r="BM202" s="17" t="s">
        <v>2713</v>
      </c>
    </row>
    <row r="203" spans="2:65" s="1" customFormat="1" ht="22.5" customHeight="1">
      <c r="B203" s="34"/>
      <c r="C203" s="172" t="s">
        <v>897</v>
      </c>
      <c r="D203" s="172" t="s">
        <v>129</v>
      </c>
      <c r="E203" s="173" t="s">
        <v>2714</v>
      </c>
      <c r="F203" s="174" t="s">
        <v>2715</v>
      </c>
      <c r="G203" s="175" t="s">
        <v>1851</v>
      </c>
      <c r="H203" s="176">
        <v>3</v>
      </c>
      <c r="I203" s="177"/>
      <c r="J203" s="176">
        <f t="shared" si="50"/>
        <v>0</v>
      </c>
      <c r="K203" s="174" t="s">
        <v>19</v>
      </c>
      <c r="L203" s="54"/>
      <c r="M203" s="178" t="s">
        <v>19</v>
      </c>
      <c r="N203" s="179" t="s">
        <v>41</v>
      </c>
      <c r="O203" s="35"/>
      <c r="P203" s="180">
        <f t="shared" si="51"/>
        <v>0</v>
      </c>
      <c r="Q203" s="180">
        <v>0</v>
      </c>
      <c r="R203" s="180">
        <f t="shared" si="52"/>
        <v>0</v>
      </c>
      <c r="S203" s="180">
        <v>0</v>
      </c>
      <c r="T203" s="181">
        <f t="shared" si="53"/>
        <v>0</v>
      </c>
      <c r="AR203" s="17" t="s">
        <v>150</v>
      </c>
      <c r="AT203" s="17" t="s">
        <v>129</v>
      </c>
      <c r="AU203" s="17" t="s">
        <v>77</v>
      </c>
      <c r="AY203" s="17" t="s">
        <v>128</v>
      </c>
      <c r="BE203" s="182">
        <f t="shared" si="54"/>
        <v>0</v>
      </c>
      <c r="BF203" s="182">
        <f t="shared" si="55"/>
        <v>0</v>
      </c>
      <c r="BG203" s="182">
        <f t="shared" si="56"/>
        <v>0</v>
      </c>
      <c r="BH203" s="182">
        <f t="shared" si="57"/>
        <v>0</v>
      </c>
      <c r="BI203" s="182">
        <f t="shared" si="58"/>
        <v>0</v>
      </c>
      <c r="BJ203" s="17" t="s">
        <v>77</v>
      </c>
      <c r="BK203" s="182">
        <f t="shared" si="59"/>
        <v>0</v>
      </c>
      <c r="BL203" s="17" t="s">
        <v>150</v>
      </c>
      <c r="BM203" s="17" t="s">
        <v>2716</v>
      </c>
    </row>
    <row r="204" spans="2:65" s="1" customFormat="1" ht="22.5" customHeight="1">
      <c r="B204" s="34"/>
      <c r="C204" s="172" t="s">
        <v>901</v>
      </c>
      <c r="D204" s="172" t="s">
        <v>129</v>
      </c>
      <c r="E204" s="173" t="s">
        <v>2717</v>
      </c>
      <c r="F204" s="174" t="s">
        <v>2718</v>
      </c>
      <c r="G204" s="175" t="s">
        <v>1851</v>
      </c>
      <c r="H204" s="176">
        <v>1</v>
      </c>
      <c r="I204" s="177"/>
      <c r="J204" s="176">
        <f t="shared" si="50"/>
        <v>0</v>
      </c>
      <c r="K204" s="174" t="s">
        <v>19</v>
      </c>
      <c r="L204" s="54"/>
      <c r="M204" s="178" t="s">
        <v>19</v>
      </c>
      <c r="N204" s="179" t="s">
        <v>41</v>
      </c>
      <c r="O204" s="35"/>
      <c r="P204" s="180">
        <f t="shared" si="51"/>
        <v>0</v>
      </c>
      <c r="Q204" s="180">
        <v>0</v>
      </c>
      <c r="R204" s="180">
        <f t="shared" si="52"/>
        <v>0</v>
      </c>
      <c r="S204" s="180">
        <v>0</v>
      </c>
      <c r="T204" s="181">
        <f t="shared" si="53"/>
        <v>0</v>
      </c>
      <c r="AR204" s="17" t="s">
        <v>150</v>
      </c>
      <c r="AT204" s="17" t="s">
        <v>129</v>
      </c>
      <c r="AU204" s="17" t="s">
        <v>77</v>
      </c>
      <c r="AY204" s="17" t="s">
        <v>128</v>
      </c>
      <c r="BE204" s="182">
        <f t="shared" si="54"/>
        <v>0</v>
      </c>
      <c r="BF204" s="182">
        <f t="shared" si="55"/>
        <v>0</v>
      </c>
      <c r="BG204" s="182">
        <f t="shared" si="56"/>
        <v>0</v>
      </c>
      <c r="BH204" s="182">
        <f t="shared" si="57"/>
        <v>0</v>
      </c>
      <c r="BI204" s="182">
        <f t="shared" si="58"/>
        <v>0</v>
      </c>
      <c r="BJ204" s="17" t="s">
        <v>77</v>
      </c>
      <c r="BK204" s="182">
        <f t="shared" si="59"/>
        <v>0</v>
      </c>
      <c r="BL204" s="17" t="s">
        <v>150</v>
      </c>
      <c r="BM204" s="17" t="s">
        <v>2719</v>
      </c>
    </row>
    <row r="205" spans="2:63" s="9" customFormat="1" ht="37.35" customHeight="1">
      <c r="B205" s="158"/>
      <c r="C205" s="159"/>
      <c r="D205" s="160" t="s">
        <v>69</v>
      </c>
      <c r="E205" s="161" t="s">
        <v>1537</v>
      </c>
      <c r="F205" s="161" t="s">
        <v>2720</v>
      </c>
      <c r="G205" s="159"/>
      <c r="H205" s="159"/>
      <c r="I205" s="162"/>
      <c r="J205" s="163">
        <f>BK205</f>
        <v>0</v>
      </c>
      <c r="K205" s="159"/>
      <c r="L205" s="164"/>
      <c r="M205" s="165"/>
      <c r="N205" s="166"/>
      <c r="O205" s="166"/>
      <c r="P205" s="167">
        <f>SUM(P206:P215)</f>
        <v>0</v>
      </c>
      <c r="Q205" s="166"/>
      <c r="R205" s="167">
        <f>SUM(R206:R215)</f>
        <v>0</v>
      </c>
      <c r="S205" s="166"/>
      <c r="T205" s="168">
        <f>SUM(T206:T215)</f>
        <v>0</v>
      </c>
      <c r="AR205" s="169" t="s">
        <v>77</v>
      </c>
      <c r="AT205" s="170" t="s">
        <v>69</v>
      </c>
      <c r="AU205" s="170" t="s">
        <v>70</v>
      </c>
      <c r="AY205" s="169" t="s">
        <v>128</v>
      </c>
      <c r="BK205" s="171">
        <f>SUM(BK206:BK215)</f>
        <v>0</v>
      </c>
    </row>
    <row r="206" spans="2:65" s="1" customFormat="1" ht="22.5" customHeight="1">
      <c r="B206" s="34"/>
      <c r="C206" s="172" t="s">
        <v>905</v>
      </c>
      <c r="D206" s="172" t="s">
        <v>129</v>
      </c>
      <c r="E206" s="173" t="s">
        <v>2721</v>
      </c>
      <c r="F206" s="174" t="s">
        <v>2722</v>
      </c>
      <c r="G206" s="175" t="s">
        <v>1851</v>
      </c>
      <c r="H206" s="176">
        <v>3</v>
      </c>
      <c r="I206" s="177"/>
      <c r="J206" s="176">
        <f aca="true" t="shared" si="60" ref="J206:J215">ROUND(I206*H206,1)</f>
        <v>0</v>
      </c>
      <c r="K206" s="174" t="s">
        <v>19</v>
      </c>
      <c r="L206" s="54"/>
      <c r="M206" s="178" t="s">
        <v>19</v>
      </c>
      <c r="N206" s="179" t="s">
        <v>41</v>
      </c>
      <c r="O206" s="35"/>
      <c r="P206" s="180">
        <f aca="true" t="shared" si="61" ref="P206:P215">O206*H206</f>
        <v>0</v>
      </c>
      <c r="Q206" s="180">
        <v>0</v>
      </c>
      <c r="R206" s="180">
        <f aca="true" t="shared" si="62" ref="R206:R215">Q206*H206</f>
        <v>0</v>
      </c>
      <c r="S206" s="180">
        <v>0</v>
      </c>
      <c r="T206" s="181">
        <f aca="true" t="shared" si="63" ref="T206:T215">S206*H206</f>
        <v>0</v>
      </c>
      <c r="AR206" s="17" t="s">
        <v>150</v>
      </c>
      <c r="AT206" s="17" t="s">
        <v>129</v>
      </c>
      <c r="AU206" s="17" t="s">
        <v>77</v>
      </c>
      <c r="AY206" s="17" t="s">
        <v>128</v>
      </c>
      <c r="BE206" s="182">
        <f aca="true" t="shared" si="64" ref="BE206:BE215">IF(N206="základní",J206,0)</f>
        <v>0</v>
      </c>
      <c r="BF206" s="182">
        <f aca="true" t="shared" si="65" ref="BF206:BF215">IF(N206="snížená",J206,0)</f>
        <v>0</v>
      </c>
      <c r="BG206" s="182">
        <f aca="true" t="shared" si="66" ref="BG206:BG215">IF(N206="zákl. přenesená",J206,0)</f>
        <v>0</v>
      </c>
      <c r="BH206" s="182">
        <f aca="true" t="shared" si="67" ref="BH206:BH215">IF(N206="sníž. přenesená",J206,0)</f>
        <v>0</v>
      </c>
      <c r="BI206" s="182">
        <f aca="true" t="shared" si="68" ref="BI206:BI215">IF(N206="nulová",J206,0)</f>
        <v>0</v>
      </c>
      <c r="BJ206" s="17" t="s">
        <v>77</v>
      </c>
      <c r="BK206" s="182">
        <f aca="true" t="shared" si="69" ref="BK206:BK215">ROUND(I206*H206,1)</f>
        <v>0</v>
      </c>
      <c r="BL206" s="17" t="s">
        <v>150</v>
      </c>
      <c r="BM206" s="17" t="s">
        <v>2723</v>
      </c>
    </row>
    <row r="207" spans="2:65" s="1" customFormat="1" ht="31.5" customHeight="1">
      <c r="B207" s="34"/>
      <c r="C207" s="172" t="s">
        <v>909</v>
      </c>
      <c r="D207" s="172" t="s">
        <v>129</v>
      </c>
      <c r="E207" s="173" t="s">
        <v>2724</v>
      </c>
      <c r="F207" s="174" t="s">
        <v>2725</v>
      </c>
      <c r="G207" s="175" t="s">
        <v>1851</v>
      </c>
      <c r="H207" s="176">
        <v>3</v>
      </c>
      <c r="I207" s="177"/>
      <c r="J207" s="176">
        <f t="shared" si="60"/>
        <v>0</v>
      </c>
      <c r="K207" s="174" t="s">
        <v>19</v>
      </c>
      <c r="L207" s="54"/>
      <c r="M207" s="178" t="s">
        <v>19</v>
      </c>
      <c r="N207" s="179" t="s">
        <v>41</v>
      </c>
      <c r="O207" s="35"/>
      <c r="P207" s="180">
        <f t="shared" si="61"/>
        <v>0</v>
      </c>
      <c r="Q207" s="180">
        <v>0</v>
      </c>
      <c r="R207" s="180">
        <f t="shared" si="62"/>
        <v>0</v>
      </c>
      <c r="S207" s="180">
        <v>0</v>
      </c>
      <c r="T207" s="181">
        <f t="shared" si="63"/>
        <v>0</v>
      </c>
      <c r="AR207" s="17" t="s">
        <v>150</v>
      </c>
      <c r="AT207" s="17" t="s">
        <v>129</v>
      </c>
      <c r="AU207" s="17" t="s">
        <v>77</v>
      </c>
      <c r="AY207" s="17" t="s">
        <v>128</v>
      </c>
      <c r="BE207" s="182">
        <f t="shared" si="64"/>
        <v>0</v>
      </c>
      <c r="BF207" s="182">
        <f t="shared" si="65"/>
        <v>0</v>
      </c>
      <c r="BG207" s="182">
        <f t="shared" si="66"/>
        <v>0</v>
      </c>
      <c r="BH207" s="182">
        <f t="shared" si="67"/>
        <v>0</v>
      </c>
      <c r="BI207" s="182">
        <f t="shared" si="68"/>
        <v>0</v>
      </c>
      <c r="BJ207" s="17" t="s">
        <v>77</v>
      </c>
      <c r="BK207" s="182">
        <f t="shared" si="69"/>
        <v>0</v>
      </c>
      <c r="BL207" s="17" t="s">
        <v>150</v>
      </c>
      <c r="BM207" s="17" t="s">
        <v>2726</v>
      </c>
    </row>
    <row r="208" spans="2:65" s="1" customFormat="1" ht="22.5" customHeight="1">
      <c r="B208" s="34"/>
      <c r="C208" s="172" t="s">
        <v>918</v>
      </c>
      <c r="D208" s="172" t="s">
        <v>129</v>
      </c>
      <c r="E208" s="173" t="s">
        <v>2727</v>
      </c>
      <c r="F208" s="174" t="s">
        <v>2728</v>
      </c>
      <c r="G208" s="175" t="s">
        <v>1851</v>
      </c>
      <c r="H208" s="176">
        <v>3</v>
      </c>
      <c r="I208" s="177"/>
      <c r="J208" s="176">
        <f t="shared" si="60"/>
        <v>0</v>
      </c>
      <c r="K208" s="174" t="s">
        <v>19</v>
      </c>
      <c r="L208" s="54"/>
      <c r="M208" s="178" t="s">
        <v>19</v>
      </c>
      <c r="N208" s="179" t="s">
        <v>41</v>
      </c>
      <c r="O208" s="35"/>
      <c r="P208" s="180">
        <f t="shared" si="61"/>
        <v>0</v>
      </c>
      <c r="Q208" s="180">
        <v>0</v>
      </c>
      <c r="R208" s="180">
        <f t="shared" si="62"/>
        <v>0</v>
      </c>
      <c r="S208" s="180">
        <v>0</v>
      </c>
      <c r="T208" s="181">
        <f t="shared" si="63"/>
        <v>0</v>
      </c>
      <c r="AR208" s="17" t="s">
        <v>150</v>
      </c>
      <c r="AT208" s="17" t="s">
        <v>129</v>
      </c>
      <c r="AU208" s="17" t="s">
        <v>77</v>
      </c>
      <c r="AY208" s="17" t="s">
        <v>128</v>
      </c>
      <c r="BE208" s="182">
        <f t="shared" si="64"/>
        <v>0</v>
      </c>
      <c r="BF208" s="182">
        <f t="shared" si="65"/>
        <v>0</v>
      </c>
      <c r="BG208" s="182">
        <f t="shared" si="66"/>
        <v>0</v>
      </c>
      <c r="BH208" s="182">
        <f t="shared" si="67"/>
        <v>0</v>
      </c>
      <c r="BI208" s="182">
        <f t="shared" si="68"/>
        <v>0</v>
      </c>
      <c r="BJ208" s="17" t="s">
        <v>77</v>
      </c>
      <c r="BK208" s="182">
        <f t="shared" si="69"/>
        <v>0</v>
      </c>
      <c r="BL208" s="17" t="s">
        <v>150</v>
      </c>
      <c r="BM208" s="17" t="s">
        <v>2729</v>
      </c>
    </row>
    <row r="209" spans="2:65" s="1" customFormat="1" ht="31.5" customHeight="1">
      <c r="B209" s="34"/>
      <c r="C209" s="172" t="s">
        <v>928</v>
      </c>
      <c r="D209" s="172" t="s">
        <v>129</v>
      </c>
      <c r="E209" s="173" t="s">
        <v>2730</v>
      </c>
      <c r="F209" s="174" t="s">
        <v>2731</v>
      </c>
      <c r="G209" s="175" t="s">
        <v>1851</v>
      </c>
      <c r="H209" s="176">
        <v>3</v>
      </c>
      <c r="I209" s="177"/>
      <c r="J209" s="176">
        <f t="shared" si="60"/>
        <v>0</v>
      </c>
      <c r="K209" s="174" t="s">
        <v>19</v>
      </c>
      <c r="L209" s="54"/>
      <c r="M209" s="178" t="s">
        <v>19</v>
      </c>
      <c r="N209" s="179" t="s">
        <v>41</v>
      </c>
      <c r="O209" s="35"/>
      <c r="P209" s="180">
        <f t="shared" si="61"/>
        <v>0</v>
      </c>
      <c r="Q209" s="180">
        <v>0</v>
      </c>
      <c r="R209" s="180">
        <f t="shared" si="62"/>
        <v>0</v>
      </c>
      <c r="S209" s="180">
        <v>0</v>
      </c>
      <c r="T209" s="181">
        <f t="shared" si="63"/>
        <v>0</v>
      </c>
      <c r="AR209" s="17" t="s">
        <v>150</v>
      </c>
      <c r="AT209" s="17" t="s">
        <v>129</v>
      </c>
      <c r="AU209" s="17" t="s">
        <v>77</v>
      </c>
      <c r="AY209" s="17" t="s">
        <v>128</v>
      </c>
      <c r="BE209" s="182">
        <f t="shared" si="64"/>
        <v>0</v>
      </c>
      <c r="BF209" s="182">
        <f t="shared" si="65"/>
        <v>0</v>
      </c>
      <c r="BG209" s="182">
        <f t="shared" si="66"/>
        <v>0</v>
      </c>
      <c r="BH209" s="182">
        <f t="shared" si="67"/>
        <v>0</v>
      </c>
      <c r="BI209" s="182">
        <f t="shared" si="68"/>
        <v>0</v>
      </c>
      <c r="BJ209" s="17" t="s">
        <v>77</v>
      </c>
      <c r="BK209" s="182">
        <f t="shared" si="69"/>
        <v>0</v>
      </c>
      <c r="BL209" s="17" t="s">
        <v>150</v>
      </c>
      <c r="BM209" s="17" t="s">
        <v>2732</v>
      </c>
    </row>
    <row r="210" spans="2:65" s="1" customFormat="1" ht="22.5" customHeight="1">
      <c r="B210" s="34"/>
      <c r="C210" s="172" t="s">
        <v>934</v>
      </c>
      <c r="D210" s="172" t="s">
        <v>129</v>
      </c>
      <c r="E210" s="173" t="s">
        <v>2733</v>
      </c>
      <c r="F210" s="174" t="s">
        <v>2734</v>
      </c>
      <c r="G210" s="175" t="s">
        <v>1851</v>
      </c>
      <c r="H210" s="176">
        <v>3</v>
      </c>
      <c r="I210" s="177"/>
      <c r="J210" s="176">
        <f t="shared" si="60"/>
        <v>0</v>
      </c>
      <c r="K210" s="174" t="s">
        <v>19</v>
      </c>
      <c r="L210" s="54"/>
      <c r="M210" s="178" t="s">
        <v>19</v>
      </c>
      <c r="N210" s="179" t="s">
        <v>41</v>
      </c>
      <c r="O210" s="35"/>
      <c r="P210" s="180">
        <f t="shared" si="61"/>
        <v>0</v>
      </c>
      <c r="Q210" s="180">
        <v>0</v>
      </c>
      <c r="R210" s="180">
        <f t="shared" si="62"/>
        <v>0</v>
      </c>
      <c r="S210" s="180">
        <v>0</v>
      </c>
      <c r="T210" s="181">
        <f t="shared" si="63"/>
        <v>0</v>
      </c>
      <c r="AR210" s="17" t="s">
        <v>150</v>
      </c>
      <c r="AT210" s="17" t="s">
        <v>129</v>
      </c>
      <c r="AU210" s="17" t="s">
        <v>77</v>
      </c>
      <c r="AY210" s="17" t="s">
        <v>128</v>
      </c>
      <c r="BE210" s="182">
        <f t="shared" si="64"/>
        <v>0</v>
      </c>
      <c r="BF210" s="182">
        <f t="shared" si="65"/>
        <v>0</v>
      </c>
      <c r="BG210" s="182">
        <f t="shared" si="66"/>
        <v>0</v>
      </c>
      <c r="BH210" s="182">
        <f t="shared" si="67"/>
        <v>0</v>
      </c>
      <c r="BI210" s="182">
        <f t="shared" si="68"/>
        <v>0</v>
      </c>
      <c r="BJ210" s="17" t="s">
        <v>77</v>
      </c>
      <c r="BK210" s="182">
        <f t="shared" si="69"/>
        <v>0</v>
      </c>
      <c r="BL210" s="17" t="s">
        <v>150</v>
      </c>
      <c r="BM210" s="17" t="s">
        <v>2735</v>
      </c>
    </row>
    <row r="211" spans="2:65" s="1" customFormat="1" ht="22.5" customHeight="1">
      <c r="B211" s="34"/>
      <c r="C211" s="172" t="s">
        <v>940</v>
      </c>
      <c r="D211" s="172" t="s">
        <v>129</v>
      </c>
      <c r="E211" s="173" t="s">
        <v>2736</v>
      </c>
      <c r="F211" s="174" t="s">
        <v>2737</v>
      </c>
      <c r="G211" s="175" t="s">
        <v>1851</v>
      </c>
      <c r="H211" s="176">
        <v>3</v>
      </c>
      <c r="I211" s="177"/>
      <c r="J211" s="176">
        <f t="shared" si="60"/>
        <v>0</v>
      </c>
      <c r="K211" s="174" t="s">
        <v>19</v>
      </c>
      <c r="L211" s="54"/>
      <c r="M211" s="178" t="s">
        <v>19</v>
      </c>
      <c r="N211" s="179" t="s">
        <v>41</v>
      </c>
      <c r="O211" s="35"/>
      <c r="P211" s="180">
        <f t="shared" si="61"/>
        <v>0</v>
      </c>
      <c r="Q211" s="180">
        <v>0</v>
      </c>
      <c r="R211" s="180">
        <f t="shared" si="62"/>
        <v>0</v>
      </c>
      <c r="S211" s="180">
        <v>0</v>
      </c>
      <c r="T211" s="181">
        <f t="shared" si="63"/>
        <v>0</v>
      </c>
      <c r="AR211" s="17" t="s">
        <v>150</v>
      </c>
      <c r="AT211" s="17" t="s">
        <v>129</v>
      </c>
      <c r="AU211" s="17" t="s">
        <v>77</v>
      </c>
      <c r="AY211" s="17" t="s">
        <v>128</v>
      </c>
      <c r="BE211" s="182">
        <f t="shared" si="64"/>
        <v>0</v>
      </c>
      <c r="BF211" s="182">
        <f t="shared" si="65"/>
        <v>0</v>
      </c>
      <c r="BG211" s="182">
        <f t="shared" si="66"/>
        <v>0</v>
      </c>
      <c r="BH211" s="182">
        <f t="shared" si="67"/>
        <v>0</v>
      </c>
      <c r="BI211" s="182">
        <f t="shared" si="68"/>
        <v>0</v>
      </c>
      <c r="BJ211" s="17" t="s">
        <v>77</v>
      </c>
      <c r="BK211" s="182">
        <f t="shared" si="69"/>
        <v>0</v>
      </c>
      <c r="BL211" s="17" t="s">
        <v>150</v>
      </c>
      <c r="BM211" s="17" t="s">
        <v>2738</v>
      </c>
    </row>
    <row r="212" spans="2:65" s="1" customFormat="1" ht="22.5" customHeight="1">
      <c r="B212" s="34"/>
      <c r="C212" s="172" t="s">
        <v>945</v>
      </c>
      <c r="D212" s="172" t="s">
        <v>129</v>
      </c>
      <c r="E212" s="173" t="s">
        <v>2739</v>
      </c>
      <c r="F212" s="174" t="s">
        <v>2740</v>
      </c>
      <c r="G212" s="175" t="s">
        <v>1851</v>
      </c>
      <c r="H212" s="176">
        <v>3</v>
      </c>
      <c r="I212" s="177"/>
      <c r="J212" s="176">
        <f t="shared" si="60"/>
        <v>0</v>
      </c>
      <c r="K212" s="174" t="s">
        <v>19</v>
      </c>
      <c r="L212" s="54"/>
      <c r="M212" s="178" t="s">
        <v>19</v>
      </c>
      <c r="N212" s="179" t="s">
        <v>41</v>
      </c>
      <c r="O212" s="35"/>
      <c r="P212" s="180">
        <f t="shared" si="61"/>
        <v>0</v>
      </c>
      <c r="Q212" s="180">
        <v>0</v>
      </c>
      <c r="R212" s="180">
        <f t="shared" si="62"/>
        <v>0</v>
      </c>
      <c r="S212" s="180">
        <v>0</v>
      </c>
      <c r="T212" s="181">
        <f t="shared" si="63"/>
        <v>0</v>
      </c>
      <c r="AR212" s="17" t="s">
        <v>150</v>
      </c>
      <c r="AT212" s="17" t="s">
        <v>129</v>
      </c>
      <c r="AU212" s="17" t="s">
        <v>77</v>
      </c>
      <c r="AY212" s="17" t="s">
        <v>128</v>
      </c>
      <c r="BE212" s="182">
        <f t="shared" si="64"/>
        <v>0</v>
      </c>
      <c r="BF212" s="182">
        <f t="shared" si="65"/>
        <v>0</v>
      </c>
      <c r="BG212" s="182">
        <f t="shared" si="66"/>
        <v>0</v>
      </c>
      <c r="BH212" s="182">
        <f t="shared" si="67"/>
        <v>0</v>
      </c>
      <c r="BI212" s="182">
        <f t="shared" si="68"/>
        <v>0</v>
      </c>
      <c r="BJ212" s="17" t="s">
        <v>77</v>
      </c>
      <c r="BK212" s="182">
        <f t="shared" si="69"/>
        <v>0</v>
      </c>
      <c r="BL212" s="17" t="s">
        <v>150</v>
      </c>
      <c r="BM212" s="17" t="s">
        <v>2741</v>
      </c>
    </row>
    <row r="213" spans="2:65" s="1" customFormat="1" ht="22.5" customHeight="1">
      <c r="B213" s="34"/>
      <c r="C213" s="172" t="s">
        <v>949</v>
      </c>
      <c r="D213" s="172" t="s">
        <v>129</v>
      </c>
      <c r="E213" s="173" t="s">
        <v>2742</v>
      </c>
      <c r="F213" s="174" t="s">
        <v>2743</v>
      </c>
      <c r="G213" s="175" t="s">
        <v>1851</v>
      </c>
      <c r="H213" s="176">
        <v>3</v>
      </c>
      <c r="I213" s="177"/>
      <c r="J213" s="176">
        <f t="shared" si="60"/>
        <v>0</v>
      </c>
      <c r="K213" s="174" t="s">
        <v>19</v>
      </c>
      <c r="L213" s="54"/>
      <c r="M213" s="178" t="s">
        <v>19</v>
      </c>
      <c r="N213" s="179" t="s">
        <v>41</v>
      </c>
      <c r="O213" s="35"/>
      <c r="P213" s="180">
        <f t="shared" si="61"/>
        <v>0</v>
      </c>
      <c r="Q213" s="180">
        <v>0</v>
      </c>
      <c r="R213" s="180">
        <f t="shared" si="62"/>
        <v>0</v>
      </c>
      <c r="S213" s="180">
        <v>0</v>
      </c>
      <c r="T213" s="181">
        <f t="shared" si="63"/>
        <v>0</v>
      </c>
      <c r="AR213" s="17" t="s">
        <v>150</v>
      </c>
      <c r="AT213" s="17" t="s">
        <v>129</v>
      </c>
      <c r="AU213" s="17" t="s">
        <v>77</v>
      </c>
      <c r="AY213" s="17" t="s">
        <v>128</v>
      </c>
      <c r="BE213" s="182">
        <f t="shared" si="64"/>
        <v>0</v>
      </c>
      <c r="BF213" s="182">
        <f t="shared" si="65"/>
        <v>0</v>
      </c>
      <c r="BG213" s="182">
        <f t="shared" si="66"/>
        <v>0</v>
      </c>
      <c r="BH213" s="182">
        <f t="shared" si="67"/>
        <v>0</v>
      </c>
      <c r="BI213" s="182">
        <f t="shared" si="68"/>
        <v>0</v>
      </c>
      <c r="BJ213" s="17" t="s">
        <v>77</v>
      </c>
      <c r="BK213" s="182">
        <f t="shared" si="69"/>
        <v>0</v>
      </c>
      <c r="BL213" s="17" t="s">
        <v>150</v>
      </c>
      <c r="BM213" s="17" t="s">
        <v>2744</v>
      </c>
    </row>
    <row r="214" spans="2:65" s="1" customFormat="1" ht="22.5" customHeight="1">
      <c r="B214" s="34"/>
      <c r="C214" s="172" t="s">
        <v>954</v>
      </c>
      <c r="D214" s="172" t="s">
        <v>129</v>
      </c>
      <c r="E214" s="173" t="s">
        <v>2745</v>
      </c>
      <c r="F214" s="174" t="s">
        <v>2746</v>
      </c>
      <c r="G214" s="175" t="s">
        <v>1851</v>
      </c>
      <c r="H214" s="176">
        <v>3</v>
      </c>
      <c r="I214" s="177"/>
      <c r="J214" s="176">
        <f t="shared" si="60"/>
        <v>0</v>
      </c>
      <c r="K214" s="174" t="s">
        <v>19</v>
      </c>
      <c r="L214" s="54"/>
      <c r="M214" s="178" t="s">
        <v>19</v>
      </c>
      <c r="N214" s="179" t="s">
        <v>41</v>
      </c>
      <c r="O214" s="35"/>
      <c r="P214" s="180">
        <f t="shared" si="61"/>
        <v>0</v>
      </c>
      <c r="Q214" s="180">
        <v>0</v>
      </c>
      <c r="R214" s="180">
        <f t="shared" si="62"/>
        <v>0</v>
      </c>
      <c r="S214" s="180">
        <v>0</v>
      </c>
      <c r="T214" s="181">
        <f t="shared" si="63"/>
        <v>0</v>
      </c>
      <c r="AR214" s="17" t="s">
        <v>150</v>
      </c>
      <c r="AT214" s="17" t="s">
        <v>129</v>
      </c>
      <c r="AU214" s="17" t="s">
        <v>77</v>
      </c>
      <c r="AY214" s="17" t="s">
        <v>128</v>
      </c>
      <c r="BE214" s="182">
        <f t="shared" si="64"/>
        <v>0</v>
      </c>
      <c r="BF214" s="182">
        <f t="shared" si="65"/>
        <v>0</v>
      </c>
      <c r="BG214" s="182">
        <f t="shared" si="66"/>
        <v>0</v>
      </c>
      <c r="BH214" s="182">
        <f t="shared" si="67"/>
        <v>0</v>
      </c>
      <c r="BI214" s="182">
        <f t="shared" si="68"/>
        <v>0</v>
      </c>
      <c r="BJ214" s="17" t="s">
        <v>77</v>
      </c>
      <c r="BK214" s="182">
        <f t="shared" si="69"/>
        <v>0</v>
      </c>
      <c r="BL214" s="17" t="s">
        <v>150</v>
      </c>
      <c r="BM214" s="17" t="s">
        <v>2747</v>
      </c>
    </row>
    <row r="215" spans="2:65" s="1" customFormat="1" ht="22.5" customHeight="1">
      <c r="B215" s="34"/>
      <c r="C215" s="172" t="s">
        <v>958</v>
      </c>
      <c r="D215" s="172" t="s">
        <v>129</v>
      </c>
      <c r="E215" s="173" t="s">
        <v>2748</v>
      </c>
      <c r="F215" s="174" t="s">
        <v>2749</v>
      </c>
      <c r="G215" s="175" t="s">
        <v>1851</v>
      </c>
      <c r="H215" s="176">
        <v>3</v>
      </c>
      <c r="I215" s="177"/>
      <c r="J215" s="176">
        <f t="shared" si="60"/>
        <v>0</v>
      </c>
      <c r="K215" s="174" t="s">
        <v>19</v>
      </c>
      <c r="L215" s="54"/>
      <c r="M215" s="178" t="s">
        <v>19</v>
      </c>
      <c r="N215" s="179" t="s">
        <v>41</v>
      </c>
      <c r="O215" s="35"/>
      <c r="P215" s="180">
        <f t="shared" si="61"/>
        <v>0</v>
      </c>
      <c r="Q215" s="180">
        <v>0</v>
      </c>
      <c r="R215" s="180">
        <f t="shared" si="62"/>
        <v>0</v>
      </c>
      <c r="S215" s="180">
        <v>0</v>
      </c>
      <c r="T215" s="181">
        <f t="shared" si="63"/>
        <v>0</v>
      </c>
      <c r="AR215" s="17" t="s">
        <v>150</v>
      </c>
      <c r="AT215" s="17" t="s">
        <v>129</v>
      </c>
      <c r="AU215" s="17" t="s">
        <v>77</v>
      </c>
      <c r="AY215" s="17" t="s">
        <v>128</v>
      </c>
      <c r="BE215" s="182">
        <f t="shared" si="64"/>
        <v>0</v>
      </c>
      <c r="BF215" s="182">
        <f t="shared" si="65"/>
        <v>0</v>
      </c>
      <c r="BG215" s="182">
        <f t="shared" si="66"/>
        <v>0</v>
      </c>
      <c r="BH215" s="182">
        <f t="shared" si="67"/>
        <v>0</v>
      </c>
      <c r="BI215" s="182">
        <f t="shared" si="68"/>
        <v>0</v>
      </c>
      <c r="BJ215" s="17" t="s">
        <v>77</v>
      </c>
      <c r="BK215" s="182">
        <f t="shared" si="69"/>
        <v>0</v>
      </c>
      <c r="BL215" s="17" t="s">
        <v>150</v>
      </c>
      <c r="BM215" s="17" t="s">
        <v>2750</v>
      </c>
    </row>
    <row r="216" spans="2:63" s="9" customFormat="1" ht="37.35" customHeight="1">
      <c r="B216" s="158"/>
      <c r="C216" s="159"/>
      <c r="D216" s="160" t="s">
        <v>69</v>
      </c>
      <c r="E216" s="161" t="s">
        <v>1541</v>
      </c>
      <c r="F216" s="161" t="s">
        <v>2751</v>
      </c>
      <c r="G216" s="159"/>
      <c r="H216" s="159"/>
      <c r="I216" s="162"/>
      <c r="J216" s="163">
        <f>BK216</f>
        <v>0</v>
      </c>
      <c r="K216" s="159"/>
      <c r="L216" s="164"/>
      <c r="M216" s="165"/>
      <c r="N216" s="166"/>
      <c r="O216" s="166"/>
      <c r="P216" s="167">
        <f>SUM(P217:P222)</f>
        <v>0</v>
      </c>
      <c r="Q216" s="166"/>
      <c r="R216" s="167">
        <f>SUM(R217:R222)</f>
        <v>0.014280000000000001</v>
      </c>
      <c r="S216" s="166"/>
      <c r="T216" s="168">
        <f>SUM(T217:T222)</f>
        <v>0</v>
      </c>
      <c r="AR216" s="169" t="s">
        <v>77</v>
      </c>
      <c r="AT216" s="170" t="s">
        <v>69</v>
      </c>
      <c r="AU216" s="170" t="s">
        <v>70</v>
      </c>
      <c r="AY216" s="169" t="s">
        <v>128</v>
      </c>
      <c r="BK216" s="171">
        <f>SUM(BK217:BK222)</f>
        <v>0</v>
      </c>
    </row>
    <row r="217" spans="2:65" s="1" customFormat="1" ht="31.5" customHeight="1">
      <c r="B217" s="34"/>
      <c r="C217" s="172" t="s">
        <v>963</v>
      </c>
      <c r="D217" s="172" t="s">
        <v>129</v>
      </c>
      <c r="E217" s="173" t="s">
        <v>2752</v>
      </c>
      <c r="F217" s="174" t="s">
        <v>2753</v>
      </c>
      <c r="G217" s="175" t="s">
        <v>1851</v>
      </c>
      <c r="H217" s="176">
        <v>2</v>
      </c>
      <c r="I217" s="177"/>
      <c r="J217" s="176">
        <f aca="true" t="shared" si="70" ref="J217:J222">ROUND(I217*H217,1)</f>
        <v>0</v>
      </c>
      <c r="K217" s="174" t="s">
        <v>19</v>
      </c>
      <c r="L217" s="54"/>
      <c r="M217" s="178" t="s">
        <v>19</v>
      </c>
      <c r="N217" s="179" t="s">
        <v>41</v>
      </c>
      <c r="O217" s="35"/>
      <c r="P217" s="180">
        <f aca="true" t="shared" si="71" ref="P217:P222">O217*H217</f>
        <v>0</v>
      </c>
      <c r="Q217" s="180">
        <v>0</v>
      </c>
      <c r="R217" s="180">
        <f aca="true" t="shared" si="72" ref="R217:R222">Q217*H217</f>
        <v>0</v>
      </c>
      <c r="S217" s="180">
        <v>0</v>
      </c>
      <c r="T217" s="181">
        <f aca="true" t="shared" si="73" ref="T217:T222">S217*H217</f>
        <v>0</v>
      </c>
      <c r="AR217" s="17" t="s">
        <v>150</v>
      </c>
      <c r="AT217" s="17" t="s">
        <v>129</v>
      </c>
      <c r="AU217" s="17" t="s">
        <v>77</v>
      </c>
      <c r="AY217" s="17" t="s">
        <v>128</v>
      </c>
      <c r="BE217" s="182">
        <f aca="true" t="shared" si="74" ref="BE217:BE222">IF(N217="základní",J217,0)</f>
        <v>0</v>
      </c>
      <c r="BF217" s="182">
        <f aca="true" t="shared" si="75" ref="BF217:BF222">IF(N217="snížená",J217,0)</f>
        <v>0</v>
      </c>
      <c r="BG217" s="182">
        <f aca="true" t="shared" si="76" ref="BG217:BG222">IF(N217="zákl. přenesená",J217,0)</f>
        <v>0</v>
      </c>
      <c r="BH217" s="182">
        <f aca="true" t="shared" si="77" ref="BH217:BH222">IF(N217="sníž. přenesená",J217,0)</f>
        <v>0</v>
      </c>
      <c r="BI217" s="182">
        <f aca="true" t="shared" si="78" ref="BI217:BI222">IF(N217="nulová",J217,0)</f>
        <v>0</v>
      </c>
      <c r="BJ217" s="17" t="s">
        <v>77</v>
      </c>
      <c r="BK217" s="182">
        <f aca="true" t="shared" si="79" ref="BK217:BK222">ROUND(I217*H217,1)</f>
        <v>0</v>
      </c>
      <c r="BL217" s="17" t="s">
        <v>150</v>
      </c>
      <c r="BM217" s="17" t="s">
        <v>2754</v>
      </c>
    </row>
    <row r="218" spans="2:65" s="1" customFormat="1" ht="31.5" customHeight="1">
      <c r="B218" s="34"/>
      <c r="C218" s="172" t="s">
        <v>967</v>
      </c>
      <c r="D218" s="172" t="s">
        <v>129</v>
      </c>
      <c r="E218" s="173" t="s">
        <v>2755</v>
      </c>
      <c r="F218" s="174" t="s">
        <v>2756</v>
      </c>
      <c r="G218" s="175" t="s">
        <v>1851</v>
      </c>
      <c r="H218" s="176">
        <v>5</v>
      </c>
      <c r="I218" s="177"/>
      <c r="J218" s="176">
        <f t="shared" si="70"/>
        <v>0</v>
      </c>
      <c r="K218" s="174" t="s">
        <v>19</v>
      </c>
      <c r="L218" s="54"/>
      <c r="M218" s="178" t="s">
        <v>19</v>
      </c>
      <c r="N218" s="179" t="s">
        <v>41</v>
      </c>
      <c r="O218" s="35"/>
      <c r="P218" s="180">
        <f t="shared" si="71"/>
        <v>0</v>
      </c>
      <c r="Q218" s="180">
        <v>0</v>
      </c>
      <c r="R218" s="180">
        <f t="shared" si="72"/>
        <v>0</v>
      </c>
      <c r="S218" s="180">
        <v>0</v>
      </c>
      <c r="T218" s="181">
        <f t="shared" si="73"/>
        <v>0</v>
      </c>
      <c r="AR218" s="17" t="s">
        <v>150</v>
      </c>
      <c r="AT218" s="17" t="s">
        <v>129</v>
      </c>
      <c r="AU218" s="17" t="s">
        <v>77</v>
      </c>
      <c r="AY218" s="17" t="s">
        <v>128</v>
      </c>
      <c r="BE218" s="182">
        <f t="shared" si="74"/>
        <v>0</v>
      </c>
      <c r="BF218" s="182">
        <f t="shared" si="75"/>
        <v>0</v>
      </c>
      <c r="BG218" s="182">
        <f t="shared" si="76"/>
        <v>0</v>
      </c>
      <c r="BH218" s="182">
        <f t="shared" si="77"/>
        <v>0</v>
      </c>
      <c r="BI218" s="182">
        <f t="shared" si="78"/>
        <v>0</v>
      </c>
      <c r="BJ218" s="17" t="s">
        <v>77</v>
      </c>
      <c r="BK218" s="182">
        <f t="shared" si="79"/>
        <v>0</v>
      </c>
      <c r="BL218" s="17" t="s">
        <v>150</v>
      </c>
      <c r="BM218" s="17" t="s">
        <v>2757</v>
      </c>
    </row>
    <row r="219" spans="2:65" s="1" customFormat="1" ht="22.5" customHeight="1">
      <c r="B219" s="34"/>
      <c r="C219" s="172" t="s">
        <v>974</v>
      </c>
      <c r="D219" s="172" t="s">
        <v>129</v>
      </c>
      <c r="E219" s="173" t="s">
        <v>2758</v>
      </c>
      <c r="F219" s="174" t="s">
        <v>2641</v>
      </c>
      <c r="G219" s="175" t="s">
        <v>217</v>
      </c>
      <c r="H219" s="176">
        <v>27</v>
      </c>
      <c r="I219" s="177"/>
      <c r="J219" s="176">
        <f t="shared" si="70"/>
        <v>0</v>
      </c>
      <c r="K219" s="174" t="s">
        <v>19</v>
      </c>
      <c r="L219" s="54"/>
      <c r="M219" s="178" t="s">
        <v>19</v>
      </c>
      <c r="N219" s="179" t="s">
        <v>41</v>
      </c>
      <c r="O219" s="35"/>
      <c r="P219" s="180">
        <f t="shared" si="71"/>
        <v>0</v>
      </c>
      <c r="Q219" s="180">
        <v>0</v>
      </c>
      <c r="R219" s="180">
        <f t="shared" si="72"/>
        <v>0</v>
      </c>
      <c r="S219" s="180">
        <v>0</v>
      </c>
      <c r="T219" s="181">
        <f t="shared" si="73"/>
        <v>0</v>
      </c>
      <c r="AR219" s="17" t="s">
        <v>150</v>
      </c>
      <c r="AT219" s="17" t="s">
        <v>129</v>
      </c>
      <c r="AU219" s="17" t="s">
        <v>77</v>
      </c>
      <c r="AY219" s="17" t="s">
        <v>128</v>
      </c>
      <c r="BE219" s="182">
        <f t="shared" si="74"/>
        <v>0</v>
      </c>
      <c r="BF219" s="182">
        <f t="shared" si="75"/>
        <v>0</v>
      </c>
      <c r="BG219" s="182">
        <f t="shared" si="76"/>
        <v>0</v>
      </c>
      <c r="BH219" s="182">
        <f t="shared" si="77"/>
        <v>0</v>
      </c>
      <c r="BI219" s="182">
        <f t="shared" si="78"/>
        <v>0</v>
      </c>
      <c r="BJ219" s="17" t="s">
        <v>77</v>
      </c>
      <c r="BK219" s="182">
        <f t="shared" si="79"/>
        <v>0</v>
      </c>
      <c r="BL219" s="17" t="s">
        <v>150</v>
      </c>
      <c r="BM219" s="17" t="s">
        <v>2759</v>
      </c>
    </row>
    <row r="220" spans="2:65" s="1" customFormat="1" ht="22.5" customHeight="1">
      <c r="B220" s="34"/>
      <c r="C220" s="172" t="s">
        <v>982</v>
      </c>
      <c r="D220" s="172" t="s">
        <v>129</v>
      </c>
      <c r="E220" s="173" t="s">
        <v>2760</v>
      </c>
      <c r="F220" s="174" t="s">
        <v>2641</v>
      </c>
      <c r="G220" s="175" t="s">
        <v>217</v>
      </c>
      <c r="H220" s="176">
        <v>5</v>
      </c>
      <c r="I220" s="177"/>
      <c r="J220" s="176">
        <f t="shared" si="70"/>
        <v>0</v>
      </c>
      <c r="K220" s="174" t="s">
        <v>19</v>
      </c>
      <c r="L220" s="54"/>
      <c r="M220" s="178" t="s">
        <v>19</v>
      </c>
      <c r="N220" s="179" t="s">
        <v>41</v>
      </c>
      <c r="O220" s="35"/>
      <c r="P220" s="180">
        <f t="shared" si="71"/>
        <v>0</v>
      </c>
      <c r="Q220" s="180">
        <v>0</v>
      </c>
      <c r="R220" s="180">
        <f t="shared" si="72"/>
        <v>0</v>
      </c>
      <c r="S220" s="180">
        <v>0</v>
      </c>
      <c r="T220" s="181">
        <f t="shared" si="73"/>
        <v>0</v>
      </c>
      <c r="AR220" s="17" t="s">
        <v>150</v>
      </c>
      <c r="AT220" s="17" t="s">
        <v>129</v>
      </c>
      <c r="AU220" s="17" t="s">
        <v>77</v>
      </c>
      <c r="AY220" s="17" t="s">
        <v>128</v>
      </c>
      <c r="BE220" s="182">
        <f t="shared" si="74"/>
        <v>0</v>
      </c>
      <c r="BF220" s="182">
        <f t="shared" si="75"/>
        <v>0</v>
      </c>
      <c r="BG220" s="182">
        <f t="shared" si="76"/>
        <v>0</v>
      </c>
      <c r="BH220" s="182">
        <f t="shared" si="77"/>
        <v>0</v>
      </c>
      <c r="BI220" s="182">
        <f t="shared" si="78"/>
        <v>0</v>
      </c>
      <c r="BJ220" s="17" t="s">
        <v>77</v>
      </c>
      <c r="BK220" s="182">
        <f t="shared" si="79"/>
        <v>0</v>
      </c>
      <c r="BL220" s="17" t="s">
        <v>150</v>
      </c>
      <c r="BM220" s="17" t="s">
        <v>2761</v>
      </c>
    </row>
    <row r="221" spans="2:65" s="1" customFormat="1" ht="22.5" customHeight="1">
      <c r="B221" s="34"/>
      <c r="C221" s="172" t="s">
        <v>990</v>
      </c>
      <c r="D221" s="172" t="s">
        <v>129</v>
      </c>
      <c r="E221" s="173" t="s">
        <v>2762</v>
      </c>
      <c r="F221" s="174" t="s">
        <v>2763</v>
      </c>
      <c r="G221" s="175" t="s">
        <v>217</v>
      </c>
      <c r="H221" s="176">
        <v>3</v>
      </c>
      <c r="I221" s="177"/>
      <c r="J221" s="176">
        <f t="shared" si="70"/>
        <v>0</v>
      </c>
      <c r="K221" s="174" t="s">
        <v>19</v>
      </c>
      <c r="L221" s="54"/>
      <c r="M221" s="178" t="s">
        <v>19</v>
      </c>
      <c r="N221" s="179" t="s">
        <v>41</v>
      </c>
      <c r="O221" s="35"/>
      <c r="P221" s="180">
        <f t="shared" si="71"/>
        <v>0</v>
      </c>
      <c r="Q221" s="180">
        <v>0.0035</v>
      </c>
      <c r="R221" s="180">
        <f t="shared" si="72"/>
        <v>0.0105</v>
      </c>
      <c r="S221" s="180">
        <v>0</v>
      </c>
      <c r="T221" s="181">
        <f t="shared" si="73"/>
        <v>0</v>
      </c>
      <c r="AR221" s="17" t="s">
        <v>150</v>
      </c>
      <c r="AT221" s="17" t="s">
        <v>129</v>
      </c>
      <c r="AU221" s="17" t="s">
        <v>77</v>
      </c>
      <c r="AY221" s="17" t="s">
        <v>128</v>
      </c>
      <c r="BE221" s="182">
        <f t="shared" si="74"/>
        <v>0</v>
      </c>
      <c r="BF221" s="182">
        <f t="shared" si="75"/>
        <v>0</v>
      </c>
      <c r="BG221" s="182">
        <f t="shared" si="76"/>
        <v>0</v>
      </c>
      <c r="BH221" s="182">
        <f t="shared" si="77"/>
        <v>0</v>
      </c>
      <c r="BI221" s="182">
        <f t="shared" si="78"/>
        <v>0</v>
      </c>
      <c r="BJ221" s="17" t="s">
        <v>77</v>
      </c>
      <c r="BK221" s="182">
        <f t="shared" si="79"/>
        <v>0</v>
      </c>
      <c r="BL221" s="17" t="s">
        <v>150</v>
      </c>
      <c r="BM221" s="17" t="s">
        <v>2764</v>
      </c>
    </row>
    <row r="222" spans="2:65" s="1" customFormat="1" ht="22.5" customHeight="1">
      <c r="B222" s="34"/>
      <c r="C222" s="172" t="s">
        <v>994</v>
      </c>
      <c r="D222" s="172" t="s">
        <v>129</v>
      </c>
      <c r="E222" s="173" t="s">
        <v>2765</v>
      </c>
      <c r="F222" s="174" t="s">
        <v>2766</v>
      </c>
      <c r="G222" s="175" t="s">
        <v>217</v>
      </c>
      <c r="H222" s="176">
        <v>2</v>
      </c>
      <c r="I222" s="177"/>
      <c r="J222" s="176">
        <f t="shared" si="70"/>
        <v>0</v>
      </c>
      <c r="K222" s="174" t="s">
        <v>19</v>
      </c>
      <c r="L222" s="54"/>
      <c r="M222" s="178" t="s">
        <v>19</v>
      </c>
      <c r="N222" s="179" t="s">
        <v>41</v>
      </c>
      <c r="O222" s="35"/>
      <c r="P222" s="180">
        <f t="shared" si="71"/>
        <v>0</v>
      </c>
      <c r="Q222" s="180">
        <v>0.00189</v>
      </c>
      <c r="R222" s="180">
        <f t="shared" si="72"/>
        <v>0.00378</v>
      </c>
      <c r="S222" s="180">
        <v>0</v>
      </c>
      <c r="T222" s="181">
        <f t="shared" si="73"/>
        <v>0</v>
      </c>
      <c r="AR222" s="17" t="s">
        <v>150</v>
      </c>
      <c r="AT222" s="17" t="s">
        <v>129</v>
      </c>
      <c r="AU222" s="17" t="s">
        <v>77</v>
      </c>
      <c r="AY222" s="17" t="s">
        <v>128</v>
      </c>
      <c r="BE222" s="182">
        <f t="shared" si="74"/>
        <v>0</v>
      </c>
      <c r="BF222" s="182">
        <f t="shared" si="75"/>
        <v>0</v>
      </c>
      <c r="BG222" s="182">
        <f t="shared" si="76"/>
        <v>0</v>
      </c>
      <c r="BH222" s="182">
        <f t="shared" si="77"/>
        <v>0</v>
      </c>
      <c r="BI222" s="182">
        <f t="shared" si="78"/>
        <v>0</v>
      </c>
      <c r="BJ222" s="17" t="s">
        <v>77</v>
      </c>
      <c r="BK222" s="182">
        <f t="shared" si="79"/>
        <v>0</v>
      </c>
      <c r="BL222" s="17" t="s">
        <v>150</v>
      </c>
      <c r="BM222" s="17" t="s">
        <v>2767</v>
      </c>
    </row>
    <row r="223" spans="2:63" s="9" customFormat="1" ht="37.35" customHeight="1">
      <c r="B223" s="158"/>
      <c r="C223" s="159"/>
      <c r="D223" s="160" t="s">
        <v>69</v>
      </c>
      <c r="E223" s="161" t="s">
        <v>2768</v>
      </c>
      <c r="F223" s="161" t="s">
        <v>2769</v>
      </c>
      <c r="G223" s="159"/>
      <c r="H223" s="159"/>
      <c r="I223" s="162"/>
      <c r="J223" s="163">
        <f>BK223</f>
        <v>0</v>
      </c>
      <c r="K223" s="159"/>
      <c r="L223" s="164"/>
      <c r="M223" s="165"/>
      <c r="N223" s="166"/>
      <c r="O223" s="166"/>
      <c r="P223" s="167">
        <f>SUM(P224:P229)</f>
        <v>0</v>
      </c>
      <c r="Q223" s="166"/>
      <c r="R223" s="167">
        <f>SUM(R224:R229)</f>
        <v>0.004155</v>
      </c>
      <c r="S223" s="166"/>
      <c r="T223" s="168">
        <f>SUM(T224:T229)</f>
        <v>0</v>
      </c>
      <c r="AR223" s="169" t="s">
        <v>77</v>
      </c>
      <c r="AT223" s="170" t="s">
        <v>69</v>
      </c>
      <c r="AU223" s="170" t="s">
        <v>70</v>
      </c>
      <c r="AY223" s="169" t="s">
        <v>128</v>
      </c>
      <c r="BK223" s="171">
        <f>SUM(BK224:BK229)</f>
        <v>0</v>
      </c>
    </row>
    <row r="224" spans="2:65" s="1" customFormat="1" ht="31.5" customHeight="1">
      <c r="B224" s="34"/>
      <c r="C224" s="172" t="s">
        <v>998</v>
      </c>
      <c r="D224" s="172" t="s">
        <v>129</v>
      </c>
      <c r="E224" s="173" t="s">
        <v>2770</v>
      </c>
      <c r="F224" s="174" t="s">
        <v>2771</v>
      </c>
      <c r="G224" s="175" t="s">
        <v>2772</v>
      </c>
      <c r="H224" s="176">
        <v>1</v>
      </c>
      <c r="I224" s="177"/>
      <c r="J224" s="176">
        <f aca="true" t="shared" si="80" ref="J224:J229">ROUND(I224*H224,1)</f>
        <v>0</v>
      </c>
      <c r="K224" s="174" t="s">
        <v>19</v>
      </c>
      <c r="L224" s="54"/>
      <c r="M224" s="178" t="s">
        <v>19</v>
      </c>
      <c r="N224" s="179" t="s">
        <v>41</v>
      </c>
      <c r="O224" s="35"/>
      <c r="P224" s="180">
        <f aca="true" t="shared" si="81" ref="P224:P229">O224*H224</f>
        <v>0</v>
      </c>
      <c r="Q224" s="180">
        <v>0</v>
      </c>
      <c r="R224" s="180">
        <f aca="true" t="shared" si="82" ref="R224:R229">Q224*H224</f>
        <v>0</v>
      </c>
      <c r="S224" s="180">
        <v>0</v>
      </c>
      <c r="T224" s="181">
        <f aca="true" t="shared" si="83" ref="T224:T229">S224*H224</f>
        <v>0</v>
      </c>
      <c r="AR224" s="17" t="s">
        <v>150</v>
      </c>
      <c r="AT224" s="17" t="s">
        <v>129</v>
      </c>
      <c r="AU224" s="17" t="s">
        <v>77</v>
      </c>
      <c r="AY224" s="17" t="s">
        <v>128</v>
      </c>
      <c r="BE224" s="182">
        <f aca="true" t="shared" si="84" ref="BE224:BE229">IF(N224="základní",J224,0)</f>
        <v>0</v>
      </c>
      <c r="BF224" s="182">
        <f aca="true" t="shared" si="85" ref="BF224:BF229">IF(N224="snížená",J224,0)</f>
        <v>0</v>
      </c>
      <c r="BG224" s="182">
        <f aca="true" t="shared" si="86" ref="BG224:BG229">IF(N224="zákl. přenesená",J224,0)</f>
        <v>0</v>
      </c>
      <c r="BH224" s="182">
        <f aca="true" t="shared" si="87" ref="BH224:BH229">IF(N224="sníž. přenesená",J224,0)</f>
        <v>0</v>
      </c>
      <c r="BI224" s="182">
        <f aca="true" t="shared" si="88" ref="BI224:BI229">IF(N224="nulová",J224,0)</f>
        <v>0</v>
      </c>
      <c r="BJ224" s="17" t="s">
        <v>77</v>
      </c>
      <c r="BK224" s="182">
        <f aca="true" t="shared" si="89" ref="BK224:BK229">ROUND(I224*H224,1)</f>
        <v>0</v>
      </c>
      <c r="BL224" s="17" t="s">
        <v>150</v>
      </c>
      <c r="BM224" s="17" t="s">
        <v>2773</v>
      </c>
    </row>
    <row r="225" spans="2:65" s="1" customFormat="1" ht="44.25" customHeight="1">
      <c r="B225" s="34"/>
      <c r="C225" s="172" t="s">
        <v>1002</v>
      </c>
      <c r="D225" s="172" t="s">
        <v>129</v>
      </c>
      <c r="E225" s="173" t="s">
        <v>2774</v>
      </c>
      <c r="F225" s="174" t="s">
        <v>2775</v>
      </c>
      <c r="G225" s="175" t="s">
        <v>2772</v>
      </c>
      <c r="H225" s="176">
        <v>1</v>
      </c>
      <c r="I225" s="177"/>
      <c r="J225" s="176">
        <f t="shared" si="80"/>
        <v>0</v>
      </c>
      <c r="K225" s="174" t="s">
        <v>19</v>
      </c>
      <c r="L225" s="54"/>
      <c r="M225" s="178" t="s">
        <v>19</v>
      </c>
      <c r="N225" s="179" t="s">
        <v>41</v>
      </c>
      <c r="O225" s="35"/>
      <c r="P225" s="180">
        <f t="shared" si="81"/>
        <v>0</v>
      </c>
      <c r="Q225" s="180">
        <v>0</v>
      </c>
      <c r="R225" s="180">
        <f t="shared" si="82"/>
        <v>0</v>
      </c>
      <c r="S225" s="180">
        <v>0</v>
      </c>
      <c r="T225" s="181">
        <f t="shared" si="83"/>
        <v>0</v>
      </c>
      <c r="AR225" s="17" t="s">
        <v>150</v>
      </c>
      <c r="AT225" s="17" t="s">
        <v>129</v>
      </c>
      <c r="AU225" s="17" t="s">
        <v>77</v>
      </c>
      <c r="AY225" s="17" t="s">
        <v>128</v>
      </c>
      <c r="BE225" s="182">
        <f t="shared" si="84"/>
        <v>0</v>
      </c>
      <c r="BF225" s="182">
        <f t="shared" si="85"/>
        <v>0</v>
      </c>
      <c r="BG225" s="182">
        <f t="shared" si="86"/>
        <v>0</v>
      </c>
      <c r="BH225" s="182">
        <f t="shared" si="87"/>
        <v>0</v>
      </c>
      <c r="BI225" s="182">
        <f t="shared" si="88"/>
        <v>0</v>
      </c>
      <c r="BJ225" s="17" t="s">
        <v>77</v>
      </c>
      <c r="BK225" s="182">
        <f t="shared" si="89"/>
        <v>0</v>
      </c>
      <c r="BL225" s="17" t="s">
        <v>150</v>
      </c>
      <c r="BM225" s="17" t="s">
        <v>2776</v>
      </c>
    </row>
    <row r="226" spans="2:65" s="1" customFormat="1" ht="22.5" customHeight="1">
      <c r="B226" s="34"/>
      <c r="C226" s="172" t="s">
        <v>1006</v>
      </c>
      <c r="D226" s="172" t="s">
        <v>129</v>
      </c>
      <c r="E226" s="173" t="s">
        <v>2777</v>
      </c>
      <c r="F226" s="174" t="s">
        <v>2778</v>
      </c>
      <c r="G226" s="175" t="s">
        <v>217</v>
      </c>
      <c r="H226" s="176">
        <v>1.5</v>
      </c>
      <c r="I226" s="177"/>
      <c r="J226" s="176">
        <f t="shared" si="80"/>
        <v>0</v>
      </c>
      <c r="K226" s="174" t="s">
        <v>19</v>
      </c>
      <c r="L226" s="54"/>
      <c r="M226" s="178" t="s">
        <v>19</v>
      </c>
      <c r="N226" s="179" t="s">
        <v>41</v>
      </c>
      <c r="O226" s="35"/>
      <c r="P226" s="180">
        <f t="shared" si="81"/>
        <v>0</v>
      </c>
      <c r="Q226" s="180">
        <v>0.00277</v>
      </c>
      <c r="R226" s="180">
        <f t="shared" si="82"/>
        <v>0.004155</v>
      </c>
      <c r="S226" s="180">
        <v>0</v>
      </c>
      <c r="T226" s="181">
        <f t="shared" si="83"/>
        <v>0</v>
      </c>
      <c r="AR226" s="17" t="s">
        <v>150</v>
      </c>
      <c r="AT226" s="17" t="s">
        <v>129</v>
      </c>
      <c r="AU226" s="17" t="s">
        <v>77</v>
      </c>
      <c r="AY226" s="17" t="s">
        <v>128</v>
      </c>
      <c r="BE226" s="182">
        <f t="shared" si="84"/>
        <v>0</v>
      </c>
      <c r="BF226" s="182">
        <f t="shared" si="85"/>
        <v>0</v>
      </c>
      <c r="BG226" s="182">
        <f t="shared" si="86"/>
        <v>0</v>
      </c>
      <c r="BH226" s="182">
        <f t="shared" si="87"/>
        <v>0</v>
      </c>
      <c r="BI226" s="182">
        <f t="shared" si="88"/>
        <v>0</v>
      </c>
      <c r="BJ226" s="17" t="s">
        <v>77</v>
      </c>
      <c r="BK226" s="182">
        <f t="shared" si="89"/>
        <v>0</v>
      </c>
      <c r="BL226" s="17" t="s">
        <v>150</v>
      </c>
      <c r="BM226" s="17" t="s">
        <v>2779</v>
      </c>
    </row>
    <row r="227" spans="2:65" s="1" customFormat="1" ht="22.5" customHeight="1">
      <c r="B227" s="34"/>
      <c r="C227" s="172" t="s">
        <v>1010</v>
      </c>
      <c r="D227" s="172" t="s">
        <v>129</v>
      </c>
      <c r="E227" s="173" t="s">
        <v>2780</v>
      </c>
      <c r="F227" s="174" t="s">
        <v>2781</v>
      </c>
      <c r="G227" s="175" t="s">
        <v>1851</v>
      </c>
      <c r="H227" s="176">
        <v>1</v>
      </c>
      <c r="I227" s="177"/>
      <c r="J227" s="176">
        <f t="shared" si="80"/>
        <v>0</v>
      </c>
      <c r="K227" s="174" t="s">
        <v>19</v>
      </c>
      <c r="L227" s="54"/>
      <c r="M227" s="178" t="s">
        <v>19</v>
      </c>
      <c r="N227" s="179" t="s">
        <v>41</v>
      </c>
      <c r="O227" s="35"/>
      <c r="P227" s="180">
        <f t="shared" si="81"/>
        <v>0</v>
      </c>
      <c r="Q227" s="180">
        <v>0</v>
      </c>
      <c r="R227" s="180">
        <f t="shared" si="82"/>
        <v>0</v>
      </c>
      <c r="S227" s="180">
        <v>0</v>
      </c>
      <c r="T227" s="181">
        <f t="shared" si="83"/>
        <v>0</v>
      </c>
      <c r="AR227" s="17" t="s">
        <v>150</v>
      </c>
      <c r="AT227" s="17" t="s">
        <v>129</v>
      </c>
      <c r="AU227" s="17" t="s">
        <v>77</v>
      </c>
      <c r="AY227" s="17" t="s">
        <v>128</v>
      </c>
      <c r="BE227" s="182">
        <f t="shared" si="84"/>
        <v>0</v>
      </c>
      <c r="BF227" s="182">
        <f t="shared" si="85"/>
        <v>0</v>
      </c>
      <c r="BG227" s="182">
        <f t="shared" si="86"/>
        <v>0</v>
      </c>
      <c r="BH227" s="182">
        <f t="shared" si="87"/>
        <v>0</v>
      </c>
      <c r="BI227" s="182">
        <f t="shared" si="88"/>
        <v>0</v>
      </c>
      <c r="BJ227" s="17" t="s">
        <v>77</v>
      </c>
      <c r="BK227" s="182">
        <f t="shared" si="89"/>
        <v>0</v>
      </c>
      <c r="BL227" s="17" t="s">
        <v>150</v>
      </c>
      <c r="BM227" s="17" t="s">
        <v>2782</v>
      </c>
    </row>
    <row r="228" spans="2:65" s="1" customFormat="1" ht="22.5" customHeight="1">
      <c r="B228" s="34"/>
      <c r="C228" s="172" t="s">
        <v>1014</v>
      </c>
      <c r="D228" s="172" t="s">
        <v>129</v>
      </c>
      <c r="E228" s="173" t="s">
        <v>2783</v>
      </c>
      <c r="F228" s="174" t="s">
        <v>2784</v>
      </c>
      <c r="G228" s="175" t="s">
        <v>1851</v>
      </c>
      <c r="H228" s="176">
        <v>2</v>
      </c>
      <c r="I228" s="177"/>
      <c r="J228" s="176">
        <f t="shared" si="80"/>
        <v>0</v>
      </c>
      <c r="K228" s="174" t="s">
        <v>19</v>
      </c>
      <c r="L228" s="54"/>
      <c r="M228" s="178" t="s">
        <v>19</v>
      </c>
      <c r="N228" s="179" t="s">
        <v>41</v>
      </c>
      <c r="O228" s="35"/>
      <c r="P228" s="180">
        <f t="shared" si="81"/>
        <v>0</v>
      </c>
      <c r="Q228" s="180">
        <v>0</v>
      </c>
      <c r="R228" s="180">
        <f t="shared" si="82"/>
        <v>0</v>
      </c>
      <c r="S228" s="180">
        <v>0</v>
      </c>
      <c r="T228" s="181">
        <f t="shared" si="83"/>
        <v>0</v>
      </c>
      <c r="AR228" s="17" t="s">
        <v>150</v>
      </c>
      <c r="AT228" s="17" t="s">
        <v>129</v>
      </c>
      <c r="AU228" s="17" t="s">
        <v>77</v>
      </c>
      <c r="AY228" s="17" t="s">
        <v>128</v>
      </c>
      <c r="BE228" s="182">
        <f t="shared" si="84"/>
        <v>0</v>
      </c>
      <c r="BF228" s="182">
        <f t="shared" si="85"/>
        <v>0</v>
      </c>
      <c r="BG228" s="182">
        <f t="shared" si="86"/>
        <v>0</v>
      </c>
      <c r="BH228" s="182">
        <f t="shared" si="87"/>
        <v>0</v>
      </c>
      <c r="BI228" s="182">
        <f t="shared" si="88"/>
        <v>0</v>
      </c>
      <c r="BJ228" s="17" t="s">
        <v>77</v>
      </c>
      <c r="BK228" s="182">
        <f t="shared" si="89"/>
        <v>0</v>
      </c>
      <c r="BL228" s="17" t="s">
        <v>150</v>
      </c>
      <c r="BM228" s="17" t="s">
        <v>2785</v>
      </c>
    </row>
    <row r="229" spans="2:65" s="1" customFormat="1" ht="22.5" customHeight="1">
      <c r="B229" s="34"/>
      <c r="C229" s="172" t="s">
        <v>1018</v>
      </c>
      <c r="D229" s="172" t="s">
        <v>129</v>
      </c>
      <c r="E229" s="173" t="s">
        <v>2786</v>
      </c>
      <c r="F229" s="174" t="s">
        <v>2787</v>
      </c>
      <c r="G229" s="175" t="s">
        <v>1851</v>
      </c>
      <c r="H229" s="176">
        <v>1</v>
      </c>
      <c r="I229" s="177"/>
      <c r="J229" s="176">
        <f t="shared" si="80"/>
        <v>0</v>
      </c>
      <c r="K229" s="174" t="s">
        <v>19</v>
      </c>
      <c r="L229" s="54"/>
      <c r="M229" s="178" t="s">
        <v>19</v>
      </c>
      <c r="N229" s="179" t="s">
        <v>41</v>
      </c>
      <c r="O229" s="35"/>
      <c r="P229" s="180">
        <f t="shared" si="81"/>
        <v>0</v>
      </c>
      <c r="Q229" s="180">
        <v>0</v>
      </c>
      <c r="R229" s="180">
        <f t="shared" si="82"/>
        <v>0</v>
      </c>
      <c r="S229" s="180">
        <v>0</v>
      </c>
      <c r="T229" s="181">
        <f t="shared" si="83"/>
        <v>0</v>
      </c>
      <c r="AR229" s="17" t="s">
        <v>150</v>
      </c>
      <c r="AT229" s="17" t="s">
        <v>129</v>
      </c>
      <c r="AU229" s="17" t="s">
        <v>77</v>
      </c>
      <c r="AY229" s="17" t="s">
        <v>128</v>
      </c>
      <c r="BE229" s="182">
        <f t="shared" si="84"/>
        <v>0</v>
      </c>
      <c r="BF229" s="182">
        <f t="shared" si="85"/>
        <v>0</v>
      </c>
      <c r="BG229" s="182">
        <f t="shared" si="86"/>
        <v>0</v>
      </c>
      <c r="BH229" s="182">
        <f t="shared" si="87"/>
        <v>0</v>
      </c>
      <c r="BI229" s="182">
        <f t="shared" si="88"/>
        <v>0</v>
      </c>
      <c r="BJ229" s="17" t="s">
        <v>77</v>
      </c>
      <c r="BK229" s="182">
        <f t="shared" si="89"/>
        <v>0</v>
      </c>
      <c r="BL229" s="17" t="s">
        <v>150</v>
      </c>
      <c r="BM229" s="17" t="s">
        <v>2788</v>
      </c>
    </row>
    <row r="230" spans="2:63" s="9" customFormat="1" ht="37.35" customHeight="1">
      <c r="B230" s="158"/>
      <c r="C230" s="159"/>
      <c r="D230" s="160" t="s">
        <v>69</v>
      </c>
      <c r="E230" s="161" t="s">
        <v>1880</v>
      </c>
      <c r="F230" s="161" t="s">
        <v>2553</v>
      </c>
      <c r="G230" s="159"/>
      <c r="H230" s="159"/>
      <c r="I230" s="162"/>
      <c r="J230" s="163">
        <f>BK230</f>
        <v>0</v>
      </c>
      <c r="K230" s="159"/>
      <c r="L230" s="164"/>
      <c r="M230" s="165"/>
      <c r="N230" s="166"/>
      <c r="O230" s="166"/>
      <c r="P230" s="167">
        <f>SUM(P231:P238)</f>
        <v>0</v>
      </c>
      <c r="Q230" s="166"/>
      <c r="R230" s="167">
        <f>SUM(R231:R238)</f>
        <v>0</v>
      </c>
      <c r="S230" s="166"/>
      <c r="T230" s="168">
        <f>SUM(T231:T238)</f>
        <v>0</v>
      </c>
      <c r="AR230" s="169" t="s">
        <v>77</v>
      </c>
      <c r="AT230" s="170" t="s">
        <v>69</v>
      </c>
      <c r="AU230" s="170" t="s">
        <v>70</v>
      </c>
      <c r="AY230" s="169" t="s">
        <v>128</v>
      </c>
      <c r="BK230" s="171">
        <f>SUM(BK231:BK238)</f>
        <v>0</v>
      </c>
    </row>
    <row r="231" spans="2:65" s="1" customFormat="1" ht="44.25" customHeight="1">
      <c r="B231" s="34"/>
      <c r="C231" s="172" t="s">
        <v>1022</v>
      </c>
      <c r="D231" s="172" t="s">
        <v>129</v>
      </c>
      <c r="E231" s="173" t="s">
        <v>2789</v>
      </c>
      <c r="F231" s="174" t="s">
        <v>2790</v>
      </c>
      <c r="G231" s="175" t="s">
        <v>1851</v>
      </c>
      <c r="H231" s="176">
        <v>1</v>
      </c>
      <c r="I231" s="177"/>
      <c r="J231" s="176">
        <f aca="true" t="shared" si="90" ref="J231:J238">ROUND(I231*H231,1)</f>
        <v>0</v>
      </c>
      <c r="K231" s="174" t="s">
        <v>19</v>
      </c>
      <c r="L231" s="54"/>
      <c r="M231" s="178" t="s">
        <v>19</v>
      </c>
      <c r="N231" s="179" t="s">
        <v>41</v>
      </c>
      <c r="O231" s="35"/>
      <c r="P231" s="180">
        <f aca="true" t="shared" si="91" ref="P231:P238">O231*H231</f>
        <v>0</v>
      </c>
      <c r="Q231" s="180">
        <v>0</v>
      </c>
      <c r="R231" s="180">
        <f aca="true" t="shared" si="92" ref="R231:R238">Q231*H231</f>
        <v>0</v>
      </c>
      <c r="S231" s="180">
        <v>0</v>
      </c>
      <c r="T231" s="181">
        <f aca="true" t="shared" si="93" ref="T231:T238">S231*H231</f>
        <v>0</v>
      </c>
      <c r="AR231" s="17" t="s">
        <v>150</v>
      </c>
      <c r="AT231" s="17" t="s">
        <v>129</v>
      </c>
      <c r="AU231" s="17" t="s">
        <v>77</v>
      </c>
      <c r="AY231" s="17" t="s">
        <v>128</v>
      </c>
      <c r="BE231" s="182">
        <f aca="true" t="shared" si="94" ref="BE231:BE238">IF(N231="základní",J231,0)</f>
        <v>0</v>
      </c>
      <c r="BF231" s="182">
        <f aca="true" t="shared" si="95" ref="BF231:BF238">IF(N231="snížená",J231,0)</f>
        <v>0</v>
      </c>
      <c r="BG231" s="182">
        <f aca="true" t="shared" si="96" ref="BG231:BG238">IF(N231="zákl. přenesená",J231,0)</f>
        <v>0</v>
      </c>
      <c r="BH231" s="182">
        <f aca="true" t="shared" si="97" ref="BH231:BH238">IF(N231="sníž. přenesená",J231,0)</f>
        <v>0</v>
      </c>
      <c r="BI231" s="182">
        <f aca="true" t="shared" si="98" ref="BI231:BI238">IF(N231="nulová",J231,0)</f>
        <v>0</v>
      </c>
      <c r="BJ231" s="17" t="s">
        <v>77</v>
      </c>
      <c r="BK231" s="182">
        <f aca="true" t="shared" si="99" ref="BK231:BK238">ROUND(I231*H231,1)</f>
        <v>0</v>
      </c>
      <c r="BL231" s="17" t="s">
        <v>150</v>
      </c>
      <c r="BM231" s="17" t="s">
        <v>2791</v>
      </c>
    </row>
    <row r="232" spans="2:65" s="1" customFormat="1" ht="22.5" customHeight="1">
      <c r="B232" s="34"/>
      <c r="C232" s="172" t="s">
        <v>1026</v>
      </c>
      <c r="D232" s="172" t="s">
        <v>129</v>
      </c>
      <c r="E232" s="173" t="s">
        <v>2557</v>
      </c>
      <c r="F232" s="174" t="s">
        <v>2558</v>
      </c>
      <c r="G232" s="175" t="s">
        <v>1851</v>
      </c>
      <c r="H232" s="176">
        <v>1</v>
      </c>
      <c r="I232" s="177"/>
      <c r="J232" s="176">
        <f t="shared" si="90"/>
        <v>0</v>
      </c>
      <c r="K232" s="174" t="s">
        <v>19</v>
      </c>
      <c r="L232" s="54"/>
      <c r="M232" s="178" t="s">
        <v>19</v>
      </c>
      <c r="N232" s="179" t="s">
        <v>41</v>
      </c>
      <c r="O232" s="35"/>
      <c r="P232" s="180">
        <f t="shared" si="91"/>
        <v>0</v>
      </c>
      <c r="Q232" s="180">
        <v>0</v>
      </c>
      <c r="R232" s="180">
        <f t="shared" si="92"/>
        <v>0</v>
      </c>
      <c r="S232" s="180">
        <v>0</v>
      </c>
      <c r="T232" s="181">
        <f t="shared" si="93"/>
        <v>0</v>
      </c>
      <c r="AR232" s="17" t="s">
        <v>150</v>
      </c>
      <c r="AT232" s="17" t="s">
        <v>129</v>
      </c>
      <c r="AU232" s="17" t="s">
        <v>77</v>
      </c>
      <c r="AY232" s="17" t="s">
        <v>128</v>
      </c>
      <c r="BE232" s="182">
        <f t="shared" si="94"/>
        <v>0</v>
      </c>
      <c r="BF232" s="182">
        <f t="shared" si="95"/>
        <v>0</v>
      </c>
      <c r="BG232" s="182">
        <f t="shared" si="96"/>
        <v>0</v>
      </c>
      <c r="BH232" s="182">
        <f t="shared" si="97"/>
        <v>0</v>
      </c>
      <c r="BI232" s="182">
        <f t="shared" si="98"/>
        <v>0</v>
      </c>
      <c r="BJ232" s="17" t="s">
        <v>77</v>
      </c>
      <c r="BK232" s="182">
        <f t="shared" si="99"/>
        <v>0</v>
      </c>
      <c r="BL232" s="17" t="s">
        <v>150</v>
      </c>
      <c r="BM232" s="17" t="s">
        <v>2792</v>
      </c>
    </row>
    <row r="233" spans="2:65" s="1" customFormat="1" ht="44.25" customHeight="1">
      <c r="B233" s="34"/>
      <c r="C233" s="172" t="s">
        <v>1030</v>
      </c>
      <c r="D233" s="172" t="s">
        <v>129</v>
      </c>
      <c r="E233" s="173" t="s">
        <v>2793</v>
      </c>
      <c r="F233" s="174" t="s">
        <v>2794</v>
      </c>
      <c r="G233" s="175" t="s">
        <v>217</v>
      </c>
      <c r="H233" s="176">
        <v>8</v>
      </c>
      <c r="I233" s="177"/>
      <c r="J233" s="176">
        <f t="shared" si="90"/>
        <v>0</v>
      </c>
      <c r="K233" s="174" t="s">
        <v>19</v>
      </c>
      <c r="L233" s="54"/>
      <c r="M233" s="178" t="s">
        <v>19</v>
      </c>
      <c r="N233" s="179" t="s">
        <v>41</v>
      </c>
      <c r="O233" s="35"/>
      <c r="P233" s="180">
        <f t="shared" si="91"/>
        <v>0</v>
      </c>
      <c r="Q233" s="180">
        <v>0</v>
      </c>
      <c r="R233" s="180">
        <f t="shared" si="92"/>
        <v>0</v>
      </c>
      <c r="S233" s="180">
        <v>0</v>
      </c>
      <c r="T233" s="181">
        <f t="shared" si="93"/>
        <v>0</v>
      </c>
      <c r="AR233" s="17" t="s">
        <v>150</v>
      </c>
      <c r="AT233" s="17" t="s">
        <v>129</v>
      </c>
      <c r="AU233" s="17" t="s">
        <v>77</v>
      </c>
      <c r="AY233" s="17" t="s">
        <v>128</v>
      </c>
      <c r="BE233" s="182">
        <f t="shared" si="94"/>
        <v>0</v>
      </c>
      <c r="BF233" s="182">
        <f t="shared" si="95"/>
        <v>0</v>
      </c>
      <c r="BG233" s="182">
        <f t="shared" si="96"/>
        <v>0</v>
      </c>
      <c r="BH233" s="182">
        <f t="shared" si="97"/>
        <v>0</v>
      </c>
      <c r="BI233" s="182">
        <f t="shared" si="98"/>
        <v>0</v>
      </c>
      <c r="BJ233" s="17" t="s">
        <v>77</v>
      </c>
      <c r="BK233" s="182">
        <f t="shared" si="99"/>
        <v>0</v>
      </c>
      <c r="BL233" s="17" t="s">
        <v>150</v>
      </c>
      <c r="BM233" s="17" t="s">
        <v>2795</v>
      </c>
    </row>
    <row r="234" spans="2:65" s="1" customFormat="1" ht="44.25" customHeight="1">
      <c r="B234" s="34"/>
      <c r="C234" s="172" t="s">
        <v>1034</v>
      </c>
      <c r="D234" s="172" t="s">
        <v>129</v>
      </c>
      <c r="E234" s="173" t="s">
        <v>2796</v>
      </c>
      <c r="F234" s="174" t="s">
        <v>2797</v>
      </c>
      <c r="G234" s="175" t="s">
        <v>217</v>
      </c>
      <c r="H234" s="176">
        <v>15</v>
      </c>
      <c r="I234" s="177"/>
      <c r="J234" s="176">
        <f t="shared" si="90"/>
        <v>0</v>
      </c>
      <c r="K234" s="174" t="s">
        <v>19</v>
      </c>
      <c r="L234" s="54"/>
      <c r="M234" s="178" t="s">
        <v>19</v>
      </c>
      <c r="N234" s="179" t="s">
        <v>41</v>
      </c>
      <c r="O234" s="35"/>
      <c r="P234" s="180">
        <f t="shared" si="91"/>
        <v>0</v>
      </c>
      <c r="Q234" s="180">
        <v>0</v>
      </c>
      <c r="R234" s="180">
        <f t="shared" si="92"/>
        <v>0</v>
      </c>
      <c r="S234" s="180">
        <v>0</v>
      </c>
      <c r="T234" s="181">
        <f t="shared" si="93"/>
        <v>0</v>
      </c>
      <c r="AR234" s="17" t="s">
        <v>150</v>
      </c>
      <c r="AT234" s="17" t="s">
        <v>129</v>
      </c>
      <c r="AU234" s="17" t="s">
        <v>77</v>
      </c>
      <c r="AY234" s="17" t="s">
        <v>128</v>
      </c>
      <c r="BE234" s="182">
        <f t="shared" si="94"/>
        <v>0</v>
      </c>
      <c r="BF234" s="182">
        <f t="shared" si="95"/>
        <v>0</v>
      </c>
      <c r="BG234" s="182">
        <f t="shared" si="96"/>
        <v>0</v>
      </c>
      <c r="BH234" s="182">
        <f t="shared" si="97"/>
        <v>0</v>
      </c>
      <c r="BI234" s="182">
        <f t="shared" si="98"/>
        <v>0</v>
      </c>
      <c r="BJ234" s="17" t="s">
        <v>77</v>
      </c>
      <c r="BK234" s="182">
        <f t="shared" si="99"/>
        <v>0</v>
      </c>
      <c r="BL234" s="17" t="s">
        <v>150</v>
      </c>
      <c r="BM234" s="17" t="s">
        <v>2798</v>
      </c>
    </row>
    <row r="235" spans="2:65" s="1" customFormat="1" ht="44.25" customHeight="1">
      <c r="B235" s="34"/>
      <c r="C235" s="172" t="s">
        <v>1039</v>
      </c>
      <c r="D235" s="172" t="s">
        <v>129</v>
      </c>
      <c r="E235" s="173" t="s">
        <v>2799</v>
      </c>
      <c r="F235" s="174" t="s">
        <v>2800</v>
      </c>
      <c r="G235" s="175" t="s">
        <v>217</v>
      </c>
      <c r="H235" s="176">
        <v>3</v>
      </c>
      <c r="I235" s="177"/>
      <c r="J235" s="176">
        <f t="shared" si="90"/>
        <v>0</v>
      </c>
      <c r="K235" s="174" t="s">
        <v>19</v>
      </c>
      <c r="L235" s="54"/>
      <c r="M235" s="178" t="s">
        <v>19</v>
      </c>
      <c r="N235" s="179" t="s">
        <v>41</v>
      </c>
      <c r="O235" s="35"/>
      <c r="P235" s="180">
        <f t="shared" si="91"/>
        <v>0</v>
      </c>
      <c r="Q235" s="180">
        <v>0</v>
      </c>
      <c r="R235" s="180">
        <f t="shared" si="92"/>
        <v>0</v>
      </c>
      <c r="S235" s="180">
        <v>0</v>
      </c>
      <c r="T235" s="181">
        <f t="shared" si="93"/>
        <v>0</v>
      </c>
      <c r="AR235" s="17" t="s">
        <v>150</v>
      </c>
      <c r="AT235" s="17" t="s">
        <v>129</v>
      </c>
      <c r="AU235" s="17" t="s">
        <v>77</v>
      </c>
      <c r="AY235" s="17" t="s">
        <v>128</v>
      </c>
      <c r="BE235" s="182">
        <f t="shared" si="94"/>
        <v>0</v>
      </c>
      <c r="BF235" s="182">
        <f t="shared" si="95"/>
        <v>0</v>
      </c>
      <c r="BG235" s="182">
        <f t="shared" si="96"/>
        <v>0</v>
      </c>
      <c r="BH235" s="182">
        <f t="shared" si="97"/>
        <v>0</v>
      </c>
      <c r="BI235" s="182">
        <f t="shared" si="98"/>
        <v>0</v>
      </c>
      <c r="BJ235" s="17" t="s">
        <v>77</v>
      </c>
      <c r="BK235" s="182">
        <f t="shared" si="99"/>
        <v>0</v>
      </c>
      <c r="BL235" s="17" t="s">
        <v>150</v>
      </c>
      <c r="BM235" s="17" t="s">
        <v>2801</v>
      </c>
    </row>
    <row r="236" spans="2:65" s="1" customFormat="1" ht="44.25" customHeight="1">
      <c r="B236" s="34"/>
      <c r="C236" s="172" t="s">
        <v>1041</v>
      </c>
      <c r="D236" s="172" t="s">
        <v>129</v>
      </c>
      <c r="E236" s="173" t="s">
        <v>2802</v>
      </c>
      <c r="F236" s="174" t="s">
        <v>2803</v>
      </c>
      <c r="G236" s="175" t="s">
        <v>217</v>
      </c>
      <c r="H236" s="176">
        <v>2</v>
      </c>
      <c r="I236" s="177"/>
      <c r="J236" s="176">
        <f t="shared" si="90"/>
        <v>0</v>
      </c>
      <c r="K236" s="174" t="s">
        <v>19</v>
      </c>
      <c r="L236" s="54"/>
      <c r="M236" s="178" t="s">
        <v>19</v>
      </c>
      <c r="N236" s="179" t="s">
        <v>41</v>
      </c>
      <c r="O236" s="35"/>
      <c r="P236" s="180">
        <f t="shared" si="91"/>
        <v>0</v>
      </c>
      <c r="Q236" s="180">
        <v>0</v>
      </c>
      <c r="R236" s="180">
        <f t="shared" si="92"/>
        <v>0</v>
      </c>
      <c r="S236" s="180">
        <v>0</v>
      </c>
      <c r="T236" s="181">
        <f t="shared" si="93"/>
        <v>0</v>
      </c>
      <c r="AR236" s="17" t="s">
        <v>150</v>
      </c>
      <c r="AT236" s="17" t="s">
        <v>129</v>
      </c>
      <c r="AU236" s="17" t="s">
        <v>77</v>
      </c>
      <c r="AY236" s="17" t="s">
        <v>128</v>
      </c>
      <c r="BE236" s="182">
        <f t="shared" si="94"/>
        <v>0</v>
      </c>
      <c r="BF236" s="182">
        <f t="shared" si="95"/>
        <v>0</v>
      </c>
      <c r="BG236" s="182">
        <f t="shared" si="96"/>
        <v>0</v>
      </c>
      <c r="BH236" s="182">
        <f t="shared" si="97"/>
        <v>0</v>
      </c>
      <c r="BI236" s="182">
        <f t="shared" si="98"/>
        <v>0</v>
      </c>
      <c r="BJ236" s="17" t="s">
        <v>77</v>
      </c>
      <c r="BK236" s="182">
        <f t="shared" si="99"/>
        <v>0</v>
      </c>
      <c r="BL236" s="17" t="s">
        <v>150</v>
      </c>
      <c r="BM236" s="17" t="s">
        <v>2804</v>
      </c>
    </row>
    <row r="237" spans="2:65" s="1" customFormat="1" ht="44.25" customHeight="1">
      <c r="B237" s="34"/>
      <c r="C237" s="172" t="s">
        <v>1045</v>
      </c>
      <c r="D237" s="172" t="s">
        <v>129</v>
      </c>
      <c r="E237" s="173" t="s">
        <v>2805</v>
      </c>
      <c r="F237" s="174" t="s">
        <v>2806</v>
      </c>
      <c r="G237" s="175" t="s">
        <v>1851</v>
      </c>
      <c r="H237" s="176">
        <v>1</v>
      </c>
      <c r="I237" s="177"/>
      <c r="J237" s="176">
        <f t="shared" si="90"/>
        <v>0</v>
      </c>
      <c r="K237" s="174" t="s">
        <v>19</v>
      </c>
      <c r="L237" s="54"/>
      <c r="M237" s="178" t="s">
        <v>19</v>
      </c>
      <c r="N237" s="179" t="s">
        <v>41</v>
      </c>
      <c r="O237" s="35"/>
      <c r="P237" s="180">
        <f t="shared" si="91"/>
        <v>0</v>
      </c>
      <c r="Q237" s="180">
        <v>0</v>
      </c>
      <c r="R237" s="180">
        <f t="shared" si="92"/>
        <v>0</v>
      </c>
      <c r="S237" s="180">
        <v>0</v>
      </c>
      <c r="T237" s="181">
        <f t="shared" si="93"/>
        <v>0</v>
      </c>
      <c r="AR237" s="17" t="s">
        <v>150</v>
      </c>
      <c r="AT237" s="17" t="s">
        <v>129</v>
      </c>
      <c r="AU237" s="17" t="s">
        <v>77</v>
      </c>
      <c r="AY237" s="17" t="s">
        <v>128</v>
      </c>
      <c r="BE237" s="182">
        <f t="shared" si="94"/>
        <v>0</v>
      </c>
      <c r="BF237" s="182">
        <f t="shared" si="95"/>
        <v>0</v>
      </c>
      <c r="BG237" s="182">
        <f t="shared" si="96"/>
        <v>0</v>
      </c>
      <c r="BH237" s="182">
        <f t="shared" si="97"/>
        <v>0</v>
      </c>
      <c r="BI237" s="182">
        <f t="shared" si="98"/>
        <v>0</v>
      </c>
      <c r="BJ237" s="17" t="s">
        <v>77</v>
      </c>
      <c r="BK237" s="182">
        <f t="shared" si="99"/>
        <v>0</v>
      </c>
      <c r="BL237" s="17" t="s">
        <v>150</v>
      </c>
      <c r="BM237" s="17" t="s">
        <v>2807</v>
      </c>
    </row>
    <row r="238" spans="2:65" s="1" customFormat="1" ht="31.5" customHeight="1">
      <c r="B238" s="34"/>
      <c r="C238" s="172" t="s">
        <v>1049</v>
      </c>
      <c r="D238" s="172" t="s">
        <v>129</v>
      </c>
      <c r="E238" s="173" t="s">
        <v>2808</v>
      </c>
      <c r="F238" s="174" t="s">
        <v>2809</v>
      </c>
      <c r="G238" s="175" t="s">
        <v>1851</v>
      </c>
      <c r="H238" s="176">
        <v>1</v>
      </c>
      <c r="I238" s="177"/>
      <c r="J238" s="176">
        <f t="shared" si="90"/>
        <v>0</v>
      </c>
      <c r="K238" s="174" t="s">
        <v>19</v>
      </c>
      <c r="L238" s="54"/>
      <c r="M238" s="178" t="s">
        <v>19</v>
      </c>
      <c r="N238" s="179" t="s">
        <v>41</v>
      </c>
      <c r="O238" s="35"/>
      <c r="P238" s="180">
        <f t="shared" si="91"/>
        <v>0</v>
      </c>
      <c r="Q238" s="180">
        <v>0</v>
      </c>
      <c r="R238" s="180">
        <f t="shared" si="92"/>
        <v>0</v>
      </c>
      <c r="S238" s="180">
        <v>0</v>
      </c>
      <c r="T238" s="181">
        <f t="shared" si="93"/>
        <v>0</v>
      </c>
      <c r="AR238" s="17" t="s">
        <v>150</v>
      </c>
      <c r="AT238" s="17" t="s">
        <v>129</v>
      </c>
      <c r="AU238" s="17" t="s">
        <v>77</v>
      </c>
      <c r="AY238" s="17" t="s">
        <v>128</v>
      </c>
      <c r="BE238" s="182">
        <f t="shared" si="94"/>
        <v>0</v>
      </c>
      <c r="BF238" s="182">
        <f t="shared" si="95"/>
        <v>0</v>
      </c>
      <c r="BG238" s="182">
        <f t="shared" si="96"/>
        <v>0</v>
      </c>
      <c r="BH238" s="182">
        <f t="shared" si="97"/>
        <v>0</v>
      </c>
      <c r="BI238" s="182">
        <f t="shared" si="98"/>
        <v>0</v>
      </c>
      <c r="BJ238" s="17" t="s">
        <v>77</v>
      </c>
      <c r="BK238" s="182">
        <f t="shared" si="99"/>
        <v>0</v>
      </c>
      <c r="BL238" s="17" t="s">
        <v>150</v>
      </c>
      <c r="BM238" s="17" t="s">
        <v>2810</v>
      </c>
    </row>
    <row r="239" spans="2:63" s="9" customFormat="1" ht="37.35" customHeight="1">
      <c r="B239" s="158"/>
      <c r="C239" s="159"/>
      <c r="D239" s="160" t="s">
        <v>69</v>
      </c>
      <c r="E239" s="161" t="s">
        <v>1522</v>
      </c>
      <c r="F239" s="161" t="s">
        <v>2560</v>
      </c>
      <c r="G239" s="159"/>
      <c r="H239" s="159"/>
      <c r="I239" s="162"/>
      <c r="J239" s="163">
        <f>BK239</f>
        <v>0</v>
      </c>
      <c r="K239" s="159"/>
      <c r="L239" s="164"/>
      <c r="M239" s="165"/>
      <c r="N239" s="166"/>
      <c r="O239" s="166"/>
      <c r="P239" s="167">
        <f>SUM(P240:P248)</f>
        <v>0</v>
      </c>
      <c r="Q239" s="166"/>
      <c r="R239" s="167">
        <f>SUM(R240:R248)</f>
        <v>0</v>
      </c>
      <c r="S239" s="166"/>
      <c r="T239" s="168">
        <f>SUM(T240:T248)</f>
        <v>0</v>
      </c>
      <c r="AR239" s="169" t="s">
        <v>77</v>
      </c>
      <c r="AT239" s="170" t="s">
        <v>69</v>
      </c>
      <c r="AU239" s="170" t="s">
        <v>70</v>
      </c>
      <c r="AY239" s="169" t="s">
        <v>128</v>
      </c>
      <c r="BK239" s="171">
        <f>SUM(BK240:BK248)</f>
        <v>0</v>
      </c>
    </row>
    <row r="240" spans="2:65" s="1" customFormat="1" ht="22.5" customHeight="1">
      <c r="B240" s="34"/>
      <c r="C240" s="172" t="s">
        <v>1054</v>
      </c>
      <c r="D240" s="172" t="s">
        <v>129</v>
      </c>
      <c r="E240" s="173" t="s">
        <v>2811</v>
      </c>
      <c r="F240" s="174" t="s">
        <v>2562</v>
      </c>
      <c r="G240" s="175" t="s">
        <v>2563</v>
      </c>
      <c r="H240" s="176">
        <v>1</v>
      </c>
      <c r="I240" s="177"/>
      <c r="J240" s="176">
        <f aca="true" t="shared" si="100" ref="J240:J248">ROUND(I240*H240,1)</f>
        <v>0</v>
      </c>
      <c r="K240" s="174" t="s">
        <v>19</v>
      </c>
      <c r="L240" s="54"/>
      <c r="M240" s="178" t="s">
        <v>19</v>
      </c>
      <c r="N240" s="179" t="s">
        <v>41</v>
      </c>
      <c r="O240" s="35"/>
      <c r="P240" s="180">
        <f aca="true" t="shared" si="101" ref="P240:P248">O240*H240</f>
        <v>0</v>
      </c>
      <c r="Q240" s="180">
        <v>0</v>
      </c>
      <c r="R240" s="180">
        <f aca="true" t="shared" si="102" ref="R240:R248">Q240*H240</f>
        <v>0</v>
      </c>
      <c r="S240" s="180">
        <v>0</v>
      </c>
      <c r="T240" s="181">
        <f aca="true" t="shared" si="103" ref="T240:T248">S240*H240</f>
        <v>0</v>
      </c>
      <c r="AR240" s="17" t="s">
        <v>150</v>
      </c>
      <c r="AT240" s="17" t="s">
        <v>129</v>
      </c>
      <c r="AU240" s="17" t="s">
        <v>77</v>
      </c>
      <c r="AY240" s="17" t="s">
        <v>128</v>
      </c>
      <c r="BE240" s="182">
        <f aca="true" t="shared" si="104" ref="BE240:BE248">IF(N240="základní",J240,0)</f>
        <v>0</v>
      </c>
      <c r="BF240" s="182">
        <f aca="true" t="shared" si="105" ref="BF240:BF248">IF(N240="snížená",J240,0)</f>
        <v>0</v>
      </c>
      <c r="BG240" s="182">
        <f aca="true" t="shared" si="106" ref="BG240:BG248">IF(N240="zákl. přenesená",J240,0)</f>
        <v>0</v>
      </c>
      <c r="BH240" s="182">
        <f aca="true" t="shared" si="107" ref="BH240:BH248">IF(N240="sníž. přenesená",J240,0)</f>
        <v>0</v>
      </c>
      <c r="BI240" s="182">
        <f aca="true" t="shared" si="108" ref="BI240:BI248">IF(N240="nulová",J240,0)</f>
        <v>0</v>
      </c>
      <c r="BJ240" s="17" t="s">
        <v>77</v>
      </c>
      <c r="BK240" s="182">
        <f aca="true" t="shared" si="109" ref="BK240:BK248">ROUND(I240*H240,1)</f>
        <v>0</v>
      </c>
      <c r="BL240" s="17" t="s">
        <v>150</v>
      </c>
      <c r="BM240" s="17" t="s">
        <v>2812</v>
      </c>
    </row>
    <row r="241" spans="2:65" s="1" customFormat="1" ht="44.25" customHeight="1">
      <c r="B241" s="34"/>
      <c r="C241" s="172" t="s">
        <v>1058</v>
      </c>
      <c r="D241" s="172" t="s">
        <v>129</v>
      </c>
      <c r="E241" s="173" t="s">
        <v>2813</v>
      </c>
      <c r="F241" s="174" t="s">
        <v>2566</v>
      </c>
      <c r="G241" s="175" t="s">
        <v>2563</v>
      </c>
      <c r="H241" s="176">
        <v>438</v>
      </c>
      <c r="I241" s="177"/>
      <c r="J241" s="176">
        <f t="shared" si="100"/>
        <v>0</v>
      </c>
      <c r="K241" s="174" t="s">
        <v>19</v>
      </c>
      <c r="L241" s="54"/>
      <c r="M241" s="178" t="s">
        <v>19</v>
      </c>
      <c r="N241" s="179" t="s">
        <v>41</v>
      </c>
      <c r="O241" s="35"/>
      <c r="P241" s="180">
        <f t="shared" si="101"/>
        <v>0</v>
      </c>
      <c r="Q241" s="180">
        <v>0</v>
      </c>
      <c r="R241" s="180">
        <f t="shared" si="102"/>
        <v>0</v>
      </c>
      <c r="S241" s="180">
        <v>0</v>
      </c>
      <c r="T241" s="181">
        <f t="shared" si="103"/>
        <v>0</v>
      </c>
      <c r="AR241" s="17" t="s">
        <v>150</v>
      </c>
      <c r="AT241" s="17" t="s">
        <v>129</v>
      </c>
      <c r="AU241" s="17" t="s">
        <v>77</v>
      </c>
      <c r="AY241" s="17" t="s">
        <v>128</v>
      </c>
      <c r="BE241" s="182">
        <f t="shared" si="104"/>
        <v>0</v>
      </c>
      <c r="BF241" s="182">
        <f t="shared" si="105"/>
        <v>0</v>
      </c>
      <c r="BG241" s="182">
        <f t="shared" si="106"/>
        <v>0</v>
      </c>
      <c r="BH241" s="182">
        <f t="shared" si="107"/>
        <v>0</v>
      </c>
      <c r="BI241" s="182">
        <f t="shared" si="108"/>
        <v>0</v>
      </c>
      <c r="BJ241" s="17" t="s">
        <v>77</v>
      </c>
      <c r="BK241" s="182">
        <f t="shared" si="109"/>
        <v>0</v>
      </c>
      <c r="BL241" s="17" t="s">
        <v>150</v>
      </c>
      <c r="BM241" s="17" t="s">
        <v>2814</v>
      </c>
    </row>
    <row r="242" spans="2:65" s="1" customFormat="1" ht="22.5" customHeight="1">
      <c r="B242" s="34"/>
      <c r="C242" s="172" t="s">
        <v>1067</v>
      </c>
      <c r="D242" s="172" t="s">
        <v>129</v>
      </c>
      <c r="E242" s="173" t="s">
        <v>2815</v>
      </c>
      <c r="F242" s="174" t="s">
        <v>2569</v>
      </c>
      <c r="G242" s="175" t="s">
        <v>2563</v>
      </c>
      <c r="H242" s="176">
        <v>1</v>
      </c>
      <c r="I242" s="177"/>
      <c r="J242" s="176">
        <f t="shared" si="100"/>
        <v>0</v>
      </c>
      <c r="K242" s="174" t="s">
        <v>19</v>
      </c>
      <c r="L242" s="54"/>
      <c r="M242" s="178" t="s">
        <v>19</v>
      </c>
      <c r="N242" s="179" t="s">
        <v>41</v>
      </c>
      <c r="O242" s="35"/>
      <c r="P242" s="180">
        <f t="shared" si="101"/>
        <v>0</v>
      </c>
      <c r="Q242" s="180">
        <v>0</v>
      </c>
      <c r="R242" s="180">
        <f t="shared" si="102"/>
        <v>0</v>
      </c>
      <c r="S242" s="180">
        <v>0</v>
      </c>
      <c r="T242" s="181">
        <f t="shared" si="103"/>
        <v>0</v>
      </c>
      <c r="AR242" s="17" t="s">
        <v>150</v>
      </c>
      <c r="AT242" s="17" t="s">
        <v>129</v>
      </c>
      <c r="AU242" s="17" t="s">
        <v>77</v>
      </c>
      <c r="AY242" s="17" t="s">
        <v>128</v>
      </c>
      <c r="BE242" s="182">
        <f t="shared" si="104"/>
        <v>0</v>
      </c>
      <c r="BF242" s="182">
        <f t="shared" si="105"/>
        <v>0</v>
      </c>
      <c r="BG242" s="182">
        <f t="shared" si="106"/>
        <v>0</v>
      </c>
      <c r="BH242" s="182">
        <f t="shared" si="107"/>
        <v>0</v>
      </c>
      <c r="BI242" s="182">
        <f t="shared" si="108"/>
        <v>0</v>
      </c>
      <c r="BJ242" s="17" t="s">
        <v>77</v>
      </c>
      <c r="BK242" s="182">
        <f t="shared" si="109"/>
        <v>0</v>
      </c>
      <c r="BL242" s="17" t="s">
        <v>150</v>
      </c>
      <c r="BM242" s="17" t="s">
        <v>2816</v>
      </c>
    </row>
    <row r="243" spans="2:65" s="1" customFormat="1" ht="22.5" customHeight="1">
      <c r="B243" s="34"/>
      <c r="C243" s="172" t="s">
        <v>1074</v>
      </c>
      <c r="D243" s="172" t="s">
        <v>129</v>
      </c>
      <c r="E243" s="173" t="s">
        <v>2571</v>
      </c>
      <c r="F243" s="174" t="s">
        <v>2572</v>
      </c>
      <c r="G243" s="175" t="s">
        <v>698</v>
      </c>
      <c r="H243" s="176">
        <v>1</v>
      </c>
      <c r="I243" s="177"/>
      <c r="J243" s="176">
        <f t="shared" si="100"/>
        <v>0</v>
      </c>
      <c r="K243" s="174" t="s">
        <v>19</v>
      </c>
      <c r="L243" s="54"/>
      <c r="M243" s="178" t="s">
        <v>19</v>
      </c>
      <c r="N243" s="179" t="s">
        <v>41</v>
      </c>
      <c r="O243" s="35"/>
      <c r="P243" s="180">
        <f t="shared" si="101"/>
        <v>0</v>
      </c>
      <c r="Q243" s="180">
        <v>0</v>
      </c>
      <c r="R243" s="180">
        <f t="shared" si="102"/>
        <v>0</v>
      </c>
      <c r="S243" s="180">
        <v>0</v>
      </c>
      <c r="T243" s="181">
        <f t="shared" si="103"/>
        <v>0</v>
      </c>
      <c r="AR243" s="17" t="s">
        <v>150</v>
      </c>
      <c r="AT243" s="17" t="s">
        <v>129</v>
      </c>
      <c r="AU243" s="17" t="s">
        <v>77</v>
      </c>
      <c r="AY243" s="17" t="s">
        <v>128</v>
      </c>
      <c r="BE243" s="182">
        <f t="shared" si="104"/>
        <v>0</v>
      </c>
      <c r="BF243" s="182">
        <f t="shared" si="105"/>
        <v>0</v>
      </c>
      <c r="BG243" s="182">
        <f t="shared" si="106"/>
        <v>0</v>
      </c>
      <c r="BH243" s="182">
        <f t="shared" si="107"/>
        <v>0</v>
      </c>
      <c r="BI243" s="182">
        <f t="shared" si="108"/>
        <v>0</v>
      </c>
      <c r="BJ243" s="17" t="s">
        <v>77</v>
      </c>
      <c r="BK243" s="182">
        <f t="shared" si="109"/>
        <v>0</v>
      </c>
      <c r="BL243" s="17" t="s">
        <v>150</v>
      </c>
      <c r="BM243" s="17" t="s">
        <v>2817</v>
      </c>
    </row>
    <row r="244" spans="2:65" s="1" customFormat="1" ht="22.5" customHeight="1">
      <c r="B244" s="34"/>
      <c r="C244" s="172" t="s">
        <v>1078</v>
      </c>
      <c r="D244" s="172" t="s">
        <v>129</v>
      </c>
      <c r="E244" s="173" t="s">
        <v>2574</v>
      </c>
      <c r="F244" s="174" t="s">
        <v>2575</v>
      </c>
      <c r="G244" s="175" t="s">
        <v>698</v>
      </c>
      <c r="H244" s="176">
        <v>1</v>
      </c>
      <c r="I244" s="177"/>
      <c r="J244" s="176">
        <f t="shared" si="100"/>
        <v>0</v>
      </c>
      <c r="K244" s="174" t="s">
        <v>19</v>
      </c>
      <c r="L244" s="54"/>
      <c r="M244" s="178" t="s">
        <v>19</v>
      </c>
      <c r="N244" s="179" t="s">
        <v>41</v>
      </c>
      <c r="O244" s="35"/>
      <c r="P244" s="180">
        <f t="shared" si="101"/>
        <v>0</v>
      </c>
      <c r="Q244" s="180">
        <v>0</v>
      </c>
      <c r="R244" s="180">
        <f t="shared" si="102"/>
        <v>0</v>
      </c>
      <c r="S244" s="180">
        <v>0</v>
      </c>
      <c r="T244" s="181">
        <f t="shared" si="103"/>
        <v>0</v>
      </c>
      <c r="AR244" s="17" t="s">
        <v>150</v>
      </c>
      <c r="AT244" s="17" t="s">
        <v>129</v>
      </c>
      <c r="AU244" s="17" t="s">
        <v>77</v>
      </c>
      <c r="AY244" s="17" t="s">
        <v>128</v>
      </c>
      <c r="BE244" s="182">
        <f t="shared" si="104"/>
        <v>0</v>
      </c>
      <c r="BF244" s="182">
        <f t="shared" si="105"/>
        <v>0</v>
      </c>
      <c r="BG244" s="182">
        <f t="shared" si="106"/>
        <v>0</v>
      </c>
      <c r="BH244" s="182">
        <f t="shared" si="107"/>
        <v>0</v>
      </c>
      <c r="BI244" s="182">
        <f t="shared" si="108"/>
        <v>0</v>
      </c>
      <c r="BJ244" s="17" t="s">
        <v>77</v>
      </c>
      <c r="BK244" s="182">
        <f t="shared" si="109"/>
        <v>0</v>
      </c>
      <c r="BL244" s="17" t="s">
        <v>150</v>
      </c>
      <c r="BM244" s="17" t="s">
        <v>2818</v>
      </c>
    </row>
    <row r="245" spans="2:65" s="1" customFormat="1" ht="22.5" customHeight="1">
      <c r="B245" s="34"/>
      <c r="C245" s="172" t="s">
        <v>1083</v>
      </c>
      <c r="D245" s="172" t="s">
        <v>129</v>
      </c>
      <c r="E245" s="173" t="s">
        <v>2577</v>
      </c>
      <c r="F245" s="174" t="s">
        <v>2578</v>
      </c>
      <c r="G245" s="175" t="s">
        <v>698</v>
      </c>
      <c r="H245" s="176">
        <v>1</v>
      </c>
      <c r="I245" s="177"/>
      <c r="J245" s="176">
        <f t="shared" si="100"/>
        <v>0</v>
      </c>
      <c r="K245" s="174" t="s">
        <v>19</v>
      </c>
      <c r="L245" s="54"/>
      <c r="M245" s="178" t="s">
        <v>19</v>
      </c>
      <c r="N245" s="179" t="s">
        <v>41</v>
      </c>
      <c r="O245" s="35"/>
      <c r="P245" s="180">
        <f t="shared" si="101"/>
        <v>0</v>
      </c>
      <c r="Q245" s="180">
        <v>0</v>
      </c>
      <c r="R245" s="180">
        <f t="shared" si="102"/>
        <v>0</v>
      </c>
      <c r="S245" s="180">
        <v>0</v>
      </c>
      <c r="T245" s="181">
        <f t="shared" si="103"/>
        <v>0</v>
      </c>
      <c r="AR245" s="17" t="s">
        <v>150</v>
      </c>
      <c r="AT245" s="17" t="s">
        <v>129</v>
      </c>
      <c r="AU245" s="17" t="s">
        <v>77</v>
      </c>
      <c r="AY245" s="17" t="s">
        <v>128</v>
      </c>
      <c r="BE245" s="182">
        <f t="shared" si="104"/>
        <v>0</v>
      </c>
      <c r="BF245" s="182">
        <f t="shared" si="105"/>
        <v>0</v>
      </c>
      <c r="BG245" s="182">
        <f t="shared" si="106"/>
        <v>0</v>
      </c>
      <c r="BH245" s="182">
        <f t="shared" si="107"/>
        <v>0</v>
      </c>
      <c r="BI245" s="182">
        <f t="shared" si="108"/>
        <v>0</v>
      </c>
      <c r="BJ245" s="17" t="s">
        <v>77</v>
      </c>
      <c r="BK245" s="182">
        <f t="shared" si="109"/>
        <v>0</v>
      </c>
      <c r="BL245" s="17" t="s">
        <v>150</v>
      </c>
      <c r="BM245" s="17" t="s">
        <v>2819</v>
      </c>
    </row>
    <row r="246" spans="2:65" s="1" customFormat="1" ht="22.5" customHeight="1">
      <c r="B246" s="34"/>
      <c r="C246" s="172" t="s">
        <v>1088</v>
      </c>
      <c r="D246" s="172" t="s">
        <v>129</v>
      </c>
      <c r="E246" s="173" t="s">
        <v>2580</v>
      </c>
      <c r="F246" s="174" t="s">
        <v>2581</v>
      </c>
      <c r="G246" s="175" t="s">
        <v>698</v>
      </c>
      <c r="H246" s="176">
        <v>1</v>
      </c>
      <c r="I246" s="177"/>
      <c r="J246" s="176">
        <f t="shared" si="100"/>
        <v>0</v>
      </c>
      <c r="K246" s="174" t="s">
        <v>19</v>
      </c>
      <c r="L246" s="54"/>
      <c r="M246" s="178" t="s">
        <v>19</v>
      </c>
      <c r="N246" s="179" t="s">
        <v>41</v>
      </c>
      <c r="O246" s="35"/>
      <c r="P246" s="180">
        <f t="shared" si="101"/>
        <v>0</v>
      </c>
      <c r="Q246" s="180">
        <v>0</v>
      </c>
      <c r="R246" s="180">
        <f t="shared" si="102"/>
        <v>0</v>
      </c>
      <c r="S246" s="180">
        <v>0</v>
      </c>
      <c r="T246" s="181">
        <f t="shared" si="103"/>
        <v>0</v>
      </c>
      <c r="AR246" s="17" t="s">
        <v>150</v>
      </c>
      <c r="AT246" s="17" t="s">
        <v>129</v>
      </c>
      <c r="AU246" s="17" t="s">
        <v>77</v>
      </c>
      <c r="AY246" s="17" t="s">
        <v>128</v>
      </c>
      <c r="BE246" s="182">
        <f t="shared" si="104"/>
        <v>0</v>
      </c>
      <c r="BF246" s="182">
        <f t="shared" si="105"/>
        <v>0</v>
      </c>
      <c r="BG246" s="182">
        <f t="shared" si="106"/>
        <v>0</v>
      </c>
      <c r="BH246" s="182">
        <f t="shared" si="107"/>
        <v>0</v>
      </c>
      <c r="BI246" s="182">
        <f t="shared" si="108"/>
        <v>0</v>
      </c>
      <c r="BJ246" s="17" t="s">
        <v>77</v>
      </c>
      <c r="BK246" s="182">
        <f t="shared" si="109"/>
        <v>0</v>
      </c>
      <c r="BL246" s="17" t="s">
        <v>150</v>
      </c>
      <c r="BM246" s="17" t="s">
        <v>2820</v>
      </c>
    </row>
    <row r="247" spans="2:65" s="1" customFormat="1" ht="22.5" customHeight="1">
      <c r="B247" s="34"/>
      <c r="C247" s="172" t="s">
        <v>1092</v>
      </c>
      <c r="D247" s="172" t="s">
        <v>129</v>
      </c>
      <c r="E247" s="173" t="s">
        <v>2821</v>
      </c>
      <c r="F247" s="174" t="s">
        <v>2104</v>
      </c>
      <c r="G247" s="175" t="s">
        <v>1851</v>
      </c>
      <c r="H247" s="176">
        <v>1</v>
      </c>
      <c r="I247" s="177"/>
      <c r="J247" s="176">
        <f t="shared" si="100"/>
        <v>0</v>
      </c>
      <c r="K247" s="174" t="s">
        <v>19</v>
      </c>
      <c r="L247" s="54"/>
      <c r="M247" s="178" t="s">
        <v>19</v>
      </c>
      <c r="N247" s="179" t="s">
        <v>41</v>
      </c>
      <c r="O247" s="35"/>
      <c r="P247" s="180">
        <f t="shared" si="101"/>
        <v>0</v>
      </c>
      <c r="Q247" s="180">
        <v>0</v>
      </c>
      <c r="R247" s="180">
        <f t="shared" si="102"/>
        <v>0</v>
      </c>
      <c r="S247" s="180">
        <v>0</v>
      </c>
      <c r="T247" s="181">
        <f t="shared" si="103"/>
        <v>0</v>
      </c>
      <c r="AR247" s="17" t="s">
        <v>150</v>
      </c>
      <c r="AT247" s="17" t="s">
        <v>129</v>
      </c>
      <c r="AU247" s="17" t="s">
        <v>77</v>
      </c>
      <c r="AY247" s="17" t="s">
        <v>128</v>
      </c>
      <c r="BE247" s="182">
        <f t="shared" si="104"/>
        <v>0</v>
      </c>
      <c r="BF247" s="182">
        <f t="shared" si="105"/>
        <v>0</v>
      </c>
      <c r="BG247" s="182">
        <f t="shared" si="106"/>
        <v>0</v>
      </c>
      <c r="BH247" s="182">
        <f t="shared" si="107"/>
        <v>0</v>
      </c>
      <c r="BI247" s="182">
        <f t="shared" si="108"/>
        <v>0</v>
      </c>
      <c r="BJ247" s="17" t="s">
        <v>77</v>
      </c>
      <c r="BK247" s="182">
        <f t="shared" si="109"/>
        <v>0</v>
      </c>
      <c r="BL247" s="17" t="s">
        <v>150</v>
      </c>
      <c r="BM247" s="17" t="s">
        <v>2822</v>
      </c>
    </row>
    <row r="248" spans="2:65" s="1" customFormat="1" ht="22.5" customHeight="1">
      <c r="B248" s="34"/>
      <c r="C248" s="172" t="s">
        <v>1111</v>
      </c>
      <c r="D248" s="172" t="s">
        <v>129</v>
      </c>
      <c r="E248" s="173" t="s">
        <v>2823</v>
      </c>
      <c r="F248" s="174" t="s">
        <v>2107</v>
      </c>
      <c r="G248" s="175" t="s">
        <v>1851</v>
      </c>
      <c r="H248" s="176">
        <v>1</v>
      </c>
      <c r="I248" s="177"/>
      <c r="J248" s="176">
        <f t="shared" si="100"/>
        <v>0</v>
      </c>
      <c r="K248" s="174" t="s">
        <v>19</v>
      </c>
      <c r="L248" s="54"/>
      <c r="M248" s="178" t="s">
        <v>19</v>
      </c>
      <c r="N248" s="179" t="s">
        <v>41</v>
      </c>
      <c r="O248" s="35"/>
      <c r="P248" s="180">
        <f t="shared" si="101"/>
        <v>0</v>
      </c>
      <c r="Q248" s="180">
        <v>0</v>
      </c>
      <c r="R248" s="180">
        <f t="shared" si="102"/>
        <v>0</v>
      </c>
      <c r="S248" s="180">
        <v>0</v>
      </c>
      <c r="T248" s="181">
        <f t="shared" si="103"/>
        <v>0</v>
      </c>
      <c r="AR248" s="17" t="s">
        <v>150</v>
      </c>
      <c r="AT248" s="17" t="s">
        <v>129</v>
      </c>
      <c r="AU248" s="17" t="s">
        <v>77</v>
      </c>
      <c r="AY248" s="17" t="s">
        <v>128</v>
      </c>
      <c r="BE248" s="182">
        <f t="shared" si="104"/>
        <v>0</v>
      </c>
      <c r="BF248" s="182">
        <f t="shared" si="105"/>
        <v>0</v>
      </c>
      <c r="BG248" s="182">
        <f t="shared" si="106"/>
        <v>0</v>
      </c>
      <c r="BH248" s="182">
        <f t="shared" si="107"/>
        <v>0</v>
      </c>
      <c r="BI248" s="182">
        <f t="shared" si="108"/>
        <v>0</v>
      </c>
      <c r="BJ248" s="17" t="s">
        <v>77</v>
      </c>
      <c r="BK248" s="182">
        <f t="shared" si="109"/>
        <v>0</v>
      </c>
      <c r="BL248" s="17" t="s">
        <v>150</v>
      </c>
      <c r="BM248" s="17" t="s">
        <v>2824</v>
      </c>
    </row>
    <row r="249" spans="2:63" s="9" customFormat="1" ht="37.35" customHeight="1">
      <c r="B249" s="158"/>
      <c r="C249" s="159"/>
      <c r="D249" s="160" t="s">
        <v>69</v>
      </c>
      <c r="E249" s="161" t="s">
        <v>2825</v>
      </c>
      <c r="F249" s="161" t="s">
        <v>2826</v>
      </c>
      <c r="G249" s="159"/>
      <c r="H249" s="159"/>
      <c r="I249" s="162"/>
      <c r="J249" s="163">
        <f>BK249</f>
        <v>0</v>
      </c>
      <c r="K249" s="159"/>
      <c r="L249" s="164"/>
      <c r="M249" s="165"/>
      <c r="N249" s="166"/>
      <c r="O249" s="166"/>
      <c r="P249" s="167">
        <f>SUM(P250:P254)</f>
        <v>0</v>
      </c>
      <c r="Q249" s="166"/>
      <c r="R249" s="167">
        <f>SUM(R250:R254)</f>
        <v>0</v>
      </c>
      <c r="S249" s="166"/>
      <c r="T249" s="168">
        <f>SUM(T250:T254)</f>
        <v>0</v>
      </c>
      <c r="AR249" s="169" t="s">
        <v>77</v>
      </c>
      <c r="AT249" s="170" t="s">
        <v>69</v>
      </c>
      <c r="AU249" s="170" t="s">
        <v>70</v>
      </c>
      <c r="AY249" s="169" t="s">
        <v>128</v>
      </c>
      <c r="BK249" s="171">
        <f>SUM(BK250:BK254)</f>
        <v>0</v>
      </c>
    </row>
    <row r="250" spans="2:65" s="1" customFormat="1" ht="22.5" customHeight="1">
      <c r="B250" s="34"/>
      <c r="C250" s="172" t="s">
        <v>1116</v>
      </c>
      <c r="D250" s="172" t="s">
        <v>129</v>
      </c>
      <c r="E250" s="173" t="s">
        <v>2827</v>
      </c>
      <c r="F250" s="174" t="s">
        <v>2828</v>
      </c>
      <c r="G250" s="175" t="s">
        <v>217</v>
      </c>
      <c r="H250" s="176">
        <v>20</v>
      </c>
      <c r="I250" s="177"/>
      <c r="J250" s="176">
        <f>ROUND(I250*H250,1)</f>
        <v>0</v>
      </c>
      <c r="K250" s="174" t="s">
        <v>19</v>
      </c>
      <c r="L250" s="54"/>
      <c r="M250" s="178" t="s">
        <v>19</v>
      </c>
      <c r="N250" s="179" t="s">
        <v>41</v>
      </c>
      <c r="O250" s="35"/>
      <c r="P250" s="180">
        <f>O250*H250</f>
        <v>0</v>
      </c>
      <c r="Q250" s="180">
        <v>0</v>
      </c>
      <c r="R250" s="180">
        <f>Q250*H250</f>
        <v>0</v>
      </c>
      <c r="S250" s="180">
        <v>0</v>
      </c>
      <c r="T250" s="181">
        <f>S250*H250</f>
        <v>0</v>
      </c>
      <c r="AR250" s="17" t="s">
        <v>150</v>
      </c>
      <c r="AT250" s="17" t="s">
        <v>129</v>
      </c>
      <c r="AU250" s="17" t="s">
        <v>77</v>
      </c>
      <c r="AY250" s="17" t="s">
        <v>128</v>
      </c>
      <c r="BE250" s="182">
        <f>IF(N250="základní",J250,0)</f>
        <v>0</v>
      </c>
      <c r="BF250" s="182">
        <f>IF(N250="snížená",J250,0)</f>
        <v>0</v>
      </c>
      <c r="BG250" s="182">
        <f>IF(N250="zákl. přenesená",J250,0)</f>
        <v>0</v>
      </c>
      <c r="BH250" s="182">
        <f>IF(N250="sníž. přenesená",J250,0)</f>
        <v>0</v>
      </c>
      <c r="BI250" s="182">
        <f>IF(N250="nulová",J250,0)</f>
        <v>0</v>
      </c>
      <c r="BJ250" s="17" t="s">
        <v>77</v>
      </c>
      <c r="BK250" s="182">
        <f>ROUND(I250*H250,1)</f>
        <v>0</v>
      </c>
      <c r="BL250" s="17" t="s">
        <v>150</v>
      </c>
      <c r="BM250" s="17" t="s">
        <v>2829</v>
      </c>
    </row>
    <row r="251" spans="2:65" s="1" customFormat="1" ht="22.5" customHeight="1">
      <c r="B251" s="34"/>
      <c r="C251" s="172" t="s">
        <v>1121</v>
      </c>
      <c r="D251" s="172" t="s">
        <v>129</v>
      </c>
      <c r="E251" s="173" t="s">
        <v>2830</v>
      </c>
      <c r="F251" s="174" t="s">
        <v>2831</v>
      </c>
      <c r="G251" s="175" t="s">
        <v>262</v>
      </c>
      <c r="H251" s="176">
        <v>0.05</v>
      </c>
      <c r="I251" s="177"/>
      <c r="J251" s="176">
        <f>ROUND(I251*H251,1)</f>
        <v>0</v>
      </c>
      <c r="K251" s="174" t="s">
        <v>19</v>
      </c>
      <c r="L251" s="54"/>
      <c r="M251" s="178" t="s">
        <v>19</v>
      </c>
      <c r="N251" s="179" t="s">
        <v>41</v>
      </c>
      <c r="O251" s="35"/>
      <c r="P251" s="180">
        <f>O251*H251</f>
        <v>0</v>
      </c>
      <c r="Q251" s="180">
        <v>0</v>
      </c>
      <c r="R251" s="180">
        <f>Q251*H251</f>
        <v>0</v>
      </c>
      <c r="S251" s="180">
        <v>0</v>
      </c>
      <c r="T251" s="181">
        <f>S251*H251</f>
        <v>0</v>
      </c>
      <c r="AR251" s="17" t="s">
        <v>150</v>
      </c>
      <c r="AT251" s="17" t="s">
        <v>129</v>
      </c>
      <c r="AU251" s="17" t="s">
        <v>77</v>
      </c>
      <c r="AY251" s="17" t="s">
        <v>128</v>
      </c>
      <c r="BE251" s="182">
        <f>IF(N251="základní",J251,0)</f>
        <v>0</v>
      </c>
      <c r="BF251" s="182">
        <f>IF(N251="snížená",J251,0)</f>
        <v>0</v>
      </c>
      <c r="BG251" s="182">
        <f>IF(N251="zákl. přenesená",J251,0)</f>
        <v>0</v>
      </c>
      <c r="BH251" s="182">
        <f>IF(N251="sníž. přenesená",J251,0)</f>
        <v>0</v>
      </c>
      <c r="BI251" s="182">
        <f>IF(N251="nulová",J251,0)</f>
        <v>0</v>
      </c>
      <c r="BJ251" s="17" t="s">
        <v>77</v>
      </c>
      <c r="BK251" s="182">
        <f>ROUND(I251*H251,1)</f>
        <v>0</v>
      </c>
      <c r="BL251" s="17" t="s">
        <v>150</v>
      </c>
      <c r="BM251" s="17" t="s">
        <v>2832</v>
      </c>
    </row>
    <row r="252" spans="2:65" s="1" customFormat="1" ht="22.5" customHeight="1">
      <c r="B252" s="34"/>
      <c r="C252" s="172" t="s">
        <v>1125</v>
      </c>
      <c r="D252" s="172" t="s">
        <v>129</v>
      </c>
      <c r="E252" s="173" t="s">
        <v>2833</v>
      </c>
      <c r="F252" s="174" t="s">
        <v>2834</v>
      </c>
      <c r="G252" s="175" t="s">
        <v>698</v>
      </c>
      <c r="H252" s="176">
        <v>5</v>
      </c>
      <c r="I252" s="177"/>
      <c r="J252" s="176">
        <f>ROUND(I252*H252,1)</f>
        <v>0</v>
      </c>
      <c r="K252" s="174" t="s">
        <v>19</v>
      </c>
      <c r="L252" s="54"/>
      <c r="M252" s="178" t="s">
        <v>19</v>
      </c>
      <c r="N252" s="179" t="s">
        <v>41</v>
      </c>
      <c r="O252" s="35"/>
      <c r="P252" s="180">
        <f>O252*H252</f>
        <v>0</v>
      </c>
      <c r="Q252" s="180">
        <v>0</v>
      </c>
      <c r="R252" s="180">
        <f>Q252*H252</f>
        <v>0</v>
      </c>
      <c r="S252" s="180">
        <v>0</v>
      </c>
      <c r="T252" s="181">
        <f>S252*H252</f>
        <v>0</v>
      </c>
      <c r="AR252" s="17" t="s">
        <v>150</v>
      </c>
      <c r="AT252" s="17" t="s">
        <v>129</v>
      </c>
      <c r="AU252" s="17" t="s">
        <v>77</v>
      </c>
      <c r="AY252" s="17" t="s">
        <v>128</v>
      </c>
      <c r="BE252" s="182">
        <f>IF(N252="základní",J252,0)</f>
        <v>0</v>
      </c>
      <c r="BF252" s="182">
        <f>IF(N252="snížená",J252,0)</f>
        <v>0</v>
      </c>
      <c r="BG252" s="182">
        <f>IF(N252="zákl. přenesená",J252,0)</f>
        <v>0</v>
      </c>
      <c r="BH252" s="182">
        <f>IF(N252="sníž. přenesená",J252,0)</f>
        <v>0</v>
      </c>
      <c r="BI252" s="182">
        <f>IF(N252="nulová",J252,0)</f>
        <v>0</v>
      </c>
      <c r="BJ252" s="17" t="s">
        <v>77</v>
      </c>
      <c r="BK252" s="182">
        <f>ROUND(I252*H252,1)</f>
        <v>0</v>
      </c>
      <c r="BL252" s="17" t="s">
        <v>150</v>
      </c>
      <c r="BM252" s="17" t="s">
        <v>2835</v>
      </c>
    </row>
    <row r="253" spans="2:65" s="1" customFormat="1" ht="22.5" customHeight="1">
      <c r="B253" s="34"/>
      <c r="C253" s="172" t="s">
        <v>1129</v>
      </c>
      <c r="D253" s="172" t="s">
        <v>129</v>
      </c>
      <c r="E253" s="173" t="s">
        <v>2836</v>
      </c>
      <c r="F253" s="174" t="s">
        <v>2837</v>
      </c>
      <c r="G253" s="175" t="s">
        <v>698</v>
      </c>
      <c r="H253" s="176">
        <v>3</v>
      </c>
      <c r="I253" s="177"/>
      <c r="J253" s="176">
        <f>ROUND(I253*H253,1)</f>
        <v>0</v>
      </c>
      <c r="K253" s="174" t="s">
        <v>19</v>
      </c>
      <c r="L253" s="54"/>
      <c r="M253" s="178" t="s">
        <v>19</v>
      </c>
      <c r="N253" s="179" t="s">
        <v>41</v>
      </c>
      <c r="O253" s="35"/>
      <c r="P253" s="180">
        <f>O253*H253</f>
        <v>0</v>
      </c>
      <c r="Q253" s="180">
        <v>0</v>
      </c>
      <c r="R253" s="180">
        <f>Q253*H253</f>
        <v>0</v>
      </c>
      <c r="S253" s="180">
        <v>0</v>
      </c>
      <c r="T253" s="181">
        <f>S253*H253</f>
        <v>0</v>
      </c>
      <c r="AR253" s="17" t="s">
        <v>150</v>
      </c>
      <c r="AT253" s="17" t="s">
        <v>129</v>
      </c>
      <c r="AU253" s="17" t="s">
        <v>77</v>
      </c>
      <c r="AY253" s="17" t="s">
        <v>128</v>
      </c>
      <c r="BE253" s="182">
        <f>IF(N253="základní",J253,0)</f>
        <v>0</v>
      </c>
      <c r="BF253" s="182">
        <f>IF(N253="snížená",J253,0)</f>
        <v>0</v>
      </c>
      <c r="BG253" s="182">
        <f>IF(N253="zákl. přenesená",J253,0)</f>
        <v>0</v>
      </c>
      <c r="BH253" s="182">
        <f>IF(N253="sníž. přenesená",J253,0)</f>
        <v>0</v>
      </c>
      <c r="BI253" s="182">
        <f>IF(N253="nulová",J253,0)</f>
        <v>0</v>
      </c>
      <c r="BJ253" s="17" t="s">
        <v>77</v>
      </c>
      <c r="BK253" s="182">
        <f>ROUND(I253*H253,1)</f>
        <v>0</v>
      </c>
      <c r="BL253" s="17" t="s">
        <v>150</v>
      </c>
      <c r="BM253" s="17" t="s">
        <v>2838</v>
      </c>
    </row>
    <row r="254" spans="2:65" s="1" customFormat="1" ht="22.5" customHeight="1">
      <c r="B254" s="34"/>
      <c r="C254" s="172" t="s">
        <v>1134</v>
      </c>
      <c r="D254" s="172" t="s">
        <v>129</v>
      </c>
      <c r="E254" s="173" t="s">
        <v>2435</v>
      </c>
      <c r="F254" s="174" t="s">
        <v>1878</v>
      </c>
      <c r="G254" s="175" t="s">
        <v>262</v>
      </c>
      <c r="H254" s="176">
        <v>0.05</v>
      </c>
      <c r="I254" s="177"/>
      <c r="J254" s="176">
        <f>ROUND(I254*H254,1)</f>
        <v>0</v>
      </c>
      <c r="K254" s="174" t="s">
        <v>19</v>
      </c>
      <c r="L254" s="54"/>
      <c r="M254" s="178" t="s">
        <v>19</v>
      </c>
      <c r="N254" s="183" t="s">
        <v>41</v>
      </c>
      <c r="O254" s="184"/>
      <c r="P254" s="185">
        <f>O254*H254</f>
        <v>0</v>
      </c>
      <c r="Q254" s="185">
        <v>0</v>
      </c>
      <c r="R254" s="185">
        <f>Q254*H254</f>
        <v>0</v>
      </c>
      <c r="S254" s="185">
        <v>0</v>
      </c>
      <c r="T254" s="186">
        <f>S254*H254</f>
        <v>0</v>
      </c>
      <c r="AR254" s="17" t="s">
        <v>150</v>
      </c>
      <c r="AT254" s="17" t="s">
        <v>129</v>
      </c>
      <c r="AU254" s="17" t="s">
        <v>77</v>
      </c>
      <c r="AY254" s="17" t="s">
        <v>128</v>
      </c>
      <c r="BE254" s="182">
        <f>IF(N254="základní",J254,0)</f>
        <v>0</v>
      </c>
      <c r="BF254" s="182">
        <f>IF(N254="snížená",J254,0)</f>
        <v>0</v>
      </c>
      <c r="BG254" s="182">
        <f>IF(N254="zákl. přenesená",J254,0)</f>
        <v>0</v>
      </c>
      <c r="BH254" s="182">
        <f>IF(N254="sníž. přenesená",J254,0)</f>
        <v>0</v>
      </c>
      <c r="BI254" s="182">
        <f>IF(N254="nulová",J254,0)</f>
        <v>0</v>
      </c>
      <c r="BJ254" s="17" t="s">
        <v>77</v>
      </c>
      <c r="BK254" s="182">
        <f>ROUND(I254*H254,1)</f>
        <v>0</v>
      </c>
      <c r="BL254" s="17" t="s">
        <v>150</v>
      </c>
      <c r="BM254" s="17" t="s">
        <v>2839</v>
      </c>
    </row>
    <row r="255" spans="2:12" s="1" customFormat="1" ht="6.95" customHeight="1">
      <c r="B255" s="49"/>
      <c r="C255" s="50"/>
      <c r="D255" s="50"/>
      <c r="E255" s="50"/>
      <c r="F255" s="50"/>
      <c r="G255" s="50"/>
      <c r="H255" s="50"/>
      <c r="I255" s="128"/>
      <c r="J255" s="50"/>
      <c r="K255" s="50"/>
      <c r="L255" s="54"/>
    </row>
  </sheetData>
  <sheetProtection password="CC35" sheet="1" objects="1" scenarios="1" formatColumns="0" formatRows="0" sort="0" autoFilter="0"/>
  <autoFilter ref="C88:K88"/>
  <mergeCells count="9">
    <mergeCell ref="E79:H79"/>
    <mergeCell ref="E81:H8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9"/>
      <c r="C1" s="299"/>
      <c r="D1" s="298" t="s">
        <v>1</v>
      </c>
      <c r="E1" s="299"/>
      <c r="F1" s="300" t="s">
        <v>3458</v>
      </c>
      <c r="G1" s="305" t="s">
        <v>3459</v>
      </c>
      <c r="H1" s="305"/>
      <c r="I1" s="306"/>
      <c r="J1" s="300" t="s">
        <v>3460</v>
      </c>
      <c r="K1" s="298" t="s">
        <v>100</v>
      </c>
      <c r="L1" s="300" t="s">
        <v>3461</v>
      </c>
      <c r="M1" s="300"/>
      <c r="N1" s="300"/>
      <c r="O1" s="300"/>
      <c r="P1" s="300"/>
      <c r="Q1" s="300"/>
      <c r="R1" s="300"/>
      <c r="S1" s="300"/>
      <c r="T1" s="300"/>
      <c r="U1" s="296"/>
      <c r="V1" s="29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4"/>
      <c r="M2" s="254"/>
      <c r="N2" s="254"/>
      <c r="O2" s="254"/>
      <c r="P2" s="254"/>
      <c r="Q2" s="254"/>
      <c r="R2" s="254"/>
      <c r="S2" s="254"/>
      <c r="T2" s="254"/>
      <c r="U2" s="254"/>
      <c r="V2" s="254"/>
      <c r="AT2" s="17" t="s">
        <v>99</v>
      </c>
    </row>
    <row r="3" spans="2:46" ht="6.95" customHeight="1">
      <c r="B3" s="18"/>
      <c r="C3" s="19"/>
      <c r="D3" s="19"/>
      <c r="E3" s="19"/>
      <c r="F3" s="19"/>
      <c r="G3" s="19"/>
      <c r="H3" s="19"/>
      <c r="I3" s="105"/>
      <c r="J3" s="19"/>
      <c r="K3" s="20"/>
      <c r="AT3" s="17" t="s">
        <v>79</v>
      </c>
    </row>
    <row r="4" spans="2:46" ht="36.95" customHeight="1">
      <c r="B4" s="21"/>
      <c r="C4" s="22"/>
      <c r="D4" s="23" t="s">
        <v>101</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92" t="str">
        <f>'Rekapitulace stavby'!K6</f>
        <v>Bezbariérové úpravy - přístavba výtahu a sociálního zařízení, Gymnásium L. Pika, Opavská 21, Plzeň</v>
      </c>
      <c r="F7" s="258"/>
      <c r="G7" s="258"/>
      <c r="H7" s="258"/>
      <c r="I7" s="106"/>
      <c r="J7" s="22"/>
      <c r="K7" s="24"/>
    </row>
    <row r="8" spans="2:11" s="1" customFormat="1" ht="13.5">
      <c r="B8" s="34"/>
      <c r="C8" s="35"/>
      <c r="D8" s="30" t="s">
        <v>102</v>
      </c>
      <c r="E8" s="35"/>
      <c r="F8" s="35"/>
      <c r="G8" s="35"/>
      <c r="H8" s="35"/>
      <c r="I8" s="107"/>
      <c r="J8" s="35"/>
      <c r="K8" s="38"/>
    </row>
    <row r="9" spans="2:11" s="1" customFormat="1" ht="36.95" customHeight="1">
      <c r="B9" s="34"/>
      <c r="C9" s="35"/>
      <c r="D9" s="35"/>
      <c r="E9" s="293" t="s">
        <v>2840</v>
      </c>
      <c r="F9" s="265"/>
      <c r="G9" s="265"/>
      <c r="H9" s="265"/>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18</v>
      </c>
      <c r="E11" s="35"/>
      <c r="F11" s="28" t="s">
        <v>19</v>
      </c>
      <c r="G11" s="35"/>
      <c r="H11" s="35"/>
      <c r="I11" s="108" t="s">
        <v>20</v>
      </c>
      <c r="J11" s="28" t="s">
        <v>19</v>
      </c>
      <c r="K11" s="38"/>
    </row>
    <row r="12" spans="2:11" s="1" customFormat="1" ht="14.45" customHeight="1">
      <c r="B12" s="34"/>
      <c r="C12" s="35"/>
      <c r="D12" s="30" t="s">
        <v>21</v>
      </c>
      <c r="E12" s="35"/>
      <c r="F12" s="28" t="s">
        <v>104</v>
      </c>
      <c r="G12" s="35"/>
      <c r="H12" s="35"/>
      <c r="I12" s="108" t="s">
        <v>23</v>
      </c>
      <c r="J12" s="109" t="str">
        <f>'Rekapitulace stavby'!AN8</f>
        <v>10.2.2017</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25</v>
      </c>
      <c r="E14" s="35"/>
      <c r="F14" s="35"/>
      <c r="G14" s="35"/>
      <c r="H14" s="35"/>
      <c r="I14" s="108" t="s">
        <v>26</v>
      </c>
      <c r="J14" s="28" t="s">
        <v>19</v>
      </c>
      <c r="K14" s="38"/>
    </row>
    <row r="15" spans="2:11" s="1" customFormat="1" ht="18" customHeight="1">
      <c r="B15" s="34"/>
      <c r="C15" s="35"/>
      <c r="D15" s="35"/>
      <c r="E15" s="28" t="s">
        <v>27</v>
      </c>
      <c r="F15" s="35"/>
      <c r="G15" s="35"/>
      <c r="H15" s="35"/>
      <c r="I15" s="108" t="s">
        <v>28</v>
      </c>
      <c r="J15" s="28" t="s">
        <v>19</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29</v>
      </c>
      <c r="E17" s="35"/>
      <c r="F17" s="35"/>
      <c r="G17" s="35"/>
      <c r="H17" s="35"/>
      <c r="I17" s="108" t="s">
        <v>26</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28</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31</v>
      </c>
      <c r="E20" s="35"/>
      <c r="F20" s="35"/>
      <c r="G20" s="35"/>
      <c r="H20" s="35"/>
      <c r="I20" s="108" t="s">
        <v>26</v>
      </c>
      <c r="J20" s="28" t="s">
        <v>19</v>
      </c>
      <c r="K20" s="38"/>
    </row>
    <row r="21" spans="2:11" s="1" customFormat="1" ht="18" customHeight="1">
      <c r="B21" s="34"/>
      <c r="C21" s="35"/>
      <c r="D21" s="35"/>
      <c r="E21" s="28" t="s">
        <v>32</v>
      </c>
      <c r="F21" s="35"/>
      <c r="G21" s="35"/>
      <c r="H21" s="35"/>
      <c r="I21" s="108" t="s">
        <v>28</v>
      </c>
      <c r="J21" s="28" t="s">
        <v>19</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34</v>
      </c>
      <c r="E23" s="35"/>
      <c r="F23" s="35"/>
      <c r="G23" s="35"/>
      <c r="H23" s="35"/>
      <c r="I23" s="107"/>
      <c r="J23" s="35"/>
      <c r="K23" s="38"/>
    </row>
    <row r="24" spans="2:11" s="6" customFormat="1" ht="22.5" customHeight="1">
      <c r="B24" s="110"/>
      <c r="C24" s="111"/>
      <c r="D24" s="111"/>
      <c r="E24" s="261" t="s">
        <v>19</v>
      </c>
      <c r="F24" s="294"/>
      <c r="G24" s="294"/>
      <c r="H24" s="294"/>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36</v>
      </c>
      <c r="E27" s="35"/>
      <c r="F27" s="35"/>
      <c r="G27" s="35"/>
      <c r="H27" s="35"/>
      <c r="I27" s="107"/>
      <c r="J27" s="117">
        <f>ROUND(J83,1)</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38</v>
      </c>
      <c r="G29" s="35"/>
      <c r="H29" s="35"/>
      <c r="I29" s="118" t="s">
        <v>37</v>
      </c>
      <c r="J29" s="39" t="s">
        <v>39</v>
      </c>
      <c r="K29" s="38"/>
    </row>
    <row r="30" spans="2:11" s="1" customFormat="1" ht="14.45" customHeight="1">
      <c r="B30" s="34"/>
      <c r="C30" s="35"/>
      <c r="D30" s="42" t="s">
        <v>40</v>
      </c>
      <c r="E30" s="42" t="s">
        <v>41</v>
      </c>
      <c r="F30" s="119">
        <f>ROUND(SUM(BE83:BE311),1)</f>
        <v>0</v>
      </c>
      <c r="G30" s="35"/>
      <c r="H30" s="35"/>
      <c r="I30" s="120">
        <v>0.21</v>
      </c>
      <c r="J30" s="119">
        <f>ROUND(ROUND((SUM(BE83:BE311)),1)*I30,2)</f>
        <v>0</v>
      </c>
      <c r="K30" s="38"/>
    </row>
    <row r="31" spans="2:11" s="1" customFormat="1" ht="14.45" customHeight="1">
      <c r="B31" s="34"/>
      <c r="C31" s="35"/>
      <c r="D31" s="35"/>
      <c r="E31" s="42" t="s">
        <v>42</v>
      </c>
      <c r="F31" s="119">
        <f>ROUND(SUM(BF83:BF311),1)</f>
        <v>0</v>
      </c>
      <c r="G31" s="35"/>
      <c r="H31" s="35"/>
      <c r="I31" s="120">
        <v>0.15</v>
      </c>
      <c r="J31" s="119">
        <f>ROUND(ROUND((SUM(BF83:BF311)),1)*I31,2)</f>
        <v>0</v>
      </c>
      <c r="K31" s="38"/>
    </row>
    <row r="32" spans="2:11" s="1" customFormat="1" ht="14.45" customHeight="1" hidden="1">
      <c r="B32" s="34"/>
      <c r="C32" s="35"/>
      <c r="D32" s="35"/>
      <c r="E32" s="42" t="s">
        <v>43</v>
      </c>
      <c r="F32" s="119">
        <f>ROUND(SUM(BG83:BG311),1)</f>
        <v>0</v>
      </c>
      <c r="G32" s="35"/>
      <c r="H32" s="35"/>
      <c r="I32" s="120">
        <v>0.21</v>
      </c>
      <c r="J32" s="119">
        <v>0</v>
      </c>
      <c r="K32" s="38"/>
    </row>
    <row r="33" spans="2:11" s="1" customFormat="1" ht="14.45" customHeight="1" hidden="1">
      <c r="B33" s="34"/>
      <c r="C33" s="35"/>
      <c r="D33" s="35"/>
      <c r="E33" s="42" t="s">
        <v>44</v>
      </c>
      <c r="F33" s="119">
        <f>ROUND(SUM(BH83:BH311),1)</f>
        <v>0</v>
      </c>
      <c r="G33" s="35"/>
      <c r="H33" s="35"/>
      <c r="I33" s="120">
        <v>0.15</v>
      </c>
      <c r="J33" s="119">
        <v>0</v>
      </c>
      <c r="K33" s="38"/>
    </row>
    <row r="34" spans="2:11" s="1" customFormat="1" ht="14.45" customHeight="1" hidden="1">
      <c r="B34" s="34"/>
      <c r="C34" s="35"/>
      <c r="D34" s="35"/>
      <c r="E34" s="42" t="s">
        <v>45</v>
      </c>
      <c r="F34" s="119">
        <f>ROUND(SUM(BI83:BI311),1)</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46</v>
      </c>
      <c r="E36" s="73"/>
      <c r="F36" s="73"/>
      <c r="G36" s="123" t="s">
        <v>47</v>
      </c>
      <c r="H36" s="124" t="s">
        <v>48</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105</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92" t="str">
        <f>E7</f>
        <v>Bezbariérové úpravy - přístavba výtahu a sociálního zařízení, Gymnásium L. Pika, Opavská 21, Plzeň</v>
      </c>
      <c r="F45" s="265"/>
      <c r="G45" s="265"/>
      <c r="H45" s="265"/>
      <c r="I45" s="107"/>
      <c r="J45" s="35"/>
      <c r="K45" s="38"/>
    </row>
    <row r="46" spans="2:11" s="1" customFormat="1" ht="14.45" customHeight="1">
      <c r="B46" s="34"/>
      <c r="C46" s="30" t="s">
        <v>102</v>
      </c>
      <c r="D46" s="35"/>
      <c r="E46" s="35"/>
      <c r="F46" s="35"/>
      <c r="G46" s="35"/>
      <c r="H46" s="35"/>
      <c r="I46" s="107"/>
      <c r="J46" s="35"/>
      <c r="K46" s="38"/>
    </row>
    <row r="47" spans="2:11" s="1" customFormat="1" ht="23.25" customHeight="1">
      <c r="B47" s="34"/>
      <c r="C47" s="35"/>
      <c r="D47" s="35"/>
      <c r="E47" s="293" t="str">
        <f>E9</f>
        <v>07 - Elektroinstalace silnoproudé a slaboproudé</v>
      </c>
      <c r="F47" s="265"/>
      <c r="G47" s="265"/>
      <c r="H47" s="265"/>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21</v>
      </c>
      <c r="D49" s="35"/>
      <c r="E49" s="35"/>
      <c r="F49" s="28" t="str">
        <f>F12</f>
        <v xml:space="preserve"> </v>
      </c>
      <c r="G49" s="35"/>
      <c r="H49" s="35"/>
      <c r="I49" s="108" t="s">
        <v>23</v>
      </c>
      <c r="J49" s="109" t="str">
        <f>IF(J12="","",J12)</f>
        <v>10.2.2017</v>
      </c>
      <c r="K49" s="38"/>
    </row>
    <row r="50" spans="2:11" s="1" customFormat="1" ht="6.95" customHeight="1">
      <c r="B50" s="34"/>
      <c r="C50" s="35"/>
      <c r="D50" s="35"/>
      <c r="E50" s="35"/>
      <c r="F50" s="35"/>
      <c r="G50" s="35"/>
      <c r="H50" s="35"/>
      <c r="I50" s="107"/>
      <c r="J50" s="35"/>
      <c r="K50" s="38"/>
    </row>
    <row r="51" spans="2:11" s="1" customFormat="1" ht="13.5">
      <c r="B51" s="34"/>
      <c r="C51" s="30" t="s">
        <v>25</v>
      </c>
      <c r="D51" s="35"/>
      <c r="E51" s="35"/>
      <c r="F51" s="28" t="str">
        <f>E15</f>
        <v>Gymnázium Luďka Pika</v>
      </c>
      <c r="G51" s="35"/>
      <c r="H51" s="35"/>
      <c r="I51" s="108" t="s">
        <v>31</v>
      </c>
      <c r="J51" s="28" t="str">
        <f>E21</f>
        <v>HBH atellier s.r.o.</v>
      </c>
      <c r="K51" s="38"/>
    </row>
    <row r="52" spans="2:11" s="1" customFormat="1" ht="14.45" customHeight="1">
      <c r="B52" s="34"/>
      <c r="C52" s="30" t="s">
        <v>29</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106</v>
      </c>
      <c r="D54" s="121"/>
      <c r="E54" s="121"/>
      <c r="F54" s="121"/>
      <c r="G54" s="121"/>
      <c r="H54" s="121"/>
      <c r="I54" s="134"/>
      <c r="J54" s="135" t="s">
        <v>107</v>
      </c>
      <c r="K54" s="136"/>
    </row>
    <row r="55" spans="2:11" s="1" customFormat="1" ht="10.35" customHeight="1">
      <c r="B55" s="34"/>
      <c r="C55" s="35"/>
      <c r="D55" s="35"/>
      <c r="E55" s="35"/>
      <c r="F55" s="35"/>
      <c r="G55" s="35"/>
      <c r="H55" s="35"/>
      <c r="I55" s="107"/>
      <c r="J55" s="35"/>
      <c r="K55" s="38"/>
    </row>
    <row r="56" spans="2:47" s="1" customFormat="1" ht="29.25" customHeight="1">
      <c r="B56" s="34"/>
      <c r="C56" s="137" t="s">
        <v>108</v>
      </c>
      <c r="D56" s="35"/>
      <c r="E56" s="35"/>
      <c r="F56" s="35"/>
      <c r="G56" s="35"/>
      <c r="H56" s="35"/>
      <c r="I56" s="107"/>
      <c r="J56" s="117">
        <f>J83</f>
        <v>0</v>
      </c>
      <c r="K56" s="38"/>
      <c r="AU56" s="17" t="s">
        <v>109</v>
      </c>
    </row>
    <row r="57" spans="2:11" s="7" customFormat="1" ht="24.95" customHeight="1">
      <c r="B57" s="138"/>
      <c r="C57" s="139"/>
      <c r="D57" s="140" t="s">
        <v>2841</v>
      </c>
      <c r="E57" s="141"/>
      <c r="F57" s="141"/>
      <c r="G57" s="141"/>
      <c r="H57" s="141"/>
      <c r="I57" s="142"/>
      <c r="J57" s="143">
        <f>J84</f>
        <v>0</v>
      </c>
      <c r="K57" s="144"/>
    </row>
    <row r="58" spans="2:11" s="10" customFormat="1" ht="19.9" customHeight="1">
      <c r="B58" s="187"/>
      <c r="C58" s="188"/>
      <c r="D58" s="189" t="s">
        <v>2842</v>
      </c>
      <c r="E58" s="190"/>
      <c r="F58" s="190"/>
      <c r="G58" s="190"/>
      <c r="H58" s="190"/>
      <c r="I58" s="191"/>
      <c r="J58" s="192">
        <f>J85</f>
        <v>0</v>
      </c>
      <c r="K58" s="193"/>
    </row>
    <row r="59" spans="2:11" s="10" customFormat="1" ht="19.9" customHeight="1">
      <c r="B59" s="187"/>
      <c r="C59" s="188"/>
      <c r="D59" s="189" t="s">
        <v>2843</v>
      </c>
      <c r="E59" s="190"/>
      <c r="F59" s="190"/>
      <c r="G59" s="190"/>
      <c r="H59" s="190"/>
      <c r="I59" s="191"/>
      <c r="J59" s="192">
        <f>J188</f>
        <v>0</v>
      </c>
      <c r="K59" s="193"/>
    </row>
    <row r="60" spans="2:11" s="10" customFormat="1" ht="19.9" customHeight="1">
      <c r="B60" s="187"/>
      <c r="C60" s="188"/>
      <c r="D60" s="189" t="s">
        <v>2844</v>
      </c>
      <c r="E60" s="190"/>
      <c r="F60" s="190"/>
      <c r="G60" s="190"/>
      <c r="H60" s="190"/>
      <c r="I60" s="191"/>
      <c r="J60" s="192">
        <f>J190</f>
        <v>0</v>
      </c>
      <c r="K60" s="193"/>
    </row>
    <row r="61" spans="2:11" s="10" customFormat="1" ht="19.9" customHeight="1">
      <c r="B61" s="187"/>
      <c r="C61" s="188"/>
      <c r="D61" s="189" t="s">
        <v>2845</v>
      </c>
      <c r="E61" s="190"/>
      <c r="F61" s="190"/>
      <c r="G61" s="190"/>
      <c r="H61" s="190"/>
      <c r="I61" s="191"/>
      <c r="J61" s="192">
        <f>J274</f>
        <v>0</v>
      </c>
      <c r="K61" s="193"/>
    </row>
    <row r="62" spans="2:11" s="10" customFormat="1" ht="19.9" customHeight="1">
      <c r="B62" s="187"/>
      <c r="C62" s="188"/>
      <c r="D62" s="189" t="s">
        <v>2846</v>
      </c>
      <c r="E62" s="190"/>
      <c r="F62" s="190"/>
      <c r="G62" s="190"/>
      <c r="H62" s="190"/>
      <c r="I62" s="191"/>
      <c r="J62" s="192">
        <f>J276</f>
        <v>0</v>
      </c>
      <c r="K62" s="193"/>
    </row>
    <row r="63" spans="2:11" s="10" customFormat="1" ht="19.9" customHeight="1">
      <c r="B63" s="187"/>
      <c r="C63" s="188"/>
      <c r="D63" s="189" t="s">
        <v>2847</v>
      </c>
      <c r="E63" s="190"/>
      <c r="F63" s="190"/>
      <c r="G63" s="190"/>
      <c r="H63" s="190"/>
      <c r="I63" s="191"/>
      <c r="J63" s="192">
        <f>J309</f>
        <v>0</v>
      </c>
      <c r="K63" s="193"/>
    </row>
    <row r="64" spans="2:11" s="1" customFormat="1" ht="21.75" customHeight="1">
      <c r="B64" s="34"/>
      <c r="C64" s="35"/>
      <c r="D64" s="35"/>
      <c r="E64" s="35"/>
      <c r="F64" s="35"/>
      <c r="G64" s="35"/>
      <c r="H64" s="35"/>
      <c r="I64" s="107"/>
      <c r="J64" s="35"/>
      <c r="K64" s="38"/>
    </row>
    <row r="65" spans="2:11" s="1" customFormat="1" ht="6.95" customHeight="1">
      <c r="B65" s="49"/>
      <c r="C65" s="50"/>
      <c r="D65" s="50"/>
      <c r="E65" s="50"/>
      <c r="F65" s="50"/>
      <c r="G65" s="50"/>
      <c r="H65" s="50"/>
      <c r="I65" s="128"/>
      <c r="J65" s="50"/>
      <c r="K65" s="51"/>
    </row>
    <row r="69" spans="2:12" s="1" customFormat="1" ht="6.95" customHeight="1">
      <c r="B69" s="52"/>
      <c r="C69" s="53"/>
      <c r="D69" s="53"/>
      <c r="E69" s="53"/>
      <c r="F69" s="53"/>
      <c r="G69" s="53"/>
      <c r="H69" s="53"/>
      <c r="I69" s="131"/>
      <c r="J69" s="53"/>
      <c r="K69" s="53"/>
      <c r="L69" s="54"/>
    </row>
    <row r="70" spans="2:12" s="1" customFormat="1" ht="36.95" customHeight="1">
      <c r="B70" s="34"/>
      <c r="C70" s="55" t="s">
        <v>112</v>
      </c>
      <c r="D70" s="56"/>
      <c r="E70" s="56"/>
      <c r="F70" s="56"/>
      <c r="G70" s="56"/>
      <c r="H70" s="56"/>
      <c r="I70" s="145"/>
      <c r="J70" s="56"/>
      <c r="K70" s="56"/>
      <c r="L70" s="54"/>
    </row>
    <row r="71" spans="2:12" s="1" customFormat="1" ht="6.95" customHeight="1">
      <c r="B71" s="34"/>
      <c r="C71" s="56"/>
      <c r="D71" s="56"/>
      <c r="E71" s="56"/>
      <c r="F71" s="56"/>
      <c r="G71" s="56"/>
      <c r="H71" s="56"/>
      <c r="I71" s="145"/>
      <c r="J71" s="56"/>
      <c r="K71" s="56"/>
      <c r="L71" s="54"/>
    </row>
    <row r="72" spans="2:12" s="1" customFormat="1" ht="14.45" customHeight="1">
      <c r="B72" s="34"/>
      <c r="C72" s="58" t="s">
        <v>16</v>
      </c>
      <c r="D72" s="56"/>
      <c r="E72" s="56"/>
      <c r="F72" s="56"/>
      <c r="G72" s="56"/>
      <c r="H72" s="56"/>
      <c r="I72" s="145"/>
      <c r="J72" s="56"/>
      <c r="K72" s="56"/>
      <c r="L72" s="54"/>
    </row>
    <row r="73" spans="2:12" s="1" customFormat="1" ht="22.5" customHeight="1">
      <c r="B73" s="34"/>
      <c r="C73" s="56"/>
      <c r="D73" s="56"/>
      <c r="E73" s="295" t="str">
        <f>E7</f>
        <v>Bezbariérové úpravy - přístavba výtahu a sociálního zařízení, Gymnásium L. Pika, Opavská 21, Plzeň</v>
      </c>
      <c r="F73" s="276"/>
      <c r="G73" s="276"/>
      <c r="H73" s="276"/>
      <c r="I73" s="145"/>
      <c r="J73" s="56"/>
      <c r="K73" s="56"/>
      <c r="L73" s="54"/>
    </row>
    <row r="74" spans="2:12" s="1" customFormat="1" ht="14.45" customHeight="1">
      <c r="B74" s="34"/>
      <c r="C74" s="58" t="s">
        <v>102</v>
      </c>
      <c r="D74" s="56"/>
      <c r="E74" s="56"/>
      <c r="F74" s="56"/>
      <c r="G74" s="56"/>
      <c r="H74" s="56"/>
      <c r="I74" s="145"/>
      <c r="J74" s="56"/>
      <c r="K74" s="56"/>
      <c r="L74" s="54"/>
    </row>
    <row r="75" spans="2:12" s="1" customFormat="1" ht="23.25" customHeight="1">
      <c r="B75" s="34"/>
      <c r="C75" s="56"/>
      <c r="D75" s="56"/>
      <c r="E75" s="273" t="str">
        <f>E9</f>
        <v>07 - Elektroinstalace silnoproudé a slaboproudé</v>
      </c>
      <c r="F75" s="276"/>
      <c r="G75" s="276"/>
      <c r="H75" s="276"/>
      <c r="I75" s="145"/>
      <c r="J75" s="56"/>
      <c r="K75" s="56"/>
      <c r="L75" s="54"/>
    </row>
    <row r="76" spans="2:12" s="1" customFormat="1" ht="6.95" customHeight="1">
      <c r="B76" s="34"/>
      <c r="C76" s="56"/>
      <c r="D76" s="56"/>
      <c r="E76" s="56"/>
      <c r="F76" s="56"/>
      <c r="G76" s="56"/>
      <c r="H76" s="56"/>
      <c r="I76" s="145"/>
      <c r="J76" s="56"/>
      <c r="K76" s="56"/>
      <c r="L76" s="54"/>
    </row>
    <row r="77" spans="2:12" s="1" customFormat="1" ht="18" customHeight="1">
      <c r="B77" s="34"/>
      <c r="C77" s="58" t="s">
        <v>21</v>
      </c>
      <c r="D77" s="56"/>
      <c r="E77" s="56"/>
      <c r="F77" s="146" t="str">
        <f>F12</f>
        <v xml:space="preserve"> </v>
      </c>
      <c r="G77" s="56"/>
      <c r="H77" s="56"/>
      <c r="I77" s="147" t="s">
        <v>23</v>
      </c>
      <c r="J77" s="66" t="str">
        <f>IF(J12="","",J12)</f>
        <v>10.2.2017</v>
      </c>
      <c r="K77" s="56"/>
      <c r="L77" s="54"/>
    </row>
    <row r="78" spans="2:12" s="1" customFormat="1" ht="6.95" customHeight="1">
      <c r="B78" s="34"/>
      <c r="C78" s="56"/>
      <c r="D78" s="56"/>
      <c r="E78" s="56"/>
      <c r="F78" s="56"/>
      <c r="G78" s="56"/>
      <c r="H78" s="56"/>
      <c r="I78" s="145"/>
      <c r="J78" s="56"/>
      <c r="K78" s="56"/>
      <c r="L78" s="54"/>
    </row>
    <row r="79" spans="2:12" s="1" customFormat="1" ht="13.5">
      <c r="B79" s="34"/>
      <c r="C79" s="58" t="s">
        <v>25</v>
      </c>
      <c r="D79" s="56"/>
      <c r="E79" s="56"/>
      <c r="F79" s="146" t="str">
        <f>E15</f>
        <v>Gymnázium Luďka Pika</v>
      </c>
      <c r="G79" s="56"/>
      <c r="H79" s="56"/>
      <c r="I79" s="147" t="s">
        <v>31</v>
      </c>
      <c r="J79" s="146" t="str">
        <f>E21</f>
        <v>HBH atellier s.r.o.</v>
      </c>
      <c r="K79" s="56"/>
      <c r="L79" s="54"/>
    </row>
    <row r="80" spans="2:12" s="1" customFormat="1" ht="14.45" customHeight="1">
      <c r="B80" s="34"/>
      <c r="C80" s="58" t="s">
        <v>29</v>
      </c>
      <c r="D80" s="56"/>
      <c r="E80" s="56"/>
      <c r="F80" s="146" t="str">
        <f>IF(E18="","",E18)</f>
        <v/>
      </c>
      <c r="G80" s="56"/>
      <c r="H80" s="56"/>
      <c r="I80" s="145"/>
      <c r="J80" s="56"/>
      <c r="K80" s="56"/>
      <c r="L80" s="54"/>
    </row>
    <row r="81" spans="2:12" s="1" customFormat="1" ht="10.35" customHeight="1">
      <c r="B81" s="34"/>
      <c r="C81" s="56"/>
      <c r="D81" s="56"/>
      <c r="E81" s="56"/>
      <c r="F81" s="56"/>
      <c r="G81" s="56"/>
      <c r="H81" s="56"/>
      <c r="I81" s="145"/>
      <c r="J81" s="56"/>
      <c r="K81" s="56"/>
      <c r="L81" s="54"/>
    </row>
    <row r="82" spans="2:20" s="8" customFormat="1" ht="29.25" customHeight="1">
      <c r="B82" s="148"/>
      <c r="C82" s="149" t="s">
        <v>113</v>
      </c>
      <c r="D82" s="150" t="s">
        <v>55</v>
      </c>
      <c r="E82" s="150" t="s">
        <v>51</v>
      </c>
      <c r="F82" s="150" t="s">
        <v>114</v>
      </c>
      <c r="G82" s="150" t="s">
        <v>115</v>
      </c>
      <c r="H82" s="150" t="s">
        <v>116</v>
      </c>
      <c r="I82" s="151" t="s">
        <v>117</v>
      </c>
      <c r="J82" s="150" t="s">
        <v>107</v>
      </c>
      <c r="K82" s="152" t="s">
        <v>118</v>
      </c>
      <c r="L82" s="153"/>
      <c r="M82" s="75" t="s">
        <v>119</v>
      </c>
      <c r="N82" s="76" t="s">
        <v>40</v>
      </c>
      <c r="O82" s="76" t="s">
        <v>120</v>
      </c>
      <c r="P82" s="76" t="s">
        <v>121</v>
      </c>
      <c r="Q82" s="76" t="s">
        <v>122</v>
      </c>
      <c r="R82" s="76" t="s">
        <v>123</v>
      </c>
      <c r="S82" s="76" t="s">
        <v>124</v>
      </c>
      <c r="T82" s="77" t="s">
        <v>125</v>
      </c>
    </row>
    <row r="83" spans="2:63" s="1" customFormat="1" ht="29.25" customHeight="1">
      <c r="B83" s="34"/>
      <c r="C83" s="81" t="s">
        <v>108</v>
      </c>
      <c r="D83" s="56"/>
      <c r="E83" s="56"/>
      <c r="F83" s="56"/>
      <c r="G83" s="56"/>
      <c r="H83" s="56"/>
      <c r="I83" s="145"/>
      <c r="J83" s="154">
        <f>BK83</f>
        <v>0</v>
      </c>
      <c r="K83" s="56"/>
      <c r="L83" s="54"/>
      <c r="M83" s="78"/>
      <c r="N83" s="79"/>
      <c r="O83" s="79"/>
      <c r="P83" s="155">
        <f>P84</f>
        <v>0</v>
      </c>
      <c r="Q83" s="79"/>
      <c r="R83" s="155">
        <f>R84</f>
        <v>0</v>
      </c>
      <c r="S83" s="79"/>
      <c r="T83" s="156">
        <f>T84</f>
        <v>0</v>
      </c>
      <c r="AT83" s="17" t="s">
        <v>69</v>
      </c>
      <c r="AU83" s="17" t="s">
        <v>109</v>
      </c>
      <c r="BK83" s="157">
        <f>BK84</f>
        <v>0</v>
      </c>
    </row>
    <row r="84" spans="2:63" s="9" customFormat="1" ht="37.35" customHeight="1">
      <c r="B84" s="158"/>
      <c r="C84" s="159"/>
      <c r="D84" s="194" t="s">
        <v>69</v>
      </c>
      <c r="E84" s="195" t="s">
        <v>2848</v>
      </c>
      <c r="F84" s="195" t="s">
        <v>2849</v>
      </c>
      <c r="G84" s="159"/>
      <c r="H84" s="159"/>
      <c r="I84" s="162"/>
      <c r="J84" s="196">
        <f>BK84</f>
        <v>0</v>
      </c>
      <c r="K84" s="159"/>
      <c r="L84" s="164"/>
      <c r="M84" s="165"/>
      <c r="N84" s="166"/>
      <c r="O84" s="166"/>
      <c r="P84" s="167">
        <f>P85+P188+P190+P274+P276+P309</f>
        <v>0</v>
      </c>
      <c r="Q84" s="166"/>
      <c r="R84" s="167">
        <f>R85+R188+R190+R274+R276+R309</f>
        <v>0</v>
      </c>
      <c r="S84" s="166"/>
      <c r="T84" s="168">
        <f>T85+T188+T190+T274+T276+T309</f>
        <v>0</v>
      </c>
      <c r="AR84" s="169" t="s">
        <v>139</v>
      </c>
      <c r="AT84" s="170" t="s">
        <v>69</v>
      </c>
      <c r="AU84" s="170" t="s">
        <v>70</v>
      </c>
      <c r="AY84" s="169" t="s">
        <v>128</v>
      </c>
      <c r="BK84" s="171">
        <f>BK85+BK188+BK190+BK274+BK276+BK309</f>
        <v>0</v>
      </c>
    </row>
    <row r="85" spans="2:63" s="9" customFormat="1" ht="19.9" customHeight="1">
      <c r="B85" s="158"/>
      <c r="C85" s="159"/>
      <c r="D85" s="160" t="s">
        <v>69</v>
      </c>
      <c r="E85" s="199" t="s">
        <v>77</v>
      </c>
      <c r="F85" s="199" t="s">
        <v>2850</v>
      </c>
      <c r="G85" s="159"/>
      <c r="H85" s="159"/>
      <c r="I85" s="162"/>
      <c r="J85" s="200">
        <f>BK85</f>
        <v>0</v>
      </c>
      <c r="K85" s="159"/>
      <c r="L85" s="164"/>
      <c r="M85" s="165"/>
      <c r="N85" s="166"/>
      <c r="O85" s="166"/>
      <c r="P85" s="167">
        <f>SUM(P86:P187)</f>
        <v>0</v>
      </c>
      <c r="Q85" s="166"/>
      <c r="R85" s="167">
        <f>SUM(R86:R187)</f>
        <v>0</v>
      </c>
      <c r="S85" s="166"/>
      <c r="T85" s="168">
        <f>SUM(T86:T187)</f>
        <v>0</v>
      </c>
      <c r="AR85" s="169" t="s">
        <v>139</v>
      </c>
      <c r="AT85" s="170" t="s">
        <v>69</v>
      </c>
      <c r="AU85" s="170" t="s">
        <v>77</v>
      </c>
      <c r="AY85" s="169" t="s">
        <v>128</v>
      </c>
      <c r="BK85" s="171">
        <f>SUM(BK86:BK187)</f>
        <v>0</v>
      </c>
    </row>
    <row r="86" spans="2:65" s="1" customFormat="1" ht="22.5" customHeight="1">
      <c r="B86" s="34"/>
      <c r="C86" s="241" t="s">
        <v>77</v>
      </c>
      <c r="D86" s="241" t="s">
        <v>275</v>
      </c>
      <c r="E86" s="242" t="s">
        <v>2851</v>
      </c>
      <c r="F86" s="243" t="s">
        <v>2852</v>
      </c>
      <c r="G86" s="244" t="s">
        <v>217</v>
      </c>
      <c r="H86" s="245">
        <v>115</v>
      </c>
      <c r="I86" s="246"/>
      <c r="J86" s="245">
        <f aca="true" t="shared" si="0" ref="J86:J117">ROUND(I86*H86,1)</f>
        <v>0</v>
      </c>
      <c r="K86" s="243" t="s">
        <v>19</v>
      </c>
      <c r="L86" s="247"/>
      <c r="M86" s="248" t="s">
        <v>19</v>
      </c>
      <c r="N86" s="249" t="s">
        <v>41</v>
      </c>
      <c r="O86" s="35"/>
      <c r="P86" s="180">
        <f aca="true" t="shared" si="1" ref="P86:P117">O86*H86</f>
        <v>0</v>
      </c>
      <c r="Q86" s="180">
        <v>0</v>
      </c>
      <c r="R86" s="180">
        <f aca="true" t="shared" si="2" ref="R86:R117">Q86*H86</f>
        <v>0</v>
      </c>
      <c r="S86" s="180">
        <v>0</v>
      </c>
      <c r="T86" s="181">
        <f aca="true" t="shared" si="3" ref="T86:T117">S86*H86</f>
        <v>0</v>
      </c>
      <c r="AR86" s="17" t="s">
        <v>1627</v>
      </c>
      <c r="AT86" s="17" t="s">
        <v>275</v>
      </c>
      <c r="AU86" s="17" t="s">
        <v>79</v>
      </c>
      <c r="AY86" s="17" t="s">
        <v>128</v>
      </c>
      <c r="BE86" s="182">
        <f aca="true" t="shared" si="4" ref="BE86:BE117">IF(N86="základní",J86,0)</f>
        <v>0</v>
      </c>
      <c r="BF86" s="182">
        <f aca="true" t="shared" si="5" ref="BF86:BF117">IF(N86="snížená",J86,0)</f>
        <v>0</v>
      </c>
      <c r="BG86" s="182">
        <f aca="true" t="shared" si="6" ref="BG86:BG117">IF(N86="zákl. přenesená",J86,0)</f>
        <v>0</v>
      </c>
      <c r="BH86" s="182">
        <f aca="true" t="shared" si="7" ref="BH86:BH117">IF(N86="sníž. přenesená",J86,0)</f>
        <v>0</v>
      </c>
      <c r="BI86" s="182">
        <f aca="true" t="shared" si="8" ref="BI86:BI117">IF(N86="nulová",J86,0)</f>
        <v>0</v>
      </c>
      <c r="BJ86" s="17" t="s">
        <v>77</v>
      </c>
      <c r="BK86" s="182">
        <f aca="true" t="shared" si="9" ref="BK86:BK117">ROUND(I86*H86,1)</f>
        <v>0</v>
      </c>
      <c r="BL86" s="17" t="s">
        <v>650</v>
      </c>
      <c r="BM86" s="17" t="s">
        <v>2853</v>
      </c>
    </row>
    <row r="87" spans="2:65" s="1" customFormat="1" ht="22.5" customHeight="1">
      <c r="B87" s="34"/>
      <c r="C87" s="241" t="s">
        <v>79</v>
      </c>
      <c r="D87" s="241" t="s">
        <v>275</v>
      </c>
      <c r="E87" s="242" t="s">
        <v>2854</v>
      </c>
      <c r="F87" s="243" t="s">
        <v>2855</v>
      </c>
      <c r="G87" s="244" t="s">
        <v>217</v>
      </c>
      <c r="H87" s="245">
        <v>35</v>
      </c>
      <c r="I87" s="246"/>
      <c r="J87" s="245">
        <f t="shared" si="0"/>
        <v>0</v>
      </c>
      <c r="K87" s="243" t="s">
        <v>19</v>
      </c>
      <c r="L87" s="247"/>
      <c r="M87" s="248" t="s">
        <v>19</v>
      </c>
      <c r="N87" s="249" t="s">
        <v>41</v>
      </c>
      <c r="O87" s="35"/>
      <c r="P87" s="180">
        <f t="shared" si="1"/>
        <v>0</v>
      </c>
      <c r="Q87" s="180">
        <v>0</v>
      </c>
      <c r="R87" s="180">
        <f t="shared" si="2"/>
        <v>0</v>
      </c>
      <c r="S87" s="180">
        <v>0</v>
      </c>
      <c r="T87" s="181">
        <f t="shared" si="3"/>
        <v>0</v>
      </c>
      <c r="AR87" s="17" t="s">
        <v>1627</v>
      </c>
      <c r="AT87" s="17" t="s">
        <v>275</v>
      </c>
      <c r="AU87" s="17" t="s">
        <v>79</v>
      </c>
      <c r="AY87" s="17" t="s">
        <v>128</v>
      </c>
      <c r="BE87" s="182">
        <f t="shared" si="4"/>
        <v>0</v>
      </c>
      <c r="BF87" s="182">
        <f t="shared" si="5"/>
        <v>0</v>
      </c>
      <c r="BG87" s="182">
        <f t="shared" si="6"/>
        <v>0</v>
      </c>
      <c r="BH87" s="182">
        <f t="shared" si="7"/>
        <v>0</v>
      </c>
      <c r="BI87" s="182">
        <f t="shared" si="8"/>
        <v>0</v>
      </c>
      <c r="BJ87" s="17" t="s">
        <v>77</v>
      </c>
      <c r="BK87" s="182">
        <f t="shared" si="9"/>
        <v>0</v>
      </c>
      <c r="BL87" s="17" t="s">
        <v>650</v>
      </c>
      <c r="BM87" s="17" t="s">
        <v>2856</v>
      </c>
    </row>
    <row r="88" spans="2:65" s="1" customFormat="1" ht="22.5" customHeight="1">
      <c r="B88" s="34"/>
      <c r="C88" s="241" t="s">
        <v>139</v>
      </c>
      <c r="D88" s="241" t="s">
        <v>275</v>
      </c>
      <c r="E88" s="242" t="s">
        <v>2857</v>
      </c>
      <c r="F88" s="243" t="s">
        <v>2858</v>
      </c>
      <c r="G88" s="244" t="s">
        <v>217</v>
      </c>
      <c r="H88" s="245">
        <v>875</v>
      </c>
      <c r="I88" s="246"/>
      <c r="J88" s="245">
        <f t="shared" si="0"/>
        <v>0</v>
      </c>
      <c r="K88" s="243" t="s">
        <v>19</v>
      </c>
      <c r="L88" s="247"/>
      <c r="M88" s="248" t="s">
        <v>19</v>
      </c>
      <c r="N88" s="249" t="s">
        <v>41</v>
      </c>
      <c r="O88" s="35"/>
      <c r="P88" s="180">
        <f t="shared" si="1"/>
        <v>0</v>
      </c>
      <c r="Q88" s="180">
        <v>0</v>
      </c>
      <c r="R88" s="180">
        <f t="shared" si="2"/>
        <v>0</v>
      </c>
      <c r="S88" s="180">
        <v>0</v>
      </c>
      <c r="T88" s="181">
        <f t="shared" si="3"/>
        <v>0</v>
      </c>
      <c r="AR88" s="17" t="s">
        <v>1627</v>
      </c>
      <c r="AT88" s="17" t="s">
        <v>275</v>
      </c>
      <c r="AU88" s="17" t="s">
        <v>79</v>
      </c>
      <c r="AY88" s="17" t="s">
        <v>128</v>
      </c>
      <c r="BE88" s="182">
        <f t="shared" si="4"/>
        <v>0</v>
      </c>
      <c r="BF88" s="182">
        <f t="shared" si="5"/>
        <v>0</v>
      </c>
      <c r="BG88" s="182">
        <f t="shared" si="6"/>
        <v>0</v>
      </c>
      <c r="BH88" s="182">
        <f t="shared" si="7"/>
        <v>0</v>
      </c>
      <c r="BI88" s="182">
        <f t="shared" si="8"/>
        <v>0</v>
      </c>
      <c r="BJ88" s="17" t="s">
        <v>77</v>
      </c>
      <c r="BK88" s="182">
        <f t="shared" si="9"/>
        <v>0</v>
      </c>
      <c r="BL88" s="17" t="s">
        <v>650</v>
      </c>
      <c r="BM88" s="17" t="s">
        <v>2859</v>
      </c>
    </row>
    <row r="89" spans="2:65" s="1" customFormat="1" ht="22.5" customHeight="1">
      <c r="B89" s="34"/>
      <c r="C89" s="241" t="s">
        <v>143</v>
      </c>
      <c r="D89" s="241" t="s">
        <v>275</v>
      </c>
      <c r="E89" s="242" t="s">
        <v>2860</v>
      </c>
      <c r="F89" s="243" t="s">
        <v>2861</v>
      </c>
      <c r="G89" s="244" t="s">
        <v>1851</v>
      </c>
      <c r="H89" s="245">
        <v>285</v>
      </c>
      <c r="I89" s="246"/>
      <c r="J89" s="245">
        <f t="shared" si="0"/>
        <v>0</v>
      </c>
      <c r="K89" s="243" t="s">
        <v>19</v>
      </c>
      <c r="L89" s="247"/>
      <c r="M89" s="248" t="s">
        <v>19</v>
      </c>
      <c r="N89" s="249" t="s">
        <v>41</v>
      </c>
      <c r="O89" s="35"/>
      <c r="P89" s="180">
        <f t="shared" si="1"/>
        <v>0</v>
      </c>
      <c r="Q89" s="180">
        <v>0</v>
      </c>
      <c r="R89" s="180">
        <f t="shared" si="2"/>
        <v>0</v>
      </c>
      <c r="S89" s="180">
        <v>0</v>
      </c>
      <c r="T89" s="181">
        <f t="shared" si="3"/>
        <v>0</v>
      </c>
      <c r="AR89" s="17" t="s">
        <v>1627</v>
      </c>
      <c r="AT89" s="17" t="s">
        <v>275</v>
      </c>
      <c r="AU89" s="17" t="s">
        <v>79</v>
      </c>
      <c r="AY89" s="17" t="s">
        <v>128</v>
      </c>
      <c r="BE89" s="182">
        <f t="shared" si="4"/>
        <v>0</v>
      </c>
      <c r="BF89" s="182">
        <f t="shared" si="5"/>
        <v>0</v>
      </c>
      <c r="BG89" s="182">
        <f t="shared" si="6"/>
        <v>0</v>
      </c>
      <c r="BH89" s="182">
        <f t="shared" si="7"/>
        <v>0</v>
      </c>
      <c r="BI89" s="182">
        <f t="shared" si="8"/>
        <v>0</v>
      </c>
      <c r="BJ89" s="17" t="s">
        <v>77</v>
      </c>
      <c r="BK89" s="182">
        <f t="shared" si="9"/>
        <v>0</v>
      </c>
      <c r="BL89" s="17" t="s">
        <v>650</v>
      </c>
      <c r="BM89" s="17" t="s">
        <v>2862</v>
      </c>
    </row>
    <row r="90" spans="2:65" s="1" customFormat="1" ht="22.5" customHeight="1">
      <c r="B90" s="34"/>
      <c r="C90" s="241" t="s">
        <v>147</v>
      </c>
      <c r="D90" s="241" t="s">
        <v>275</v>
      </c>
      <c r="E90" s="242" t="s">
        <v>2863</v>
      </c>
      <c r="F90" s="243" t="s">
        <v>2864</v>
      </c>
      <c r="G90" s="244" t="s">
        <v>1851</v>
      </c>
      <c r="H90" s="245">
        <v>14</v>
      </c>
      <c r="I90" s="246"/>
      <c r="J90" s="245">
        <f t="shared" si="0"/>
        <v>0</v>
      </c>
      <c r="K90" s="243" t="s">
        <v>19</v>
      </c>
      <c r="L90" s="247"/>
      <c r="M90" s="248" t="s">
        <v>19</v>
      </c>
      <c r="N90" s="249" t="s">
        <v>41</v>
      </c>
      <c r="O90" s="35"/>
      <c r="P90" s="180">
        <f t="shared" si="1"/>
        <v>0</v>
      </c>
      <c r="Q90" s="180">
        <v>0</v>
      </c>
      <c r="R90" s="180">
        <f t="shared" si="2"/>
        <v>0</v>
      </c>
      <c r="S90" s="180">
        <v>0</v>
      </c>
      <c r="T90" s="181">
        <f t="shared" si="3"/>
        <v>0</v>
      </c>
      <c r="AR90" s="17" t="s">
        <v>1627</v>
      </c>
      <c r="AT90" s="17" t="s">
        <v>275</v>
      </c>
      <c r="AU90" s="17" t="s">
        <v>79</v>
      </c>
      <c r="AY90" s="17" t="s">
        <v>128</v>
      </c>
      <c r="BE90" s="182">
        <f t="shared" si="4"/>
        <v>0</v>
      </c>
      <c r="BF90" s="182">
        <f t="shared" si="5"/>
        <v>0</v>
      </c>
      <c r="BG90" s="182">
        <f t="shared" si="6"/>
        <v>0</v>
      </c>
      <c r="BH90" s="182">
        <f t="shared" si="7"/>
        <v>0</v>
      </c>
      <c r="BI90" s="182">
        <f t="shared" si="8"/>
        <v>0</v>
      </c>
      <c r="BJ90" s="17" t="s">
        <v>77</v>
      </c>
      <c r="BK90" s="182">
        <f t="shared" si="9"/>
        <v>0</v>
      </c>
      <c r="BL90" s="17" t="s">
        <v>650</v>
      </c>
      <c r="BM90" s="17" t="s">
        <v>2865</v>
      </c>
    </row>
    <row r="91" spans="2:65" s="1" customFormat="1" ht="22.5" customHeight="1">
      <c r="B91" s="34"/>
      <c r="C91" s="241" t="s">
        <v>154</v>
      </c>
      <c r="D91" s="241" t="s">
        <v>275</v>
      </c>
      <c r="E91" s="242" t="s">
        <v>2866</v>
      </c>
      <c r="F91" s="243" t="s">
        <v>2867</v>
      </c>
      <c r="G91" s="244" t="s">
        <v>1851</v>
      </c>
      <c r="H91" s="245">
        <v>845</v>
      </c>
      <c r="I91" s="246"/>
      <c r="J91" s="245">
        <f t="shared" si="0"/>
        <v>0</v>
      </c>
      <c r="K91" s="243" t="s">
        <v>19</v>
      </c>
      <c r="L91" s="247"/>
      <c r="M91" s="248" t="s">
        <v>19</v>
      </c>
      <c r="N91" s="249" t="s">
        <v>41</v>
      </c>
      <c r="O91" s="35"/>
      <c r="P91" s="180">
        <f t="shared" si="1"/>
        <v>0</v>
      </c>
      <c r="Q91" s="180">
        <v>0</v>
      </c>
      <c r="R91" s="180">
        <f t="shared" si="2"/>
        <v>0</v>
      </c>
      <c r="S91" s="180">
        <v>0</v>
      </c>
      <c r="T91" s="181">
        <f t="shared" si="3"/>
        <v>0</v>
      </c>
      <c r="AR91" s="17" t="s">
        <v>1627</v>
      </c>
      <c r="AT91" s="17" t="s">
        <v>275</v>
      </c>
      <c r="AU91" s="17" t="s">
        <v>79</v>
      </c>
      <c r="AY91" s="17" t="s">
        <v>128</v>
      </c>
      <c r="BE91" s="182">
        <f t="shared" si="4"/>
        <v>0</v>
      </c>
      <c r="BF91" s="182">
        <f t="shared" si="5"/>
        <v>0</v>
      </c>
      <c r="BG91" s="182">
        <f t="shared" si="6"/>
        <v>0</v>
      </c>
      <c r="BH91" s="182">
        <f t="shared" si="7"/>
        <v>0</v>
      </c>
      <c r="BI91" s="182">
        <f t="shared" si="8"/>
        <v>0</v>
      </c>
      <c r="BJ91" s="17" t="s">
        <v>77</v>
      </c>
      <c r="BK91" s="182">
        <f t="shared" si="9"/>
        <v>0</v>
      </c>
      <c r="BL91" s="17" t="s">
        <v>650</v>
      </c>
      <c r="BM91" s="17" t="s">
        <v>2868</v>
      </c>
    </row>
    <row r="92" spans="2:65" s="1" customFormat="1" ht="22.5" customHeight="1">
      <c r="B92" s="34"/>
      <c r="C92" s="241" t="s">
        <v>158</v>
      </c>
      <c r="D92" s="241" t="s">
        <v>275</v>
      </c>
      <c r="E92" s="242" t="s">
        <v>2869</v>
      </c>
      <c r="F92" s="243" t="s">
        <v>2870</v>
      </c>
      <c r="G92" s="244" t="s">
        <v>1851</v>
      </c>
      <c r="H92" s="245">
        <v>9</v>
      </c>
      <c r="I92" s="246"/>
      <c r="J92" s="245">
        <f t="shared" si="0"/>
        <v>0</v>
      </c>
      <c r="K92" s="243" t="s">
        <v>19</v>
      </c>
      <c r="L92" s="247"/>
      <c r="M92" s="248" t="s">
        <v>19</v>
      </c>
      <c r="N92" s="249" t="s">
        <v>41</v>
      </c>
      <c r="O92" s="35"/>
      <c r="P92" s="180">
        <f t="shared" si="1"/>
        <v>0</v>
      </c>
      <c r="Q92" s="180">
        <v>0</v>
      </c>
      <c r="R92" s="180">
        <f t="shared" si="2"/>
        <v>0</v>
      </c>
      <c r="S92" s="180">
        <v>0</v>
      </c>
      <c r="T92" s="181">
        <f t="shared" si="3"/>
        <v>0</v>
      </c>
      <c r="AR92" s="17" t="s">
        <v>1627</v>
      </c>
      <c r="AT92" s="17" t="s">
        <v>275</v>
      </c>
      <c r="AU92" s="17" t="s">
        <v>79</v>
      </c>
      <c r="AY92" s="17" t="s">
        <v>128</v>
      </c>
      <c r="BE92" s="182">
        <f t="shared" si="4"/>
        <v>0</v>
      </c>
      <c r="BF92" s="182">
        <f t="shared" si="5"/>
        <v>0</v>
      </c>
      <c r="BG92" s="182">
        <f t="shared" si="6"/>
        <v>0</v>
      </c>
      <c r="BH92" s="182">
        <f t="shared" si="7"/>
        <v>0</v>
      </c>
      <c r="BI92" s="182">
        <f t="shared" si="8"/>
        <v>0</v>
      </c>
      <c r="BJ92" s="17" t="s">
        <v>77</v>
      </c>
      <c r="BK92" s="182">
        <f t="shared" si="9"/>
        <v>0</v>
      </c>
      <c r="BL92" s="17" t="s">
        <v>650</v>
      </c>
      <c r="BM92" s="17" t="s">
        <v>2871</v>
      </c>
    </row>
    <row r="93" spans="2:65" s="1" customFormat="1" ht="22.5" customHeight="1">
      <c r="B93" s="34"/>
      <c r="C93" s="241" t="s">
        <v>162</v>
      </c>
      <c r="D93" s="241" t="s">
        <v>275</v>
      </c>
      <c r="E93" s="242" t="s">
        <v>2872</v>
      </c>
      <c r="F93" s="243" t="s">
        <v>2873</v>
      </c>
      <c r="G93" s="244" t="s">
        <v>1851</v>
      </c>
      <c r="H93" s="245">
        <v>19</v>
      </c>
      <c r="I93" s="246"/>
      <c r="J93" s="245">
        <f t="shared" si="0"/>
        <v>0</v>
      </c>
      <c r="K93" s="243" t="s">
        <v>19</v>
      </c>
      <c r="L93" s="247"/>
      <c r="M93" s="248" t="s">
        <v>19</v>
      </c>
      <c r="N93" s="249" t="s">
        <v>41</v>
      </c>
      <c r="O93" s="35"/>
      <c r="P93" s="180">
        <f t="shared" si="1"/>
        <v>0</v>
      </c>
      <c r="Q93" s="180">
        <v>0</v>
      </c>
      <c r="R93" s="180">
        <f t="shared" si="2"/>
        <v>0</v>
      </c>
      <c r="S93" s="180">
        <v>0</v>
      </c>
      <c r="T93" s="181">
        <f t="shared" si="3"/>
        <v>0</v>
      </c>
      <c r="AR93" s="17" t="s">
        <v>1627</v>
      </c>
      <c r="AT93" s="17" t="s">
        <v>275</v>
      </c>
      <c r="AU93" s="17" t="s">
        <v>79</v>
      </c>
      <c r="AY93" s="17" t="s">
        <v>128</v>
      </c>
      <c r="BE93" s="182">
        <f t="shared" si="4"/>
        <v>0</v>
      </c>
      <c r="BF93" s="182">
        <f t="shared" si="5"/>
        <v>0</v>
      </c>
      <c r="BG93" s="182">
        <f t="shared" si="6"/>
        <v>0</v>
      </c>
      <c r="BH93" s="182">
        <f t="shared" si="7"/>
        <v>0</v>
      </c>
      <c r="BI93" s="182">
        <f t="shared" si="8"/>
        <v>0</v>
      </c>
      <c r="BJ93" s="17" t="s">
        <v>77</v>
      </c>
      <c r="BK93" s="182">
        <f t="shared" si="9"/>
        <v>0</v>
      </c>
      <c r="BL93" s="17" t="s">
        <v>650</v>
      </c>
      <c r="BM93" s="17" t="s">
        <v>2874</v>
      </c>
    </row>
    <row r="94" spans="2:65" s="1" customFormat="1" ht="22.5" customHeight="1">
      <c r="B94" s="34"/>
      <c r="C94" s="241" t="s">
        <v>166</v>
      </c>
      <c r="D94" s="241" t="s">
        <v>275</v>
      </c>
      <c r="E94" s="242" t="s">
        <v>2875</v>
      </c>
      <c r="F94" s="243" t="s">
        <v>2876</v>
      </c>
      <c r="G94" s="244" t="s">
        <v>1851</v>
      </c>
      <c r="H94" s="245">
        <v>9</v>
      </c>
      <c r="I94" s="246"/>
      <c r="J94" s="245">
        <f t="shared" si="0"/>
        <v>0</v>
      </c>
      <c r="K94" s="243" t="s">
        <v>19</v>
      </c>
      <c r="L94" s="247"/>
      <c r="M94" s="248" t="s">
        <v>19</v>
      </c>
      <c r="N94" s="249" t="s">
        <v>41</v>
      </c>
      <c r="O94" s="35"/>
      <c r="P94" s="180">
        <f t="shared" si="1"/>
        <v>0</v>
      </c>
      <c r="Q94" s="180">
        <v>0</v>
      </c>
      <c r="R94" s="180">
        <f t="shared" si="2"/>
        <v>0</v>
      </c>
      <c r="S94" s="180">
        <v>0</v>
      </c>
      <c r="T94" s="181">
        <f t="shared" si="3"/>
        <v>0</v>
      </c>
      <c r="AR94" s="17" t="s">
        <v>1627</v>
      </c>
      <c r="AT94" s="17" t="s">
        <v>275</v>
      </c>
      <c r="AU94" s="17" t="s">
        <v>79</v>
      </c>
      <c r="AY94" s="17" t="s">
        <v>128</v>
      </c>
      <c r="BE94" s="182">
        <f t="shared" si="4"/>
        <v>0</v>
      </c>
      <c r="BF94" s="182">
        <f t="shared" si="5"/>
        <v>0</v>
      </c>
      <c r="BG94" s="182">
        <f t="shared" si="6"/>
        <v>0</v>
      </c>
      <c r="BH94" s="182">
        <f t="shared" si="7"/>
        <v>0</v>
      </c>
      <c r="BI94" s="182">
        <f t="shared" si="8"/>
        <v>0</v>
      </c>
      <c r="BJ94" s="17" t="s">
        <v>77</v>
      </c>
      <c r="BK94" s="182">
        <f t="shared" si="9"/>
        <v>0</v>
      </c>
      <c r="BL94" s="17" t="s">
        <v>650</v>
      </c>
      <c r="BM94" s="17" t="s">
        <v>2877</v>
      </c>
    </row>
    <row r="95" spans="2:65" s="1" customFormat="1" ht="22.5" customHeight="1">
      <c r="B95" s="34"/>
      <c r="C95" s="241" t="s">
        <v>170</v>
      </c>
      <c r="D95" s="241" t="s">
        <v>275</v>
      </c>
      <c r="E95" s="242" t="s">
        <v>2878</v>
      </c>
      <c r="F95" s="243" t="s">
        <v>2879</v>
      </c>
      <c r="G95" s="244" t="s">
        <v>1851</v>
      </c>
      <c r="H95" s="245">
        <v>7</v>
      </c>
      <c r="I95" s="246"/>
      <c r="J95" s="245">
        <f t="shared" si="0"/>
        <v>0</v>
      </c>
      <c r="K95" s="243" t="s">
        <v>19</v>
      </c>
      <c r="L95" s="247"/>
      <c r="M95" s="248" t="s">
        <v>19</v>
      </c>
      <c r="N95" s="249" t="s">
        <v>41</v>
      </c>
      <c r="O95" s="35"/>
      <c r="P95" s="180">
        <f t="shared" si="1"/>
        <v>0</v>
      </c>
      <c r="Q95" s="180">
        <v>0</v>
      </c>
      <c r="R95" s="180">
        <f t="shared" si="2"/>
        <v>0</v>
      </c>
      <c r="S95" s="180">
        <v>0</v>
      </c>
      <c r="T95" s="181">
        <f t="shared" si="3"/>
        <v>0</v>
      </c>
      <c r="AR95" s="17" t="s">
        <v>1627</v>
      </c>
      <c r="AT95" s="17" t="s">
        <v>275</v>
      </c>
      <c r="AU95" s="17" t="s">
        <v>79</v>
      </c>
      <c r="AY95" s="17" t="s">
        <v>128</v>
      </c>
      <c r="BE95" s="182">
        <f t="shared" si="4"/>
        <v>0</v>
      </c>
      <c r="BF95" s="182">
        <f t="shared" si="5"/>
        <v>0</v>
      </c>
      <c r="BG95" s="182">
        <f t="shared" si="6"/>
        <v>0</v>
      </c>
      <c r="BH95" s="182">
        <f t="shared" si="7"/>
        <v>0</v>
      </c>
      <c r="BI95" s="182">
        <f t="shared" si="8"/>
        <v>0</v>
      </c>
      <c r="BJ95" s="17" t="s">
        <v>77</v>
      </c>
      <c r="BK95" s="182">
        <f t="shared" si="9"/>
        <v>0</v>
      </c>
      <c r="BL95" s="17" t="s">
        <v>650</v>
      </c>
      <c r="BM95" s="17" t="s">
        <v>2880</v>
      </c>
    </row>
    <row r="96" spans="2:65" s="1" customFormat="1" ht="22.5" customHeight="1">
      <c r="B96" s="34"/>
      <c r="C96" s="241" t="s">
        <v>174</v>
      </c>
      <c r="D96" s="241" t="s">
        <v>275</v>
      </c>
      <c r="E96" s="242" t="s">
        <v>2881</v>
      </c>
      <c r="F96" s="243" t="s">
        <v>2882</v>
      </c>
      <c r="G96" s="244" t="s">
        <v>1851</v>
      </c>
      <c r="H96" s="245">
        <v>25</v>
      </c>
      <c r="I96" s="246"/>
      <c r="J96" s="245">
        <f t="shared" si="0"/>
        <v>0</v>
      </c>
      <c r="K96" s="243" t="s">
        <v>19</v>
      </c>
      <c r="L96" s="247"/>
      <c r="M96" s="248" t="s">
        <v>19</v>
      </c>
      <c r="N96" s="249" t="s">
        <v>41</v>
      </c>
      <c r="O96" s="35"/>
      <c r="P96" s="180">
        <f t="shared" si="1"/>
        <v>0</v>
      </c>
      <c r="Q96" s="180">
        <v>0</v>
      </c>
      <c r="R96" s="180">
        <f t="shared" si="2"/>
        <v>0</v>
      </c>
      <c r="S96" s="180">
        <v>0</v>
      </c>
      <c r="T96" s="181">
        <f t="shared" si="3"/>
        <v>0</v>
      </c>
      <c r="AR96" s="17" t="s">
        <v>1627</v>
      </c>
      <c r="AT96" s="17" t="s">
        <v>275</v>
      </c>
      <c r="AU96" s="17" t="s">
        <v>79</v>
      </c>
      <c r="AY96" s="17" t="s">
        <v>128</v>
      </c>
      <c r="BE96" s="182">
        <f t="shared" si="4"/>
        <v>0</v>
      </c>
      <c r="BF96" s="182">
        <f t="shared" si="5"/>
        <v>0</v>
      </c>
      <c r="BG96" s="182">
        <f t="shared" si="6"/>
        <v>0</v>
      </c>
      <c r="BH96" s="182">
        <f t="shared" si="7"/>
        <v>0</v>
      </c>
      <c r="BI96" s="182">
        <f t="shared" si="8"/>
        <v>0</v>
      </c>
      <c r="BJ96" s="17" t="s">
        <v>77</v>
      </c>
      <c r="BK96" s="182">
        <f t="shared" si="9"/>
        <v>0</v>
      </c>
      <c r="BL96" s="17" t="s">
        <v>650</v>
      </c>
      <c r="BM96" s="17" t="s">
        <v>2883</v>
      </c>
    </row>
    <row r="97" spans="2:65" s="1" customFormat="1" ht="22.5" customHeight="1">
      <c r="B97" s="34"/>
      <c r="C97" s="241" t="s">
        <v>285</v>
      </c>
      <c r="D97" s="241" t="s">
        <v>275</v>
      </c>
      <c r="E97" s="242" t="s">
        <v>2884</v>
      </c>
      <c r="F97" s="243" t="s">
        <v>2885</v>
      </c>
      <c r="G97" s="244" t="s">
        <v>1851</v>
      </c>
      <c r="H97" s="245">
        <v>1</v>
      </c>
      <c r="I97" s="246"/>
      <c r="J97" s="245">
        <f t="shared" si="0"/>
        <v>0</v>
      </c>
      <c r="K97" s="243" t="s">
        <v>19</v>
      </c>
      <c r="L97" s="247"/>
      <c r="M97" s="248" t="s">
        <v>19</v>
      </c>
      <c r="N97" s="249" t="s">
        <v>41</v>
      </c>
      <c r="O97" s="35"/>
      <c r="P97" s="180">
        <f t="shared" si="1"/>
        <v>0</v>
      </c>
      <c r="Q97" s="180">
        <v>0</v>
      </c>
      <c r="R97" s="180">
        <f t="shared" si="2"/>
        <v>0</v>
      </c>
      <c r="S97" s="180">
        <v>0</v>
      </c>
      <c r="T97" s="181">
        <f t="shared" si="3"/>
        <v>0</v>
      </c>
      <c r="AR97" s="17" t="s">
        <v>1627</v>
      </c>
      <c r="AT97" s="17" t="s">
        <v>275</v>
      </c>
      <c r="AU97" s="17" t="s">
        <v>79</v>
      </c>
      <c r="AY97" s="17" t="s">
        <v>128</v>
      </c>
      <c r="BE97" s="182">
        <f t="shared" si="4"/>
        <v>0</v>
      </c>
      <c r="BF97" s="182">
        <f t="shared" si="5"/>
        <v>0</v>
      </c>
      <c r="BG97" s="182">
        <f t="shared" si="6"/>
        <v>0</v>
      </c>
      <c r="BH97" s="182">
        <f t="shared" si="7"/>
        <v>0</v>
      </c>
      <c r="BI97" s="182">
        <f t="shared" si="8"/>
        <v>0</v>
      </c>
      <c r="BJ97" s="17" t="s">
        <v>77</v>
      </c>
      <c r="BK97" s="182">
        <f t="shared" si="9"/>
        <v>0</v>
      </c>
      <c r="BL97" s="17" t="s">
        <v>650</v>
      </c>
      <c r="BM97" s="17" t="s">
        <v>2886</v>
      </c>
    </row>
    <row r="98" spans="2:65" s="1" customFormat="1" ht="22.5" customHeight="1">
      <c r="B98" s="34"/>
      <c r="C98" s="241" t="s">
        <v>296</v>
      </c>
      <c r="D98" s="241" t="s">
        <v>275</v>
      </c>
      <c r="E98" s="242" t="s">
        <v>2887</v>
      </c>
      <c r="F98" s="243" t="s">
        <v>2888</v>
      </c>
      <c r="G98" s="244" t="s">
        <v>1851</v>
      </c>
      <c r="H98" s="245">
        <v>1</v>
      </c>
      <c r="I98" s="246"/>
      <c r="J98" s="245">
        <f t="shared" si="0"/>
        <v>0</v>
      </c>
      <c r="K98" s="243" t="s">
        <v>19</v>
      </c>
      <c r="L98" s="247"/>
      <c r="M98" s="248" t="s">
        <v>19</v>
      </c>
      <c r="N98" s="249" t="s">
        <v>41</v>
      </c>
      <c r="O98" s="35"/>
      <c r="P98" s="180">
        <f t="shared" si="1"/>
        <v>0</v>
      </c>
      <c r="Q98" s="180">
        <v>0</v>
      </c>
      <c r="R98" s="180">
        <f t="shared" si="2"/>
        <v>0</v>
      </c>
      <c r="S98" s="180">
        <v>0</v>
      </c>
      <c r="T98" s="181">
        <f t="shared" si="3"/>
        <v>0</v>
      </c>
      <c r="AR98" s="17" t="s">
        <v>1627</v>
      </c>
      <c r="AT98" s="17" t="s">
        <v>275</v>
      </c>
      <c r="AU98" s="17" t="s">
        <v>79</v>
      </c>
      <c r="AY98" s="17" t="s">
        <v>128</v>
      </c>
      <c r="BE98" s="182">
        <f t="shared" si="4"/>
        <v>0</v>
      </c>
      <c r="BF98" s="182">
        <f t="shared" si="5"/>
        <v>0</v>
      </c>
      <c r="BG98" s="182">
        <f t="shared" si="6"/>
        <v>0</v>
      </c>
      <c r="BH98" s="182">
        <f t="shared" si="7"/>
        <v>0</v>
      </c>
      <c r="BI98" s="182">
        <f t="shared" si="8"/>
        <v>0</v>
      </c>
      <c r="BJ98" s="17" t="s">
        <v>77</v>
      </c>
      <c r="BK98" s="182">
        <f t="shared" si="9"/>
        <v>0</v>
      </c>
      <c r="BL98" s="17" t="s">
        <v>650</v>
      </c>
      <c r="BM98" s="17" t="s">
        <v>2889</v>
      </c>
    </row>
    <row r="99" spans="2:65" s="1" customFormat="1" ht="22.5" customHeight="1">
      <c r="B99" s="34"/>
      <c r="C99" s="241" t="s">
        <v>300</v>
      </c>
      <c r="D99" s="241" t="s">
        <v>275</v>
      </c>
      <c r="E99" s="242" t="s">
        <v>2890</v>
      </c>
      <c r="F99" s="243" t="s">
        <v>2891</v>
      </c>
      <c r="G99" s="244" t="s">
        <v>217</v>
      </c>
      <c r="H99" s="245">
        <v>40</v>
      </c>
      <c r="I99" s="246"/>
      <c r="J99" s="245">
        <f t="shared" si="0"/>
        <v>0</v>
      </c>
      <c r="K99" s="243" t="s">
        <v>19</v>
      </c>
      <c r="L99" s="247"/>
      <c r="M99" s="248" t="s">
        <v>19</v>
      </c>
      <c r="N99" s="249" t="s">
        <v>41</v>
      </c>
      <c r="O99" s="35"/>
      <c r="P99" s="180">
        <f t="shared" si="1"/>
        <v>0</v>
      </c>
      <c r="Q99" s="180">
        <v>0</v>
      </c>
      <c r="R99" s="180">
        <f t="shared" si="2"/>
        <v>0</v>
      </c>
      <c r="S99" s="180">
        <v>0</v>
      </c>
      <c r="T99" s="181">
        <f t="shared" si="3"/>
        <v>0</v>
      </c>
      <c r="AR99" s="17" t="s">
        <v>1627</v>
      </c>
      <c r="AT99" s="17" t="s">
        <v>275</v>
      </c>
      <c r="AU99" s="17" t="s">
        <v>79</v>
      </c>
      <c r="AY99" s="17" t="s">
        <v>128</v>
      </c>
      <c r="BE99" s="182">
        <f t="shared" si="4"/>
        <v>0</v>
      </c>
      <c r="BF99" s="182">
        <f t="shared" si="5"/>
        <v>0</v>
      </c>
      <c r="BG99" s="182">
        <f t="shared" si="6"/>
        <v>0</v>
      </c>
      <c r="BH99" s="182">
        <f t="shared" si="7"/>
        <v>0</v>
      </c>
      <c r="BI99" s="182">
        <f t="shared" si="8"/>
        <v>0</v>
      </c>
      <c r="BJ99" s="17" t="s">
        <v>77</v>
      </c>
      <c r="BK99" s="182">
        <f t="shared" si="9"/>
        <v>0</v>
      </c>
      <c r="BL99" s="17" t="s">
        <v>650</v>
      </c>
      <c r="BM99" s="17" t="s">
        <v>2892</v>
      </c>
    </row>
    <row r="100" spans="2:65" s="1" customFormat="1" ht="22.5" customHeight="1">
      <c r="B100" s="34"/>
      <c r="C100" s="241" t="s">
        <v>8</v>
      </c>
      <c r="D100" s="241" t="s">
        <v>275</v>
      </c>
      <c r="E100" s="242" t="s">
        <v>2893</v>
      </c>
      <c r="F100" s="243" t="s">
        <v>2894</v>
      </c>
      <c r="G100" s="244" t="s">
        <v>217</v>
      </c>
      <c r="H100" s="245">
        <v>40</v>
      </c>
      <c r="I100" s="246"/>
      <c r="J100" s="245">
        <f t="shared" si="0"/>
        <v>0</v>
      </c>
      <c r="K100" s="243" t="s">
        <v>19</v>
      </c>
      <c r="L100" s="247"/>
      <c r="M100" s="248" t="s">
        <v>19</v>
      </c>
      <c r="N100" s="249" t="s">
        <v>41</v>
      </c>
      <c r="O100" s="35"/>
      <c r="P100" s="180">
        <f t="shared" si="1"/>
        <v>0</v>
      </c>
      <c r="Q100" s="180">
        <v>0</v>
      </c>
      <c r="R100" s="180">
        <f t="shared" si="2"/>
        <v>0</v>
      </c>
      <c r="S100" s="180">
        <v>0</v>
      </c>
      <c r="T100" s="181">
        <f t="shared" si="3"/>
        <v>0</v>
      </c>
      <c r="AR100" s="17" t="s">
        <v>1627</v>
      </c>
      <c r="AT100" s="17" t="s">
        <v>275</v>
      </c>
      <c r="AU100" s="17" t="s">
        <v>79</v>
      </c>
      <c r="AY100" s="17" t="s">
        <v>128</v>
      </c>
      <c r="BE100" s="182">
        <f t="shared" si="4"/>
        <v>0</v>
      </c>
      <c r="BF100" s="182">
        <f t="shared" si="5"/>
        <v>0</v>
      </c>
      <c r="BG100" s="182">
        <f t="shared" si="6"/>
        <v>0</v>
      </c>
      <c r="BH100" s="182">
        <f t="shared" si="7"/>
        <v>0</v>
      </c>
      <c r="BI100" s="182">
        <f t="shared" si="8"/>
        <v>0</v>
      </c>
      <c r="BJ100" s="17" t="s">
        <v>77</v>
      </c>
      <c r="BK100" s="182">
        <f t="shared" si="9"/>
        <v>0</v>
      </c>
      <c r="BL100" s="17" t="s">
        <v>650</v>
      </c>
      <c r="BM100" s="17" t="s">
        <v>2895</v>
      </c>
    </row>
    <row r="101" spans="2:65" s="1" customFormat="1" ht="22.5" customHeight="1">
      <c r="B101" s="34"/>
      <c r="C101" s="241" t="s">
        <v>150</v>
      </c>
      <c r="D101" s="241" t="s">
        <v>275</v>
      </c>
      <c r="E101" s="242" t="s">
        <v>2896</v>
      </c>
      <c r="F101" s="243" t="s">
        <v>2897</v>
      </c>
      <c r="G101" s="244" t="s">
        <v>1851</v>
      </c>
      <c r="H101" s="245">
        <v>20</v>
      </c>
      <c r="I101" s="246"/>
      <c r="J101" s="245">
        <f t="shared" si="0"/>
        <v>0</v>
      </c>
      <c r="K101" s="243" t="s">
        <v>19</v>
      </c>
      <c r="L101" s="247"/>
      <c r="M101" s="248" t="s">
        <v>19</v>
      </c>
      <c r="N101" s="249" t="s">
        <v>41</v>
      </c>
      <c r="O101" s="35"/>
      <c r="P101" s="180">
        <f t="shared" si="1"/>
        <v>0</v>
      </c>
      <c r="Q101" s="180">
        <v>0</v>
      </c>
      <c r="R101" s="180">
        <f t="shared" si="2"/>
        <v>0</v>
      </c>
      <c r="S101" s="180">
        <v>0</v>
      </c>
      <c r="T101" s="181">
        <f t="shared" si="3"/>
        <v>0</v>
      </c>
      <c r="AR101" s="17" t="s">
        <v>1627</v>
      </c>
      <c r="AT101" s="17" t="s">
        <v>275</v>
      </c>
      <c r="AU101" s="17" t="s">
        <v>79</v>
      </c>
      <c r="AY101" s="17" t="s">
        <v>128</v>
      </c>
      <c r="BE101" s="182">
        <f t="shared" si="4"/>
        <v>0</v>
      </c>
      <c r="BF101" s="182">
        <f t="shared" si="5"/>
        <v>0</v>
      </c>
      <c r="BG101" s="182">
        <f t="shared" si="6"/>
        <v>0</v>
      </c>
      <c r="BH101" s="182">
        <f t="shared" si="7"/>
        <v>0</v>
      </c>
      <c r="BI101" s="182">
        <f t="shared" si="8"/>
        <v>0</v>
      </c>
      <c r="BJ101" s="17" t="s">
        <v>77</v>
      </c>
      <c r="BK101" s="182">
        <f t="shared" si="9"/>
        <v>0</v>
      </c>
      <c r="BL101" s="17" t="s">
        <v>650</v>
      </c>
      <c r="BM101" s="17" t="s">
        <v>2898</v>
      </c>
    </row>
    <row r="102" spans="2:65" s="1" customFormat="1" ht="22.5" customHeight="1">
      <c r="B102" s="34"/>
      <c r="C102" s="241" t="s">
        <v>326</v>
      </c>
      <c r="D102" s="241" t="s">
        <v>275</v>
      </c>
      <c r="E102" s="242" t="s">
        <v>2899</v>
      </c>
      <c r="F102" s="243" t="s">
        <v>2900</v>
      </c>
      <c r="G102" s="244" t="s">
        <v>1851</v>
      </c>
      <c r="H102" s="245">
        <v>12</v>
      </c>
      <c r="I102" s="246"/>
      <c r="J102" s="245">
        <f t="shared" si="0"/>
        <v>0</v>
      </c>
      <c r="K102" s="243" t="s">
        <v>19</v>
      </c>
      <c r="L102" s="247"/>
      <c r="M102" s="248" t="s">
        <v>19</v>
      </c>
      <c r="N102" s="249" t="s">
        <v>41</v>
      </c>
      <c r="O102" s="35"/>
      <c r="P102" s="180">
        <f t="shared" si="1"/>
        <v>0</v>
      </c>
      <c r="Q102" s="180">
        <v>0</v>
      </c>
      <c r="R102" s="180">
        <f t="shared" si="2"/>
        <v>0</v>
      </c>
      <c r="S102" s="180">
        <v>0</v>
      </c>
      <c r="T102" s="181">
        <f t="shared" si="3"/>
        <v>0</v>
      </c>
      <c r="AR102" s="17" t="s">
        <v>1627</v>
      </c>
      <c r="AT102" s="17" t="s">
        <v>275</v>
      </c>
      <c r="AU102" s="17" t="s">
        <v>79</v>
      </c>
      <c r="AY102" s="17" t="s">
        <v>128</v>
      </c>
      <c r="BE102" s="182">
        <f t="shared" si="4"/>
        <v>0</v>
      </c>
      <c r="BF102" s="182">
        <f t="shared" si="5"/>
        <v>0</v>
      </c>
      <c r="BG102" s="182">
        <f t="shared" si="6"/>
        <v>0</v>
      </c>
      <c r="BH102" s="182">
        <f t="shared" si="7"/>
        <v>0</v>
      </c>
      <c r="BI102" s="182">
        <f t="shared" si="8"/>
        <v>0</v>
      </c>
      <c r="BJ102" s="17" t="s">
        <v>77</v>
      </c>
      <c r="BK102" s="182">
        <f t="shared" si="9"/>
        <v>0</v>
      </c>
      <c r="BL102" s="17" t="s">
        <v>650</v>
      </c>
      <c r="BM102" s="17" t="s">
        <v>2901</v>
      </c>
    </row>
    <row r="103" spans="2:65" s="1" customFormat="1" ht="22.5" customHeight="1">
      <c r="B103" s="34"/>
      <c r="C103" s="241" t="s">
        <v>333</v>
      </c>
      <c r="D103" s="241" t="s">
        <v>275</v>
      </c>
      <c r="E103" s="242" t="s">
        <v>2902</v>
      </c>
      <c r="F103" s="243" t="s">
        <v>2903</v>
      </c>
      <c r="G103" s="244" t="s">
        <v>217</v>
      </c>
      <c r="H103" s="245">
        <v>145</v>
      </c>
      <c r="I103" s="246"/>
      <c r="J103" s="245">
        <f t="shared" si="0"/>
        <v>0</v>
      </c>
      <c r="K103" s="243" t="s">
        <v>19</v>
      </c>
      <c r="L103" s="247"/>
      <c r="M103" s="248" t="s">
        <v>19</v>
      </c>
      <c r="N103" s="249" t="s">
        <v>41</v>
      </c>
      <c r="O103" s="35"/>
      <c r="P103" s="180">
        <f t="shared" si="1"/>
        <v>0</v>
      </c>
      <c r="Q103" s="180">
        <v>0</v>
      </c>
      <c r="R103" s="180">
        <f t="shared" si="2"/>
        <v>0</v>
      </c>
      <c r="S103" s="180">
        <v>0</v>
      </c>
      <c r="T103" s="181">
        <f t="shared" si="3"/>
        <v>0</v>
      </c>
      <c r="AR103" s="17" t="s">
        <v>1627</v>
      </c>
      <c r="AT103" s="17" t="s">
        <v>275</v>
      </c>
      <c r="AU103" s="17" t="s">
        <v>79</v>
      </c>
      <c r="AY103" s="17" t="s">
        <v>128</v>
      </c>
      <c r="BE103" s="182">
        <f t="shared" si="4"/>
        <v>0</v>
      </c>
      <c r="BF103" s="182">
        <f t="shared" si="5"/>
        <v>0</v>
      </c>
      <c r="BG103" s="182">
        <f t="shared" si="6"/>
        <v>0</v>
      </c>
      <c r="BH103" s="182">
        <f t="shared" si="7"/>
        <v>0</v>
      </c>
      <c r="BI103" s="182">
        <f t="shared" si="8"/>
        <v>0</v>
      </c>
      <c r="BJ103" s="17" t="s">
        <v>77</v>
      </c>
      <c r="BK103" s="182">
        <f t="shared" si="9"/>
        <v>0</v>
      </c>
      <c r="BL103" s="17" t="s">
        <v>650</v>
      </c>
      <c r="BM103" s="17" t="s">
        <v>2904</v>
      </c>
    </row>
    <row r="104" spans="2:65" s="1" customFormat="1" ht="22.5" customHeight="1">
      <c r="B104" s="34"/>
      <c r="C104" s="241" t="s">
        <v>344</v>
      </c>
      <c r="D104" s="241" t="s">
        <v>275</v>
      </c>
      <c r="E104" s="242" t="s">
        <v>2905</v>
      </c>
      <c r="F104" s="243" t="s">
        <v>2906</v>
      </c>
      <c r="G104" s="244" t="s">
        <v>1851</v>
      </c>
      <c r="H104" s="245">
        <v>140</v>
      </c>
      <c r="I104" s="246"/>
      <c r="J104" s="245">
        <f t="shared" si="0"/>
        <v>0</v>
      </c>
      <c r="K104" s="243" t="s">
        <v>19</v>
      </c>
      <c r="L104" s="247"/>
      <c r="M104" s="248" t="s">
        <v>19</v>
      </c>
      <c r="N104" s="249" t="s">
        <v>41</v>
      </c>
      <c r="O104" s="35"/>
      <c r="P104" s="180">
        <f t="shared" si="1"/>
        <v>0</v>
      </c>
      <c r="Q104" s="180">
        <v>0</v>
      </c>
      <c r="R104" s="180">
        <f t="shared" si="2"/>
        <v>0</v>
      </c>
      <c r="S104" s="180">
        <v>0</v>
      </c>
      <c r="T104" s="181">
        <f t="shared" si="3"/>
        <v>0</v>
      </c>
      <c r="AR104" s="17" t="s">
        <v>1627</v>
      </c>
      <c r="AT104" s="17" t="s">
        <v>275</v>
      </c>
      <c r="AU104" s="17" t="s">
        <v>79</v>
      </c>
      <c r="AY104" s="17" t="s">
        <v>128</v>
      </c>
      <c r="BE104" s="182">
        <f t="shared" si="4"/>
        <v>0</v>
      </c>
      <c r="BF104" s="182">
        <f t="shared" si="5"/>
        <v>0</v>
      </c>
      <c r="BG104" s="182">
        <f t="shared" si="6"/>
        <v>0</v>
      </c>
      <c r="BH104" s="182">
        <f t="shared" si="7"/>
        <v>0</v>
      </c>
      <c r="BI104" s="182">
        <f t="shared" si="8"/>
        <v>0</v>
      </c>
      <c r="BJ104" s="17" t="s">
        <v>77</v>
      </c>
      <c r="BK104" s="182">
        <f t="shared" si="9"/>
        <v>0</v>
      </c>
      <c r="BL104" s="17" t="s">
        <v>650</v>
      </c>
      <c r="BM104" s="17" t="s">
        <v>2907</v>
      </c>
    </row>
    <row r="105" spans="2:65" s="1" customFormat="1" ht="22.5" customHeight="1">
      <c r="B105" s="34"/>
      <c r="C105" s="241" t="s">
        <v>351</v>
      </c>
      <c r="D105" s="241" t="s">
        <v>275</v>
      </c>
      <c r="E105" s="242" t="s">
        <v>2908</v>
      </c>
      <c r="F105" s="243" t="s">
        <v>2909</v>
      </c>
      <c r="G105" s="244" t="s">
        <v>1851</v>
      </c>
      <c r="H105" s="245">
        <v>3</v>
      </c>
      <c r="I105" s="246"/>
      <c r="J105" s="245">
        <f t="shared" si="0"/>
        <v>0</v>
      </c>
      <c r="K105" s="243" t="s">
        <v>19</v>
      </c>
      <c r="L105" s="247"/>
      <c r="M105" s="248" t="s">
        <v>19</v>
      </c>
      <c r="N105" s="249" t="s">
        <v>41</v>
      </c>
      <c r="O105" s="35"/>
      <c r="P105" s="180">
        <f t="shared" si="1"/>
        <v>0</v>
      </c>
      <c r="Q105" s="180">
        <v>0</v>
      </c>
      <c r="R105" s="180">
        <f t="shared" si="2"/>
        <v>0</v>
      </c>
      <c r="S105" s="180">
        <v>0</v>
      </c>
      <c r="T105" s="181">
        <f t="shared" si="3"/>
        <v>0</v>
      </c>
      <c r="AR105" s="17" t="s">
        <v>1627</v>
      </c>
      <c r="AT105" s="17" t="s">
        <v>275</v>
      </c>
      <c r="AU105" s="17" t="s">
        <v>79</v>
      </c>
      <c r="AY105" s="17" t="s">
        <v>128</v>
      </c>
      <c r="BE105" s="182">
        <f t="shared" si="4"/>
        <v>0</v>
      </c>
      <c r="BF105" s="182">
        <f t="shared" si="5"/>
        <v>0</v>
      </c>
      <c r="BG105" s="182">
        <f t="shared" si="6"/>
        <v>0</v>
      </c>
      <c r="BH105" s="182">
        <f t="shared" si="7"/>
        <v>0</v>
      </c>
      <c r="BI105" s="182">
        <f t="shared" si="8"/>
        <v>0</v>
      </c>
      <c r="BJ105" s="17" t="s">
        <v>77</v>
      </c>
      <c r="BK105" s="182">
        <f t="shared" si="9"/>
        <v>0</v>
      </c>
      <c r="BL105" s="17" t="s">
        <v>650</v>
      </c>
      <c r="BM105" s="17" t="s">
        <v>2910</v>
      </c>
    </row>
    <row r="106" spans="2:65" s="1" customFormat="1" ht="22.5" customHeight="1">
      <c r="B106" s="34"/>
      <c r="C106" s="241" t="s">
        <v>7</v>
      </c>
      <c r="D106" s="241" t="s">
        <v>275</v>
      </c>
      <c r="E106" s="242" t="s">
        <v>2911</v>
      </c>
      <c r="F106" s="243" t="s">
        <v>2912</v>
      </c>
      <c r="G106" s="244" t="s">
        <v>1851</v>
      </c>
      <c r="H106" s="245">
        <v>9</v>
      </c>
      <c r="I106" s="246"/>
      <c r="J106" s="245">
        <f t="shared" si="0"/>
        <v>0</v>
      </c>
      <c r="K106" s="243" t="s">
        <v>19</v>
      </c>
      <c r="L106" s="247"/>
      <c r="M106" s="248" t="s">
        <v>19</v>
      </c>
      <c r="N106" s="249" t="s">
        <v>41</v>
      </c>
      <c r="O106" s="35"/>
      <c r="P106" s="180">
        <f t="shared" si="1"/>
        <v>0</v>
      </c>
      <c r="Q106" s="180">
        <v>0</v>
      </c>
      <c r="R106" s="180">
        <f t="shared" si="2"/>
        <v>0</v>
      </c>
      <c r="S106" s="180">
        <v>0</v>
      </c>
      <c r="T106" s="181">
        <f t="shared" si="3"/>
        <v>0</v>
      </c>
      <c r="AR106" s="17" t="s">
        <v>1627</v>
      </c>
      <c r="AT106" s="17" t="s">
        <v>275</v>
      </c>
      <c r="AU106" s="17" t="s">
        <v>79</v>
      </c>
      <c r="AY106" s="17" t="s">
        <v>128</v>
      </c>
      <c r="BE106" s="182">
        <f t="shared" si="4"/>
        <v>0</v>
      </c>
      <c r="BF106" s="182">
        <f t="shared" si="5"/>
        <v>0</v>
      </c>
      <c r="BG106" s="182">
        <f t="shared" si="6"/>
        <v>0</v>
      </c>
      <c r="BH106" s="182">
        <f t="shared" si="7"/>
        <v>0</v>
      </c>
      <c r="BI106" s="182">
        <f t="shared" si="8"/>
        <v>0</v>
      </c>
      <c r="BJ106" s="17" t="s">
        <v>77</v>
      </c>
      <c r="BK106" s="182">
        <f t="shared" si="9"/>
        <v>0</v>
      </c>
      <c r="BL106" s="17" t="s">
        <v>650</v>
      </c>
      <c r="BM106" s="17" t="s">
        <v>2913</v>
      </c>
    </row>
    <row r="107" spans="2:65" s="1" customFormat="1" ht="22.5" customHeight="1">
      <c r="B107" s="34"/>
      <c r="C107" s="241" t="s">
        <v>369</v>
      </c>
      <c r="D107" s="241" t="s">
        <v>275</v>
      </c>
      <c r="E107" s="242" t="s">
        <v>2914</v>
      </c>
      <c r="F107" s="243" t="s">
        <v>2915</v>
      </c>
      <c r="G107" s="244" t="s">
        <v>1851</v>
      </c>
      <c r="H107" s="245">
        <v>2</v>
      </c>
      <c r="I107" s="246"/>
      <c r="J107" s="245">
        <f t="shared" si="0"/>
        <v>0</v>
      </c>
      <c r="K107" s="243" t="s">
        <v>19</v>
      </c>
      <c r="L107" s="247"/>
      <c r="M107" s="248" t="s">
        <v>19</v>
      </c>
      <c r="N107" s="249" t="s">
        <v>41</v>
      </c>
      <c r="O107" s="35"/>
      <c r="P107" s="180">
        <f t="shared" si="1"/>
        <v>0</v>
      </c>
      <c r="Q107" s="180">
        <v>0</v>
      </c>
      <c r="R107" s="180">
        <f t="shared" si="2"/>
        <v>0</v>
      </c>
      <c r="S107" s="180">
        <v>0</v>
      </c>
      <c r="T107" s="181">
        <f t="shared" si="3"/>
        <v>0</v>
      </c>
      <c r="AR107" s="17" t="s">
        <v>1627</v>
      </c>
      <c r="AT107" s="17" t="s">
        <v>275</v>
      </c>
      <c r="AU107" s="17" t="s">
        <v>79</v>
      </c>
      <c r="AY107" s="17" t="s">
        <v>128</v>
      </c>
      <c r="BE107" s="182">
        <f t="shared" si="4"/>
        <v>0</v>
      </c>
      <c r="BF107" s="182">
        <f t="shared" si="5"/>
        <v>0</v>
      </c>
      <c r="BG107" s="182">
        <f t="shared" si="6"/>
        <v>0</v>
      </c>
      <c r="BH107" s="182">
        <f t="shared" si="7"/>
        <v>0</v>
      </c>
      <c r="BI107" s="182">
        <f t="shared" si="8"/>
        <v>0</v>
      </c>
      <c r="BJ107" s="17" t="s">
        <v>77</v>
      </c>
      <c r="BK107" s="182">
        <f t="shared" si="9"/>
        <v>0</v>
      </c>
      <c r="BL107" s="17" t="s">
        <v>650</v>
      </c>
      <c r="BM107" s="17" t="s">
        <v>2916</v>
      </c>
    </row>
    <row r="108" spans="2:65" s="1" customFormat="1" ht="22.5" customHeight="1">
      <c r="B108" s="34"/>
      <c r="C108" s="241" t="s">
        <v>373</v>
      </c>
      <c r="D108" s="241" t="s">
        <v>275</v>
      </c>
      <c r="E108" s="242" t="s">
        <v>2917</v>
      </c>
      <c r="F108" s="243" t="s">
        <v>2918</v>
      </c>
      <c r="G108" s="244" t="s">
        <v>1851</v>
      </c>
      <c r="H108" s="245">
        <v>20</v>
      </c>
      <c r="I108" s="246"/>
      <c r="J108" s="245">
        <f t="shared" si="0"/>
        <v>0</v>
      </c>
      <c r="K108" s="243" t="s">
        <v>19</v>
      </c>
      <c r="L108" s="247"/>
      <c r="M108" s="248" t="s">
        <v>19</v>
      </c>
      <c r="N108" s="249" t="s">
        <v>41</v>
      </c>
      <c r="O108" s="35"/>
      <c r="P108" s="180">
        <f t="shared" si="1"/>
        <v>0</v>
      </c>
      <c r="Q108" s="180">
        <v>0</v>
      </c>
      <c r="R108" s="180">
        <f t="shared" si="2"/>
        <v>0</v>
      </c>
      <c r="S108" s="180">
        <v>0</v>
      </c>
      <c r="T108" s="181">
        <f t="shared" si="3"/>
        <v>0</v>
      </c>
      <c r="AR108" s="17" t="s">
        <v>1627</v>
      </c>
      <c r="AT108" s="17" t="s">
        <v>275</v>
      </c>
      <c r="AU108" s="17" t="s">
        <v>79</v>
      </c>
      <c r="AY108" s="17" t="s">
        <v>128</v>
      </c>
      <c r="BE108" s="182">
        <f t="shared" si="4"/>
        <v>0</v>
      </c>
      <c r="BF108" s="182">
        <f t="shared" si="5"/>
        <v>0</v>
      </c>
      <c r="BG108" s="182">
        <f t="shared" si="6"/>
        <v>0</v>
      </c>
      <c r="BH108" s="182">
        <f t="shared" si="7"/>
        <v>0</v>
      </c>
      <c r="BI108" s="182">
        <f t="shared" si="8"/>
        <v>0</v>
      </c>
      <c r="BJ108" s="17" t="s">
        <v>77</v>
      </c>
      <c r="BK108" s="182">
        <f t="shared" si="9"/>
        <v>0</v>
      </c>
      <c r="BL108" s="17" t="s">
        <v>650</v>
      </c>
      <c r="BM108" s="17" t="s">
        <v>2919</v>
      </c>
    </row>
    <row r="109" spans="2:65" s="1" customFormat="1" ht="22.5" customHeight="1">
      <c r="B109" s="34"/>
      <c r="C109" s="241" t="s">
        <v>379</v>
      </c>
      <c r="D109" s="241" t="s">
        <v>275</v>
      </c>
      <c r="E109" s="242" t="s">
        <v>2920</v>
      </c>
      <c r="F109" s="243" t="s">
        <v>2921</v>
      </c>
      <c r="G109" s="244" t="s">
        <v>1851</v>
      </c>
      <c r="H109" s="245">
        <v>11</v>
      </c>
      <c r="I109" s="246"/>
      <c r="J109" s="245">
        <f t="shared" si="0"/>
        <v>0</v>
      </c>
      <c r="K109" s="243" t="s">
        <v>19</v>
      </c>
      <c r="L109" s="247"/>
      <c r="M109" s="248" t="s">
        <v>19</v>
      </c>
      <c r="N109" s="249" t="s">
        <v>41</v>
      </c>
      <c r="O109" s="35"/>
      <c r="P109" s="180">
        <f t="shared" si="1"/>
        <v>0</v>
      </c>
      <c r="Q109" s="180">
        <v>0</v>
      </c>
      <c r="R109" s="180">
        <f t="shared" si="2"/>
        <v>0</v>
      </c>
      <c r="S109" s="180">
        <v>0</v>
      </c>
      <c r="T109" s="181">
        <f t="shared" si="3"/>
        <v>0</v>
      </c>
      <c r="AR109" s="17" t="s">
        <v>1627</v>
      </c>
      <c r="AT109" s="17" t="s">
        <v>275</v>
      </c>
      <c r="AU109" s="17" t="s">
        <v>79</v>
      </c>
      <c r="AY109" s="17" t="s">
        <v>128</v>
      </c>
      <c r="BE109" s="182">
        <f t="shared" si="4"/>
        <v>0</v>
      </c>
      <c r="BF109" s="182">
        <f t="shared" si="5"/>
        <v>0</v>
      </c>
      <c r="BG109" s="182">
        <f t="shared" si="6"/>
        <v>0</v>
      </c>
      <c r="BH109" s="182">
        <f t="shared" si="7"/>
        <v>0</v>
      </c>
      <c r="BI109" s="182">
        <f t="shared" si="8"/>
        <v>0</v>
      </c>
      <c r="BJ109" s="17" t="s">
        <v>77</v>
      </c>
      <c r="BK109" s="182">
        <f t="shared" si="9"/>
        <v>0</v>
      </c>
      <c r="BL109" s="17" t="s">
        <v>650</v>
      </c>
      <c r="BM109" s="17" t="s">
        <v>2922</v>
      </c>
    </row>
    <row r="110" spans="2:65" s="1" customFormat="1" ht="22.5" customHeight="1">
      <c r="B110" s="34"/>
      <c r="C110" s="241" t="s">
        <v>385</v>
      </c>
      <c r="D110" s="241" t="s">
        <v>275</v>
      </c>
      <c r="E110" s="242" t="s">
        <v>2923</v>
      </c>
      <c r="F110" s="243" t="s">
        <v>2924</v>
      </c>
      <c r="G110" s="244" t="s">
        <v>1851</v>
      </c>
      <c r="H110" s="245">
        <v>9</v>
      </c>
      <c r="I110" s="246"/>
      <c r="J110" s="245">
        <f t="shared" si="0"/>
        <v>0</v>
      </c>
      <c r="K110" s="243" t="s">
        <v>19</v>
      </c>
      <c r="L110" s="247"/>
      <c r="M110" s="248" t="s">
        <v>19</v>
      </c>
      <c r="N110" s="249" t="s">
        <v>41</v>
      </c>
      <c r="O110" s="35"/>
      <c r="P110" s="180">
        <f t="shared" si="1"/>
        <v>0</v>
      </c>
      <c r="Q110" s="180">
        <v>0</v>
      </c>
      <c r="R110" s="180">
        <f t="shared" si="2"/>
        <v>0</v>
      </c>
      <c r="S110" s="180">
        <v>0</v>
      </c>
      <c r="T110" s="181">
        <f t="shared" si="3"/>
        <v>0</v>
      </c>
      <c r="AR110" s="17" t="s">
        <v>1627</v>
      </c>
      <c r="AT110" s="17" t="s">
        <v>275</v>
      </c>
      <c r="AU110" s="17" t="s">
        <v>79</v>
      </c>
      <c r="AY110" s="17" t="s">
        <v>128</v>
      </c>
      <c r="BE110" s="182">
        <f t="shared" si="4"/>
        <v>0</v>
      </c>
      <c r="BF110" s="182">
        <f t="shared" si="5"/>
        <v>0</v>
      </c>
      <c r="BG110" s="182">
        <f t="shared" si="6"/>
        <v>0</v>
      </c>
      <c r="BH110" s="182">
        <f t="shared" si="7"/>
        <v>0</v>
      </c>
      <c r="BI110" s="182">
        <f t="shared" si="8"/>
        <v>0</v>
      </c>
      <c r="BJ110" s="17" t="s">
        <v>77</v>
      </c>
      <c r="BK110" s="182">
        <f t="shared" si="9"/>
        <v>0</v>
      </c>
      <c r="BL110" s="17" t="s">
        <v>650</v>
      </c>
      <c r="BM110" s="17" t="s">
        <v>2925</v>
      </c>
    </row>
    <row r="111" spans="2:65" s="1" customFormat="1" ht="22.5" customHeight="1">
      <c r="B111" s="34"/>
      <c r="C111" s="241" t="s">
        <v>392</v>
      </c>
      <c r="D111" s="241" t="s">
        <v>275</v>
      </c>
      <c r="E111" s="242" t="s">
        <v>2926</v>
      </c>
      <c r="F111" s="243" t="s">
        <v>2927</v>
      </c>
      <c r="G111" s="244" t="s">
        <v>217</v>
      </c>
      <c r="H111" s="245">
        <v>40</v>
      </c>
      <c r="I111" s="246"/>
      <c r="J111" s="245">
        <f t="shared" si="0"/>
        <v>0</v>
      </c>
      <c r="K111" s="243" t="s">
        <v>19</v>
      </c>
      <c r="L111" s="247"/>
      <c r="M111" s="248" t="s">
        <v>19</v>
      </c>
      <c r="N111" s="249" t="s">
        <v>41</v>
      </c>
      <c r="O111" s="35"/>
      <c r="P111" s="180">
        <f t="shared" si="1"/>
        <v>0</v>
      </c>
      <c r="Q111" s="180">
        <v>0</v>
      </c>
      <c r="R111" s="180">
        <f t="shared" si="2"/>
        <v>0</v>
      </c>
      <c r="S111" s="180">
        <v>0</v>
      </c>
      <c r="T111" s="181">
        <f t="shared" si="3"/>
        <v>0</v>
      </c>
      <c r="AR111" s="17" t="s">
        <v>1627</v>
      </c>
      <c r="AT111" s="17" t="s">
        <v>275</v>
      </c>
      <c r="AU111" s="17" t="s">
        <v>79</v>
      </c>
      <c r="AY111" s="17" t="s">
        <v>128</v>
      </c>
      <c r="BE111" s="182">
        <f t="shared" si="4"/>
        <v>0</v>
      </c>
      <c r="BF111" s="182">
        <f t="shared" si="5"/>
        <v>0</v>
      </c>
      <c r="BG111" s="182">
        <f t="shared" si="6"/>
        <v>0</v>
      </c>
      <c r="BH111" s="182">
        <f t="shared" si="7"/>
        <v>0</v>
      </c>
      <c r="BI111" s="182">
        <f t="shared" si="8"/>
        <v>0</v>
      </c>
      <c r="BJ111" s="17" t="s">
        <v>77</v>
      </c>
      <c r="BK111" s="182">
        <f t="shared" si="9"/>
        <v>0</v>
      </c>
      <c r="BL111" s="17" t="s">
        <v>650</v>
      </c>
      <c r="BM111" s="17" t="s">
        <v>2928</v>
      </c>
    </row>
    <row r="112" spans="2:65" s="1" customFormat="1" ht="22.5" customHeight="1">
      <c r="B112" s="34"/>
      <c r="C112" s="241" t="s">
        <v>399</v>
      </c>
      <c r="D112" s="241" t="s">
        <v>275</v>
      </c>
      <c r="E112" s="242" t="s">
        <v>2929</v>
      </c>
      <c r="F112" s="243" t="s">
        <v>2930</v>
      </c>
      <c r="G112" s="244" t="s">
        <v>217</v>
      </c>
      <c r="H112" s="245">
        <v>35</v>
      </c>
      <c r="I112" s="246"/>
      <c r="J112" s="245">
        <f t="shared" si="0"/>
        <v>0</v>
      </c>
      <c r="K112" s="243" t="s">
        <v>19</v>
      </c>
      <c r="L112" s="247"/>
      <c r="M112" s="248" t="s">
        <v>19</v>
      </c>
      <c r="N112" s="249" t="s">
        <v>41</v>
      </c>
      <c r="O112" s="35"/>
      <c r="P112" s="180">
        <f t="shared" si="1"/>
        <v>0</v>
      </c>
      <c r="Q112" s="180">
        <v>0</v>
      </c>
      <c r="R112" s="180">
        <f t="shared" si="2"/>
        <v>0</v>
      </c>
      <c r="S112" s="180">
        <v>0</v>
      </c>
      <c r="T112" s="181">
        <f t="shared" si="3"/>
        <v>0</v>
      </c>
      <c r="AR112" s="17" t="s">
        <v>1627</v>
      </c>
      <c r="AT112" s="17" t="s">
        <v>275</v>
      </c>
      <c r="AU112" s="17" t="s">
        <v>79</v>
      </c>
      <c r="AY112" s="17" t="s">
        <v>128</v>
      </c>
      <c r="BE112" s="182">
        <f t="shared" si="4"/>
        <v>0</v>
      </c>
      <c r="BF112" s="182">
        <f t="shared" si="5"/>
        <v>0</v>
      </c>
      <c r="BG112" s="182">
        <f t="shared" si="6"/>
        <v>0</v>
      </c>
      <c r="BH112" s="182">
        <f t="shared" si="7"/>
        <v>0</v>
      </c>
      <c r="BI112" s="182">
        <f t="shared" si="8"/>
        <v>0</v>
      </c>
      <c r="BJ112" s="17" t="s">
        <v>77</v>
      </c>
      <c r="BK112" s="182">
        <f t="shared" si="9"/>
        <v>0</v>
      </c>
      <c r="BL112" s="17" t="s">
        <v>650</v>
      </c>
      <c r="BM112" s="17" t="s">
        <v>2931</v>
      </c>
    </row>
    <row r="113" spans="2:65" s="1" customFormat="1" ht="22.5" customHeight="1">
      <c r="B113" s="34"/>
      <c r="C113" s="241" t="s">
        <v>403</v>
      </c>
      <c r="D113" s="241" t="s">
        <v>275</v>
      </c>
      <c r="E113" s="242" t="s">
        <v>2932</v>
      </c>
      <c r="F113" s="243" t="s">
        <v>2933</v>
      </c>
      <c r="G113" s="244" t="s">
        <v>217</v>
      </c>
      <c r="H113" s="245">
        <v>375</v>
      </c>
      <c r="I113" s="246"/>
      <c r="J113" s="245">
        <f t="shared" si="0"/>
        <v>0</v>
      </c>
      <c r="K113" s="243" t="s">
        <v>19</v>
      </c>
      <c r="L113" s="247"/>
      <c r="M113" s="248" t="s">
        <v>19</v>
      </c>
      <c r="N113" s="249" t="s">
        <v>41</v>
      </c>
      <c r="O113" s="35"/>
      <c r="P113" s="180">
        <f t="shared" si="1"/>
        <v>0</v>
      </c>
      <c r="Q113" s="180">
        <v>0</v>
      </c>
      <c r="R113" s="180">
        <f t="shared" si="2"/>
        <v>0</v>
      </c>
      <c r="S113" s="180">
        <v>0</v>
      </c>
      <c r="T113" s="181">
        <f t="shared" si="3"/>
        <v>0</v>
      </c>
      <c r="AR113" s="17" t="s">
        <v>1627</v>
      </c>
      <c r="AT113" s="17" t="s">
        <v>275</v>
      </c>
      <c r="AU113" s="17" t="s">
        <v>79</v>
      </c>
      <c r="AY113" s="17" t="s">
        <v>128</v>
      </c>
      <c r="BE113" s="182">
        <f t="shared" si="4"/>
        <v>0</v>
      </c>
      <c r="BF113" s="182">
        <f t="shared" si="5"/>
        <v>0</v>
      </c>
      <c r="BG113" s="182">
        <f t="shared" si="6"/>
        <v>0</v>
      </c>
      <c r="BH113" s="182">
        <f t="shared" si="7"/>
        <v>0</v>
      </c>
      <c r="BI113" s="182">
        <f t="shared" si="8"/>
        <v>0</v>
      </c>
      <c r="BJ113" s="17" t="s">
        <v>77</v>
      </c>
      <c r="BK113" s="182">
        <f t="shared" si="9"/>
        <v>0</v>
      </c>
      <c r="BL113" s="17" t="s">
        <v>650</v>
      </c>
      <c r="BM113" s="17" t="s">
        <v>2934</v>
      </c>
    </row>
    <row r="114" spans="2:65" s="1" customFormat="1" ht="22.5" customHeight="1">
      <c r="B114" s="34"/>
      <c r="C114" s="241" t="s">
        <v>408</v>
      </c>
      <c r="D114" s="241" t="s">
        <v>275</v>
      </c>
      <c r="E114" s="242" t="s">
        <v>2935</v>
      </c>
      <c r="F114" s="243" t="s">
        <v>2936</v>
      </c>
      <c r="G114" s="244" t="s">
        <v>217</v>
      </c>
      <c r="H114" s="245">
        <v>20</v>
      </c>
      <c r="I114" s="246"/>
      <c r="J114" s="245">
        <f t="shared" si="0"/>
        <v>0</v>
      </c>
      <c r="K114" s="243" t="s">
        <v>19</v>
      </c>
      <c r="L114" s="247"/>
      <c r="M114" s="248" t="s">
        <v>19</v>
      </c>
      <c r="N114" s="249" t="s">
        <v>41</v>
      </c>
      <c r="O114" s="35"/>
      <c r="P114" s="180">
        <f t="shared" si="1"/>
        <v>0</v>
      </c>
      <c r="Q114" s="180">
        <v>0</v>
      </c>
      <c r="R114" s="180">
        <f t="shared" si="2"/>
        <v>0</v>
      </c>
      <c r="S114" s="180">
        <v>0</v>
      </c>
      <c r="T114" s="181">
        <f t="shared" si="3"/>
        <v>0</v>
      </c>
      <c r="AR114" s="17" t="s">
        <v>1627</v>
      </c>
      <c r="AT114" s="17" t="s">
        <v>275</v>
      </c>
      <c r="AU114" s="17" t="s">
        <v>79</v>
      </c>
      <c r="AY114" s="17" t="s">
        <v>128</v>
      </c>
      <c r="BE114" s="182">
        <f t="shared" si="4"/>
        <v>0</v>
      </c>
      <c r="BF114" s="182">
        <f t="shared" si="5"/>
        <v>0</v>
      </c>
      <c r="BG114" s="182">
        <f t="shared" si="6"/>
        <v>0</v>
      </c>
      <c r="BH114" s="182">
        <f t="shared" si="7"/>
        <v>0</v>
      </c>
      <c r="BI114" s="182">
        <f t="shared" si="8"/>
        <v>0</v>
      </c>
      <c r="BJ114" s="17" t="s">
        <v>77</v>
      </c>
      <c r="BK114" s="182">
        <f t="shared" si="9"/>
        <v>0</v>
      </c>
      <c r="BL114" s="17" t="s">
        <v>650</v>
      </c>
      <c r="BM114" s="17" t="s">
        <v>2937</v>
      </c>
    </row>
    <row r="115" spans="2:65" s="1" customFormat="1" ht="22.5" customHeight="1">
      <c r="B115" s="34"/>
      <c r="C115" s="241" t="s">
        <v>413</v>
      </c>
      <c r="D115" s="241" t="s">
        <v>275</v>
      </c>
      <c r="E115" s="242" t="s">
        <v>2938</v>
      </c>
      <c r="F115" s="243" t="s">
        <v>2939</v>
      </c>
      <c r="G115" s="244" t="s">
        <v>217</v>
      </c>
      <c r="H115" s="245">
        <v>275</v>
      </c>
      <c r="I115" s="246"/>
      <c r="J115" s="245">
        <f t="shared" si="0"/>
        <v>0</v>
      </c>
      <c r="K115" s="243" t="s">
        <v>19</v>
      </c>
      <c r="L115" s="247"/>
      <c r="M115" s="248" t="s">
        <v>19</v>
      </c>
      <c r="N115" s="249" t="s">
        <v>41</v>
      </c>
      <c r="O115" s="35"/>
      <c r="P115" s="180">
        <f t="shared" si="1"/>
        <v>0</v>
      </c>
      <c r="Q115" s="180">
        <v>0</v>
      </c>
      <c r="R115" s="180">
        <f t="shared" si="2"/>
        <v>0</v>
      </c>
      <c r="S115" s="180">
        <v>0</v>
      </c>
      <c r="T115" s="181">
        <f t="shared" si="3"/>
        <v>0</v>
      </c>
      <c r="AR115" s="17" t="s">
        <v>1627</v>
      </c>
      <c r="AT115" s="17" t="s">
        <v>275</v>
      </c>
      <c r="AU115" s="17" t="s">
        <v>79</v>
      </c>
      <c r="AY115" s="17" t="s">
        <v>128</v>
      </c>
      <c r="BE115" s="182">
        <f t="shared" si="4"/>
        <v>0</v>
      </c>
      <c r="BF115" s="182">
        <f t="shared" si="5"/>
        <v>0</v>
      </c>
      <c r="BG115" s="182">
        <f t="shared" si="6"/>
        <v>0</v>
      </c>
      <c r="BH115" s="182">
        <f t="shared" si="7"/>
        <v>0</v>
      </c>
      <c r="BI115" s="182">
        <f t="shared" si="8"/>
        <v>0</v>
      </c>
      <c r="BJ115" s="17" t="s">
        <v>77</v>
      </c>
      <c r="BK115" s="182">
        <f t="shared" si="9"/>
        <v>0</v>
      </c>
      <c r="BL115" s="17" t="s">
        <v>650</v>
      </c>
      <c r="BM115" s="17" t="s">
        <v>2940</v>
      </c>
    </row>
    <row r="116" spans="2:65" s="1" customFormat="1" ht="22.5" customHeight="1">
      <c r="B116" s="34"/>
      <c r="C116" s="241" t="s">
        <v>418</v>
      </c>
      <c r="D116" s="241" t="s">
        <v>275</v>
      </c>
      <c r="E116" s="242" t="s">
        <v>2941</v>
      </c>
      <c r="F116" s="243" t="s">
        <v>2942</v>
      </c>
      <c r="G116" s="244" t="s">
        <v>217</v>
      </c>
      <c r="H116" s="245">
        <v>70</v>
      </c>
      <c r="I116" s="246"/>
      <c r="J116" s="245">
        <f t="shared" si="0"/>
        <v>0</v>
      </c>
      <c r="K116" s="243" t="s">
        <v>19</v>
      </c>
      <c r="L116" s="247"/>
      <c r="M116" s="248" t="s">
        <v>19</v>
      </c>
      <c r="N116" s="249" t="s">
        <v>41</v>
      </c>
      <c r="O116" s="35"/>
      <c r="P116" s="180">
        <f t="shared" si="1"/>
        <v>0</v>
      </c>
      <c r="Q116" s="180">
        <v>0</v>
      </c>
      <c r="R116" s="180">
        <f t="shared" si="2"/>
        <v>0</v>
      </c>
      <c r="S116" s="180">
        <v>0</v>
      </c>
      <c r="T116" s="181">
        <f t="shared" si="3"/>
        <v>0</v>
      </c>
      <c r="AR116" s="17" t="s">
        <v>1627</v>
      </c>
      <c r="AT116" s="17" t="s">
        <v>275</v>
      </c>
      <c r="AU116" s="17" t="s">
        <v>79</v>
      </c>
      <c r="AY116" s="17" t="s">
        <v>128</v>
      </c>
      <c r="BE116" s="182">
        <f t="shared" si="4"/>
        <v>0</v>
      </c>
      <c r="BF116" s="182">
        <f t="shared" si="5"/>
        <v>0</v>
      </c>
      <c r="BG116" s="182">
        <f t="shared" si="6"/>
        <v>0</v>
      </c>
      <c r="BH116" s="182">
        <f t="shared" si="7"/>
        <v>0</v>
      </c>
      <c r="BI116" s="182">
        <f t="shared" si="8"/>
        <v>0</v>
      </c>
      <c r="BJ116" s="17" t="s">
        <v>77</v>
      </c>
      <c r="BK116" s="182">
        <f t="shared" si="9"/>
        <v>0</v>
      </c>
      <c r="BL116" s="17" t="s">
        <v>650</v>
      </c>
      <c r="BM116" s="17" t="s">
        <v>2943</v>
      </c>
    </row>
    <row r="117" spans="2:65" s="1" customFormat="1" ht="22.5" customHeight="1">
      <c r="B117" s="34"/>
      <c r="C117" s="241" t="s">
        <v>422</v>
      </c>
      <c r="D117" s="241" t="s">
        <v>275</v>
      </c>
      <c r="E117" s="242" t="s">
        <v>2944</v>
      </c>
      <c r="F117" s="243" t="s">
        <v>2945</v>
      </c>
      <c r="G117" s="244" t="s">
        <v>217</v>
      </c>
      <c r="H117" s="245">
        <v>45</v>
      </c>
      <c r="I117" s="246"/>
      <c r="J117" s="245">
        <f t="shared" si="0"/>
        <v>0</v>
      </c>
      <c r="K117" s="243" t="s">
        <v>19</v>
      </c>
      <c r="L117" s="247"/>
      <c r="M117" s="248" t="s">
        <v>19</v>
      </c>
      <c r="N117" s="249" t="s">
        <v>41</v>
      </c>
      <c r="O117" s="35"/>
      <c r="P117" s="180">
        <f t="shared" si="1"/>
        <v>0</v>
      </c>
      <c r="Q117" s="180">
        <v>0</v>
      </c>
      <c r="R117" s="180">
        <f t="shared" si="2"/>
        <v>0</v>
      </c>
      <c r="S117" s="180">
        <v>0</v>
      </c>
      <c r="T117" s="181">
        <f t="shared" si="3"/>
        <v>0</v>
      </c>
      <c r="AR117" s="17" t="s">
        <v>1627</v>
      </c>
      <c r="AT117" s="17" t="s">
        <v>275</v>
      </c>
      <c r="AU117" s="17" t="s">
        <v>79</v>
      </c>
      <c r="AY117" s="17" t="s">
        <v>128</v>
      </c>
      <c r="BE117" s="182">
        <f t="shared" si="4"/>
        <v>0</v>
      </c>
      <c r="BF117" s="182">
        <f t="shared" si="5"/>
        <v>0</v>
      </c>
      <c r="BG117" s="182">
        <f t="shared" si="6"/>
        <v>0</v>
      </c>
      <c r="BH117" s="182">
        <f t="shared" si="7"/>
        <v>0</v>
      </c>
      <c r="BI117" s="182">
        <f t="shared" si="8"/>
        <v>0</v>
      </c>
      <c r="BJ117" s="17" t="s">
        <v>77</v>
      </c>
      <c r="BK117" s="182">
        <f t="shared" si="9"/>
        <v>0</v>
      </c>
      <c r="BL117" s="17" t="s">
        <v>650</v>
      </c>
      <c r="BM117" s="17" t="s">
        <v>2946</v>
      </c>
    </row>
    <row r="118" spans="2:65" s="1" customFormat="1" ht="22.5" customHeight="1">
      <c r="B118" s="34"/>
      <c r="C118" s="241" t="s">
        <v>427</v>
      </c>
      <c r="D118" s="241" t="s">
        <v>275</v>
      </c>
      <c r="E118" s="242" t="s">
        <v>2947</v>
      </c>
      <c r="F118" s="243" t="s">
        <v>2948</v>
      </c>
      <c r="G118" s="244" t="s">
        <v>217</v>
      </c>
      <c r="H118" s="245">
        <v>485</v>
      </c>
      <c r="I118" s="246"/>
      <c r="J118" s="245">
        <f aca="true" t="shared" si="10" ref="J118:J149">ROUND(I118*H118,1)</f>
        <v>0</v>
      </c>
      <c r="K118" s="243" t="s">
        <v>19</v>
      </c>
      <c r="L118" s="247"/>
      <c r="M118" s="248" t="s">
        <v>19</v>
      </c>
      <c r="N118" s="249" t="s">
        <v>41</v>
      </c>
      <c r="O118" s="35"/>
      <c r="P118" s="180">
        <f aca="true" t="shared" si="11" ref="P118:P149">O118*H118</f>
        <v>0</v>
      </c>
      <c r="Q118" s="180">
        <v>0</v>
      </c>
      <c r="R118" s="180">
        <f aca="true" t="shared" si="12" ref="R118:R149">Q118*H118</f>
        <v>0</v>
      </c>
      <c r="S118" s="180">
        <v>0</v>
      </c>
      <c r="T118" s="181">
        <f aca="true" t="shared" si="13" ref="T118:T149">S118*H118</f>
        <v>0</v>
      </c>
      <c r="AR118" s="17" t="s">
        <v>1627</v>
      </c>
      <c r="AT118" s="17" t="s">
        <v>275</v>
      </c>
      <c r="AU118" s="17" t="s">
        <v>79</v>
      </c>
      <c r="AY118" s="17" t="s">
        <v>128</v>
      </c>
      <c r="BE118" s="182">
        <f aca="true" t="shared" si="14" ref="BE118:BE149">IF(N118="základní",J118,0)</f>
        <v>0</v>
      </c>
      <c r="BF118" s="182">
        <f aca="true" t="shared" si="15" ref="BF118:BF149">IF(N118="snížená",J118,0)</f>
        <v>0</v>
      </c>
      <c r="BG118" s="182">
        <f aca="true" t="shared" si="16" ref="BG118:BG149">IF(N118="zákl. přenesená",J118,0)</f>
        <v>0</v>
      </c>
      <c r="BH118" s="182">
        <f aca="true" t="shared" si="17" ref="BH118:BH149">IF(N118="sníž. přenesená",J118,0)</f>
        <v>0</v>
      </c>
      <c r="BI118" s="182">
        <f aca="true" t="shared" si="18" ref="BI118:BI149">IF(N118="nulová",J118,0)</f>
        <v>0</v>
      </c>
      <c r="BJ118" s="17" t="s">
        <v>77</v>
      </c>
      <c r="BK118" s="182">
        <f aca="true" t="shared" si="19" ref="BK118:BK149">ROUND(I118*H118,1)</f>
        <v>0</v>
      </c>
      <c r="BL118" s="17" t="s">
        <v>650</v>
      </c>
      <c r="BM118" s="17" t="s">
        <v>2949</v>
      </c>
    </row>
    <row r="119" spans="2:65" s="1" customFormat="1" ht="22.5" customHeight="1">
      <c r="B119" s="34"/>
      <c r="C119" s="241" t="s">
        <v>436</v>
      </c>
      <c r="D119" s="241" t="s">
        <v>275</v>
      </c>
      <c r="E119" s="242" t="s">
        <v>2950</v>
      </c>
      <c r="F119" s="243" t="s">
        <v>2951</v>
      </c>
      <c r="G119" s="244" t="s">
        <v>217</v>
      </c>
      <c r="H119" s="245">
        <v>1050</v>
      </c>
      <c r="I119" s="246"/>
      <c r="J119" s="245">
        <f t="shared" si="10"/>
        <v>0</v>
      </c>
      <c r="K119" s="243" t="s">
        <v>19</v>
      </c>
      <c r="L119" s="247"/>
      <c r="M119" s="248" t="s">
        <v>19</v>
      </c>
      <c r="N119" s="249" t="s">
        <v>41</v>
      </c>
      <c r="O119" s="35"/>
      <c r="P119" s="180">
        <f t="shared" si="11"/>
        <v>0</v>
      </c>
      <c r="Q119" s="180">
        <v>0</v>
      </c>
      <c r="R119" s="180">
        <f t="shared" si="12"/>
        <v>0</v>
      </c>
      <c r="S119" s="180">
        <v>0</v>
      </c>
      <c r="T119" s="181">
        <f t="shared" si="13"/>
        <v>0</v>
      </c>
      <c r="AR119" s="17" t="s">
        <v>1627</v>
      </c>
      <c r="AT119" s="17" t="s">
        <v>275</v>
      </c>
      <c r="AU119" s="17" t="s">
        <v>79</v>
      </c>
      <c r="AY119" s="17" t="s">
        <v>128</v>
      </c>
      <c r="BE119" s="182">
        <f t="shared" si="14"/>
        <v>0</v>
      </c>
      <c r="BF119" s="182">
        <f t="shared" si="15"/>
        <v>0</v>
      </c>
      <c r="BG119" s="182">
        <f t="shared" si="16"/>
        <v>0</v>
      </c>
      <c r="BH119" s="182">
        <f t="shared" si="17"/>
        <v>0</v>
      </c>
      <c r="BI119" s="182">
        <f t="shared" si="18"/>
        <v>0</v>
      </c>
      <c r="BJ119" s="17" t="s">
        <v>77</v>
      </c>
      <c r="BK119" s="182">
        <f t="shared" si="19"/>
        <v>0</v>
      </c>
      <c r="BL119" s="17" t="s">
        <v>650</v>
      </c>
      <c r="BM119" s="17" t="s">
        <v>2952</v>
      </c>
    </row>
    <row r="120" spans="2:65" s="1" customFormat="1" ht="22.5" customHeight="1">
      <c r="B120" s="34"/>
      <c r="C120" s="241" t="s">
        <v>443</v>
      </c>
      <c r="D120" s="241" t="s">
        <v>275</v>
      </c>
      <c r="E120" s="242" t="s">
        <v>2953</v>
      </c>
      <c r="F120" s="243" t="s">
        <v>2954</v>
      </c>
      <c r="G120" s="244" t="s">
        <v>217</v>
      </c>
      <c r="H120" s="245">
        <v>2450</v>
      </c>
      <c r="I120" s="246"/>
      <c r="J120" s="245">
        <f t="shared" si="10"/>
        <v>0</v>
      </c>
      <c r="K120" s="243" t="s">
        <v>19</v>
      </c>
      <c r="L120" s="247"/>
      <c r="M120" s="248" t="s">
        <v>19</v>
      </c>
      <c r="N120" s="249" t="s">
        <v>41</v>
      </c>
      <c r="O120" s="35"/>
      <c r="P120" s="180">
        <f t="shared" si="11"/>
        <v>0</v>
      </c>
      <c r="Q120" s="180">
        <v>0</v>
      </c>
      <c r="R120" s="180">
        <f t="shared" si="12"/>
        <v>0</v>
      </c>
      <c r="S120" s="180">
        <v>0</v>
      </c>
      <c r="T120" s="181">
        <f t="shared" si="13"/>
        <v>0</v>
      </c>
      <c r="AR120" s="17" t="s">
        <v>1627</v>
      </c>
      <c r="AT120" s="17" t="s">
        <v>275</v>
      </c>
      <c r="AU120" s="17" t="s">
        <v>79</v>
      </c>
      <c r="AY120" s="17" t="s">
        <v>128</v>
      </c>
      <c r="BE120" s="182">
        <f t="shared" si="14"/>
        <v>0</v>
      </c>
      <c r="BF120" s="182">
        <f t="shared" si="15"/>
        <v>0</v>
      </c>
      <c r="BG120" s="182">
        <f t="shared" si="16"/>
        <v>0</v>
      </c>
      <c r="BH120" s="182">
        <f t="shared" si="17"/>
        <v>0</v>
      </c>
      <c r="BI120" s="182">
        <f t="shared" si="18"/>
        <v>0</v>
      </c>
      <c r="BJ120" s="17" t="s">
        <v>77</v>
      </c>
      <c r="BK120" s="182">
        <f t="shared" si="19"/>
        <v>0</v>
      </c>
      <c r="BL120" s="17" t="s">
        <v>650</v>
      </c>
      <c r="BM120" s="17" t="s">
        <v>2955</v>
      </c>
    </row>
    <row r="121" spans="2:65" s="1" customFormat="1" ht="22.5" customHeight="1">
      <c r="B121" s="34"/>
      <c r="C121" s="241" t="s">
        <v>464</v>
      </c>
      <c r="D121" s="241" t="s">
        <v>275</v>
      </c>
      <c r="E121" s="242" t="s">
        <v>2956</v>
      </c>
      <c r="F121" s="243" t="s">
        <v>2957</v>
      </c>
      <c r="G121" s="244" t="s">
        <v>217</v>
      </c>
      <c r="H121" s="245">
        <v>95</v>
      </c>
      <c r="I121" s="246"/>
      <c r="J121" s="245">
        <f t="shared" si="10"/>
        <v>0</v>
      </c>
      <c r="K121" s="243" t="s">
        <v>19</v>
      </c>
      <c r="L121" s="247"/>
      <c r="M121" s="248" t="s">
        <v>19</v>
      </c>
      <c r="N121" s="249" t="s">
        <v>41</v>
      </c>
      <c r="O121" s="35"/>
      <c r="P121" s="180">
        <f t="shared" si="11"/>
        <v>0</v>
      </c>
      <c r="Q121" s="180">
        <v>0</v>
      </c>
      <c r="R121" s="180">
        <f t="shared" si="12"/>
        <v>0</v>
      </c>
      <c r="S121" s="180">
        <v>0</v>
      </c>
      <c r="T121" s="181">
        <f t="shared" si="13"/>
        <v>0</v>
      </c>
      <c r="AR121" s="17" t="s">
        <v>1627</v>
      </c>
      <c r="AT121" s="17" t="s">
        <v>275</v>
      </c>
      <c r="AU121" s="17" t="s">
        <v>79</v>
      </c>
      <c r="AY121" s="17" t="s">
        <v>128</v>
      </c>
      <c r="BE121" s="182">
        <f t="shared" si="14"/>
        <v>0</v>
      </c>
      <c r="BF121" s="182">
        <f t="shared" si="15"/>
        <v>0</v>
      </c>
      <c r="BG121" s="182">
        <f t="shared" si="16"/>
        <v>0</v>
      </c>
      <c r="BH121" s="182">
        <f t="shared" si="17"/>
        <v>0</v>
      </c>
      <c r="BI121" s="182">
        <f t="shared" si="18"/>
        <v>0</v>
      </c>
      <c r="BJ121" s="17" t="s">
        <v>77</v>
      </c>
      <c r="BK121" s="182">
        <f t="shared" si="19"/>
        <v>0</v>
      </c>
      <c r="BL121" s="17" t="s">
        <v>650</v>
      </c>
      <c r="BM121" s="17" t="s">
        <v>2958</v>
      </c>
    </row>
    <row r="122" spans="2:65" s="1" customFormat="1" ht="22.5" customHeight="1">
      <c r="B122" s="34"/>
      <c r="C122" s="241" t="s">
        <v>481</v>
      </c>
      <c r="D122" s="241" t="s">
        <v>275</v>
      </c>
      <c r="E122" s="242" t="s">
        <v>2959</v>
      </c>
      <c r="F122" s="243" t="s">
        <v>2960</v>
      </c>
      <c r="G122" s="244" t="s">
        <v>217</v>
      </c>
      <c r="H122" s="245">
        <v>120</v>
      </c>
      <c r="I122" s="246"/>
      <c r="J122" s="245">
        <f t="shared" si="10"/>
        <v>0</v>
      </c>
      <c r="K122" s="243" t="s">
        <v>19</v>
      </c>
      <c r="L122" s="247"/>
      <c r="M122" s="248" t="s">
        <v>19</v>
      </c>
      <c r="N122" s="249" t="s">
        <v>41</v>
      </c>
      <c r="O122" s="35"/>
      <c r="P122" s="180">
        <f t="shared" si="11"/>
        <v>0</v>
      </c>
      <c r="Q122" s="180">
        <v>0</v>
      </c>
      <c r="R122" s="180">
        <f t="shared" si="12"/>
        <v>0</v>
      </c>
      <c r="S122" s="180">
        <v>0</v>
      </c>
      <c r="T122" s="181">
        <f t="shared" si="13"/>
        <v>0</v>
      </c>
      <c r="AR122" s="17" t="s">
        <v>1627</v>
      </c>
      <c r="AT122" s="17" t="s">
        <v>275</v>
      </c>
      <c r="AU122" s="17" t="s">
        <v>79</v>
      </c>
      <c r="AY122" s="17" t="s">
        <v>128</v>
      </c>
      <c r="BE122" s="182">
        <f t="shared" si="14"/>
        <v>0</v>
      </c>
      <c r="BF122" s="182">
        <f t="shared" si="15"/>
        <v>0</v>
      </c>
      <c r="BG122" s="182">
        <f t="shared" si="16"/>
        <v>0</v>
      </c>
      <c r="BH122" s="182">
        <f t="shared" si="17"/>
        <v>0</v>
      </c>
      <c r="BI122" s="182">
        <f t="shared" si="18"/>
        <v>0</v>
      </c>
      <c r="BJ122" s="17" t="s">
        <v>77</v>
      </c>
      <c r="BK122" s="182">
        <f t="shared" si="19"/>
        <v>0</v>
      </c>
      <c r="BL122" s="17" t="s">
        <v>650</v>
      </c>
      <c r="BM122" s="17" t="s">
        <v>2961</v>
      </c>
    </row>
    <row r="123" spans="2:65" s="1" customFormat="1" ht="22.5" customHeight="1">
      <c r="B123" s="34"/>
      <c r="C123" s="241" t="s">
        <v>485</v>
      </c>
      <c r="D123" s="241" t="s">
        <v>275</v>
      </c>
      <c r="E123" s="242" t="s">
        <v>2962</v>
      </c>
      <c r="F123" s="243" t="s">
        <v>2963</v>
      </c>
      <c r="G123" s="244" t="s">
        <v>217</v>
      </c>
      <c r="H123" s="245">
        <v>285</v>
      </c>
      <c r="I123" s="246"/>
      <c r="J123" s="245">
        <f t="shared" si="10"/>
        <v>0</v>
      </c>
      <c r="K123" s="243" t="s">
        <v>19</v>
      </c>
      <c r="L123" s="247"/>
      <c r="M123" s="248" t="s">
        <v>19</v>
      </c>
      <c r="N123" s="249" t="s">
        <v>41</v>
      </c>
      <c r="O123" s="35"/>
      <c r="P123" s="180">
        <f t="shared" si="11"/>
        <v>0</v>
      </c>
      <c r="Q123" s="180">
        <v>0</v>
      </c>
      <c r="R123" s="180">
        <f t="shared" si="12"/>
        <v>0</v>
      </c>
      <c r="S123" s="180">
        <v>0</v>
      </c>
      <c r="T123" s="181">
        <f t="shared" si="13"/>
        <v>0</v>
      </c>
      <c r="AR123" s="17" t="s">
        <v>1627</v>
      </c>
      <c r="AT123" s="17" t="s">
        <v>275</v>
      </c>
      <c r="AU123" s="17" t="s">
        <v>79</v>
      </c>
      <c r="AY123" s="17" t="s">
        <v>128</v>
      </c>
      <c r="BE123" s="182">
        <f t="shared" si="14"/>
        <v>0</v>
      </c>
      <c r="BF123" s="182">
        <f t="shared" si="15"/>
        <v>0</v>
      </c>
      <c r="BG123" s="182">
        <f t="shared" si="16"/>
        <v>0</v>
      </c>
      <c r="BH123" s="182">
        <f t="shared" si="17"/>
        <v>0</v>
      </c>
      <c r="BI123" s="182">
        <f t="shared" si="18"/>
        <v>0</v>
      </c>
      <c r="BJ123" s="17" t="s">
        <v>77</v>
      </c>
      <c r="BK123" s="182">
        <f t="shared" si="19"/>
        <v>0</v>
      </c>
      <c r="BL123" s="17" t="s">
        <v>650</v>
      </c>
      <c r="BM123" s="17" t="s">
        <v>2964</v>
      </c>
    </row>
    <row r="124" spans="2:65" s="1" customFormat="1" ht="22.5" customHeight="1">
      <c r="B124" s="34"/>
      <c r="C124" s="241" t="s">
        <v>490</v>
      </c>
      <c r="D124" s="241" t="s">
        <v>275</v>
      </c>
      <c r="E124" s="242" t="s">
        <v>2965</v>
      </c>
      <c r="F124" s="243" t="s">
        <v>2966</v>
      </c>
      <c r="G124" s="244" t="s">
        <v>217</v>
      </c>
      <c r="H124" s="245">
        <v>65</v>
      </c>
      <c r="I124" s="246"/>
      <c r="J124" s="245">
        <f t="shared" si="10"/>
        <v>0</v>
      </c>
      <c r="K124" s="243" t="s">
        <v>19</v>
      </c>
      <c r="L124" s="247"/>
      <c r="M124" s="248" t="s">
        <v>19</v>
      </c>
      <c r="N124" s="249" t="s">
        <v>41</v>
      </c>
      <c r="O124" s="35"/>
      <c r="P124" s="180">
        <f t="shared" si="11"/>
        <v>0</v>
      </c>
      <c r="Q124" s="180">
        <v>0</v>
      </c>
      <c r="R124" s="180">
        <f t="shared" si="12"/>
        <v>0</v>
      </c>
      <c r="S124" s="180">
        <v>0</v>
      </c>
      <c r="T124" s="181">
        <f t="shared" si="13"/>
        <v>0</v>
      </c>
      <c r="AR124" s="17" t="s">
        <v>1627</v>
      </c>
      <c r="AT124" s="17" t="s">
        <v>275</v>
      </c>
      <c r="AU124" s="17" t="s">
        <v>79</v>
      </c>
      <c r="AY124" s="17" t="s">
        <v>128</v>
      </c>
      <c r="BE124" s="182">
        <f t="shared" si="14"/>
        <v>0</v>
      </c>
      <c r="BF124" s="182">
        <f t="shared" si="15"/>
        <v>0</v>
      </c>
      <c r="BG124" s="182">
        <f t="shared" si="16"/>
        <v>0</v>
      </c>
      <c r="BH124" s="182">
        <f t="shared" si="17"/>
        <v>0</v>
      </c>
      <c r="BI124" s="182">
        <f t="shared" si="18"/>
        <v>0</v>
      </c>
      <c r="BJ124" s="17" t="s">
        <v>77</v>
      </c>
      <c r="BK124" s="182">
        <f t="shared" si="19"/>
        <v>0</v>
      </c>
      <c r="BL124" s="17" t="s">
        <v>650</v>
      </c>
      <c r="BM124" s="17" t="s">
        <v>2967</v>
      </c>
    </row>
    <row r="125" spans="2:65" s="1" customFormat="1" ht="22.5" customHeight="1">
      <c r="B125" s="34"/>
      <c r="C125" s="241" t="s">
        <v>497</v>
      </c>
      <c r="D125" s="241" t="s">
        <v>275</v>
      </c>
      <c r="E125" s="242" t="s">
        <v>2968</v>
      </c>
      <c r="F125" s="243" t="s">
        <v>2969</v>
      </c>
      <c r="G125" s="244" t="s">
        <v>217</v>
      </c>
      <c r="H125" s="245">
        <v>125</v>
      </c>
      <c r="I125" s="246"/>
      <c r="J125" s="245">
        <f t="shared" si="10"/>
        <v>0</v>
      </c>
      <c r="K125" s="243" t="s">
        <v>19</v>
      </c>
      <c r="L125" s="247"/>
      <c r="M125" s="248" t="s">
        <v>19</v>
      </c>
      <c r="N125" s="249" t="s">
        <v>41</v>
      </c>
      <c r="O125" s="35"/>
      <c r="P125" s="180">
        <f t="shared" si="11"/>
        <v>0</v>
      </c>
      <c r="Q125" s="180">
        <v>0</v>
      </c>
      <c r="R125" s="180">
        <f t="shared" si="12"/>
        <v>0</v>
      </c>
      <c r="S125" s="180">
        <v>0</v>
      </c>
      <c r="T125" s="181">
        <f t="shared" si="13"/>
        <v>0</v>
      </c>
      <c r="AR125" s="17" t="s">
        <v>1627</v>
      </c>
      <c r="AT125" s="17" t="s">
        <v>275</v>
      </c>
      <c r="AU125" s="17" t="s">
        <v>79</v>
      </c>
      <c r="AY125" s="17" t="s">
        <v>128</v>
      </c>
      <c r="BE125" s="182">
        <f t="shared" si="14"/>
        <v>0</v>
      </c>
      <c r="BF125" s="182">
        <f t="shared" si="15"/>
        <v>0</v>
      </c>
      <c r="BG125" s="182">
        <f t="shared" si="16"/>
        <v>0</v>
      </c>
      <c r="BH125" s="182">
        <f t="shared" si="17"/>
        <v>0</v>
      </c>
      <c r="BI125" s="182">
        <f t="shared" si="18"/>
        <v>0</v>
      </c>
      <c r="BJ125" s="17" t="s">
        <v>77</v>
      </c>
      <c r="BK125" s="182">
        <f t="shared" si="19"/>
        <v>0</v>
      </c>
      <c r="BL125" s="17" t="s">
        <v>650</v>
      </c>
      <c r="BM125" s="17" t="s">
        <v>2970</v>
      </c>
    </row>
    <row r="126" spans="2:65" s="1" customFormat="1" ht="22.5" customHeight="1">
      <c r="B126" s="34"/>
      <c r="C126" s="241" t="s">
        <v>503</v>
      </c>
      <c r="D126" s="241" t="s">
        <v>275</v>
      </c>
      <c r="E126" s="242" t="s">
        <v>2971</v>
      </c>
      <c r="F126" s="243" t="s">
        <v>2972</v>
      </c>
      <c r="G126" s="244" t="s">
        <v>275</v>
      </c>
      <c r="H126" s="245">
        <v>45</v>
      </c>
      <c r="I126" s="246"/>
      <c r="J126" s="245">
        <f t="shared" si="10"/>
        <v>0</v>
      </c>
      <c r="K126" s="243" t="s">
        <v>19</v>
      </c>
      <c r="L126" s="247"/>
      <c r="M126" s="248" t="s">
        <v>19</v>
      </c>
      <c r="N126" s="249" t="s">
        <v>41</v>
      </c>
      <c r="O126" s="35"/>
      <c r="P126" s="180">
        <f t="shared" si="11"/>
        <v>0</v>
      </c>
      <c r="Q126" s="180">
        <v>0</v>
      </c>
      <c r="R126" s="180">
        <f t="shared" si="12"/>
        <v>0</v>
      </c>
      <c r="S126" s="180">
        <v>0</v>
      </c>
      <c r="T126" s="181">
        <f t="shared" si="13"/>
        <v>0</v>
      </c>
      <c r="AR126" s="17" t="s">
        <v>1627</v>
      </c>
      <c r="AT126" s="17" t="s">
        <v>275</v>
      </c>
      <c r="AU126" s="17" t="s">
        <v>79</v>
      </c>
      <c r="AY126" s="17" t="s">
        <v>128</v>
      </c>
      <c r="BE126" s="182">
        <f t="shared" si="14"/>
        <v>0</v>
      </c>
      <c r="BF126" s="182">
        <f t="shared" si="15"/>
        <v>0</v>
      </c>
      <c r="BG126" s="182">
        <f t="shared" si="16"/>
        <v>0</v>
      </c>
      <c r="BH126" s="182">
        <f t="shared" si="17"/>
        <v>0</v>
      </c>
      <c r="BI126" s="182">
        <f t="shared" si="18"/>
        <v>0</v>
      </c>
      <c r="BJ126" s="17" t="s">
        <v>77</v>
      </c>
      <c r="BK126" s="182">
        <f t="shared" si="19"/>
        <v>0</v>
      </c>
      <c r="BL126" s="17" t="s">
        <v>650</v>
      </c>
      <c r="BM126" s="17" t="s">
        <v>2973</v>
      </c>
    </row>
    <row r="127" spans="2:65" s="1" customFormat="1" ht="22.5" customHeight="1">
      <c r="B127" s="34"/>
      <c r="C127" s="241" t="s">
        <v>508</v>
      </c>
      <c r="D127" s="241" t="s">
        <v>275</v>
      </c>
      <c r="E127" s="242" t="s">
        <v>2974</v>
      </c>
      <c r="F127" s="243" t="s">
        <v>2975</v>
      </c>
      <c r="G127" s="244" t="s">
        <v>275</v>
      </c>
      <c r="H127" s="245">
        <v>75</v>
      </c>
      <c r="I127" s="246"/>
      <c r="J127" s="245">
        <f t="shared" si="10"/>
        <v>0</v>
      </c>
      <c r="K127" s="243" t="s">
        <v>19</v>
      </c>
      <c r="L127" s="247"/>
      <c r="M127" s="248" t="s">
        <v>19</v>
      </c>
      <c r="N127" s="249" t="s">
        <v>41</v>
      </c>
      <c r="O127" s="35"/>
      <c r="P127" s="180">
        <f t="shared" si="11"/>
        <v>0</v>
      </c>
      <c r="Q127" s="180">
        <v>0</v>
      </c>
      <c r="R127" s="180">
        <f t="shared" si="12"/>
        <v>0</v>
      </c>
      <c r="S127" s="180">
        <v>0</v>
      </c>
      <c r="T127" s="181">
        <f t="shared" si="13"/>
        <v>0</v>
      </c>
      <c r="AR127" s="17" t="s">
        <v>1627</v>
      </c>
      <c r="AT127" s="17" t="s">
        <v>275</v>
      </c>
      <c r="AU127" s="17" t="s">
        <v>79</v>
      </c>
      <c r="AY127" s="17" t="s">
        <v>128</v>
      </c>
      <c r="BE127" s="182">
        <f t="shared" si="14"/>
        <v>0</v>
      </c>
      <c r="BF127" s="182">
        <f t="shared" si="15"/>
        <v>0</v>
      </c>
      <c r="BG127" s="182">
        <f t="shared" si="16"/>
        <v>0</v>
      </c>
      <c r="BH127" s="182">
        <f t="shared" si="17"/>
        <v>0</v>
      </c>
      <c r="BI127" s="182">
        <f t="shared" si="18"/>
        <v>0</v>
      </c>
      <c r="BJ127" s="17" t="s">
        <v>77</v>
      </c>
      <c r="BK127" s="182">
        <f t="shared" si="19"/>
        <v>0</v>
      </c>
      <c r="BL127" s="17" t="s">
        <v>650</v>
      </c>
      <c r="BM127" s="17" t="s">
        <v>2976</v>
      </c>
    </row>
    <row r="128" spans="2:65" s="1" customFormat="1" ht="22.5" customHeight="1">
      <c r="B128" s="34"/>
      <c r="C128" s="241" t="s">
        <v>515</v>
      </c>
      <c r="D128" s="241" t="s">
        <v>275</v>
      </c>
      <c r="E128" s="242" t="s">
        <v>2977</v>
      </c>
      <c r="F128" s="243" t="s">
        <v>2978</v>
      </c>
      <c r="G128" s="244" t="s">
        <v>1851</v>
      </c>
      <c r="H128" s="245">
        <v>85</v>
      </c>
      <c r="I128" s="246"/>
      <c r="J128" s="245">
        <f t="shared" si="10"/>
        <v>0</v>
      </c>
      <c r="K128" s="243" t="s">
        <v>19</v>
      </c>
      <c r="L128" s="247"/>
      <c r="M128" s="248" t="s">
        <v>19</v>
      </c>
      <c r="N128" s="249" t="s">
        <v>41</v>
      </c>
      <c r="O128" s="35"/>
      <c r="P128" s="180">
        <f t="shared" si="11"/>
        <v>0</v>
      </c>
      <c r="Q128" s="180">
        <v>0</v>
      </c>
      <c r="R128" s="180">
        <f t="shared" si="12"/>
        <v>0</v>
      </c>
      <c r="S128" s="180">
        <v>0</v>
      </c>
      <c r="T128" s="181">
        <f t="shared" si="13"/>
        <v>0</v>
      </c>
      <c r="AR128" s="17" t="s">
        <v>1627</v>
      </c>
      <c r="AT128" s="17" t="s">
        <v>275</v>
      </c>
      <c r="AU128" s="17" t="s">
        <v>79</v>
      </c>
      <c r="AY128" s="17" t="s">
        <v>128</v>
      </c>
      <c r="BE128" s="182">
        <f t="shared" si="14"/>
        <v>0</v>
      </c>
      <c r="BF128" s="182">
        <f t="shared" si="15"/>
        <v>0</v>
      </c>
      <c r="BG128" s="182">
        <f t="shared" si="16"/>
        <v>0</v>
      </c>
      <c r="BH128" s="182">
        <f t="shared" si="17"/>
        <v>0</v>
      </c>
      <c r="BI128" s="182">
        <f t="shared" si="18"/>
        <v>0</v>
      </c>
      <c r="BJ128" s="17" t="s">
        <v>77</v>
      </c>
      <c r="BK128" s="182">
        <f t="shared" si="19"/>
        <v>0</v>
      </c>
      <c r="BL128" s="17" t="s">
        <v>650</v>
      </c>
      <c r="BM128" s="17" t="s">
        <v>2979</v>
      </c>
    </row>
    <row r="129" spans="2:65" s="1" customFormat="1" ht="22.5" customHeight="1">
      <c r="B129" s="34"/>
      <c r="C129" s="241" t="s">
        <v>529</v>
      </c>
      <c r="D129" s="241" t="s">
        <v>275</v>
      </c>
      <c r="E129" s="242" t="s">
        <v>2980</v>
      </c>
      <c r="F129" s="243" t="s">
        <v>2981</v>
      </c>
      <c r="G129" s="244" t="s">
        <v>1851</v>
      </c>
      <c r="H129" s="245">
        <v>130</v>
      </c>
      <c r="I129" s="246"/>
      <c r="J129" s="245">
        <f t="shared" si="10"/>
        <v>0</v>
      </c>
      <c r="K129" s="243" t="s">
        <v>19</v>
      </c>
      <c r="L129" s="247"/>
      <c r="M129" s="248" t="s">
        <v>19</v>
      </c>
      <c r="N129" s="249" t="s">
        <v>41</v>
      </c>
      <c r="O129" s="35"/>
      <c r="P129" s="180">
        <f t="shared" si="11"/>
        <v>0</v>
      </c>
      <c r="Q129" s="180">
        <v>0</v>
      </c>
      <c r="R129" s="180">
        <f t="shared" si="12"/>
        <v>0</v>
      </c>
      <c r="S129" s="180">
        <v>0</v>
      </c>
      <c r="T129" s="181">
        <f t="shared" si="13"/>
        <v>0</v>
      </c>
      <c r="AR129" s="17" t="s">
        <v>1627</v>
      </c>
      <c r="AT129" s="17" t="s">
        <v>275</v>
      </c>
      <c r="AU129" s="17" t="s">
        <v>79</v>
      </c>
      <c r="AY129" s="17" t="s">
        <v>128</v>
      </c>
      <c r="BE129" s="182">
        <f t="shared" si="14"/>
        <v>0</v>
      </c>
      <c r="BF129" s="182">
        <f t="shared" si="15"/>
        <v>0</v>
      </c>
      <c r="BG129" s="182">
        <f t="shared" si="16"/>
        <v>0</v>
      </c>
      <c r="BH129" s="182">
        <f t="shared" si="17"/>
        <v>0</v>
      </c>
      <c r="BI129" s="182">
        <f t="shared" si="18"/>
        <v>0</v>
      </c>
      <c r="BJ129" s="17" t="s">
        <v>77</v>
      </c>
      <c r="BK129" s="182">
        <f t="shared" si="19"/>
        <v>0</v>
      </c>
      <c r="BL129" s="17" t="s">
        <v>650</v>
      </c>
      <c r="BM129" s="17" t="s">
        <v>2982</v>
      </c>
    </row>
    <row r="130" spans="2:65" s="1" customFormat="1" ht="22.5" customHeight="1">
      <c r="B130" s="34"/>
      <c r="C130" s="241" t="s">
        <v>535</v>
      </c>
      <c r="D130" s="241" t="s">
        <v>275</v>
      </c>
      <c r="E130" s="242" t="s">
        <v>2983</v>
      </c>
      <c r="F130" s="243" t="s">
        <v>2984</v>
      </c>
      <c r="G130" s="244" t="s">
        <v>1851</v>
      </c>
      <c r="H130" s="245">
        <v>165</v>
      </c>
      <c r="I130" s="246"/>
      <c r="J130" s="245">
        <f t="shared" si="10"/>
        <v>0</v>
      </c>
      <c r="K130" s="243" t="s">
        <v>19</v>
      </c>
      <c r="L130" s="247"/>
      <c r="M130" s="248" t="s">
        <v>19</v>
      </c>
      <c r="N130" s="249" t="s">
        <v>41</v>
      </c>
      <c r="O130" s="35"/>
      <c r="P130" s="180">
        <f t="shared" si="11"/>
        <v>0</v>
      </c>
      <c r="Q130" s="180">
        <v>0</v>
      </c>
      <c r="R130" s="180">
        <f t="shared" si="12"/>
        <v>0</v>
      </c>
      <c r="S130" s="180">
        <v>0</v>
      </c>
      <c r="T130" s="181">
        <f t="shared" si="13"/>
        <v>0</v>
      </c>
      <c r="AR130" s="17" t="s">
        <v>1627</v>
      </c>
      <c r="AT130" s="17" t="s">
        <v>275</v>
      </c>
      <c r="AU130" s="17" t="s">
        <v>79</v>
      </c>
      <c r="AY130" s="17" t="s">
        <v>128</v>
      </c>
      <c r="BE130" s="182">
        <f t="shared" si="14"/>
        <v>0</v>
      </c>
      <c r="BF130" s="182">
        <f t="shared" si="15"/>
        <v>0</v>
      </c>
      <c r="BG130" s="182">
        <f t="shared" si="16"/>
        <v>0</v>
      </c>
      <c r="BH130" s="182">
        <f t="shared" si="17"/>
        <v>0</v>
      </c>
      <c r="BI130" s="182">
        <f t="shared" si="18"/>
        <v>0</v>
      </c>
      <c r="BJ130" s="17" t="s">
        <v>77</v>
      </c>
      <c r="BK130" s="182">
        <f t="shared" si="19"/>
        <v>0</v>
      </c>
      <c r="BL130" s="17" t="s">
        <v>650</v>
      </c>
      <c r="BM130" s="17" t="s">
        <v>2985</v>
      </c>
    </row>
    <row r="131" spans="2:65" s="1" customFormat="1" ht="22.5" customHeight="1">
      <c r="B131" s="34"/>
      <c r="C131" s="241" t="s">
        <v>544</v>
      </c>
      <c r="D131" s="241" t="s">
        <v>275</v>
      </c>
      <c r="E131" s="242" t="s">
        <v>2986</v>
      </c>
      <c r="F131" s="243" t="s">
        <v>2987</v>
      </c>
      <c r="G131" s="244" t="s">
        <v>217</v>
      </c>
      <c r="H131" s="245">
        <v>135</v>
      </c>
      <c r="I131" s="246"/>
      <c r="J131" s="245">
        <f t="shared" si="10"/>
        <v>0</v>
      </c>
      <c r="K131" s="243" t="s">
        <v>19</v>
      </c>
      <c r="L131" s="247"/>
      <c r="M131" s="248" t="s">
        <v>19</v>
      </c>
      <c r="N131" s="249" t="s">
        <v>41</v>
      </c>
      <c r="O131" s="35"/>
      <c r="P131" s="180">
        <f t="shared" si="11"/>
        <v>0</v>
      </c>
      <c r="Q131" s="180">
        <v>0</v>
      </c>
      <c r="R131" s="180">
        <f t="shared" si="12"/>
        <v>0</v>
      </c>
      <c r="S131" s="180">
        <v>0</v>
      </c>
      <c r="T131" s="181">
        <f t="shared" si="13"/>
        <v>0</v>
      </c>
      <c r="AR131" s="17" t="s">
        <v>1627</v>
      </c>
      <c r="AT131" s="17" t="s">
        <v>275</v>
      </c>
      <c r="AU131" s="17" t="s">
        <v>79</v>
      </c>
      <c r="AY131" s="17" t="s">
        <v>128</v>
      </c>
      <c r="BE131" s="182">
        <f t="shared" si="14"/>
        <v>0</v>
      </c>
      <c r="BF131" s="182">
        <f t="shared" si="15"/>
        <v>0</v>
      </c>
      <c r="BG131" s="182">
        <f t="shared" si="16"/>
        <v>0</v>
      </c>
      <c r="BH131" s="182">
        <f t="shared" si="17"/>
        <v>0</v>
      </c>
      <c r="BI131" s="182">
        <f t="shared" si="18"/>
        <v>0</v>
      </c>
      <c r="BJ131" s="17" t="s">
        <v>77</v>
      </c>
      <c r="BK131" s="182">
        <f t="shared" si="19"/>
        <v>0</v>
      </c>
      <c r="BL131" s="17" t="s">
        <v>650</v>
      </c>
      <c r="BM131" s="17" t="s">
        <v>2988</v>
      </c>
    </row>
    <row r="132" spans="2:65" s="1" customFormat="1" ht="22.5" customHeight="1">
      <c r="B132" s="34"/>
      <c r="C132" s="241" t="s">
        <v>551</v>
      </c>
      <c r="D132" s="241" t="s">
        <v>275</v>
      </c>
      <c r="E132" s="242" t="s">
        <v>2989</v>
      </c>
      <c r="F132" s="243" t="s">
        <v>2990</v>
      </c>
      <c r="G132" s="244" t="s">
        <v>1851</v>
      </c>
      <c r="H132" s="245">
        <v>165</v>
      </c>
      <c r="I132" s="246"/>
      <c r="J132" s="245">
        <f t="shared" si="10"/>
        <v>0</v>
      </c>
      <c r="K132" s="243" t="s">
        <v>19</v>
      </c>
      <c r="L132" s="247"/>
      <c r="M132" s="248" t="s">
        <v>19</v>
      </c>
      <c r="N132" s="249" t="s">
        <v>41</v>
      </c>
      <c r="O132" s="35"/>
      <c r="P132" s="180">
        <f t="shared" si="11"/>
        <v>0</v>
      </c>
      <c r="Q132" s="180">
        <v>0</v>
      </c>
      <c r="R132" s="180">
        <f t="shared" si="12"/>
        <v>0</v>
      </c>
      <c r="S132" s="180">
        <v>0</v>
      </c>
      <c r="T132" s="181">
        <f t="shared" si="13"/>
        <v>0</v>
      </c>
      <c r="AR132" s="17" t="s">
        <v>1627</v>
      </c>
      <c r="AT132" s="17" t="s">
        <v>275</v>
      </c>
      <c r="AU132" s="17" t="s">
        <v>79</v>
      </c>
      <c r="AY132" s="17" t="s">
        <v>128</v>
      </c>
      <c r="BE132" s="182">
        <f t="shared" si="14"/>
        <v>0</v>
      </c>
      <c r="BF132" s="182">
        <f t="shared" si="15"/>
        <v>0</v>
      </c>
      <c r="BG132" s="182">
        <f t="shared" si="16"/>
        <v>0</v>
      </c>
      <c r="BH132" s="182">
        <f t="shared" si="17"/>
        <v>0</v>
      </c>
      <c r="BI132" s="182">
        <f t="shared" si="18"/>
        <v>0</v>
      </c>
      <c r="BJ132" s="17" t="s">
        <v>77</v>
      </c>
      <c r="BK132" s="182">
        <f t="shared" si="19"/>
        <v>0</v>
      </c>
      <c r="BL132" s="17" t="s">
        <v>650</v>
      </c>
      <c r="BM132" s="17" t="s">
        <v>2991</v>
      </c>
    </row>
    <row r="133" spans="2:65" s="1" customFormat="1" ht="22.5" customHeight="1">
      <c r="B133" s="34"/>
      <c r="C133" s="241" t="s">
        <v>558</v>
      </c>
      <c r="D133" s="241" t="s">
        <v>275</v>
      </c>
      <c r="E133" s="242" t="s">
        <v>2992</v>
      </c>
      <c r="F133" s="243" t="s">
        <v>2993</v>
      </c>
      <c r="G133" s="244" t="s">
        <v>217</v>
      </c>
      <c r="H133" s="245">
        <v>160</v>
      </c>
      <c r="I133" s="246"/>
      <c r="J133" s="245">
        <f t="shared" si="10"/>
        <v>0</v>
      </c>
      <c r="K133" s="243" t="s">
        <v>19</v>
      </c>
      <c r="L133" s="247"/>
      <c r="M133" s="248" t="s">
        <v>19</v>
      </c>
      <c r="N133" s="249" t="s">
        <v>41</v>
      </c>
      <c r="O133" s="35"/>
      <c r="P133" s="180">
        <f t="shared" si="11"/>
        <v>0</v>
      </c>
      <c r="Q133" s="180">
        <v>0</v>
      </c>
      <c r="R133" s="180">
        <f t="shared" si="12"/>
        <v>0</v>
      </c>
      <c r="S133" s="180">
        <v>0</v>
      </c>
      <c r="T133" s="181">
        <f t="shared" si="13"/>
        <v>0</v>
      </c>
      <c r="AR133" s="17" t="s">
        <v>1627</v>
      </c>
      <c r="AT133" s="17" t="s">
        <v>275</v>
      </c>
      <c r="AU133" s="17" t="s">
        <v>79</v>
      </c>
      <c r="AY133" s="17" t="s">
        <v>128</v>
      </c>
      <c r="BE133" s="182">
        <f t="shared" si="14"/>
        <v>0</v>
      </c>
      <c r="BF133" s="182">
        <f t="shared" si="15"/>
        <v>0</v>
      </c>
      <c r="BG133" s="182">
        <f t="shared" si="16"/>
        <v>0</v>
      </c>
      <c r="BH133" s="182">
        <f t="shared" si="17"/>
        <v>0</v>
      </c>
      <c r="BI133" s="182">
        <f t="shared" si="18"/>
        <v>0</v>
      </c>
      <c r="BJ133" s="17" t="s">
        <v>77</v>
      </c>
      <c r="BK133" s="182">
        <f t="shared" si="19"/>
        <v>0</v>
      </c>
      <c r="BL133" s="17" t="s">
        <v>650</v>
      </c>
      <c r="BM133" s="17" t="s">
        <v>2994</v>
      </c>
    </row>
    <row r="134" spans="2:65" s="1" customFormat="1" ht="22.5" customHeight="1">
      <c r="B134" s="34"/>
      <c r="C134" s="241" t="s">
        <v>562</v>
      </c>
      <c r="D134" s="241" t="s">
        <v>275</v>
      </c>
      <c r="E134" s="242" t="s">
        <v>2995</v>
      </c>
      <c r="F134" s="243" t="s">
        <v>2996</v>
      </c>
      <c r="G134" s="244" t="s">
        <v>1851</v>
      </c>
      <c r="H134" s="245">
        <v>40</v>
      </c>
      <c r="I134" s="246"/>
      <c r="J134" s="245">
        <f t="shared" si="10"/>
        <v>0</v>
      </c>
      <c r="K134" s="243" t="s">
        <v>19</v>
      </c>
      <c r="L134" s="247"/>
      <c r="M134" s="248" t="s">
        <v>19</v>
      </c>
      <c r="N134" s="249" t="s">
        <v>41</v>
      </c>
      <c r="O134" s="35"/>
      <c r="P134" s="180">
        <f t="shared" si="11"/>
        <v>0</v>
      </c>
      <c r="Q134" s="180">
        <v>0</v>
      </c>
      <c r="R134" s="180">
        <f t="shared" si="12"/>
        <v>0</v>
      </c>
      <c r="S134" s="180">
        <v>0</v>
      </c>
      <c r="T134" s="181">
        <f t="shared" si="13"/>
        <v>0</v>
      </c>
      <c r="AR134" s="17" t="s">
        <v>1627</v>
      </c>
      <c r="AT134" s="17" t="s">
        <v>275</v>
      </c>
      <c r="AU134" s="17" t="s">
        <v>79</v>
      </c>
      <c r="AY134" s="17" t="s">
        <v>128</v>
      </c>
      <c r="BE134" s="182">
        <f t="shared" si="14"/>
        <v>0</v>
      </c>
      <c r="BF134" s="182">
        <f t="shared" si="15"/>
        <v>0</v>
      </c>
      <c r="BG134" s="182">
        <f t="shared" si="16"/>
        <v>0</v>
      </c>
      <c r="BH134" s="182">
        <f t="shared" si="17"/>
        <v>0</v>
      </c>
      <c r="BI134" s="182">
        <f t="shared" si="18"/>
        <v>0</v>
      </c>
      <c r="BJ134" s="17" t="s">
        <v>77</v>
      </c>
      <c r="BK134" s="182">
        <f t="shared" si="19"/>
        <v>0</v>
      </c>
      <c r="BL134" s="17" t="s">
        <v>650</v>
      </c>
      <c r="BM134" s="17" t="s">
        <v>2997</v>
      </c>
    </row>
    <row r="135" spans="2:65" s="1" customFormat="1" ht="22.5" customHeight="1">
      <c r="B135" s="34"/>
      <c r="C135" s="241" t="s">
        <v>569</v>
      </c>
      <c r="D135" s="241" t="s">
        <v>275</v>
      </c>
      <c r="E135" s="242" t="s">
        <v>2998</v>
      </c>
      <c r="F135" s="243" t="s">
        <v>2999</v>
      </c>
      <c r="G135" s="244" t="s">
        <v>1851</v>
      </c>
      <c r="H135" s="245">
        <v>2</v>
      </c>
      <c r="I135" s="246"/>
      <c r="J135" s="245">
        <f t="shared" si="10"/>
        <v>0</v>
      </c>
      <c r="K135" s="243" t="s">
        <v>19</v>
      </c>
      <c r="L135" s="247"/>
      <c r="M135" s="248" t="s">
        <v>19</v>
      </c>
      <c r="N135" s="249" t="s">
        <v>41</v>
      </c>
      <c r="O135" s="35"/>
      <c r="P135" s="180">
        <f t="shared" si="11"/>
        <v>0</v>
      </c>
      <c r="Q135" s="180">
        <v>0</v>
      </c>
      <c r="R135" s="180">
        <f t="shared" si="12"/>
        <v>0</v>
      </c>
      <c r="S135" s="180">
        <v>0</v>
      </c>
      <c r="T135" s="181">
        <f t="shared" si="13"/>
        <v>0</v>
      </c>
      <c r="AR135" s="17" t="s">
        <v>1627</v>
      </c>
      <c r="AT135" s="17" t="s">
        <v>275</v>
      </c>
      <c r="AU135" s="17" t="s">
        <v>79</v>
      </c>
      <c r="AY135" s="17" t="s">
        <v>128</v>
      </c>
      <c r="BE135" s="182">
        <f t="shared" si="14"/>
        <v>0</v>
      </c>
      <c r="BF135" s="182">
        <f t="shared" si="15"/>
        <v>0</v>
      </c>
      <c r="BG135" s="182">
        <f t="shared" si="16"/>
        <v>0</v>
      </c>
      <c r="BH135" s="182">
        <f t="shared" si="17"/>
        <v>0</v>
      </c>
      <c r="BI135" s="182">
        <f t="shared" si="18"/>
        <v>0</v>
      </c>
      <c r="BJ135" s="17" t="s">
        <v>77</v>
      </c>
      <c r="BK135" s="182">
        <f t="shared" si="19"/>
        <v>0</v>
      </c>
      <c r="BL135" s="17" t="s">
        <v>650</v>
      </c>
      <c r="BM135" s="17" t="s">
        <v>3000</v>
      </c>
    </row>
    <row r="136" spans="2:65" s="1" customFormat="1" ht="22.5" customHeight="1">
      <c r="B136" s="34"/>
      <c r="C136" s="241" t="s">
        <v>577</v>
      </c>
      <c r="D136" s="241" t="s">
        <v>275</v>
      </c>
      <c r="E136" s="242" t="s">
        <v>3001</v>
      </c>
      <c r="F136" s="243" t="s">
        <v>3002</v>
      </c>
      <c r="G136" s="244" t="s">
        <v>19</v>
      </c>
      <c r="H136" s="245">
        <v>28</v>
      </c>
      <c r="I136" s="246"/>
      <c r="J136" s="245">
        <f t="shared" si="10"/>
        <v>0</v>
      </c>
      <c r="K136" s="243" t="s">
        <v>19</v>
      </c>
      <c r="L136" s="247"/>
      <c r="M136" s="248" t="s">
        <v>19</v>
      </c>
      <c r="N136" s="249" t="s">
        <v>41</v>
      </c>
      <c r="O136" s="35"/>
      <c r="P136" s="180">
        <f t="shared" si="11"/>
        <v>0</v>
      </c>
      <c r="Q136" s="180">
        <v>0</v>
      </c>
      <c r="R136" s="180">
        <f t="shared" si="12"/>
        <v>0</v>
      </c>
      <c r="S136" s="180">
        <v>0</v>
      </c>
      <c r="T136" s="181">
        <f t="shared" si="13"/>
        <v>0</v>
      </c>
      <c r="AR136" s="17" t="s">
        <v>1627</v>
      </c>
      <c r="AT136" s="17" t="s">
        <v>275</v>
      </c>
      <c r="AU136" s="17" t="s">
        <v>79</v>
      </c>
      <c r="AY136" s="17" t="s">
        <v>128</v>
      </c>
      <c r="BE136" s="182">
        <f t="shared" si="14"/>
        <v>0</v>
      </c>
      <c r="BF136" s="182">
        <f t="shared" si="15"/>
        <v>0</v>
      </c>
      <c r="BG136" s="182">
        <f t="shared" si="16"/>
        <v>0</v>
      </c>
      <c r="BH136" s="182">
        <f t="shared" si="17"/>
        <v>0</v>
      </c>
      <c r="BI136" s="182">
        <f t="shared" si="18"/>
        <v>0</v>
      </c>
      <c r="BJ136" s="17" t="s">
        <v>77</v>
      </c>
      <c r="BK136" s="182">
        <f t="shared" si="19"/>
        <v>0</v>
      </c>
      <c r="BL136" s="17" t="s">
        <v>650</v>
      </c>
      <c r="BM136" s="17" t="s">
        <v>3003</v>
      </c>
    </row>
    <row r="137" spans="2:65" s="1" customFormat="1" ht="22.5" customHeight="1">
      <c r="B137" s="34"/>
      <c r="C137" s="241" t="s">
        <v>583</v>
      </c>
      <c r="D137" s="241" t="s">
        <v>275</v>
      </c>
      <c r="E137" s="242" t="s">
        <v>3004</v>
      </c>
      <c r="F137" s="243" t="s">
        <v>3005</v>
      </c>
      <c r="G137" s="244" t="s">
        <v>1851</v>
      </c>
      <c r="H137" s="245">
        <v>28</v>
      </c>
      <c r="I137" s="246"/>
      <c r="J137" s="245">
        <f t="shared" si="10"/>
        <v>0</v>
      </c>
      <c r="K137" s="243" t="s">
        <v>19</v>
      </c>
      <c r="L137" s="247"/>
      <c r="M137" s="248" t="s">
        <v>19</v>
      </c>
      <c r="N137" s="249" t="s">
        <v>41</v>
      </c>
      <c r="O137" s="35"/>
      <c r="P137" s="180">
        <f t="shared" si="11"/>
        <v>0</v>
      </c>
      <c r="Q137" s="180">
        <v>0</v>
      </c>
      <c r="R137" s="180">
        <f t="shared" si="12"/>
        <v>0</v>
      </c>
      <c r="S137" s="180">
        <v>0</v>
      </c>
      <c r="T137" s="181">
        <f t="shared" si="13"/>
        <v>0</v>
      </c>
      <c r="AR137" s="17" t="s">
        <v>1627</v>
      </c>
      <c r="AT137" s="17" t="s">
        <v>275</v>
      </c>
      <c r="AU137" s="17" t="s">
        <v>79</v>
      </c>
      <c r="AY137" s="17" t="s">
        <v>128</v>
      </c>
      <c r="BE137" s="182">
        <f t="shared" si="14"/>
        <v>0</v>
      </c>
      <c r="BF137" s="182">
        <f t="shared" si="15"/>
        <v>0</v>
      </c>
      <c r="BG137" s="182">
        <f t="shared" si="16"/>
        <v>0</v>
      </c>
      <c r="BH137" s="182">
        <f t="shared" si="17"/>
        <v>0</v>
      </c>
      <c r="BI137" s="182">
        <f t="shared" si="18"/>
        <v>0</v>
      </c>
      <c r="BJ137" s="17" t="s">
        <v>77</v>
      </c>
      <c r="BK137" s="182">
        <f t="shared" si="19"/>
        <v>0</v>
      </c>
      <c r="BL137" s="17" t="s">
        <v>650</v>
      </c>
      <c r="BM137" s="17" t="s">
        <v>3006</v>
      </c>
    </row>
    <row r="138" spans="2:65" s="1" customFormat="1" ht="22.5" customHeight="1">
      <c r="B138" s="34"/>
      <c r="C138" s="241" t="s">
        <v>587</v>
      </c>
      <c r="D138" s="241" t="s">
        <v>275</v>
      </c>
      <c r="E138" s="242" t="s">
        <v>3007</v>
      </c>
      <c r="F138" s="243" t="s">
        <v>3008</v>
      </c>
      <c r="G138" s="244" t="s">
        <v>1851</v>
      </c>
      <c r="H138" s="245">
        <v>28</v>
      </c>
      <c r="I138" s="246"/>
      <c r="J138" s="245">
        <f t="shared" si="10"/>
        <v>0</v>
      </c>
      <c r="K138" s="243" t="s">
        <v>19</v>
      </c>
      <c r="L138" s="247"/>
      <c r="M138" s="248" t="s">
        <v>19</v>
      </c>
      <c r="N138" s="249" t="s">
        <v>41</v>
      </c>
      <c r="O138" s="35"/>
      <c r="P138" s="180">
        <f t="shared" si="11"/>
        <v>0</v>
      </c>
      <c r="Q138" s="180">
        <v>0</v>
      </c>
      <c r="R138" s="180">
        <f t="shared" si="12"/>
        <v>0</v>
      </c>
      <c r="S138" s="180">
        <v>0</v>
      </c>
      <c r="T138" s="181">
        <f t="shared" si="13"/>
        <v>0</v>
      </c>
      <c r="AR138" s="17" t="s">
        <v>1627</v>
      </c>
      <c r="AT138" s="17" t="s">
        <v>275</v>
      </c>
      <c r="AU138" s="17" t="s">
        <v>79</v>
      </c>
      <c r="AY138" s="17" t="s">
        <v>128</v>
      </c>
      <c r="BE138" s="182">
        <f t="shared" si="14"/>
        <v>0</v>
      </c>
      <c r="BF138" s="182">
        <f t="shared" si="15"/>
        <v>0</v>
      </c>
      <c r="BG138" s="182">
        <f t="shared" si="16"/>
        <v>0</v>
      </c>
      <c r="BH138" s="182">
        <f t="shared" si="17"/>
        <v>0</v>
      </c>
      <c r="BI138" s="182">
        <f t="shared" si="18"/>
        <v>0</v>
      </c>
      <c r="BJ138" s="17" t="s">
        <v>77</v>
      </c>
      <c r="BK138" s="182">
        <f t="shared" si="19"/>
        <v>0</v>
      </c>
      <c r="BL138" s="17" t="s">
        <v>650</v>
      </c>
      <c r="BM138" s="17" t="s">
        <v>3009</v>
      </c>
    </row>
    <row r="139" spans="2:65" s="1" customFormat="1" ht="22.5" customHeight="1">
      <c r="B139" s="34"/>
      <c r="C139" s="241" t="s">
        <v>591</v>
      </c>
      <c r="D139" s="241" t="s">
        <v>275</v>
      </c>
      <c r="E139" s="242" t="s">
        <v>3010</v>
      </c>
      <c r="F139" s="243" t="s">
        <v>3011</v>
      </c>
      <c r="G139" s="244" t="s">
        <v>1851</v>
      </c>
      <c r="H139" s="245">
        <v>4</v>
      </c>
      <c r="I139" s="246"/>
      <c r="J139" s="245">
        <f t="shared" si="10"/>
        <v>0</v>
      </c>
      <c r="K139" s="243" t="s">
        <v>19</v>
      </c>
      <c r="L139" s="247"/>
      <c r="M139" s="248" t="s">
        <v>19</v>
      </c>
      <c r="N139" s="249" t="s">
        <v>41</v>
      </c>
      <c r="O139" s="35"/>
      <c r="P139" s="180">
        <f t="shared" si="11"/>
        <v>0</v>
      </c>
      <c r="Q139" s="180">
        <v>0</v>
      </c>
      <c r="R139" s="180">
        <f t="shared" si="12"/>
        <v>0</v>
      </c>
      <c r="S139" s="180">
        <v>0</v>
      </c>
      <c r="T139" s="181">
        <f t="shared" si="13"/>
        <v>0</v>
      </c>
      <c r="AR139" s="17" t="s">
        <v>1627</v>
      </c>
      <c r="AT139" s="17" t="s">
        <v>275</v>
      </c>
      <c r="AU139" s="17" t="s">
        <v>79</v>
      </c>
      <c r="AY139" s="17" t="s">
        <v>128</v>
      </c>
      <c r="BE139" s="182">
        <f t="shared" si="14"/>
        <v>0</v>
      </c>
      <c r="BF139" s="182">
        <f t="shared" si="15"/>
        <v>0</v>
      </c>
      <c r="BG139" s="182">
        <f t="shared" si="16"/>
        <v>0</v>
      </c>
      <c r="BH139" s="182">
        <f t="shared" si="17"/>
        <v>0</v>
      </c>
      <c r="BI139" s="182">
        <f t="shared" si="18"/>
        <v>0</v>
      </c>
      <c r="BJ139" s="17" t="s">
        <v>77</v>
      </c>
      <c r="BK139" s="182">
        <f t="shared" si="19"/>
        <v>0</v>
      </c>
      <c r="BL139" s="17" t="s">
        <v>650</v>
      </c>
      <c r="BM139" s="17" t="s">
        <v>3012</v>
      </c>
    </row>
    <row r="140" spans="2:65" s="1" customFormat="1" ht="22.5" customHeight="1">
      <c r="B140" s="34"/>
      <c r="C140" s="241" t="s">
        <v>595</v>
      </c>
      <c r="D140" s="241" t="s">
        <v>275</v>
      </c>
      <c r="E140" s="242" t="s">
        <v>3013</v>
      </c>
      <c r="F140" s="243" t="s">
        <v>3014</v>
      </c>
      <c r="G140" s="244" t="s">
        <v>1851</v>
      </c>
      <c r="H140" s="245">
        <v>6</v>
      </c>
      <c r="I140" s="246"/>
      <c r="J140" s="245">
        <f t="shared" si="10"/>
        <v>0</v>
      </c>
      <c r="K140" s="243" t="s">
        <v>19</v>
      </c>
      <c r="L140" s="247"/>
      <c r="M140" s="248" t="s">
        <v>19</v>
      </c>
      <c r="N140" s="249" t="s">
        <v>41</v>
      </c>
      <c r="O140" s="35"/>
      <c r="P140" s="180">
        <f t="shared" si="11"/>
        <v>0</v>
      </c>
      <c r="Q140" s="180">
        <v>0</v>
      </c>
      <c r="R140" s="180">
        <f t="shared" si="12"/>
        <v>0</v>
      </c>
      <c r="S140" s="180">
        <v>0</v>
      </c>
      <c r="T140" s="181">
        <f t="shared" si="13"/>
        <v>0</v>
      </c>
      <c r="AR140" s="17" t="s">
        <v>1627</v>
      </c>
      <c r="AT140" s="17" t="s">
        <v>275</v>
      </c>
      <c r="AU140" s="17" t="s">
        <v>79</v>
      </c>
      <c r="AY140" s="17" t="s">
        <v>128</v>
      </c>
      <c r="BE140" s="182">
        <f t="shared" si="14"/>
        <v>0</v>
      </c>
      <c r="BF140" s="182">
        <f t="shared" si="15"/>
        <v>0</v>
      </c>
      <c r="BG140" s="182">
        <f t="shared" si="16"/>
        <v>0</v>
      </c>
      <c r="BH140" s="182">
        <f t="shared" si="17"/>
        <v>0</v>
      </c>
      <c r="BI140" s="182">
        <f t="shared" si="18"/>
        <v>0</v>
      </c>
      <c r="BJ140" s="17" t="s">
        <v>77</v>
      </c>
      <c r="BK140" s="182">
        <f t="shared" si="19"/>
        <v>0</v>
      </c>
      <c r="BL140" s="17" t="s">
        <v>650</v>
      </c>
      <c r="BM140" s="17" t="s">
        <v>3015</v>
      </c>
    </row>
    <row r="141" spans="2:65" s="1" customFormat="1" ht="22.5" customHeight="1">
      <c r="B141" s="34"/>
      <c r="C141" s="241" t="s">
        <v>601</v>
      </c>
      <c r="D141" s="241" t="s">
        <v>275</v>
      </c>
      <c r="E141" s="242" t="s">
        <v>3016</v>
      </c>
      <c r="F141" s="243" t="s">
        <v>3017</v>
      </c>
      <c r="G141" s="244" t="s">
        <v>1851</v>
      </c>
      <c r="H141" s="245">
        <v>1</v>
      </c>
      <c r="I141" s="246"/>
      <c r="J141" s="245">
        <f t="shared" si="10"/>
        <v>0</v>
      </c>
      <c r="K141" s="243" t="s">
        <v>19</v>
      </c>
      <c r="L141" s="247"/>
      <c r="M141" s="248" t="s">
        <v>19</v>
      </c>
      <c r="N141" s="249" t="s">
        <v>41</v>
      </c>
      <c r="O141" s="35"/>
      <c r="P141" s="180">
        <f t="shared" si="11"/>
        <v>0</v>
      </c>
      <c r="Q141" s="180">
        <v>0</v>
      </c>
      <c r="R141" s="180">
        <f t="shared" si="12"/>
        <v>0</v>
      </c>
      <c r="S141" s="180">
        <v>0</v>
      </c>
      <c r="T141" s="181">
        <f t="shared" si="13"/>
        <v>0</v>
      </c>
      <c r="AR141" s="17" t="s">
        <v>1627</v>
      </c>
      <c r="AT141" s="17" t="s">
        <v>275</v>
      </c>
      <c r="AU141" s="17" t="s">
        <v>79</v>
      </c>
      <c r="AY141" s="17" t="s">
        <v>128</v>
      </c>
      <c r="BE141" s="182">
        <f t="shared" si="14"/>
        <v>0</v>
      </c>
      <c r="BF141" s="182">
        <f t="shared" si="15"/>
        <v>0</v>
      </c>
      <c r="BG141" s="182">
        <f t="shared" si="16"/>
        <v>0</v>
      </c>
      <c r="BH141" s="182">
        <f t="shared" si="17"/>
        <v>0</v>
      </c>
      <c r="BI141" s="182">
        <f t="shared" si="18"/>
        <v>0</v>
      </c>
      <c r="BJ141" s="17" t="s">
        <v>77</v>
      </c>
      <c r="BK141" s="182">
        <f t="shared" si="19"/>
        <v>0</v>
      </c>
      <c r="BL141" s="17" t="s">
        <v>650</v>
      </c>
      <c r="BM141" s="17" t="s">
        <v>3018</v>
      </c>
    </row>
    <row r="142" spans="2:65" s="1" customFormat="1" ht="22.5" customHeight="1">
      <c r="B142" s="34"/>
      <c r="C142" s="241" t="s">
        <v>607</v>
      </c>
      <c r="D142" s="241" t="s">
        <v>275</v>
      </c>
      <c r="E142" s="242" t="s">
        <v>3019</v>
      </c>
      <c r="F142" s="243" t="s">
        <v>3020</v>
      </c>
      <c r="G142" s="244" t="s">
        <v>19</v>
      </c>
      <c r="H142" s="245">
        <v>31</v>
      </c>
      <c r="I142" s="246"/>
      <c r="J142" s="245">
        <f t="shared" si="10"/>
        <v>0</v>
      </c>
      <c r="K142" s="243" t="s">
        <v>19</v>
      </c>
      <c r="L142" s="247"/>
      <c r="M142" s="248" t="s">
        <v>19</v>
      </c>
      <c r="N142" s="249" t="s">
        <v>41</v>
      </c>
      <c r="O142" s="35"/>
      <c r="P142" s="180">
        <f t="shared" si="11"/>
        <v>0</v>
      </c>
      <c r="Q142" s="180">
        <v>0</v>
      </c>
      <c r="R142" s="180">
        <f t="shared" si="12"/>
        <v>0</v>
      </c>
      <c r="S142" s="180">
        <v>0</v>
      </c>
      <c r="T142" s="181">
        <f t="shared" si="13"/>
        <v>0</v>
      </c>
      <c r="AR142" s="17" t="s">
        <v>1627</v>
      </c>
      <c r="AT142" s="17" t="s">
        <v>275</v>
      </c>
      <c r="AU142" s="17" t="s">
        <v>79</v>
      </c>
      <c r="AY142" s="17" t="s">
        <v>128</v>
      </c>
      <c r="BE142" s="182">
        <f t="shared" si="14"/>
        <v>0</v>
      </c>
      <c r="BF142" s="182">
        <f t="shared" si="15"/>
        <v>0</v>
      </c>
      <c r="BG142" s="182">
        <f t="shared" si="16"/>
        <v>0</v>
      </c>
      <c r="BH142" s="182">
        <f t="shared" si="17"/>
        <v>0</v>
      </c>
      <c r="BI142" s="182">
        <f t="shared" si="18"/>
        <v>0</v>
      </c>
      <c r="BJ142" s="17" t="s">
        <v>77</v>
      </c>
      <c r="BK142" s="182">
        <f t="shared" si="19"/>
        <v>0</v>
      </c>
      <c r="BL142" s="17" t="s">
        <v>650</v>
      </c>
      <c r="BM142" s="17" t="s">
        <v>3021</v>
      </c>
    </row>
    <row r="143" spans="2:65" s="1" customFormat="1" ht="22.5" customHeight="1">
      <c r="B143" s="34"/>
      <c r="C143" s="241" t="s">
        <v>611</v>
      </c>
      <c r="D143" s="241" t="s">
        <v>275</v>
      </c>
      <c r="E143" s="242" t="s">
        <v>3022</v>
      </c>
      <c r="F143" s="243" t="s">
        <v>3023</v>
      </c>
      <c r="G143" s="244" t="s">
        <v>1851</v>
      </c>
      <c r="H143" s="245">
        <v>31</v>
      </c>
      <c r="I143" s="246"/>
      <c r="J143" s="245">
        <f t="shared" si="10"/>
        <v>0</v>
      </c>
      <c r="K143" s="243" t="s">
        <v>19</v>
      </c>
      <c r="L143" s="247"/>
      <c r="M143" s="248" t="s">
        <v>19</v>
      </c>
      <c r="N143" s="249" t="s">
        <v>41</v>
      </c>
      <c r="O143" s="35"/>
      <c r="P143" s="180">
        <f t="shared" si="11"/>
        <v>0</v>
      </c>
      <c r="Q143" s="180">
        <v>0</v>
      </c>
      <c r="R143" s="180">
        <f t="shared" si="12"/>
        <v>0</v>
      </c>
      <c r="S143" s="180">
        <v>0</v>
      </c>
      <c r="T143" s="181">
        <f t="shared" si="13"/>
        <v>0</v>
      </c>
      <c r="AR143" s="17" t="s">
        <v>1627</v>
      </c>
      <c r="AT143" s="17" t="s">
        <v>275</v>
      </c>
      <c r="AU143" s="17" t="s">
        <v>79</v>
      </c>
      <c r="AY143" s="17" t="s">
        <v>128</v>
      </c>
      <c r="BE143" s="182">
        <f t="shared" si="14"/>
        <v>0</v>
      </c>
      <c r="BF143" s="182">
        <f t="shared" si="15"/>
        <v>0</v>
      </c>
      <c r="BG143" s="182">
        <f t="shared" si="16"/>
        <v>0</v>
      </c>
      <c r="BH143" s="182">
        <f t="shared" si="17"/>
        <v>0</v>
      </c>
      <c r="BI143" s="182">
        <f t="shared" si="18"/>
        <v>0</v>
      </c>
      <c r="BJ143" s="17" t="s">
        <v>77</v>
      </c>
      <c r="BK143" s="182">
        <f t="shared" si="19"/>
        <v>0</v>
      </c>
      <c r="BL143" s="17" t="s">
        <v>650</v>
      </c>
      <c r="BM143" s="17" t="s">
        <v>3024</v>
      </c>
    </row>
    <row r="144" spans="2:65" s="1" customFormat="1" ht="22.5" customHeight="1">
      <c r="B144" s="34"/>
      <c r="C144" s="241" t="s">
        <v>616</v>
      </c>
      <c r="D144" s="241" t="s">
        <v>275</v>
      </c>
      <c r="E144" s="242" t="s">
        <v>3025</v>
      </c>
      <c r="F144" s="243" t="s">
        <v>3026</v>
      </c>
      <c r="G144" s="244" t="s">
        <v>1851</v>
      </c>
      <c r="H144" s="245">
        <v>31</v>
      </c>
      <c r="I144" s="246"/>
      <c r="J144" s="245">
        <f t="shared" si="10"/>
        <v>0</v>
      </c>
      <c r="K144" s="243" t="s">
        <v>19</v>
      </c>
      <c r="L144" s="247"/>
      <c r="M144" s="248" t="s">
        <v>19</v>
      </c>
      <c r="N144" s="249" t="s">
        <v>41</v>
      </c>
      <c r="O144" s="35"/>
      <c r="P144" s="180">
        <f t="shared" si="11"/>
        <v>0</v>
      </c>
      <c r="Q144" s="180">
        <v>0</v>
      </c>
      <c r="R144" s="180">
        <f t="shared" si="12"/>
        <v>0</v>
      </c>
      <c r="S144" s="180">
        <v>0</v>
      </c>
      <c r="T144" s="181">
        <f t="shared" si="13"/>
        <v>0</v>
      </c>
      <c r="AR144" s="17" t="s">
        <v>1627</v>
      </c>
      <c r="AT144" s="17" t="s">
        <v>275</v>
      </c>
      <c r="AU144" s="17" t="s">
        <v>79</v>
      </c>
      <c r="AY144" s="17" t="s">
        <v>128</v>
      </c>
      <c r="BE144" s="182">
        <f t="shared" si="14"/>
        <v>0</v>
      </c>
      <c r="BF144" s="182">
        <f t="shared" si="15"/>
        <v>0</v>
      </c>
      <c r="BG144" s="182">
        <f t="shared" si="16"/>
        <v>0</v>
      </c>
      <c r="BH144" s="182">
        <f t="shared" si="17"/>
        <v>0</v>
      </c>
      <c r="BI144" s="182">
        <f t="shared" si="18"/>
        <v>0</v>
      </c>
      <c r="BJ144" s="17" t="s">
        <v>77</v>
      </c>
      <c r="BK144" s="182">
        <f t="shared" si="19"/>
        <v>0</v>
      </c>
      <c r="BL144" s="17" t="s">
        <v>650</v>
      </c>
      <c r="BM144" s="17" t="s">
        <v>3027</v>
      </c>
    </row>
    <row r="145" spans="2:65" s="1" customFormat="1" ht="22.5" customHeight="1">
      <c r="B145" s="34"/>
      <c r="C145" s="241" t="s">
        <v>623</v>
      </c>
      <c r="D145" s="241" t="s">
        <v>275</v>
      </c>
      <c r="E145" s="242" t="s">
        <v>3028</v>
      </c>
      <c r="F145" s="243" t="s">
        <v>3029</v>
      </c>
      <c r="G145" s="244" t="s">
        <v>1851</v>
      </c>
      <c r="H145" s="245">
        <v>31</v>
      </c>
      <c r="I145" s="246"/>
      <c r="J145" s="245">
        <f t="shared" si="10"/>
        <v>0</v>
      </c>
      <c r="K145" s="243" t="s">
        <v>19</v>
      </c>
      <c r="L145" s="247"/>
      <c r="M145" s="248" t="s">
        <v>19</v>
      </c>
      <c r="N145" s="249" t="s">
        <v>41</v>
      </c>
      <c r="O145" s="35"/>
      <c r="P145" s="180">
        <f t="shared" si="11"/>
        <v>0</v>
      </c>
      <c r="Q145" s="180">
        <v>0</v>
      </c>
      <c r="R145" s="180">
        <f t="shared" si="12"/>
        <v>0</v>
      </c>
      <c r="S145" s="180">
        <v>0</v>
      </c>
      <c r="T145" s="181">
        <f t="shared" si="13"/>
        <v>0</v>
      </c>
      <c r="AR145" s="17" t="s">
        <v>1627</v>
      </c>
      <c r="AT145" s="17" t="s">
        <v>275</v>
      </c>
      <c r="AU145" s="17" t="s">
        <v>79</v>
      </c>
      <c r="AY145" s="17" t="s">
        <v>128</v>
      </c>
      <c r="BE145" s="182">
        <f t="shared" si="14"/>
        <v>0</v>
      </c>
      <c r="BF145" s="182">
        <f t="shared" si="15"/>
        <v>0</v>
      </c>
      <c r="BG145" s="182">
        <f t="shared" si="16"/>
        <v>0</v>
      </c>
      <c r="BH145" s="182">
        <f t="shared" si="17"/>
        <v>0</v>
      </c>
      <c r="BI145" s="182">
        <f t="shared" si="18"/>
        <v>0</v>
      </c>
      <c r="BJ145" s="17" t="s">
        <v>77</v>
      </c>
      <c r="BK145" s="182">
        <f t="shared" si="19"/>
        <v>0</v>
      </c>
      <c r="BL145" s="17" t="s">
        <v>650</v>
      </c>
      <c r="BM145" s="17" t="s">
        <v>3030</v>
      </c>
    </row>
    <row r="146" spans="2:65" s="1" customFormat="1" ht="22.5" customHeight="1">
      <c r="B146" s="34"/>
      <c r="C146" s="241" t="s">
        <v>635</v>
      </c>
      <c r="D146" s="241" t="s">
        <v>275</v>
      </c>
      <c r="E146" s="242" t="s">
        <v>3007</v>
      </c>
      <c r="F146" s="243" t="s">
        <v>3008</v>
      </c>
      <c r="G146" s="244" t="s">
        <v>1851</v>
      </c>
      <c r="H146" s="245">
        <v>31</v>
      </c>
      <c r="I146" s="246"/>
      <c r="J146" s="245">
        <f t="shared" si="10"/>
        <v>0</v>
      </c>
      <c r="K146" s="243" t="s">
        <v>19</v>
      </c>
      <c r="L146" s="247"/>
      <c r="M146" s="248" t="s">
        <v>19</v>
      </c>
      <c r="N146" s="249" t="s">
        <v>41</v>
      </c>
      <c r="O146" s="35"/>
      <c r="P146" s="180">
        <f t="shared" si="11"/>
        <v>0</v>
      </c>
      <c r="Q146" s="180">
        <v>0</v>
      </c>
      <c r="R146" s="180">
        <f t="shared" si="12"/>
        <v>0</v>
      </c>
      <c r="S146" s="180">
        <v>0</v>
      </c>
      <c r="T146" s="181">
        <f t="shared" si="13"/>
        <v>0</v>
      </c>
      <c r="AR146" s="17" t="s">
        <v>1627</v>
      </c>
      <c r="AT146" s="17" t="s">
        <v>275</v>
      </c>
      <c r="AU146" s="17" t="s">
        <v>79</v>
      </c>
      <c r="AY146" s="17" t="s">
        <v>128</v>
      </c>
      <c r="BE146" s="182">
        <f t="shared" si="14"/>
        <v>0</v>
      </c>
      <c r="BF146" s="182">
        <f t="shared" si="15"/>
        <v>0</v>
      </c>
      <c r="BG146" s="182">
        <f t="shared" si="16"/>
        <v>0</v>
      </c>
      <c r="BH146" s="182">
        <f t="shared" si="17"/>
        <v>0</v>
      </c>
      <c r="BI146" s="182">
        <f t="shared" si="18"/>
        <v>0</v>
      </c>
      <c r="BJ146" s="17" t="s">
        <v>77</v>
      </c>
      <c r="BK146" s="182">
        <f t="shared" si="19"/>
        <v>0</v>
      </c>
      <c r="BL146" s="17" t="s">
        <v>650</v>
      </c>
      <c r="BM146" s="17" t="s">
        <v>3031</v>
      </c>
    </row>
    <row r="147" spans="2:65" s="1" customFormat="1" ht="22.5" customHeight="1">
      <c r="B147" s="34"/>
      <c r="C147" s="241" t="s">
        <v>639</v>
      </c>
      <c r="D147" s="241" t="s">
        <v>275</v>
      </c>
      <c r="E147" s="242" t="s">
        <v>3032</v>
      </c>
      <c r="F147" s="243" t="s">
        <v>3033</v>
      </c>
      <c r="G147" s="244" t="s">
        <v>19</v>
      </c>
      <c r="H147" s="245">
        <v>25</v>
      </c>
      <c r="I147" s="246"/>
      <c r="J147" s="245">
        <f t="shared" si="10"/>
        <v>0</v>
      </c>
      <c r="K147" s="243" t="s">
        <v>19</v>
      </c>
      <c r="L147" s="247"/>
      <c r="M147" s="248" t="s">
        <v>19</v>
      </c>
      <c r="N147" s="249" t="s">
        <v>41</v>
      </c>
      <c r="O147" s="35"/>
      <c r="P147" s="180">
        <f t="shared" si="11"/>
        <v>0</v>
      </c>
      <c r="Q147" s="180">
        <v>0</v>
      </c>
      <c r="R147" s="180">
        <f t="shared" si="12"/>
        <v>0</v>
      </c>
      <c r="S147" s="180">
        <v>0</v>
      </c>
      <c r="T147" s="181">
        <f t="shared" si="13"/>
        <v>0</v>
      </c>
      <c r="AR147" s="17" t="s">
        <v>1627</v>
      </c>
      <c r="AT147" s="17" t="s">
        <v>275</v>
      </c>
      <c r="AU147" s="17" t="s">
        <v>79</v>
      </c>
      <c r="AY147" s="17" t="s">
        <v>128</v>
      </c>
      <c r="BE147" s="182">
        <f t="shared" si="14"/>
        <v>0</v>
      </c>
      <c r="BF147" s="182">
        <f t="shared" si="15"/>
        <v>0</v>
      </c>
      <c r="BG147" s="182">
        <f t="shared" si="16"/>
        <v>0</v>
      </c>
      <c r="BH147" s="182">
        <f t="shared" si="17"/>
        <v>0</v>
      </c>
      <c r="BI147" s="182">
        <f t="shared" si="18"/>
        <v>0</v>
      </c>
      <c r="BJ147" s="17" t="s">
        <v>77</v>
      </c>
      <c r="BK147" s="182">
        <f t="shared" si="19"/>
        <v>0</v>
      </c>
      <c r="BL147" s="17" t="s">
        <v>650</v>
      </c>
      <c r="BM147" s="17" t="s">
        <v>3034</v>
      </c>
    </row>
    <row r="148" spans="2:65" s="1" customFormat="1" ht="22.5" customHeight="1">
      <c r="B148" s="34"/>
      <c r="C148" s="241" t="s">
        <v>645</v>
      </c>
      <c r="D148" s="241" t="s">
        <v>275</v>
      </c>
      <c r="E148" s="242" t="s">
        <v>3035</v>
      </c>
      <c r="F148" s="243" t="s">
        <v>3036</v>
      </c>
      <c r="G148" s="244" t="s">
        <v>1851</v>
      </c>
      <c r="H148" s="245">
        <v>25</v>
      </c>
      <c r="I148" s="246"/>
      <c r="J148" s="245">
        <f t="shared" si="10"/>
        <v>0</v>
      </c>
      <c r="K148" s="243" t="s">
        <v>19</v>
      </c>
      <c r="L148" s="247"/>
      <c r="M148" s="248" t="s">
        <v>19</v>
      </c>
      <c r="N148" s="249" t="s">
        <v>41</v>
      </c>
      <c r="O148" s="35"/>
      <c r="P148" s="180">
        <f t="shared" si="11"/>
        <v>0</v>
      </c>
      <c r="Q148" s="180">
        <v>0</v>
      </c>
      <c r="R148" s="180">
        <f t="shared" si="12"/>
        <v>0</v>
      </c>
      <c r="S148" s="180">
        <v>0</v>
      </c>
      <c r="T148" s="181">
        <f t="shared" si="13"/>
        <v>0</v>
      </c>
      <c r="AR148" s="17" t="s">
        <v>1627</v>
      </c>
      <c r="AT148" s="17" t="s">
        <v>275</v>
      </c>
      <c r="AU148" s="17" t="s">
        <v>79</v>
      </c>
      <c r="AY148" s="17" t="s">
        <v>128</v>
      </c>
      <c r="BE148" s="182">
        <f t="shared" si="14"/>
        <v>0</v>
      </c>
      <c r="BF148" s="182">
        <f t="shared" si="15"/>
        <v>0</v>
      </c>
      <c r="BG148" s="182">
        <f t="shared" si="16"/>
        <v>0</v>
      </c>
      <c r="BH148" s="182">
        <f t="shared" si="17"/>
        <v>0</v>
      </c>
      <c r="BI148" s="182">
        <f t="shared" si="18"/>
        <v>0</v>
      </c>
      <c r="BJ148" s="17" t="s">
        <v>77</v>
      </c>
      <c r="BK148" s="182">
        <f t="shared" si="19"/>
        <v>0</v>
      </c>
      <c r="BL148" s="17" t="s">
        <v>650</v>
      </c>
      <c r="BM148" s="17" t="s">
        <v>3037</v>
      </c>
    </row>
    <row r="149" spans="2:65" s="1" customFormat="1" ht="22.5" customHeight="1">
      <c r="B149" s="34"/>
      <c r="C149" s="241" t="s">
        <v>650</v>
      </c>
      <c r="D149" s="241" t="s">
        <v>275</v>
      </c>
      <c r="E149" s="242" t="s">
        <v>3038</v>
      </c>
      <c r="F149" s="243" t="s">
        <v>3039</v>
      </c>
      <c r="G149" s="244" t="s">
        <v>1851</v>
      </c>
      <c r="H149" s="245">
        <v>25</v>
      </c>
      <c r="I149" s="246"/>
      <c r="J149" s="245">
        <f t="shared" si="10"/>
        <v>0</v>
      </c>
      <c r="K149" s="243" t="s">
        <v>19</v>
      </c>
      <c r="L149" s="247"/>
      <c r="M149" s="248" t="s">
        <v>19</v>
      </c>
      <c r="N149" s="249" t="s">
        <v>41</v>
      </c>
      <c r="O149" s="35"/>
      <c r="P149" s="180">
        <f t="shared" si="11"/>
        <v>0</v>
      </c>
      <c r="Q149" s="180">
        <v>0</v>
      </c>
      <c r="R149" s="180">
        <f t="shared" si="12"/>
        <v>0</v>
      </c>
      <c r="S149" s="180">
        <v>0</v>
      </c>
      <c r="T149" s="181">
        <f t="shared" si="13"/>
        <v>0</v>
      </c>
      <c r="AR149" s="17" t="s">
        <v>1627</v>
      </c>
      <c r="AT149" s="17" t="s">
        <v>275</v>
      </c>
      <c r="AU149" s="17" t="s">
        <v>79</v>
      </c>
      <c r="AY149" s="17" t="s">
        <v>128</v>
      </c>
      <c r="BE149" s="182">
        <f t="shared" si="14"/>
        <v>0</v>
      </c>
      <c r="BF149" s="182">
        <f t="shared" si="15"/>
        <v>0</v>
      </c>
      <c r="BG149" s="182">
        <f t="shared" si="16"/>
        <v>0</v>
      </c>
      <c r="BH149" s="182">
        <f t="shared" si="17"/>
        <v>0</v>
      </c>
      <c r="BI149" s="182">
        <f t="shared" si="18"/>
        <v>0</v>
      </c>
      <c r="BJ149" s="17" t="s">
        <v>77</v>
      </c>
      <c r="BK149" s="182">
        <f t="shared" si="19"/>
        <v>0</v>
      </c>
      <c r="BL149" s="17" t="s">
        <v>650</v>
      </c>
      <c r="BM149" s="17" t="s">
        <v>3040</v>
      </c>
    </row>
    <row r="150" spans="2:65" s="1" customFormat="1" ht="22.5" customHeight="1">
      <c r="B150" s="34"/>
      <c r="C150" s="241" t="s">
        <v>655</v>
      </c>
      <c r="D150" s="241" t="s">
        <v>275</v>
      </c>
      <c r="E150" s="242" t="s">
        <v>3007</v>
      </c>
      <c r="F150" s="243" t="s">
        <v>3008</v>
      </c>
      <c r="G150" s="244" t="s">
        <v>1851</v>
      </c>
      <c r="H150" s="245">
        <v>25</v>
      </c>
      <c r="I150" s="246"/>
      <c r="J150" s="245">
        <f aca="true" t="shared" si="20" ref="J150:J181">ROUND(I150*H150,1)</f>
        <v>0</v>
      </c>
      <c r="K150" s="243" t="s">
        <v>19</v>
      </c>
      <c r="L150" s="247"/>
      <c r="M150" s="248" t="s">
        <v>19</v>
      </c>
      <c r="N150" s="249" t="s">
        <v>41</v>
      </c>
      <c r="O150" s="35"/>
      <c r="P150" s="180">
        <f aca="true" t="shared" si="21" ref="P150:P181">O150*H150</f>
        <v>0</v>
      </c>
      <c r="Q150" s="180">
        <v>0</v>
      </c>
      <c r="R150" s="180">
        <f aca="true" t="shared" si="22" ref="R150:R181">Q150*H150</f>
        <v>0</v>
      </c>
      <c r="S150" s="180">
        <v>0</v>
      </c>
      <c r="T150" s="181">
        <f aca="true" t="shared" si="23" ref="T150:T181">S150*H150</f>
        <v>0</v>
      </c>
      <c r="AR150" s="17" t="s">
        <v>1627</v>
      </c>
      <c r="AT150" s="17" t="s">
        <v>275</v>
      </c>
      <c r="AU150" s="17" t="s">
        <v>79</v>
      </c>
      <c r="AY150" s="17" t="s">
        <v>128</v>
      </c>
      <c r="BE150" s="182">
        <f aca="true" t="shared" si="24" ref="BE150:BE181">IF(N150="základní",J150,0)</f>
        <v>0</v>
      </c>
      <c r="BF150" s="182">
        <f aca="true" t="shared" si="25" ref="BF150:BF181">IF(N150="snížená",J150,0)</f>
        <v>0</v>
      </c>
      <c r="BG150" s="182">
        <f aca="true" t="shared" si="26" ref="BG150:BG181">IF(N150="zákl. přenesená",J150,0)</f>
        <v>0</v>
      </c>
      <c r="BH150" s="182">
        <f aca="true" t="shared" si="27" ref="BH150:BH181">IF(N150="sníž. přenesená",J150,0)</f>
        <v>0</v>
      </c>
      <c r="BI150" s="182">
        <f aca="true" t="shared" si="28" ref="BI150:BI181">IF(N150="nulová",J150,0)</f>
        <v>0</v>
      </c>
      <c r="BJ150" s="17" t="s">
        <v>77</v>
      </c>
      <c r="BK150" s="182">
        <f aca="true" t="shared" si="29" ref="BK150:BK181">ROUND(I150*H150,1)</f>
        <v>0</v>
      </c>
      <c r="BL150" s="17" t="s">
        <v>650</v>
      </c>
      <c r="BM150" s="17" t="s">
        <v>3041</v>
      </c>
    </row>
    <row r="151" spans="2:65" s="1" customFormat="1" ht="22.5" customHeight="1">
      <c r="B151" s="34"/>
      <c r="C151" s="241" t="s">
        <v>659</v>
      </c>
      <c r="D151" s="241" t="s">
        <v>275</v>
      </c>
      <c r="E151" s="242" t="s">
        <v>3042</v>
      </c>
      <c r="F151" s="243" t="s">
        <v>3043</v>
      </c>
      <c r="G151" s="244" t="s">
        <v>1851</v>
      </c>
      <c r="H151" s="245">
        <v>4</v>
      </c>
      <c r="I151" s="246"/>
      <c r="J151" s="245">
        <f t="shared" si="20"/>
        <v>0</v>
      </c>
      <c r="K151" s="243" t="s">
        <v>19</v>
      </c>
      <c r="L151" s="247"/>
      <c r="M151" s="248" t="s">
        <v>19</v>
      </c>
      <c r="N151" s="249" t="s">
        <v>41</v>
      </c>
      <c r="O151" s="35"/>
      <c r="P151" s="180">
        <f t="shared" si="21"/>
        <v>0</v>
      </c>
      <c r="Q151" s="180">
        <v>0</v>
      </c>
      <c r="R151" s="180">
        <f t="shared" si="22"/>
        <v>0</v>
      </c>
      <c r="S151" s="180">
        <v>0</v>
      </c>
      <c r="T151" s="181">
        <f t="shared" si="23"/>
        <v>0</v>
      </c>
      <c r="AR151" s="17" t="s">
        <v>1627</v>
      </c>
      <c r="AT151" s="17" t="s">
        <v>275</v>
      </c>
      <c r="AU151" s="17" t="s">
        <v>79</v>
      </c>
      <c r="AY151" s="17" t="s">
        <v>128</v>
      </c>
      <c r="BE151" s="182">
        <f t="shared" si="24"/>
        <v>0</v>
      </c>
      <c r="BF151" s="182">
        <f t="shared" si="25"/>
        <v>0</v>
      </c>
      <c r="BG151" s="182">
        <f t="shared" si="26"/>
        <v>0</v>
      </c>
      <c r="BH151" s="182">
        <f t="shared" si="27"/>
        <v>0</v>
      </c>
      <c r="BI151" s="182">
        <f t="shared" si="28"/>
        <v>0</v>
      </c>
      <c r="BJ151" s="17" t="s">
        <v>77</v>
      </c>
      <c r="BK151" s="182">
        <f t="shared" si="29"/>
        <v>0</v>
      </c>
      <c r="BL151" s="17" t="s">
        <v>650</v>
      </c>
      <c r="BM151" s="17" t="s">
        <v>3044</v>
      </c>
    </row>
    <row r="152" spans="2:65" s="1" customFormat="1" ht="22.5" customHeight="1">
      <c r="B152" s="34"/>
      <c r="C152" s="241" t="s">
        <v>663</v>
      </c>
      <c r="D152" s="241" t="s">
        <v>275</v>
      </c>
      <c r="E152" s="242" t="s">
        <v>3045</v>
      </c>
      <c r="F152" s="243" t="s">
        <v>3046</v>
      </c>
      <c r="G152" s="244" t="s">
        <v>1851</v>
      </c>
      <c r="H152" s="245">
        <v>4</v>
      </c>
      <c r="I152" s="246"/>
      <c r="J152" s="245">
        <f t="shared" si="20"/>
        <v>0</v>
      </c>
      <c r="K152" s="243" t="s">
        <v>19</v>
      </c>
      <c r="L152" s="247"/>
      <c r="M152" s="248" t="s">
        <v>19</v>
      </c>
      <c r="N152" s="249" t="s">
        <v>41</v>
      </c>
      <c r="O152" s="35"/>
      <c r="P152" s="180">
        <f t="shared" si="21"/>
        <v>0</v>
      </c>
      <c r="Q152" s="180">
        <v>0</v>
      </c>
      <c r="R152" s="180">
        <f t="shared" si="22"/>
        <v>0</v>
      </c>
      <c r="S152" s="180">
        <v>0</v>
      </c>
      <c r="T152" s="181">
        <f t="shared" si="23"/>
        <v>0</v>
      </c>
      <c r="AR152" s="17" t="s">
        <v>1627</v>
      </c>
      <c r="AT152" s="17" t="s">
        <v>275</v>
      </c>
      <c r="AU152" s="17" t="s">
        <v>79</v>
      </c>
      <c r="AY152" s="17" t="s">
        <v>128</v>
      </c>
      <c r="BE152" s="182">
        <f t="shared" si="24"/>
        <v>0</v>
      </c>
      <c r="BF152" s="182">
        <f t="shared" si="25"/>
        <v>0</v>
      </c>
      <c r="BG152" s="182">
        <f t="shared" si="26"/>
        <v>0</v>
      </c>
      <c r="BH152" s="182">
        <f t="shared" si="27"/>
        <v>0</v>
      </c>
      <c r="BI152" s="182">
        <f t="shared" si="28"/>
        <v>0</v>
      </c>
      <c r="BJ152" s="17" t="s">
        <v>77</v>
      </c>
      <c r="BK152" s="182">
        <f t="shared" si="29"/>
        <v>0</v>
      </c>
      <c r="BL152" s="17" t="s">
        <v>650</v>
      </c>
      <c r="BM152" s="17" t="s">
        <v>3047</v>
      </c>
    </row>
    <row r="153" spans="2:65" s="1" customFormat="1" ht="22.5" customHeight="1">
      <c r="B153" s="34"/>
      <c r="C153" s="241" t="s">
        <v>667</v>
      </c>
      <c r="D153" s="241" t="s">
        <v>275</v>
      </c>
      <c r="E153" s="242" t="s">
        <v>3048</v>
      </c>
      <c r="F153" s="243" t="s">
        <v>3049</v>
      </c>
      <c r="G153" s="244" t="s">
        <v>1851</v>
      </c>
      <c r="H153" s="245">
        <v>4</v>
      </c>
      <c r="I153" s="246"/>
      <c r="J153" s="245">
        <f t="shared" si="20"/>
        <v>0</v>
      </c>
      <c r="K153" s="243" t="s">
        <v>19</v>
      </c>
      <c r="L153" s="247"/>
      <c r="M153" s="248" t="s">
        <v>19</v>
      </c>
      <c r="N153" s="249" t="s">
        <v>41</v>
      </c>
      <c r="O153" s="35"/>
      <c r="P153" s="180">
        <f t="shared" si="21"/>
        <v>0</v>
      </c>
      <c r="Q153" s="180">
        <v>0</v>
      </c>
      <c r="R153" s="180">
        <f t="shared" si="22"/>
        <v>0</v>
      </c>
      <c r="S153" s="180">
        <v>0</v>
      </c>
      <c r="T153" s="181">
        <f t="shared" si="23"/>
        <v>0</v>
      </c>
      <c r="AR153" s="17" t="s">
        <v>1627</v>
      </c>
      <c r="AT153" s="17" t="s">
        <v>275</v>
      </c>
      <c r="AU153" s="17" t="s">
        <v>79</v>
      </c>
      <c r="AY153" s="17" t="s">
        <v>128</v>
      </c>
      <c r="BE153" s="182">
        <f t="shared" si="24"/>
        <v>0</v>
      </c>
      <c r="BF153" s="182">
        <f t="shared" si="25"/>
        <v>0</v>
      </c>
      <c r="BG153" s="182">
        <f t="shared" si="26"/>
        <v>0</v>
      </c>
      <c r="BH153" s="182">
        <f t="shared" si="27"/>
        <v>0</v>
      </c>
      <c r="BI153" s="182">
        <f t="shared" si="28"/>
        <v>0</v>
      </c>
      <c r="BJ153" s="17" t="s">
        <v>77</v>
      </c>
      <c r="BK153" s="182">
        <f t="shared" si="29"/>
        <v>0</v>
      </c>
      <c r="BL153" s="17" t="s">
        <v>650</v>
      </c>
      <c r="BM153" s="17" t="s">
        <v>3050</v>
      </c>
    </row>
    <row r="154" spans="2:65" s="1" customFormat="1" ht="22.5" customHeight="1">
      <c r="B154" s="34"/>
      <c r="C154" s="241" t="s">
        <v>672</v>
      </c>
      <c r="D154" s="241" t="s">
        <v>275</v>
      </c>
      <c r="E154" s="242" t="s">
        <v>3051</v>
      </c>
      <c r="F154" s="243" t="s">
        <v>3052</v>
      </c>
      <c r="G154" s="244" t="s">
        <v>1851</v>
      </c>
      <c r="H154" s="245">
        <v>8</v>
      </c>
      <c r="I154" s="246"/>
      <c r="J154" s="245">
        <f t="shared" si="20"/>
        <v>0</v>
      </c>
      <c r="K154" s="243" t="s">
        <v>19</v>
      </c>
      <c r="L154" s="247"/>
      <c r="M154" s="248" t="s">
        <v>19</v>
      </c>
      <c r="N154" s="249" t="s">
        <v>41</v>
      </c>
      <c r="O154" s="35"/>
      <c r="P154" s="180">
        <f t="shared" si="21"/>
        <v>0</v>
      </c>
      <c r="Q154" s="180">
        <v>0</v>
      </c>
      <c r="R154" s="180">
        <f t="shared" si="22"/>
        <v>0</v>
      </c>
      <c r="S154" s="180">
        <v>0</v>
      </c>
      <c r="T154" s="181">
        <f t="shared" si="23"/>
        <v>0</v>
      </c>
      <c r="AR154" s="17" t="s">
        <v>1627</v>
      </c>
      <c r="AT154" s="17" t="s">
        <v>275</v>
      </c>
      <c r="AU154" s="17" t="s">
        <v>79</v>
      </c>
      <c r="AY154" s="17" t="s">
        <v>128</v>
      </c>
      <c r="BE154" s="182">
        <f t="shared" si="24"/>
        <v>0</v>
      </c>
      <c r="BF154" s="182">
        <f t="shared" si="25"/>
        <v>0</v>
      </c>
      <c r="BG154" s="182">
        <f t="shared" si="26"/>
        <v>0</v>
      </c>
      <c r="BH154" s="182">
        <f t="shared" si="27"/>
        <v>0</v>
      </c>
      <c r="BI154" s="182">
        <f t="shared" si="28"/>
        <v>0</v>
      </c>
      <c r="BJ154" s="17" t="s">
        <v>77</v>
      </c>
      <c r="BK154" s="182">
        <f t="shared" si="29"/>
        <v>0</v>
      </c>
      <c r="BL154" s="17" t="s">
        <v>650</v>
      </c>
      <c r="BM154" s="17" t="s">
        <v>3053</v>
      </c>
    </row>
    <row r="155" spans="2:65" s="1" customFormat="1" ht="22.5" customHeight="1">
      <c r="B155" s="34"/>
      <c r="C155" s="241" t="s">
        <v>678</v>
      </c>
      <c r="D155" s="241" t="s">
        <v>275</v>
      </c>
      <c r="E155" s="242" t="s">
        <v>3054</v>
      </c>
      <c r="F155" s="243" t="s">
        <v>3055</v>
      </c>
      <c r="G155" s="244" t="s">
        <v>1851</v>
      </c>
      <c r="H155" s="245">
        <v>12</v>
      </c>
      <c r="I155" s="246"/>
      <c r="J155" s="245">
        <f t="shared" si="20"/>
        <v>0</v>
      </c>
      <c r="K155" s="243" t="s">
        <v>19</v>
      </c>
      <c r="L155" s="247"/>
      <c r="M155" s="248" t="s">
        <v>19</v>
      </c>
      <c r="N155" s="249" t="s">
        <v>41</v>
      </c>
      <c r="O155" s="35"/>
      <c r="P155" s="180">
        <f t="shared" si="21"/>
        <v>0</v>
      </c>
      <c r="Q155" s="180">
        <v>0</v>
      </c>
      <c r="R155" s="180">
        <f t="shared" si="22"/>
        <v>0</v>
      </c>
      <c r="S155" s="180">
        <v>0</v>
      </c>
      <c r="T155" s="181">
        <f t="shared" si="23"/>
        <v>0</v>
      </c>
      <c r="AR155" s="17" t="s">
        <v>1627</v>
      </c>
      <c r="AT155" s="17" t="s">
        <v>275</v>
      </c>
      <c r="AU155" s="17" t="s">
        <v>79</v>
      </c>
      <c r="AY155" s="17" t="s">
        <v>128</v>
      </c>
      <c r="BE155" s="182">
        <f t="shared" si="24"/>
        <v>0</v>
      </c>
      <c r="BF155" s="182">
        <f t="shared" si="25"/>
        <v>0</v>
      </c>
      <c r="BG155" s="182">
        <f t="shared" si="26"/>
        <v>0</v>
      </c>
      <c r="BH155" s="182">
        <f t="shared" si="27"/>
        <v>0</v>
      </c>
      <c r="BI155" s="182">
        <f t="shared" si="28"/>
        <v>0</v>
      </c>
      <c r="BJ155" s="17" t="s">
        <v>77</v>
      </c>
      <c r="BK155" s="182">
        <f t="shared" si="29"/>
        <v>0</v>
      </c>
      <c r="BL155" s="17" t="s">
        <v>650</v>
      </c>
      <c r="BM155" s="17" t="s">
        <v>3056</v>
      </c>
    </row>
    <row r="156" spans="2:65" s="1" customFormat="1" ht="22.5" customHeight="1">
      <c r="B156" s="34"/>
      <c r="C156" s="241" t="s">
        <v>682</v>
      </c>
      <c r="D156" s="241" t="s">
        <v>275</v>
      </c>
      <c r="E156" s="242" t="s">
        <v>3057</v>
      </c>
      <c r="F156" s="243" t="s">
        <v>3058</v>
      </c>
      <c r="G156" s="244" t="s">
        <v>1851</v>
      </c>
      <c r="H156" s="245">
        <v>4</v>
      </c>
      <c r="I156" s="246"/>
      <c r="J156" s="245">
        <f t="shared" si="20"/>
        <v>0</v>
      </c>
      <c r="K156" s="243" t="s">
        <v>19</v>
      </c>
      <c r="L156" s="247"/>
      <c r="M156" s="248" t="s">
        <v>19</v>
      </c>
      <c r="N156" s="249" t="s">
        <v>41</v>
      </c>
      <c r="O156" s="35"/>
      <c r="P156" s="180">
        <f t="shared" si="21"/>
        <v>0</v>
      </c>
      <c r="Q156" s="180">
        <v>0</v>
      </c>
      <c r="R156" s="180">
        <f t="shared" si="22"/>
        <v>0</v>
      </c>
      <c r="S156" s="180">
        <v>0</v>
      </c>
      <c r="T156" s="181">
        <f t="shared" si="23"/>
        <v>0</v>
      </c>
      <c r="AR156" s="17" t="s">
        <v>1627</v>
      </c>
      <c r="AT156" s="17" t="s">
        <v>275</v>
      </c>
      <c r="AU156" s="17" t="s">
        <v>79</v>
      </c>
      <c r="AY156" s="17" t="s">
        <v>128</v>
      </c>
      <c r="BE156" s="182">
        <f t="shared" si="24"/>
        <v>0</v>
      </c>
      <c r="BF156" s="182">
        <f t="shared" si="25"/>
        <v>0</v>
      </c>
      <c r="BG156" s="182">
        <f t="shared" si="26"/>
        <v>0</v>
      </c>
      <c r="BH156" s="182">
        <f t="shared" si="27"/>
        <v>0</v>
      </c>
      <c r="BI156" s="182">
        <f t="shared" si="28"/>
        <v>0</v>
      </c>
      <c r="BJ156" s="17" t="s">
        <v>77</v>
      </c>
      <c r="BK156" s="182">
        <f t="shared" si="29"/>
        <v>0</v>
      </c>
      <c r="BL156" s="17" t="s">
        <v>650</v>
      </c>
      <c r="BM156" s="17" t="s">
        <v>3059</v>
      </c>
    </row>
    <row r="157" spans="2:65" s="1" customFormat="1" ht="22.5" customHeight="1">
      <c r="B157" s="34"/>
      <c r="C157" s="241" t="s">
        <v>687</v>
      </c>
      <c r="D157" s="241" t="s">
        <v>275</v>
      </c>
      <c r="E157" s="242" t="s">
        <v>3060</v>
      </c>
      <c r="F157" s="243" t="s">
        <v>3061</v>
      </c>
      <c r="G157" s="244" t="s">
        <v>1851</v>
      </c>
      <c r="H157" s="245">
        <v>84</v>
      </c>
      <c r="I157" s="246"/>
      <c r="J157" s="245">
        <f t="shared" si="20"/>
        <v>0</v>
      </c>
      <c r="K157" s="243" t="s">
        <v>19</v>
      </c>
      <c r="L157" s="247"/>
      <c r="M157" s="248" t="s">
        <v>19</v>
      </c>
      <c r="N157" s="249" t="s">
        <v>41</v>
      </c>
      <c r="O157" s="35"/>
      <c r="P157" s="180">
        <f t="shared" si="21"/>
        <v>0</v>
      </c>
      <c r="Q157" s="180">
        <v>0</v>
      </c>
      <c r="R157" s="180">
        <f t="shared" si="22"/>
        <v>0</v>
      </c>
      <c r="S157" s="180">
        <v>0</v>
      </c>
      <c r="T157" s="181">
        <f t="shared" si="23"/>
        <v>0</v>
      </c>
      <c r="AR157" s="17" t="s">
        <v>1627</v>
      </c>
      <c r="AT157" s="17" t="s">
        <v>275</v>
      </c>
      <c r="AU157" s="17" t="s">
        <v>79</v>
      </c>
      <c r="AY157" s="17" t="s">
        <v>128</v>
      </c>
      <c r="BE157" s="182">
        <f t="shared" si="24"/>
        <v>0</v>
      </c>
      <c r="BF157" s="182">
        <f t="shared" si="25"/>
        <v>0</v>
      </c>
      <c r="BG157" s="182">
        <f t="shared" si="26"/>
        <v>0</v>
      </c>
      <c r="BH157" s="182">
        <f t="shared" si="27"/>
        <v>0</v>
      </c>
      <c r="BI157" s="182">
        <f t="shared" si="28"/>
        <v>0</v>
      </c>
      <c r="BJ157" s="17" t="s">
        <v>77</v>
      </c>
      <c r="BK157" s="182">
        <f t="shared" si="29"/>
        <v>0</v>
      </c>
      <c r="BL157" s="17" t="s">
        <v>650</v>
      </c>
      <c r="BM157" s="17" t="s">
        <v>3062</v>
      </c>
    </row>
    <row r="158" spans="2:65" s="1" customFormat="1" ht="22.5" customHeight="1">
      <c r="B158" s="34"/>
      <c r="C158" s="241" t="s">
        <v>695</v>
      </c>
      <c r="D158" s="241" t="s">
        <v>275</v>
      </c>
      <c r="E158" s="242" t="s">
        <v>3063</v>
      </c>
      <c r="F158" s="243" t="s">
        <v>3064</v>
      </c>
      <c r="G158" s="244" t="s">
        <v>1851</v>
      </c>
      <c r="H158" s="245">
        <v>5</v>
      </c>
      <c r="I158" s="246"/>
      <c r="J158" s="245">
        <f t="shared" si="20"/>
        <v>0</v>
      </c>
      <c r="K158" s="243" t="s">
        <v>19</v>
      </c>
      <c r="L158" s="247"/>
      <c r="M158" s="248" t="s">
        <v>19</v>
      </c>
      <c r="N158" s="249" t="s">
        <v>41</v>
      </c>
      <c r="O158" s="35"/>
      <c r="P158" s="180">
        <f t="shared" si="21"/>
        <v>0</v>
      </c>
      <c r="Q158" s="180">
        <v>0</v>
      </c>
      <c r="R158" s="180">
        <f t="shared" si="22"/>
        <v>0</v>
      </c>
      <c r="S158" s="180">
        <v>0</v>
      </c>
      <c r="T158" s="181">
        <f t="shared" si="23"/>
        <v>0</v>
      </c>
      <c r="AR158" s="17" t="s">
        <v>1627</v>
      </c>
      <c r="AT158" s="17" t="s">
        <v>275</v>
      </c>
      <c r="AU158" s="17" t="s">
        <v>79</v>
      </c>
      <c r="AY158" s="17" t="s">
        <v>128</v>
      </c>
      <c r="BE158" s="182">
        <f t="shared" si="24"/>
        <v>0</v>
      </c>
      <c r="BF158" s="182">
        <f t="shared" si="25"/>
        <v>0</v>
      </c>
      <c r="BG158" s="182">
        <f t="shared" si="26"/>
        <v>0</v>
      </c>
      <c r="BH158" s="182">
        <f t="shared" si="27"/>
        <v>0</v>
      </c>
      <c r="BI158" s="182">
        <f t="shared" si="28"/>
        <v>0</v>
      </c>
      <c r="BJ158" s="17" t="s">
        <v>77</v>
      </c>
      <c r="BK158" s="182">
        <f t="shared" si="29"/>
        <v>0</v>
      </c>
      <c r="BL158" s="17" t="s">
        <v>650</v>
      </c>
      <c r="BM158" s="17" t="s">
        <v>3065</v>
      </c>
    </row>
    <row r="159" spans="2:65" s="1" customFormat="1" ht="22.5" customHeight="1">
      <c r="B159" s="34"/>
      <c r="C159" s="241" t="s">
        <v>700</v>
      </c>
      <c r="D159" s="241" t="s">
        <v>275</v>
      </c>
      <c r="E159" s="242" t="s">
        <v>3066</v>
      </c>
      <c r="F159" s="243" t="s">
        <v>3067</v>
      </c>
      <c r="G159" s="244" t="s">
        <v>1851</v>
      </c>
      <c r="H159" s="245">
        <v>34</v>
      </c>
      <c r="I159" s="246"/>
      <c r="J159" s="245">
        <f t="shared" si="20"/>
        <v>0</v>
      </c>
      <c r="K159" s="243" t="s">
        <v>19</v>
      </c>
      <c r="L159" s="247"/>
      <c r="M159" s="248" t="s">
        <v>19</v>
      </c>
      <c r="N159" s="249" t="s">
        <v>41</v>
      </c>
      <c r="O159" s="35"/>
      <c r="P159" s="180">
        <f t="shared" si="21"/>
        <v>0</v>
      </c>
      <c r="Q159" s="180">
        <v>0</v>
      </c>
      <c r="R159" s="180">
        <f t="shared" si="22"/>
        <v>0</v>
      </c>
      <c r="S159" s="180">
        <v>0</v>
      </c>
      <c r="T159" s="181">
        <f t="shared" si="23"/>
        <v>0</v>
      </c>
      <c r="AR159" s="17" t="s">
        <v>1627</v>
      </c>
      <c r="AT159" s="17" t="s">
        <v>275</v>
      </c>
      <c r="AU159" s="17" t="s">
        <v>79</v>
      </c>
      <c r="AY159" s="17" t="s">
        <v>128</v>
      </c>
      <c r="BE159" s="182">
        <f t="shared" si="24"/>
        <v>0</v>
      </c>
      <c r="BF159" s="182">
        <f t="shared" si="25"/>
        <v>0</v>
      </c>
      <c r="BG159" s="182">
        <f t="shared" si="26"/>
        <v>0</v>
      </c>
      <c r="BH159" s="182">
        <f t="shared" si="27"/>
        <v>0</v>
      </c>
      <c r="BI159" s="182">
        <f t="shared" si="28"/>
        <v>0</v>
      </c>
      <c r="BJ159" s="17" t="s">
        <v>77</v>
      </c>
      <c r="BK159" s="182">
        <f t="shared" si="29"/>
        <v>0</v>
      </c>
      <c r="BL159" s="17" t="s">
        <v>650</v>
      </c>
      <c r="BM159" s="17" t="s">
        <v>3068</v>
      </c>
    </row>
    <row r="160" spans="2:65" s="1" customFormat="1" ht="22.5" customHeight="1">
      <c r="B160" s="34"/>
      <c r="C160" s="241" t="s">
        <v>704</v>
      </c>
      <c r="D160" s="241" t="s">
        <v>275</v>
      </c>
      <c r="E160" s="242" t="s">
        <v>3069</v>
      </c>
      <c r="F160" s="243" t="s">
        <v>3070</v>
      </c>
      <c r="G160" s="244" t="s">
        <v>1851</v>
      </c>
      <c r="H160" s="245">
        <v>34</v>
      </c>
      <c r="I160" s="246"/>
      <c r="J160" s="245">
        <f t="shared" si="20"/>
        <v>0</v>
      </c>
      <c r="K160" s="243" t="s">
        <v>19</v>
      </c>
      <c r="L160" s="247"/>
      <c r="M160" s="248" t="s">
        <v>19</v>
      </c>
      <c r="N160" s="249" t="s">
        <v>41</v>
      </c>
      <c r="O160" s="35"/>
      <c r="P160" s="180">
        <f t="shared" si="21"/>
        <v>0</v>
      </c>
      <c r="Q160" s="180">
        <v>0</v>
      </c>
      <c r="R160" s="180">
        <f t="shared" si="22"/>
        <v>0</v>
      </c>
      <c r="S160" s="180">
        <v>0</v>
      </c>
      <c r="T160" s="181">
        <f t="shared" si="23"/>
        <v>0</v>
      </c>
      <c r="AR160" s="17" t="s">
        <v>1627</v>
      </c>
      <c r="AT160" s="17" t="s">
        <v>275</v>
      </c>
      <c r="AU160" s="17" t="s">
        <v>79</v>
      </c>
      <c r="AY160" s="17" t="s">
        <v>128</v>
      </c>
      <c r="BE160" s="182">
        <f t="shared" si="24"/>
        <v>0</v>
      </c>
      <c r="BF160" s="182">
        <f t="shared" si="25"/>
        <v>0</v>
      </c>
      <c r="BG160" s="182">
        <f t="shared" si="26"/>
        <v>0</v>
      </c>
      <c r="BH160" s="182">
        <f t="shared" si="27"/>
        <v>0</v>
      </c>
      <c r="BI160" s="182">
        <f t="shared" si="28"/>
        <v>0</v>
      </c>
      <c r="BJ160" s="17" t="s">
        <v>77</v>
      </c>
      <c r="BK160" s="182">
        <f t="shared" si="29"/>
        <v>0</v>
      </c>
      <c r="BL160" s="17" t="s">
        <v>650</v>
      </c>
      <c r="BM160" s="17" t="s">
        <v>3071</v>
      </c>
    </row>
    <row r="161" spans="2:65" s="1" customFormat="1" ht="22.5" customHeight="1">
      <c r="B161" s="34"/>
      <c r="C161" s="241" t="s">
        <v>709</v>
      </c>
      <c r="D161" s="241" t="s">
        <v>275</v>
      </c>
      <c r="E161" s="242" t="s">
        <v>3072</v>
      </c>
      <c r="F161" s="243" t="s">
        <v>3073</v>
      </c>
      <c r="G161" s="244" t="s">
        <v>1851</v>
      </c>
      <c r="H161" s="245">
        <v>34</v>
      </c>
      <c r="I161" s="246"/>
      <c r="J161" s="245">
        <f t="shared" si="20"/>
        <v>0</v>
      </c>
      <c r="K161" s="243" t="s">
        <v>19</v>
      </c>
      <c r="L161" s="247"/>
      <c r="M161" s="248" t="s">
        <v>19</v>
      </c>
      <c r="N161" s="249" t="s">
        <v>41</v>
      </c>
      <c r="O161" s="35"/>
      <c r="P161" s="180">
        <f t="shared" si="21"/>
        <v>0</v>
      </c>
      <c r="Q161" s="180">
        <v>0</v>
      </c>
      <c r="R161" s="180">
        <f t="shared" si="22"/>
        <v>0</v>
      </c>
      <c r="S161" s="180">
        <v>0</v>
      </c>
      <c r="T161" s="181">
        <f t="shared" si="23"/>
        <v>0</v>
      </c>
      <c r="AR161" s="17" t="s">
        <v>1627</v>
      </c>
      <c r="AT161" s="17" t="s">
        <v>275</v>
      </c>
      <c r="AU161" s="17" t="s">
        <v>79</v>
      </c>
      <c r="AY161" s="17" t="s">
        <v>128</v>
      </c>
      <c r="BE161" s="182">
        <f t="shared" si="24"/>
        <v>0</v>
      </c>
      <c r="BF161" s="182">
        <f t="shared" si="25"/>
        <v>0</v>
      </c>
      <c r="BG161" s="182">
        <f t="shared" si="26"/>
        <v>0</v>
      </c>
      <c r="BH161" s="182">
        <f t="shared" si="27"/>
        <v>0</v>
      </c>
      <c r="BI161" s="182">
        <f t="shared" si="28"/>
        <v>0</v>
      </c>
      <c r="BJ161" s="17" t="s">
        <v>77</v>
      </c>
      <c r="BK161" s="182">
        <f t="shared" si="29"/>
        <v>0</v>
      </c>
      <c r="BL161" s="17" t="s">
        <v>650</v>
      </c>
      <c r="BM161" s="17" t="s">
        <v>3074</v>
      </c>
    </row>
    <row r="162" spans="2:65" s="1" customFormat="1" ht="22.5" customHeight="1">
      <c r="B162" s="34"/>
      <c r="C162" s="241" t="s">
        <v>719</v>
      </c>
      <c r="D162" s="241" t="s">
        <v>275</v>
      </c>
      <c r="E162" s="242" t="s">
        <v>3075</v>
      </c>
      <c r="F162" s="243" t="s">
        <v>3076</v>
      </c>
      <c r="G162" s="244" t="s">
        <v>1851</v>
      </c>
      <c r="H162" s="245">
        <v>8</v>
      </c>
      <c r="I162" s="246"/>
      <c r="J162" s="245">
        <f t="shared" si="20"/>
        <v>0</v>
      </c>
      <c r="K162" s="243" t="s">
        <v>19</v>
      </c>
      <c r="L162" s="247"/>
      <c r="M162" s="248" t="s">
        <v>19</v>
      </c>
      <c r="N162" s="249" t="s">
        <v>41</v>
      </c>
      <c r="O162" s="35"/>
      <c r="P162" s="180">
        <f t="shared" si="21"/>
        <v>0</v>
      </c>
      <c r="Q162" s="180">
        <v>0</v>
      </c>
      <c r="R162" s="180">
        <f t="shared" si="22"/>
        <v>0</v>
      </c>
      <c r="S162" s="180">
        <v>0</v>
      </c>
      <c r="T162" s="181">
        <f t="shared" si="23"/>
        <v>0</v>
      </c>
      <c r="AR162" s="17" t="s">
        <v>1627</v>
      </c>
      <c r="AT162" s="17" t="s">
        <v>275</v>
      </c>
      <c r="AU162" s="17" t="s">
        <v>79</v>
      </c>
      <c r="AY162" s="17" t="s">
        <v>128</v>
      </c>
      <c r="BE162" s="182">
        <f t="shared" si="24"/>
        <v>0</v>
      </c>
      <c r="BF162" s="182">
        <f t="shared" si="25"/>
        <v>0</v>
      </c>
      <c r="BG162" s="182">
        <f t="shared" si="26"/>
        <v>0</v>
      </c>
      <c r="BH162" s="182">
        <f t="shared" si="27"/>
        <v>0</v>
      </c>
      <c r="BI162" s="182">
        <f t="shared" si="28"/>
        <v>0</v>
      </c>
      <c r="BJ162" s="17" t="s">
        <v>77</v>
      </c>
      <c r="BK162" s="182">
        <f t="shared" si="29"/>
        <v>0</v>
      </c>
      <c r="BL162" s="17" t="s">
        <v>650</v>
      </c>
      <c r="BM162" s="17" t="s">
        <v>3077</v>
      </c>
    </row>
    <row r="163" spans="2:65" s="1" customFormat="1" ht="22.5" customHeight="1">
      <c r="B163" s="34"/>
      <c r="C163" s="241" t="s">
        <v>728</v>
      </c>
      <c r="D163" s="241" t="s">
        <v>275</v>
      </c>
      <c r="E163" s="242" t="s">
        <v>3078</v>
      </c>
      <c r="F163" s="243" t="s">
        <v>3079</v>
      </c>
      <c r="G163" s="244" t="s">
        <v>1851</v>
      </c>
      <c r="H163" s="245">
        <v>16</v>
      </c>
      <c r="I163" s="246"/>
      <c r="J163" s="245">
        <f t="shared" si="20"/>
        <v>0</v>
      </c>
      <c r="K163" s="243" t="s">
        <v>19</v>
      </c>
      <c r="L163" s="247"/>
      <c r="M163" s="248" t="s">
        <v>19</v>
      </c>
      <c r="N163" s="249" t="s">
        <v>41</v>
      </c>
      <c r="O163" s="35"/>
      <c r="P163" s="180">
        <f t="shared" si="21"/>
        <v>0</v>
      </c>
      <c r="Q163" s="180">
        <v>0</v>
      </c>
      <c r="R163" s="180">
        <f t="shared" si="22"/>
        <v>0</v>
      </c>
      <c r="S163" s="180">
        <v>0</v>
      </c>
      <c r="T163" s="181">
        <f t="shared" si="23"/>
        <v>0</v>
      </c>
      <c r="AR163" s="17" t="s">
        <v>1627</v>
      </c>
      <c r="AT163" s="17" t="s">
        <v>275</v>
      </c>
      <c r="AU163" s="17" t="s">
        <v>79</v>
      </c>
      <c r="AY163" s="17" t="s">
        <v>128</v>
      </c>
      <c r="BE163" s="182">
        <f t="shared" si="24"/>
        <v>0</v>
      </c>
      <c r="BF163" s="182">
        <f t="shared" si="25"/>
        <v>0</v>
      </c>
      <c r="BG163" s="182">
        <f t="shared" si="26"/>
        <v>0</v>
      </c>
      <c r="BH163" s="182">
        <f t="shared" si="27"/>
        <v>0</v>
      </c>
      <c r="BI163" s="182">
        <f t="shared" si="28"/>
        <v>0</v>
      </c>
      <c r="BJ163" s="17" t="s">
        <v>77</v>
      </c>
      <c r="BK163" s="182">
        <f t="shared" si="29"/>
        <v>0</v>
      </c>
      <c r="BL163" s="17" t="s">
        <v>650</v>
      </c>
      <c r="BM163" s="17" t="s">
        <v>3080</v>
      </c>
    </row>
    <row r="164" spans="2:65" s="1" customFormat="1" ht="22.5" customHeight="1">
      <c r="B164" s="34"/>
      <c r="C164" s="241" t="s">
        <v>734</v>
      </c>
      <c r="D164" s="241" t="s">
        <v>275</v>
      </c>
      <c r="E164" s="242" t="s">
        <v>3081</v>
      </c>
      <c r="F164" s="243" t="s">
        <v>3082</v>
      </c>
      <c r="G164" s="244" t="s">
        <v>1851</v>
      </c>
      <c r="H164" s="245">
        <v>3</v>
      </c>
      <c r="I164" s="246"/>
      <c r="J164" s="245">
        <f t="shared" si="20"/>
        <v>0</v>
      </c>
      <c r="K164" s="243" t="s">
        <v>19</v>
      </c>
      <c r="L164" s="247"/>
      <c r="M164" s="248" t="s">
        <v>19</v>
      </c>
      <c r="N164" s="249" t="s">
        <v>41</v>
      </c>
      <c r="O164" s="35"/>
      <c r="P164" s="180">
        <f t="shared" si="21"/>
        <v>0</v>
      </c>
      <c r="Q164" s="180">
        <v>0</v>
      </c>
      <c r="R164" s="180">
        <f t="shared" si="22"/>
        <v>0</v>
      </c>
      <c r="S164" s="180">
        <v>0</v>
      </c>
      <c r="T164" s="181">
        <f t="shared" si="23"/>
        <v>0</v>
      </c>
      <c r="AR164" s="17" t="s">
        <v>1627</v>
      </c>
      <c r="AT164" s="17" t="s">
        <v>275</v>
      </c>
      <c r="AU164" s="17" t="s">
        <v>79</v>
      </c>
      <c r="AY164" s="17" t="s">
        <v>128</v>
      </c>
      <c r="BE164" s="182">
        <f t="shared" si="24"/>
        <v>0</v>
      </c>
      <c r="BF164" s="182">
        <f t="shared" si="25"/>
        <v>0</v>
      </c>
      <c r="BG164" s="182">
        <f t="shared" si="26"/>
        <v>0</v>
      </c>
      <c r="BH164" s="182">
        <f t="shared" si="27"/>
        <v>0</v>
      </c>
      <c r="BI164" s="182">
        <f t="shared" si="28"/>
        <v>0</v>
      </c>
      <c r="BJ164" s="17" t="s">
        <v>77</v>
      </c>
      <c r="BK164" s="182">
        <f t="shared" si="29"/>
        <v>0</v>
      </c>
      <c r="BL164" s="17" t="s">
        <v>650</v>
      </c>
      <c r="BM164" s="17" t="s">
        <v>3083</v>
      </c>
    </row>
    <row r="165" spans="2:65" s="1" customFormat="1" ht="22.5" customHeight="1">
      <c r="B165" s="34"/>
      <c r="C165" s="241" t="s">
        <v>739</v>
      </c>
      <c r="D165" s="241" t="s">
        <v>275</v>
      </c>
      <c r="E165" s="242" t="s">
        <v>3084</v>
      </c>
      <c r="F165" s="243" t="s">
        <v>3085</v>
      </c>
      <c r="G165" s="244" t="s">
        <v>1851</v>
      </c>
      <c r="H165" s="245">
        <v>2</v>
      </c>
      <c r="I165" s="246"/>
      <c r="J165" s="245">
        <f t="shared" si="20"/>
        <v>0</v>
      </c>
      <c r="K165" s="243" t="s">
        <v>19</v>
      </c>
      <c r="L165" s="247"/>
      <c r="M165" s="248" t="s">
        <v>19</v>
      </c>
      <c r="N165" s="249" t="s">
        <v>41</v>
      </c>
      <c r="O165" s="35"/>
      <c r="P165" s="180">
        <f t="shared" si="21"/>
        <v>0</v>
      </c>
      <c r="Q165" s="180">
        <v>0</v>
      </c>
      <c r="R165" s="180">
        <f t="shared" si="22"/>
        <v>0</v>
      </c>
      <c r="S165" s="180">
        <v>0</v>
      </c>
      <c r="T165" s="181">
        <f t="shared" si="23"/>
        <v>0</v>
      </c>
      <c r="AR165" s="17" t="s">
        <v>1627</v>
      </c>
      <c r="AT165" s="17" t="s">
        <v>275</v>
      </c>
      <c r="AU165" s="17" t="s">
        <v>79</v>
      </c>
      <c r="AY165" s="17" t="s">
        <v>128</v>
      </c>
      <c r="BE165" s="182">
        <f t="shared" si="24"/>
        <v>0</v>
      </c>
      <c r="BF165" s="182">
        <f t="shared" si="25"/>
        <v>0</v>
      </c>
      <c r="BG165" s="182">
        <f t="shared" si="26"/>
        <v>0</v>
      </c>
      <c r="BH165" s="182">
        <f t="shared" si="27"/>
        <v>0</v>
      </c>
      <c r="BI165" s="182">
        <f t="shared" si="28"/>
        <v>0</v>
      </c>
      <c r="BJ165" s="17" t="s">
        <v>77</v>
      </c>
      <c r="BK165" s="182">
        <f t="shared" si="29"/>
        <v>0</v>
      </c>
      <c r="BL165" s="17" t="s">
        <v>650</v>
      </c>
      <c r="BM165" s="17" t="s">
        <v>3086</v>
      </c>
    </row>
    <row r="166" spans="2:65" s="1" customFormat="1" ht="22.5" customHeight="1">
      <c r="B166" s="34"/>
      <c r="C166" s="241" t="s">
        <v>745</v>
      </c>
      <c r="D166" s="241" t="s">
        <v>275</v>
      </c>
      <c r="E166" s="242" t="s">
        <v>3087</v>
      </c>
      <c r="F166" s="243" t="s">
        <v>3088</v>
      </c>
      <c r="G166" s="244" t="s">
        <v>1851</v>
      </c>
      <c r="H166" s="245">
        <v>17</v>
      </c>
      <c r="I166" s="246"/>
      <c r="J166" s="245">
        <f t="shared" si="20"/>
        <v>0</v>
      </c>
      <c r="K166" s="243" t="s">
        <v>19</v>
      </c>
      <c r="L166" s="247"/>
      <c r="M166" s="248" t="s">
        <v>19</v>
      </c>
      <c r="N166" s="249" t="s">
        <v>41</v>
      </c>
      <c r="O166" s="35"/>
      <c r="P166" s="180">
        <f t="shared" si="21"/>
        <v>0</v>
      </c>
      <c r="Q166" s="180">
        <v>0</v>
      </c>
      <c r="R166" s="180">
        <f t="shared" si="22"/>
        <v>0</v>
      </c>
      <c r="S166" s="180">
        <v>0</v>
      </c>
      <c r="T166" s="181">
        <f t="shared" si="23"/>
        <v>0</v>
      </c>
      <c r="AR166" s="17" t="s">
        <v>1627</v>
      </c>
      <c r="AT166" s="17" t="s">
        <v>275</v>
      </c>
      <c r="AU166" s="17" t="s">
        <v>79</v>
      </c>
      <c r="AY166" s="17" t="s">
        <v>128</v>
      </c>
      <c r="BE166" s="182">
        <f t="shared" si="24"/>
        <v>0</v>
      </c>
      <c r="BF166" s="182">
        <f t="shared" si="25"/>
        <v>0</v>
      </c>
      <c r="BG166" s="182">
        <f t="shared" si="26"/>
        <v>0</v>
      </c>
      <c r="BH166" s="182">
        <f t="shared" si="27"/>
        <v>0</v>
      </c>
      <c r="BI166" s="182">
        <f t="shared" si="28"/>
        <v>0</v>
      </c>
      <c r="BJ166" s="17" t="s">
        <v>77</v>
      </c>
      <c r="BK166" s="182">
        <f t="shared" si="29"/>
        <v>0</v>
      </c>
      <c r="BL166" s="17" t="s">
        <v>650</v>
      </c>
      <c r="BM166" s="17" t="s">
        <v>3089</v>
      </c>
    </row>
    <row r="167" spans="2:65" s="1" customFormat="1" ht="22.5" customHeight="1">
      <c r="B167" s="34"/>
      <c r="C167" s="241" t="s">
        <v>753</v>
      </c>
      <c r="D167" s="241" t="s">
        <v>275</v>
      </c>
      <c r="E167" s="242" t="s">
        <v>3090</v>
      </c>
      <c r="F167" s="243" t="s">
        <v>3091</v>
      </c>
      <c r="G167" s="244" t="s">
        <v>1851</v>
      </c>
      <c r="H167" s="245">
        <v>1</v>
      </c>
      <c r="I167" s="246"/>
      <c r="J167" s="245">
        <f t="shared" si="20"/>
        <v>0</v>
      </c>
      <c r="K167" s="243" t="s">
        <v>19</v>
      </c>
      <c r="L167" s="247"/>
      <c r="M167" s="248" t="s">
        <v>19</v>
      </c>
      <c r="N167" s="249" t="s">
        <v>41</v>
      </c>
      <c r="O167" s="35"/>
      <c r="P167" s="180">
        <f t="shared" si="21"/>
        <v>0</v>
      </c>
      <c r="Q167" s="180">
        <v>0</v>
      </c>
      <c r="R167" s="180">
        <f t="shared" si="22"/>
        <v>0</v>
      </c>
      <c r="S167" s="180">
        <v>0</v>
      </c>
      <c r="T167" s="181">
        <f t="shared" si="23"/>
        <v>0</v>
      </c>
      <c r="AR167" s="17" t="s">
        <v>1627</v>
      </c>
      <c r="AT167" s="17" t="s">
        <v>275</v>
      </c>
      <c r="AU167" s="17" t="s">
        <v>79</v>
      </c>
      <c r="AY167" s="17" t="s">
        <v>128</v>
      </c>
      <c r="BE167" s="182">
        <f t="shared" si="24"/>
        <v>0</v>
      </c>
      <c r="BF167" s="182">
        <f t="shared" si="25"/>
        <v>0</v>
      </c>
      <c r="BG167" s="182">
        <f t="shared" si="26"/>
        <v>0</v>
      </c>
      <c r="BH167" s="182">
        <f t="shared" si="27"/>
        <v>0</v>
      </c>
      <c r="BI167" s="182">
        <f t="shared" si="28"/>
        <v>0</v>
      </c>
      <c r="BJ167" s="17" t="s">
        <v>77</v>
      </c>
      <c r="BK167" s="182">
        <f t="shared" si="29"/>
        <v>0</v>
      </c>
      <c r="BL167" s="17" t="s">
        <v>650</v>
      </c>
      <c r="BM167" s="17" t="s">
        <v>3092</v>
      </c>
    </row>
    <row r="168" spans="2:65" s="1" customFormat="1" ht="22.5" customHeight="1">
      <c r="B168" s="34"/>
      <c r="C168" s="241" t="s">
        <v>757</v>
      </c>
      <c r="D168" s="241" t="s">
        <v>275</v>
      </c>
      <c r="E168" s="242" t="s">
        <v>3093</v>
      </c>
      <c r="F168" s="243" t="s">
        <v>3094</v>
      </c>
      <c r="G168" s="244" t="s">
        <v>1851</v>
      </c>
      <c r="H168" s="245">
        <v>1</v>
      </c>
      <c r="I168" s="246"/>
      <c r="J168" s="245">
        <f t="shared" si="20"/>
        <v>0</v>
      </c>
      <c r="K168" s="243" t="s">
        <v>19</v>
      </c>
      <c r="L168" s="247"/>
      <c r="M168" s="248" t="s">
        <v>19</v>
      </c>
      <c r="N168" s="249" t="s">
        <v>41</v>
      </c>
      <c r="O168" s="35"/>
      <c r="P168" s="180">
        <f t="shared" si="21"/>
        <v>0</v>
      </c>
      <c r="Q168" s="180">
        <v>0</v>
      </c>
      <c r="R168" s="180">
        <f t="shared" si="22"/>
        <v>0</v>
      </c>
      <c r="S168" s="180">
        <v>0</v>
      </c>
      <c r="T168" s="181">
        <f t="shared" si="23"/>
        <v>0</v>
      </c>
      <c r="AR168" s="17" t="s">
        <v>1627</v>
      </c>
      <c r="AT168" s="17" t="s">
        <v>275</v>
      </c>
      <c r="AU168" s="17" t="s">
        <v>79</v>
      </c>
      <c r="AY168" s="17" t="s">
        <v>128</v>
      </c>
      <c r="BE168" s="182">
        <f t="shared" si="24"/>
        <v>0</v>
      </c>
      <c r="BF168" s="182">
        <f t="shared" si="25"/>
        <v>0</v>
      </c>
      <c r="BG168" s="182">
        <f t="shared" si="26"/>
        <v>0</v>
      </c>
      <c r="BH168" s="182">
        <f t="shared" si="27"/>
        <v>0</v>
      </c>
      <c r="BI168" s="182">
        <f t="shared" si="28"/>
        <v>0</v>
      </c>
      <c r="BJ168" s="17" t="s">
        <v>77</v>
      </c>
      <c r="BK168" s="182">
        <f t="shared" si="29"/>
        <v>0</v>
      </c>
      <c r="BL168" s="17" t="s">
        <v>650</v>
      </c>
      <c r="BM168" s="17" t="s">
        <v>3095</v>
      </c>
    </row>
    <row r="169" spans="2:65" s="1" customFormat="1" ht="22.5" customHeight="1">
      <c r="B169" s="34"/>
      <c r="C169" s="241" t="s">
        <v>765</v>
      </c>
      <c r="D169" s="241" t="s">
        <v>275</v>
      </c>
      <c r="E169" s="242" t="s">
        <v>3096</v>
      </c>
      <c r="F169" s="243" t="s">
        <v>3097</v>
      </c>
      <c r="G169" s="244" t="s">
        <v>1851</v>
      </c>
      <c r="H169" s="245">
        <v>1</v>
      </c>
      <c r="I169" s="246"/>
      <c r="J169" s="245">
        <f t="shared" si="20"/>
        <v>0</v>
      </c>
      <c r="K169" s="243" t="s">
        <v>19</v>
      </c>
      <c r="L169" s="247"/>
      <c r="M169" s="248" t="s">
        <v>19</v>
      </c>
      <c r="N169" s="249" t="s">
        <v>41</v>
      </c>
      <c r="O169" s="35"/>
      <c r="P169" s="180">
        <f t="shared" si="21"/>
        <v>0</v>
      </c>
      <c r="Q169" s="180">
        <v>0</v>
      </c>
      <c r="R169" s="180">
        <f t="shared" si="22"/>
        <v>0</v>
      </c>
      <c r="S169" s="180">
        <v>0</v>
      </c>
      <c r="T169" s="181">
        <f t="shared" si="23"/>
        <v>0</v>
      </c>
      <c r="AR169" s="17" t="s">
        <v>1627</v>
      </c>
      <c r="AT169" s="17" t="s">
        <v>275</v>
      </c>
      <c r="AU169" s="17" t="s">
        <v>79</v>
      </c>
      <c r="AY169" s="17" t="s">
        <v>128</v>
      </c>
      <c r="BE169" s="182">
        <f t="shared" si="24"/>
        <v>0</v>
      </c>
      <c r="BF169" s="182">
        <f t="shared" si="25"/>
        <v>0</v>
      </c>
      <c r="BG169" s="182">
        <f t="shared" si="26"/>
        <v>0</v>
      </c>
      <c r="BH169" s="182">
        <f t="shared" si="27"/>
        <v>0</v>
      </c>
      <c r="BI169" s="182">
        <f t="shared" si="28"/>
        <v>0</v>
      </c>
      <c r="BJ169" s="17" t="s">
        <v>77</v>
      </c>
      <c r="BK169" s="182">
        <f t="shared" si="29"/>
        <v>0</v>
      </c>
      <c r="BL169" s="17" t="s">
        <v>650</v>
      </c>
      <c r="BM169" s="17" t="s">
        <v>3098</v>
      </c>
    </row>
    <row r="170" spans="2:65" s="1" customFormat="1" ht="22.5" customHeight="1">
      <c r="B170" s="34"/>
      <c r="C170" s="241" t="s">
        <v>769</v>
      </c>
      <c r="D170" s="241" t="s">
        <v>275</v>
      </c>
      <c r="E170" s="242" t="s">
        <v>3099</v>
      </c>
      <c r="F170" s="243" t="s">
        <v>3100</v>
      </c>
      <c r="G170" s="244" t="s">
        <v>1851</v>
      </c>
      <c r="H170" s="245">
        <v>1</v>
      </c>
      <c r="I170" s="246"/>
      <c r="J170" s="245">
        <f t="shared" si="20"/>
        <v>0</v>
      </c>
      <c r="K170" s="243" t="s">
        <v>19</v>
      </c>
      <c r="L170" s="247"/>
      <c r="M170" s="248" t="s">
        <v>19</v>
      </c>
      <c r="N170" s="249" t="s">
        <v>41</v>
      </c>
      <c r="O170" s="35"/>
      <c r="P170" s="180">
        <f t="shared" si="21"/>
        <v>0</v>
      </c>
      <c r="Q170" s="180">
        <v>0</v>
      </c>
      <c r="R170" s="180">
        <f t="shared" si="22"/>
        <v>0</v>
      </c>
      <c r="S170" s="180">
        <v>0</v>
      </c>
      <c r="T170" s="181">
        <f t="shared" si="23"/>
        <v>0</v>
      </c>
      <c r="AR170" s="17" t="s">
        <v>1627</v>
      </c>
      <c r="AT170" s="17" t="s">
        <v>275</v>
      </c>
      <c r="AU170" s="17" t="s">
        <v>79</v>
      </c>
      <c r="AY170" s="17" t="s">
        <v>128</v>
      </c>
      <c r="BE170" s="182">
        <f t="shared" si="24"/>
        <v>0</v>
      </c>
      <c r="BF170" s="182">
        <f t="shared" si="25"/>
        <v>0</v>
      </c>
      <c r="BG170" s="182">
        <f t="shared" si="26"/>
        <v>0</v>
      </c>
      <c r="BH170" s="182">
        <f t="shared" si="27"/>
        <v>0</v>
      </c>
      <c r="BI170" s="182">
        <f t="shared" si="28"/>
        <v>0</v>
      </c>
      <c r="BJ170" s="17" t="s">
        <v>77</v>
      </c>
      <c r="BK170" s="182">
        <f t="shared" si="29"/>
        <v>0</v>
      </c>
      <c r="BL170" s="17" t="s">
        <v>650</v>
      </c>
      <c r="BM170" s="17" t="s">
        <v>3101</v>
      </c>
    </row>
    <row r="171" spans="2:65" s="1" customFormat="1" ht="22.5" customHeight="1">
      <c r="B171" s="34"/>
      <c r="C171" s="241" t="s">
        <v>775</v>
      </c>
      <c r="D171" s="241" t="s">
        <v>275</v>
      </c>
      <c r="E171" s="242" t="s">
        <v>3102</v>
      </c>
      <c r="F171" s="243" t="s">
        <v>3103</v>
      </c>
      <c r="G171" s="244" t="s">
        <v>1851</v>
      </c>
      <c r="H171" s="245">
        <v>1</v>
      </c>
      <c r="I171" s="246"/>
      <c r="J171" s="245">
        <f t="shared" si="20"/>
        <v>0</v>
      </c>
      <c r="K171" s="243" t="s">
        <v>19</v>
      </c>
      <c r="L171" s="247"/>
      <c r="M171" s="248" t="s">
        <v>19</v>
      </c>
      <c r="N171" s="249" t="s">
        <v>41</v>
      </c>
      <c r="O171" s="35"/>
      <c r="P171" s="180">
        <f t="shared" si="21"/>
        <v>0</v>
      </c>
      <c r="Q171" s="180">
        <v>0</v>
      </c>
      <c r="R171" s="180">
        <f t="shared" si="22"/>
        <v>0</v>
      </c>
      <c r="S171" s="180">
        <v>0</v>
      </c>
      <c r="T171" s="181">
        <f t="shared" si="23"/>
        <v>0</v>
      </c>
      <c r="AR171" s="17" t="s">
        <v>1627</v>
      </c>
      <c r="AT171" s="17" t="s">
        <v>275</v>
      </c>
      <c r="AU171" s="17" t="s">
        <v>79</v>
      </c>
      <c r="AY171" s="17" t="s">
        <v>128</v>
      </c>
      <c r="BE171" s="182">
        <f t="shared" si="24"/>
        <v>0</v>
      </c>
      <c r="BF171" s="182">
        <f t="shared" si="25"/>
        <v>0</v>
      </c>
      <c r="BG171" s="182">
        <f t="shared" si="26"/>
        <v>0</v>
      </c>
      <c r="BH171" s="182">
        <f t="shared" si="27"/>
        <v>0</v>
      </c>
      <c r="BI171" s="182">
        <f t="shared" si="28"/>
        <v>0</v>
      </c>
      <c r="BJ171" s="17" t="s">
        <v>77</v>
      </c>
      <c r="BK171" s="182">
        <f t="shared" si="29"/>
        <v>0</v>
      </c>
      <c r="BL171" s="17" t="s">
        <v>650</v>
      </c>
      <c r="BM171" s="17" t="s">
        <v>3104</v>
      </c>
    </row>
    <row r="172" spans="2:65" s="1" customFormat="1" ht="22.5" customHeight="1">
      <c r="B172" s="34"/>
      <c r="C172" s="241" t="s">
        <v>781</v>
      </c>
      <c r="D172" s="241" t="s">
        <v>275</v>
      </c>
      <c r="E172" s="242" t="s">
        <v>3105</v>
      </c>
      <c r="F172" s="243" t="s">
        <v>3106</v>
      </c>
      <c r="G172" s="244" t="s">
        <v>1851</v>
      </c>
      <c r="H172" s="245">
        <v>1</v>
      </c>
      <c r="I172" s="246"/>
      <c r="J172" s="245">
        <f t="shared" si="20"/>
        <v>0</v>
      </c>
      <c r="K172" s="243" t="s">
        <v>19</v>
      </c>
      <c r="L172" s="247"/>
      <c r="M172" s="248" t="s">
        <v>19</v>
      </c>
      <c r="N172" s="249" t="s">
        <v>41</v>
      </c>
      <c r="O172" s="35"/>
      <c r="P172" s="180">
        <f t="shared" si="21"/>
        <v>0</v>
      </c>
      <c r="Q172" s="180">
        <v>0</v>
      </c>
      <c r="R172" s="180">
        <f t="shared" si="22"/>
        <v>0</v>
      </c>
      <c r="S172" s="180">
        <v>0</v>
      </c>
      <c r="T172" s="181">
        <f t="shared" si="23"/>
        <v>0</v>
      </c>
      <c r="AR172" s="17" t="s">
        <v>1627</v>
      </c>
      <c r="AT172" s="17" t="s">
        <v>275</v>
      </c>
      <c r="AU172" s="17" t="s">
        <v>79</v>
      </c>
      <c r="AY172" s="17" t="s">
        <v>128</v>
      </c>
      <c r="BE172" s="182">
        <f t="shared" si="24"/>
        <v>0</v>
      </c>
      <c r="BF172" s="182">
        <f t="shared" si="25"/>
        <v>0</v>
      </c>
      <c r="BG172" s="182">
        <f t="shared" si="26"/>
        <v>0</v>
      </c>
      <c r="BH172" s="182">
        <f t="shared" si="27"/>
        <v>0</v>
      </c>
      <c r="BI172" s="182">
        <f t="shared" si="28"/>
        <v>0</v>
      </c>
      <c r="BJ172" s="17" t="s">
        <v>77</v>
      </c>
      <c r="BK172" s="182">
        <f t="shared" si="29"/>
        <v>0</v>
      </c>
      <c r="BL172" s="17" t="s">
        <v>650</v>
      </c>
      <c r="BM172" s="17" t="s">
        <v>3107</v>
      </c>
    </row>
    <row r="173" spans="2:65" s="1" customFormat="1" ht="22.5" customHeight="1">
      <c r="B173" s="34"/>
      <c r="C173" s="241" t="s">
        <v>788</v>
      </c>
      <c r="D173" s="241" t="s">
        <v>275</v>
      </c>
      <c r="E173" s="242" t="s">
        <v>3108</v>
      </c>
      <c r="F173" s="243" t="s">
        <v>3109</v>
      </c>
      <c r="G173" s="244" t="s">
        <v>1851</v>
      </c>
      <c r="H173" s="245">
        <v>1</v>
      </c>
      <c r="I173" s="246"/>
      <c r="J173" s="245">
        <f t="shared" si="20"/>
        <v>0</v>
      </c>
      <c r="K173" s="243" t="s">
        <v>19</v>
      </c>
      <c r="L173" s="247"/>
      <c r="M173" s="248" t="s">
        <v>19</v>
      </c>
      <c r="N173" s="249" t="s">
        <v>41</v>
      </c>
      <c r="O173" s="35"/>
      <c r="P173" s="180">
        <f t="shared" si="21"/>
        <v>0</v>
      </c>
      <c r="Q173" s="180">
        <v>0</v>
      </c>
      <c r="R173" s="180">
        <f t="shared" si="22"/>
        <v>0</v>
      </c>
      <c r="S173" s="180">
        <v>0</v>
      </c>
      <c r="T173" s="181">
        <f t="shared" si="23"/>
        <v>0</v>
      </c>
      <c r="AR173" s="17" t="s">
        <v>1627</v>
      </c>
      <c r="AT173" s="17" t="s">
        <v>275</v>
      </c>
      <c r="AU173" s="17" t="s">
        <v>79</v>
      </c>
      <c r="AY173" s="17" t="s">
        <v>128</v>
      </c>
      <c r="BE173" s="182">
        <f t="shared" si="24"/>
        <v>0</v>
      </c>
      <c r="BF173" s="182">
        <f t="shared" si="25"/>
        <v>0</v>
      </c>
      <c r="BG173" s="182">
        <f t="shared" si="26"/>
        <v>0</v>
      </c>
      <c r="BH173" s="182">
        <f t="shared" si="27"/>
        <v>0</v>
      </c>
      <c r="BI173" s="182">
        <f t="shared" si="28"/>
        <v>0</v>
      </c>
      <c r="BJ173" s="17" t="s">
        <v>77</v>
      </c>
      <c r="BK173" s="182">
        <f t="shared" si="29"/>
        <v>0</v>
      </c>
      <c r="BL173" s="17" t="s">
        <v>650</v>
      </c>
      <c r="BM173" s="17" t="s">
        <v>3110</v>
      </c>
    </row>
    <row r="174" spans="2:65" s="1" customFormat="1" ht="22.5" customHeight="1">
      <c r="B174" s="34"/>
      <c r="C174" s="241" t="s">
        <v>793</v>
      </c>
      <c r="D174" s="241" t="s">
        <v>275</v>
      </c>
      <c r="E174" s="242" t="s">
        <v>3111</v>
      </c>
      <c r="F174" s="243" t="s">
        <v>3112</v>
      </c>
      <c r="G174" s="244" t="s">
        <v>1851</v>
      </c>
      <c r="H174" s="245">
        <v>1</v>
      </c>
      <c r="I174" s="246"/>
      <c r="J174" s="245">
        <f t="shared" si="20"/>
        <v>0</v>
      </c>
      <c r="K174" s="243" t="s">
        <v>19</v>
      </c>
      <c r="L174" s="247"/>
      <c r="M174" s="248" t="s">
        <v>19</v>
      </c>
      <c r="N174" s="249" t="s">
        <v>41</v>
      </c>
      <c r="O174" s="35"/>
      <c r="P174" s="180">
        <f t="shared" si="21"/>
        <v>0</v>
      </c>
      <c r="Q174" s="180">
        <v>0</v>
      </c>
      <c r="R174" s="180">
        <f t="shared" si="22"/>
        <v>0</v>
      </c>
      <c r="S174" s="180">
        <v>0</v>
      </c>
      <c r="T174" s="181">
        <f t="shared" si="23"/>
        <v>0</v>
      </c>
      <c r="AR174" s="17" t="s">
        <v>1627</v>
      </c>
      <c r="AT174" s="17" t="s">
        <v>275</v>
      </c>
      <c r="AU174" s="17" t="s">
        <v>79</v>
      </c>
      <c r="AY174" s="17" t="s">
        <v>128</v>
      </c>
      <c r="BE174" s="182">
        <f t="shared" si="24"/>
        <v>0</v>
      </c>
      <c r="BF174" s="182">
        <f t="shared" si="25"/>
        <v>0</v>
      </c>
      <c r="BG174" s="182">
        <f t="shared" si="26"/>
        <v>0</v>
      </c>
      <c r="BH174" s="182">
        <f t="shared" si="27"/>
        <v>0</v>
      </c>
      <c r="BI174" s="182">
        <f t="shared" si="28"/>
        <v>0</v>
      </c>
      <c r="BJ174" s="17" t="s">
        <v>77</v>
      </c>
      <c r="BK174" s="182">
        <f t="shared" si="29"/>
        <v>0</v>
      </c>
      <c r="BL174" s="17" t="s">
        <v>650</v>
      </c>
      <c r="BM174" s="17" t="s">
        <v>3113</v>
      </c>
    </row>
    <row r="175" spans="2:65" s="1" customFormat="1" ht="22.5" customHeight="1">
      <c r="B175" s="34"/>
      <c r="C175" s="241" t="s">
        <v>798</v>
      </c>
      <c r="D175" s="241" t="s">
        <v>275</v>
      </c>
      <c r="E175" s="242" t="s">
        <v>3114</v>
      </c>
      <c r="F175" s="243" t="s">
        <v>3115</v>
      </c>
      <c r="G175" s="244" t="s">
        <v>1851</v>
      </c>
      <c r="H175" s="245">
        <v>1</v>
      </c>
      <c r="I175" s="246"/>
      <c r="J175" s="245">
        <f t="shared" si="20"/>
        <v>0</v>
      </c>
      <c r="K175" s="243" t="s">
        <v>19</v>
      </c>
      <c r="L175" s="247"/>
      <c r="M175" s="248" t="s">
        <v>19</v>
      </c>
      <c r="N175" s="249" t="s">
        <v>41</v>
      </c>
      <c r="O175" s="35"/>
      <c r="P175" s="180">
        <f t="shared" si="21"/>
        <v>0</v>
      </c>
      <c r="Q175" s="180">
        <v>0</v>
      </c>
      <c r="R175" s="180">
        <f t="shared" si="22"/>
        <v>0</v>
      </c>
      <c r="S175" s="180">
        <v>0</v>
      </c>
      <c r="T175" s="181">
        <f t="shared" si="23"/>
        <v>0</v>
      </c>
      <c r="AR175" s="17" t="s">
        <v>1627</v>
      </c>
      <c r="AT175" s="17" t="s">
        <v>275</v>
      </c>
      <c r="AU175" s="17" t="s">
        <v>79</v>
      </c>
      <c r="AY175" s="17" t="s">
        <v>128</v>
      </c>
      <c r="BE175" s="182">
        <f t="shared" si="24"/>
        <v>0</v>
      </c>
      <c r="BF175" s="182">
        <f t="shared" si="25"/>
        <v>0</v>
      </c>
      <c r="BG175" s="182">
        <f t="shared" si="26"/>
        <v>0</v>
      </c>
      <c r="BH175" s="182">
        <f t="shared" si="27"/>
        <v>0</v>
      </c>
      <c r="BI175" s="182">
        <f t="shared" si="28"/>
        <v>0</v>
      </c>
      <c r="BJ175" s="17" t="s">
        <v>77</v>
      </c>
      <c r="BK175" s="182">
        <f t="shared" si="29"/>
        <v>0</v>
      </c>
      <c r="BL175" s="17" t="s">
        <v>650</v>
      </c>
      <c r="BM175" s="17" t="s">
        <v>3116</v>
      </c>
    </row>
    <row r="176" spans="2:65" s="1" customFormat="1" ht="22.5" customHeight="1">
      <c r="B176" s="34"/>
      <c r="C176" s="241" t="s">
        <v>804</v>
      </c>
      <c r="D176" s="241" t="s">
        <v>275</v>
      </c>
      <c r="E176" s="242" t="s">
        <v>3117</v>
      </c>
      <c r="F176" s="243" t="s">
        <v>3118</v>
      </c>
      <c r="G176" s="244" t="s">
        <v>1851</v>
      </c>
      <c r="H176" s="245">
        <v>1</v>
      </c>
      <c r="I176" s="246"/>
      <c r="J176" s="245">
        <f t="shared" si="20"/>
        <v>0</v>
      </c>
      <c r="K176" s="243" t="s">
        <v>19</v>
      </c>
      <c r="L176" s="247"/>
      <c r="M176" s="248" t="s">
        <v>19</v>
      </c>
      <c r="N176" s="249" t="s">
        <v>41</v>
      </c>
      <c r="O176" s="35"/>
      <c r="P176" s="180">
        <f t="shared" si="21"/>
        <v>0</v>
      </c>
      <c r="Q176" s="180">
        <v>0</v>
      </c>
      <c r="R176" s="180">
        <f t="shared" si="22"/>
        <v>0</v>
      </c>
      <c r="S176" s="180">
        <v>0</v>
      </c>
      <c r="T176" s="181">
        <f t="shared" si="23"/>
        <v>0</v>
      </c>
      <c r="AR176" s="17" t="s">
        <v>1627</v>
      </c>
      <c r="AT176" s="17" t="s">
        <v>275</v>
      </c>
      <c r="AU176" s="17" t="s">
        <v>79</v>
      </c>
      <c r="AY176" s="17" t="s">
        <v>128</v>
      </c>
      <c r="BE176" s="182">
        <f t="shared" si="24"/>
        <v>0</v>
      </c>
      <c r="BF176" s="182">
        <f t="shared" si="25"/>
        <v>0</v>
      </c>
      <c r="BG176" s="182">
        <f t="shared" si="26"/>
        <v>0</v>
      </c>
      <c r="BH176" s="182">
        <f t="shared" si="27"/>
        <v>0</v>
      </c>
      <c r="BI176" s="182">
        <f t="shared" si="28"/>
        <v>0</v>
      </c>
      <c r="BJ176" s="17" t="s">
        <v>77</v>
      </c>
      <c r="BK176" s="182">
        <f t="shared" si="29"/>
        <v>0</v>
      </c>
      <c r="BL176" s="17" t="s">
        <v>650</v>
      </c>
      <c r="BM176" s="17" t="s">
        <v>3119</v>
      </c>
    </row>
    <row r="177" spans="2:65" s="1" customFormat="1" ht="22.5" customHeight="1">
      <c r="B177" s="34"/>
      <c r="C177" s="241" t="s">
        <v>811</v>
      </c>
      <c r="D177" s="241" t="s">
        <v>275</v>
      </c>
      <c r="E177" s="242" t="s">
        <v>3120</v>
      </c>
      <c r="F177" s="243" t="s">
        <v>3121</v>
      </c>
      <c r="G177" s="244" t="s">
        <v>1851</v>
      </c>
      <c r="H177" s="245">
        <v>1</v>
      </c>
      <c r="I177" s="246"/>
      <c r="J177" s="245">
        <f t="shared" si="20"/>
        <v>0</v>
      </c>
      <c r="K177" s="243" t="s">
        <v>19</v>
      </c>
      <c r="L177" s="247"/>
      <c r="M177" s="248" t="s">
        <v>19</v>
      </c>
      <c r="N177" s="249" t="s">
        <v>41</v>
      </c>
      <c r="O177" s="35"/>
      <c r="P177" s="180">
        <f t="shared" si="21"/>
        <v>0</v>
      </c>
      <c r="Q177" s="180">
        <v>0</v>
      </c>
      <c r="R177" s="180">
        <f t="shared" si="22"/>
        <v>0</v>
      </c>
      <c r="S177" s="180">
        <v>0</v>
      </c>
      <c r="T177" s="181">
        <f t="shared" si="23"/>
        <v>0</v>
      </c>
      <c r="AR177" s="17" t="s">
        <v>1627</v>
      </c>
      <c r="AT177" s="17" t="s">
        <v>275</v>
      </c>
      <c r="AU177" s="17" t="s">
        <v>79</v>
      </c>
      <c r="AY177" s="17" t="s">
        <v>128</v>
      </c>
      <c r="BE177" s="182">
        <f t="shared" si="24"/>
        <v>0</v>
      </c>
      <c r="BF177" s="182">
        <f t="shared" si="25"/>
        <v>0</v>
      </c>
      <c r="BG177" s="182">
        <f t="shared" si="26"/>
        <v>0</v>
      </c>
      <c r="BH177" s="182">
        <f t="shared" si="27"/>
        <v>0</v>
      </c>
      <c r="BI177" s="182">
        <f t="shared" si="28"/>
        <v>0</v>
      </c>
      <c r="BJ177" s="17" t="s">
        <v>77</v>
      </c>
      <c r="BK177" s="182">
        <f t="shared" si="29"/>
        <v>0</v>
      </c>
      <c r="BL177" s="17" t="s">
        <v>650</v>
      </c>
      <c r="BM177" s="17" t="s">
        <v>3122</v>
      </c>
    </row>
    <row r="178" spans="2:65" s="1" customFormat="1" ht="22.5" customHeight="1">
      <c r="B178" s="34"/>
      <c r="C178" s="241" t="s">
        <v>816</v>
      </c>
      <c r="D178" s="241" t="s">
        <v>275</v>
      </c>
      <c r="E178" s="242" t="s">
        <v>3123</v>
      </c>
      <c r="F178" s="243" t="s">
        <v>3124</v>
      </c>
      <c r="G178" s="244" t="s">
        <v>217</v>
      </c>
      <c r="H178" s="245">
        <v>100</v>
      </c>
      <c r="I178" s="246"/>
      <c r="J178" s="245">
        <f t="shared" si="20"/>
        <v>0</v>
      </c>
      <c r="K178" s="243" t="s">
        <v>19</v>
      </c>
      <c r="L178" s="247"/>
      <c r="M178" s="248" t="s">
        <v>19</v>
      </c>
      <c r="N178" s="249" t="s">
        <v>41</v>
      </c>
      <c r="O178" s="35"/>
      <c r="P178" s="180">
        <f t="shared" si="21"/>
        <v>0</v>
      </c>
      <c r="Q178" s="180">
        <v>0</v>
      </c>
      <c r="R178" s="180">
        <f t="shared" si="22"/>
        <v>0</v>
      </c>
      <c r="S178" s="180">
        <v>0</v>
      </c>
      <c r="T178" s="181">
        <f t="shared" si="23"/>
        <v>0</v>
      </c>
      <c r="AR178" s="17" t="s">
        <v>1627</v>
      </c>
      <c r="AT178" s="17" t="s">
        <v>275</v>
      </c>
      <c r="AU178" s="17" t="s">
        <v>79</v>
      </c>
      <c r="AY178" s="17" t="s">
        <v>128</v>
      </c>
      <c r="BE178" s="182">
        <f t="shared" si="24"/>
        <v>0</v>
      </c>
      <c r="BF178" s="182">
        <f t="shared" si="25"/>
        <v>0</v>
      </c>
      <c r="BG178" s="182">
        <f t="shared" si="26"/>
        <v>0</v>
      </c>
      <c r="BH178" s="182">
        <f t="shared" si="27"/>
        <v>0</v>
      </c>
      <c r="BI178" s="182">
        <f t="shared" si="28"/>
        <v>0</v>
      </c>
      <c r="BJ178" s="17" t="s">
        <v>77</v>
      </c>
      <c r="BK178" s="182">
        <f t="shared" si="29"/>
        <v>0</v>
      </c>
      <c r="BL178" s="17" t="s">
        <v>650</v>
      </c>
      <c r="BM178" s="17" t="s">
        <v>3125</v>
      </c>
    </row>
    <row r="179" spans="2:65" s="1" customFormat="1" ht="22.5" customHeight="1">
      <c r="B179" s="34"/>
      <c r="C179" s="241" t="s">
        <v>822</v>
      </c>
      <c r="D179" s="241" t="s">
        <v>275</v>
      </c>
      <c r="E179" s="242" t="s">
        <v>3126</v>
      </c>
      <c r="F179" s="243" t="s">
        <v>3127</v>
      </c>
      <c r="G179" s="244" t="s">
        <v>217</v>
      </c>
      <c r="H179" s="245">
        <v>50</v>
      </c>
      <c r="I179" s="246"/>
      <c r="J179" s="245">
        <f t="shared" si="20"/>
        <v>0</v>
      </c>
      <c r="K179" s="243" t="s">
        <v>19</v>
      </c>
      <c r="L179" s="247"/>
      <c r="M179" s="248" t="s">
        <v>19</v>
      </c>
      <c r="N179" s="249" t="s">
        <v>41</v>
      </c>
      <c r="O179" s="35"/>
      <c r="P179" s="180">
        <f t="shared" si="21"/>
        <v>0</v>
      </c>
      <c r="Q179" s="180">
        <v>0</v>
      </c>
      <c r="R179" s="180">
        <f t="shared" si="22"/>
        <v>0</v>
      </c>
      <c r="S179" s="180">
        <v>0</v>
      </c>
      <c r="T179" s="181">
        <f t="shared" si="23"/>
        <v>0</v>
      </c>
      <c r="AR179" s="17" t="s">
        <v>1627</v>
      </c>
      <c r="AT179" s="17" t="s">
        <v>275</v>
      </c>
      <c r="AU179" s="17" t="s">
        <v>79</v>
      </c>
      <c r="AY179" s="17" t="s">
        <v>128</v>
      </c>
      <c r="BE179" s="182">
        <f t="shared" si="24"/>
        <v>0</v>
      </c>
      <c r="BF179" s="182">
        <f t="shared" si="25"/>
        <v>0</v>
      </c>
      <c r="BG179" s="182">
        <f t="shared" si="26"/>
        <v>0</v>
      </c>
      <c r="BH179" s="182">
        <f t="shared" si="27"/>
        <v>0</v>
      </c>
      <c r="BI179" s="182">
        <f t="shared" si="28"/>
        <v>0</v>
      </c>
      <c r="BJ179" s="17" t="s">
        <v>77</v>
      </c>
      <c r="BK179" s="182">
        <f t="shared" si="29"/>
        <v>0</v>
      </c>
      <c r="BL179" s="17" t="s">
        <v>650</v>
      </c>
      <c r="BM179" s="17" t="s">
        <v>3128</v>
      </c>
    </row>
    <row r="180" spans="2:65" s="1" customFormat="1" ht="22.5" customHeight="1">
      <c r="B180" s="34"/>
      <c r="C180" s="241" t="s">
        <v>827</v>
      </c>
      <c r="D180" s="241" t="s">
        <v>275</v>
      </c>
      <c r="E180" s="242" t="s">
        <v>3129</v>
      </c>
      <c r="F180" s="243" t="s">
        <v>3130</v>
      </c>
      <c r="G180" s="244" t="s">
        <v>217</v>
      </c>
      <c r="H180" s="245">
        <v>85</v>
      </c>
      <c r="I180" s="246"/>
      <c r="J180" s="245">
        <f t="shared" si="20"/>
        <v>0</v>
      </c>
      <c r="K180" s="243" t="s">
        <v>19</v>
      </c>
      <c r="L180" s="247"/>
      <c r="M180" s="248" t="s">
        <v>19</v>
      </c>
      <c r="N180" s="249" t="s">
        <v>41</v>
      </c>
      <c r="O180" s="35"/>
      <c r="P180" s="180">
        <f t="shared" si="21"/>
        <v>0</v>
      </c>
      <c r="Q180" s="180">
        <v>0</v>
      </c>
      <c r="R180" s="180">
        <f t="shared" si="22"/>
        <v>0</v>
      </c>
      <c r="S180" s="180">
        <v>0</v>
      </c>
      <c r="T180" s="181">
        <f t="shared" si="23"/>
        <v>0</v>
      </c>
      <c r="AR180" s="17" t="s">
        <v>1627</v>
      </c>
      <c r="AT180" s="17" t="s">
        <v>275</v>
      </c>
      <c r="AU180" s="17" t="s">
        <v>79</v>
      </c>
      <c r="AY180" s="17" t="s">
        <v>128</v>
      </c>
      <c r="BE180" s="182">
        <f t="shared" si="24"/>
        <v>0</v>
      </c>
      <c r="BF180" s="182">
        <f t="shared" si="25"/>
        <v>0</v>
      </c>
      <c r="BG180" s="182">
        <f t="shared" si="26"/>
        <v>0</v>
      </c>
      <c r="BH180" s="182">
        <f t="shared" si="27"/>
        <v>0</v>
      </c>
      <c r="BI180" s="182">
        <f t="shared" si="28"/>
        <v>0</v>
      </c>
      <c r="BJ180" s="17" t="s">
        <v>77</v>
      </c>
      <c r="BK180" s="182">
        <f t="shared" si="29"/>
        <v>0</v>
      </c>
      <c r="BL180" s="17" t="s">
        <v>650</v>
      </c>
      <c r="BM180" s="17" t="s">
        <v>3131</v>
      </c>
    </row>
    <row r="181" spans="2:65" s="1" customFormat="1" ht="22.5" customHeight="1">
      <c r="B181" s="34"/>
      <c r="C181" s="241" t="s">
        <v>633</v>
      </c>
      <c r="D181" s="241" t="s">
        <v>275</v>
      </c>
      <c r="E181" s="242" t="s">
        <v>3132</v>
      </c>
      <c r="F181" s="243" t="s">
        <v>3133</v>
      </c>
      <c r="G181" s="244" t="s">
        <v>217</v>
      </c>
      <c r="H181" s="245">
        <v>30</v>
      </c>
      <c r="I181" s="246"/>
      <c r="J181" s="245">
        <f t="shared" si="20"/>
        <v>0</v>
      </c>
      <c r="K181" s="243" t="s">
        <v>19</v>
      </c>
      <c r="L181" s="247"/>
      <c r="M181" s="248" t="s">
        <v>19</v>
      </c>
      <c r="N181" s="249" t="s">
        <v>41</v>
      </c>
      <c r="O181" s="35"/>
      <c r="P181" s="180">
        <f t="shared" si="21"/>
        <v>0</v>
      </c>
      <c r="Q181" s="180">
        <v>0</v>
      </c>
      <c r="R181" s="180">
        <f t="shared" si="22"/>
        <v>0</v>
      </c>
      <c r="S181" s="180">
        <v>0</v>
      </c>
      <c r="T181" s="181">
        <f t="shared" si="23"/>
        <v>0</v>
      </c>
      <c r="AR181" s="17" t="s">
        <v>1627</v>
      </c>
      <c r="AT181" s="17" t="s">
        <v>275</v>
      </c>
      <c r="AU181" s="17" t="s">
        <v>79</v>
      </c>
      <c r="AY181" s="17" t="s">
        <v>128</v>
      </c>
      <c r="BE181" s="182">
        <f t="shared" si="24"/>
        <v>0</v>
      </c>
      <c r="BF181" s="182">
        <f t="shared" si="25"/>
        <v>0</v>
      </c>
      <c r="BG181" s="182">
        <f t="shared" si="26"/>
        <v>0</v>
      </c>
      <c r="BH181" s="182">
        <f t="shared" si="27"/>
        <v>0</v>
      </c>
      <c r="BI181" s="182">
        <f t="shared" si="28"/>
        <v>0</v>
      </c>
      <c r="BJ181" s="17" t="s">
        <v>77</v>
      </c>
      <c r="BK181" s="182">
        <f t="shared" si="29"/>
        <v>0</v>
      </c>
      <c r="BL181" s="17" t="s">
        <v>650</v>
      </c>
      <c r="BM181" s="17" t="s">
        <v>3134</v>
      </c>
    </row>
    <row r="182" spans="2:65" s="1" customFormat="1" ht="22.5" customHeight="1">
      <c r="B182" s="34"/>
      <c r="C182" s="241" t="s">
        <v>840</v>
      </c>
      <c r="D182" s="241" t="s">
        <v>275</v>
      </c>
      <c r="E182" s="242" t="s">
        <v>2995</v>
      </c>
      <c r="F182" s="243" t="s">
        <v>2996</v>
      </c>
      <c r="G182" s="244" t="s">
        <v>1851</v>
      </c>
      <c r="H182" s="245">
        <v>20</v>
      </c>
      <c r="I182" s="246"/>
      <c r="J182" s="245">
        <f aca="true" t="shared" si="30" ref="J182:J213">ROUND(I182*H182,1)</f>
        <v>0</v>
      </c>
      <c r="K182" s="243" t="s">
        <v>19</v>
      </c>
      <c r="L182" s="247"/>
      <c r="M182" s="248" t="s">
        <v>19</v>
      </c>
      <c r="N182" s="249" t="s">
        <v>41</v>
      </c>
      <c r="O182" s="35"/>
      <c r="P182" s="180">
        <f aca="true" t="shared" si="31" ref="P182:P213">O182*H182</f>
        <v>0</v>
      </c>
      <c r="Q182" s="180">
        <v>0</v>
      </c>
      <c r="R182" s="180">
        <f aca="true" t="shared" si="32" ref="R182:R213">Q182*H182</f>
        <v>0</v>
      </c>
      <c r="S182" s="180">
        <v>0</v>
      </c>
      <c r="T182" s="181">
        <f aca="true" t="shared" si="33" ref="T182:T213">S182*H182</f>
        <v>0</v>
      </c>
      <c r="AR182" s="17" t="s">
        <v>1627</v>
      </c>
      <c r="AT182" s="17" t="s">
        <v>275</v>
      </c>
      <c r="AU182" s="17" t="s">
        <v>79</v>
      </c>
      <c r="AY182" s="17" t="s">
        <v>128</v>
      </c>
      <c r="BE182" s="182">
        <f aca="true" t="shared" si="34" ref="BE182:BE187">IF(N182="základní",J182,0)</f>
        <v>0</v>
      </c>
      <c r="BF182" s="182">
        <f aca="true" t="shared" si="35" ref="BF182:BF187">IF(N182="snížená",J182,0)</f>
        <v>0</v>
      </c>
      <c r="BG182" s="182">
        <f aca="true" t="shared" si="36" ref="BG182:BG187">IF(N182="zákl. přenesená",J182,0)</f>
        <v>0</v>
      </c>
      <c r="BH182" s="182">
        <f aca="true" t="shared" si="37" ref="BH182:BH187">IF(N182="sníž. přenesená",J182,0)</f>
        <v>0</v>
      </c>
      <c r="BI182" s="182">
        <f aca="true" t="shared" si="38" ref="BI182:BI187">IF(N182="nulová",J182,0)</f>
        <v>0</v>
      </c>
      <c r="BJ182" s="17" t="s">
        <v>77</v>
      </c>
      <c r="BK182" s="182">
        <f aca="true" t="shared" si="39" ref="BK182:BK187">ROUND(I182*H182,1)</f>
        <v>0</v>
      </c>
      <c r="BL182" s="17" t="s">
        <v>650</v>
      </c>
      <c r="BM182" s="17" t="s">
        <v>3135</v>
      </c>
    </row>
    <row r="183" spans="2:65" s="1" customFormat="1" ht="22.5" customHeight="1">
      <c r="B183" s="34"/>
      <c r="C183" s="241" t="s">
        <v>846</v>
      </c>
      <c r="D183" s="241" t="s">
        <v>275</v>
      </c>
      <c r="E183" s="242" t="s">
        <v>3136</v>
      </c>
      <c r="F183" s="243" t="s">
        <v>3137</v>
      </c>
      <c r="G183" s="244" t="s">
        <v>1851</v>
      </c>
      <c r="H183" s="245">
        <v>4</v>
      </c>
      <c r="I183" s="246"/>
      <c r="J183" s="245">
        <f t="shared" si="30"/>
        <v>0</v>
      </c>
      <c r="K183" s="243" t="s">
        <v>19</v>
      </c>
      <c r="L183" s="247"/>
      <c r="M183" s="248" t="s">
        <v>19</v>
      </c>
      <c r="N183" s="249" t="s">
        <v>41</v>
      </c>
      <c r="O183" s="35"/>
      <c r="P183" s="180">
        <f t="shared" si="31"/>
        <v>0</v>
      </c>
      <c r="Q183" s="180">
        <v>0</v>
      </c>
      <c r="R183" s="180">
        <f t="shared" si="32"/>
        <v>0</v>
      </c>
      <c r="S183" s="180">
        <v>0</v>
      </c>
      <c r="T183" s="181">
        <f t="shared" si="33"/>
        <v>0</v>
      </c>
      <c r="AR183" s="17" t="s">
        <v>1627</v>
      </c>
      <c r="AT183" s="17" t="s">
        <v>275</v>
      </c>
      <c r="AU183" s="17" t="s">
        <v>79</v>
      </c>
      <c r="AY183" s="17" t="s">
        <v>128</v>
      </c>
      <c r="BE183" s="182">
        <f t="shared" si="34"/>
        <v>0</v>
      </c>
      <c r="BF183" s="182">
        <f t="shared" si="35"/>
        <v>0</v>
      </c>
      <c r="BG183" s="182">
        <f t="shared" si="36"/>
        <v>0</v>
      </c>
      <c r="BH183" s="182">
        <f t="shared" si="37"/>
        <v>0</v>
      </c>
      <c r="BI183" s="182">
        <f t="shared" si="38"/>
        <v>0</v>
      </c>
      <c r="BJ183" s="17" t="s">
        <v>77</v>
      </c>
      <c r="BK183" s="182">
        <f t="shared" si="39"/>
        <v>0</v>
      </c>
      <c r="BL183" s="17" t="s">
        <v>650</v>
      </c>
      <c r="BM183" s="17" t="s">
        <v>3138</v>
      </c>
    </row>
    <row r="184" spans="2:65" s="1" customFormat="1" ht="22.5" customHeight="1">
      <c r="B184" s="34"/>
      <c r="C184" s="241" t="s">
        <v>854</v>
      </c>
      <c r="D184" s="241" t="s">
        <v>275</v>
      </c>
      <c r="E184" s="242" t="s">
        <v>3139</v>
      </c>
      <c r="F184" s="243" t="s">
        <v>3140</v>
      </c>
      <c r="G184" s="244" t="s">
        <v>1851</v>
      </c>
      <c r="H184" s="245">
        <v>2</v>
      </c>
      <c r="I184" s="246"/>
      <c r="J184" s="245">
        <f t="shared" si="30"/>
        <v>0</v>
      </c>
      <c r="K184" s="243" t="s">
        <v>19</v>
      </c>
      <c r="L184" s="247"/>
      <c r="M184" s="248" t="s">
        <v>19</v>
      </c>
      <c r="N184" s="249" t="s">
        <v>41</v>
      </c>
      <c r="O184" s="35"/>
      <c r="P184" s="180">
        <f t="shared" si="31"/>
        <v>0</v>
      </c>
      <c r="Q184" s="180">
        <v>0</v>
      </c>
      <c r="R184" s="180">
        <f t="shared" si="32"/>
        <v>0</v>
      </c>
      <c r="S184" s="180">
        <v>0</v>
      </c>
      <c r="T184" s="181">
        <f t="shared" si="33"/>
        <v>0</v>
      </c>
      <c r="AR184" s="17" t="s">
        <v>1627</v>
      </c>
      <c r="AT184" s="17" t="s">
        <v>275</v>
      </c>
      <c r="AU184" s="17" t="s">
        <v>79</v>
      </c>
      <c r="AY184" s="17" t="s">
        <v>128</v>
      </c>
      <c r="BE184" s="182">
        <f t="shared" si="34"/>
        <v>0</v>
      </c>
      <c r="BF184" s="182">
        <f t="shared" si="35"/>
        <v>0</v>
      </c>
      <c r="BG184" s="182">
        <f t="shared" si="36"/>
        <v>0</v>
      </c>
      <c r="BH184" s="182">
        <f t="shared" si="37"/>
        <v>0</v>
      </c>
      <c r="BI184" s="182">
        <f t="shared" si="38"/>
        <v>0</v>
      </c>
      <c r="BJ184" s="17" t="s">
        <v>77</v>
      </c>
      <c r="BK184" s="182">
        <f t="shared" si="39"/>
        <v>0</v>
      </c>
      <c r="BL184" s="17" t="s">
        <v>650</v>
      </c>
      <c r="BM184" s="17" t="s">
        <v>3141</v>
      </c>
    </row>
    <row r="185" spans="2:65" s="1" customFormat="1" ht="22.5" customHeight="1">
      <c r="B185" s="34"/>
      <c r="C185" s="241" t="s">
        <v>859</v>
      </c>
      <c r="D185" s="241" t="s">
        <v>275</v>
      </c>
      <c r="E185" s="242" t="s">
        <v>3142</v>
      </c>
      <c r="F185" s="243" t="s">
        <v>3143</v>
      </c>
      <c r="G185" s="244" t="s">
        <v>217</v>
      </c>
      <c r="H185" s="245">
        <v>10</v>
      </c>
      <c r="I185" s="246"/>
      <c r="J185" s="245">
        <f t="shared" si="30"/>
        <v>0</v>
      </c>
      <c r="K185" s="243" t="s">
        <v>19</v>
      </c>
      <c r="L185" s="247"/>
      <c r="M185" s="248" t="s">
        <v>19</v>
      </c>
      <c r="N185" s="249" t="s">
        <v>41</v>
      </c>
      <c r="O185" s="35"/>
      <c r="P185" s="180">
        <f t="shared" si="31"/>
        <v>0</v>
      </c>
      <c r="Q185" s="180">
        <v>0</v>
      </c>
      <c r="R185" s="180">
        <f t="shared" si="32"/>
        <v>0</v>
      </c>
      <c r="S185" s="180">
        <v>0</v>
      </c>
      <c r="T185" s="181">
        <f t="shared" si="33"/>
        <v>0</v>
      </c>
      <c r="AR185" s="17" t="s">
        <v>1627</v>
      </c>
      <c r="AT185" s="17" t="s">
        <v>275</v>
      </c>
      <c r="AU185" s="17" t="s">
        <v>79</v>
      </c>
      <c r="AY185" s="17" t="s">
        <v>128</v>
      </c>
      <c r="BE185" s="182">
        <f t="shared" si="34"/>
        <v>0</v>
      </c>
      <c r="BF185" s="182">
        <f t="shared" si="35"/>
        <v>0</v>
      </c>
      <c r="BG185" s="182">
        <f t="shared" si="36"/>
        <v>0</v>
      </c>
      <c r="BH185" s="182">
        <f t="shared" si="37"/>
        <v>0</v>
      </c>
      <c r="BI185" s="182">
        <f t="shared" si="38"/>
        <v>0</v>
      </c>
      <c r="BJ185" s="17" t="s">
        <v>77</v>
      </c>
      <c r="BK185" s="182">
        <f t="shared" si="39"/>
        <v>0</v>
      </c>
      <c r="BL185" s="17" t="s">
        <v>650</v>
      </c>
      <c r="BM185" s="17" t="s">
        <v>3144</v>
      </c>
    </row>
    <row r="186" spans="2:65" s="1" customFormat="1" ht="22.5" customHeight="1">
      <c r="B186" s="34"/>
      <c r="C186" s="241" t="s">
        <v>865</v>
      </c>
      <c r="D186" s="241" t="s">
        <v>275</v>
      </c>
      <c r="E186" s="242" t="s">
        <v>3145</v>
      </c>
      <c r="F186" s="243" t="s">
        <v>3146</v>
      </c>
      <c r="G186" s="244" t="s">
        <v>1851</v>
      </c>
      <c r="H186" s="245">
        <v>1</v>
      </c>
      <c r="I186" s="246"/>
      <c r="J186" s="245">
        <f t="shared" si="30"/>
        <v>0</v>
      </c>
      <c r="K186" s="243" t="s">
        <v>19</v>
      </c>
      <c r="L186" s="247"/>
      <c r="M186" s="248" t="s">
        <v>19</v>
      </c>
      <c r="N186" s="249" t="s">
        <v>41</v>
      </c>
      <c r="O186" s="35"/>
      <c r="P186" s="180">
        <f t="shared" si="31"/>
        <v>0</v>
      </c>
      <c r="Q186" s="180">
        <v>0</v>
      </c>
      <c r="R186" s="180">
        <f t="shared" si="32"/>
        <v>0</v>
      </c>
      <c r="S186" s="180">
        <v>0</v>
      </c>
      <c r="T186" s="181">
        <f t="shared" si="33"/>
        <v>0</v>
      </c>
      <c r="AR186" s="17" t="s">
        <v>1627</v>
      </c>
      <c r="AT186" s="17" t="s">
        <v>275</v>
      </c>
      <c r="AU186" s="17" t="s">
        <v>79</v>
      </c>
      <c r="AY186" s="17" t="s">
        <v>128</v>
      </c>
      <c r="BE186" s="182">
        <f t="shared" si="34"/>
        <v>0</v>
      </c>
      <c r="BF186" s="182">
        <f t="shared" si="35"/>
        <v>0</v>
      </c>
      <c r="BG186" s="182">
        <f t="shared" si="36"/>
        <v>0</v>
      </c>
      <c r="BH186" s="182">
        <f t="shared" si="37"/>
        <v>0</v>
      </c>
      <c r="BI186" s="182">
        <f t="shared" si="38"/>
        <v>0</v>
      </c>
      <c r="BJ186" s="17" t="s">
        <v>77</v>
      </c>
      <c r="BK186" s="182">
        <f t="shared" si="39"/>
        <v>0</v>
      </c>
      <c r="BL186" s="17" t="s">
        <v>650</v>
      </c>
      <c r="BM186" s="17" t="s">
        <v>3147</v>
      </c>
    </row>
    <row r="187" spans="2:65" s="1" customFormat="1" ht="22.5" customHeight="1">
      <c r="B187" s="34"/>
      <c r="C187" s="241" t="s">
        <v>872</v>
      </c>
      <c r="D187" s="241" t="s">
        <v>275</v>
      </c>
      <c r="E187" s="242" t="s">
        <v>3148</v>
      </c>
      <c r="F187" s="243" t="s">
        <v>3149</v>
      </c>
      <c r="G187" s="244" t="s">
        <v>227</v>
      </c>
      <c r="H187" s="245">
        <v>1</v>
      </c>
      <c r="I187" s="246"/>
      <c r="J187" s="245">
        <f t="shared" si="30"/>
        <v>0</v>
      </c>
      <c r="K187" s="243" t="s">
        <v>19</v>
      </c>
      <c r="L187" s="247"/>
      <c r="M187" s="248" t="s">
        <v>19</v>
      </c>
      <c r="N187" s="249" t="s">
        <v>41</v>
      </c>
      <c r="O187" s="35"/>
      <c r="P187" s="180">
        <f t="shared" si="31"/>
        <v>0</v>
      </c>
      <c r="Q187" s="180">
        <v>0</v>
      </c>
      <c r="R187" s="180">
        <f t="shared" si="32"/>
        <v>0</v>
      </c>
      <c r="S187" s="180">
        <v>0</v>
      </c>
      <c r="T187" s="181">
        <f t="shared" si="33"/>
        <v>0</v>
      </c>
      <c r="AR187" s="17" t="s">
        <v>1627</v>
      </c>
      <c r="AT187" s="17" t="s">
        <v>275</v>
      </c>
      <c r="AU187" s="17" t="s">
        <v>79</v>
      </c>
      <c r="AY187" s="17" t="s">
        <v>128</v>
      </c>
      <c r="BE187" s="182">
        <f t="shared" si="34"/>
        <v>0</v>
      </c>
      <c r="BF187" s="182">
        <f t="shared" si="35"/>
        <v>0</v>
      </c>
      <c r="BG187" s="182">
        <f t="shared" si="36"/>
        <v>0</v>
      </c>
      <c r="BH187" s="182">
        <f t="shared" si="37"/>
        <v>0</v>
      </c>
      <c r="BI187" s="182">
        <f t="shared" si="38"/>
        <v>0</v>
      </c>
      <c r="BJ187" s="17" t="s">
        <v>77</v>
      </c>
      <c r="BK187" s="182">
        <f t="shared" si="39"/>
        <v>0</v>
      </c>
      <c r="BL187" s="17" t="s">
        <v>650</v>
      </c>
      <c r="BM187" s="17" t="s">
        <v>3150</v>
      </c>
    </row>
    <row r="188" spans="2:63" s="9" customFormat="1" ht="29.85" customHeight="1">
      <c r="B188" s="158"/>
      <c r="C188" s="159"/>
      <c r="D188" s="160" t="s">
        <v>69</v>
      </c>
      <c r="E188" s="199" t="s">
        <v>79</v>
      </c>
      <c r="F188" s="199" t="s">
        <v>3151</v>
      </c>
      <c r="G188" s="159"/>
      <c r="H188" s="159"/>
      <c r="I188" s="162"/>
      <c r="J188" s="200">
        <f>BK188</f>
        <v>0</v>
      </c>
      <c r="K188" s="159"/>
      <c r="L188" s="164"/>
      <c r="M188" s="165"/>
      <c r="N188" s="166"/>
      <c r="O188" s="166"/>
      <c r="P188" s="167">
        <f>P189</f>
        <v>0</v>
      </c>
      <c r="Q188" s="166"/>
      <c r="R188" s="167">
        <f>R189</f>
        <v>0</v>
      </c>
      <c r="S188" s="166"/>
      <c r="T188" s="168">
        <f>T189</f>
        <v>0</v>
      </c>
      <c r="AR188" s="169" t="s">
        <v>139</v>
      </c>
      <c r="AT188" s="170" t="s">
        <v>69</v>
      </c>
      <c r="AU188" s="170" t="s">
        <v>77</v>
      </c>
      <c r="AY188" s="169" t="s">
        <v>128</v>
      </c>
      <c r="BK188" s="171">
        <f>BK189</f>
        <v>0</v>
      </c>
    </row>
    <row r="189" spans="2:65" s="1" customFormat="1" ht="22.5" customHeight="1">
      <c r="B189" s="34"/>
      <c r="C189" s="241" t="s">
        <v>879</v>
      </c>
      <c r="D189" s="241" t="s">
        <v>275</v>
      </c>
      <c r="E189" s="242" t="s">
        <v>3152</v>
      </c>
      <c r="F189" s="243" t="s">
        <v>3153</v>
      </c>
      <c r="G189" s="244" t="s">
        <v>690</v>
      </c>
      <c r="H189" s="245">
        <v>53</v>
      </c>
      <c r="I189" s="246"/>
      <c r="J189" s="245">
        <f>ROUND(I189*H189,1)</f>
        <v>0</v>
      </c>
      <c r="K189" s="243" t="s">
        <v>19</v>
      </c>
      <c r="L189" s="247"/>
      <c r="M189" s="248" t="s">
        <v>19</v>
      </c>
      <c r="N189" s="249" t="s">
        <v>41</v>
      </c>
      <c r="O189" s="35"/>
      <c r="P189" s="180">
        <f>O189*H189</f>
        <v>0</v>
      </c>
      <c r="Q189" s="180">
        <v>0</v>
      </c>
      <c r="R189" s="180">
        <f>Q189*H189</f>
        <v>0</v>
      </c>
      <c r="S189" s="180">
        <v>0</v>
      </c>
      <c r="T189" s="181">
        <f>S189*H189</f>
        <v>0</v>
      </c>
      <c r="AR189" s="17" t="s">
        <v>1627</v>
      </c>
      <c r="AT189" s="17" t="s">
        <v>275</v>
      </c>
      <c r="AU189" s="17" t="s">
        <v>79</v>
      </c>
      <c r="AY189" s="17" t="s">
        <v>128</v>
      </c>
      <c r="BE189" s="182">
        <f>IF(N189="základní",J189,0)</f>
        <v>0</v>
      </c>
      <c r="BF189" s="182">
        <f>IF(N189="snížená",J189,0)</f>
        <v>0</v>
      </c>
      <c r="BG189" s="182">
        <f>IF(N189="zákl. přenesená",J189,0)</f>
        <v>0</v>
      </c>
      <c r="BH189" s="182">
        <f>IF(N189="sníž. přenesená",J189,0)</f>
        <v>0</v>
      </c>
      <c r="BI189" s="182">
        <f>IF(N189="nulová",J189,0)</f>
        <v>0</v>
      </c>
      <c r="BJ189" s="17" t="s">
        <v>77</v>
      </c>
      <c r="BK189" s="182">
        <f>ROUND(I189*H189,1)</f>
        <v>0</v>
      </c>
      <c r="BL189" s="17" t="s">
        <v>650</v>
      </c>
      <c r="BM189" s="17" t="s">
        <v>3154</v>
      </c>
    </row>
    <row r="190" spans="2:63" s="9" customFormat="1" ht="29.85" customHeight="1">
      <c r="B190" s="158"/>
      <c r="C190" s="159"/>
      <c r="D190" s="160" t="s">
        <v>69</v>
      </c>
      <c r="E190" s="199" t="s">
        <v>139</v>
      </c>
      <c r="F190" s="199" t="s">
        <v>2849</v>
      </c>
      <c r="G190" s="159"/>
      <c r="H190" s="159"/>
      <c r="I190" s="162"/>
      <c r="J190" s="200">
        <f>BK190</f>
        <v>0</v>
      </c>
      <c r="K190" s="159"/>
      <c r="L190" s="164"/>
      <c r="M190" s="165"/>
      <c r="N190" s="166"/>
      <c r="O190" s="166"/>
      <c r="P190" s="167">
        <f>SUM(P191:P273)</f>
        <v>0</v>
      </c>
      <c r="Q190" s="166"/>
      <c r="R190" s="167">
        <f>SUM(R191:R273)</f>
        <v>0</v>
      </c>
      <c r="S190" s="166"/>
      <c r="T190" s="168">
        <f>SUM(T191:T273)</f>
        <v>0</v>
      </c>
      <c r="AR190" s="169" t="s">
        <v>139</v>
      </c>
      <c r="AT190" s="170" t="s">
        <v>69</v>
      </c>
      <c r="AU190" s="170" t="s">
        <v>77</v>
      </c>
      <c r="AY190" s="169" t="s">
        <v>128</v>
      </c>
      <c r="BK190" s="171">
        <f>SUM(BK191:BK273)</f>
        <v>0</v>
      </c>
    </row>
    <row r="191" spans="2:65" s="1" customFormat="1" ht="22.5" customHeight="1">
      <c r="B191" s="34"/>
      <c r="C191" s="172" t="s">
        <v>884</v>
      </c>
      <c r="D191" s="172" t="s">
        <v>129</v>
      </c>
      <c r="E191" s="173" t="s">
        <v>3155</v>
      </c>
      <c r="F191" s="174" t="s">
        <v>3156</v>
      </c>
      <c r="G191" s="175" t="s">
        <v>217</v>
      </c>
      <c r="H191" s="176">
        <v>115</v>
      </c>
      <c r="I191" s="177"/>
      <c r="J191" s="176">
        <f aca="true" t="shared" si="40" ref="J191:J222">ROUND(I191*H191,1)</f>
        <v>0</v>
      </c>
      <c r="K191" s="174" t="s">
        <v>19</v>
      </c>
      <c r="L191" s="54"/>
      <c r="M191" s="178" t="s">
        <v>19</v>
      </c>
      <c r="N191" s="179" t="s">
        <v>41</v>
      </c>
      <c r="O191" s="35"/>
      <c r="P191" s="180">
        <f aca="true" t="shared" si="41" ref="P191:P222">O191*H191</f>
        <v>0</v>
      </c>
      <c r="Q191" s="180">
        <v>0</v>
      </c>
      <c r="R191" s="180">
        <f aca="true" t="shared" si="42" ref="R191:R222">Q191*H191</f>
        <v>0</v>
      </c>
      <c r="S191" s="180">
        <v>0</v>
      </c>
      <c r="T191" s="181">
        <f aca="true" t="shared" si="43" ref="T191:T222">S191*H191</f>
        <v>0</v>
      </c>
      <c r="AR191" s="17" t="s">
        <v>650</v>
      </c>
      <c r="AT191" s="17" t="s">
        <v>129</v>
      </c>
      <c r="AU191" s="17" t="s">
        <v>79</v>
      </c>
      <c r="AY191" s="17" t="s">
        <v>128</v>
      </c>
      <c r="BE191" s="182">
        <f aca="true" t="shared" si="44" ref="BE191:BE222">IF(N191="základní",J191,0)</f>
        <v>0</v>
      </c>
      <c r="BF191" s="182">
        <f aca="true" t="shared" si="45" ref="BF191:BF222">IF(N191="snížená",J191,0)</f>
        <v>0</v>
      </c>
      <c r="BG191" s="182">
        <f aca="true" t="shared" si="46" ref="BG191:BG222">IF(N191="zákl. přenesená",J191,0)</f>
        <v>0</v>
      </c>
      <c r="BH191" s="182">
        <f aca="true" t="shared" si="47" ref="BH191:BH222">IF(N191="sníž. přenesená",J191,0)</f>
        <v>0</v>
      </c>
      <c r="BI191" s="182">
        <f aca="true" t="shared" si="48" ref="BI191:BI222">IF(N191="nulová",J191,0)</f>
        <v>0</v>
      </c>
      <c r="BJ191" s="17" t="s">
        <v>77</v>
      </c>
      <c r="BK191" s="182">
        <f aca="true" t="shared" si="49" ref="BK191:BK222">ROUND(I191*H191,1)</f>
        <v>0</v>
      </c>
      <c r="BL191" s="17" t="s">
        <v>650</v>
      </c>
      <c r="BM191" s="17" t="s">
        <v>3157</v>
      </c>
    </row>
    <row r="192" spans="2:65" s="1" customFormat="1" ht="22.5" customHeight="1">
      <c r="B192" s="34"/>
      <c r="C192" s="172" t="s">
        <v>888</v>
      </c>
      <c r="D192" s="172" t="s">
        <v>129</v>
      </c>
      <c r="E192" s="173" t="s">
        <v>3158</v>
      </c>
      <c r="F192" s="174" t="s">
        <v>3159</v>
      </c>
      <c r="G192" s="175" t="s">
        <v>217</v>
      </c>
      <c r="H192" s="176">
        <v>35</v>
      </c>
      <c r="I192" s="177"/>
      <c r="J192" s="176">
        <f t="shared" si="40"/>
        <v>0</v>
      </c>
      <c r="K192" s="174" t="s">
        <v>19</v>
      </c>
      <c r="L192" s="54"/>
      <c r="M192" s="178" t="s">
        <v>19</v>
      </c>
      <c r="N192" s="179" t="s">
        <v>41</v>
      </c>
      <c r="O192" s="35"/>
      <c r="P192" s="180">
        <f t="shared" si="41"/>
        <v>0</v>
      </c>
      <c r="Q192" s="180">
        <v>0</v>
      </c>
      <c r="R192" s="180">
        <f t="shared" si="42"/>
        <v>0</v>
      </c>
      <c r="S192" s="180">
        <v>0</v>
      </c>
      <c r="T192" s="181">
        <f t="shared" si="43"/>
        <v>0</v>
      </c>
      <c r="AR192" s="17" t="s">
        <v>650</v>
      </c>
      <c r="AT192" s="17" t="s">
        <v>129</v>
      </c>
      <c r="AU192" s="17" t="s">
        <v>79</v>
      </c>
      <c r="AY192" s="17" t="s">
        <v>128</v>
      </c>
      <c r="BE192" s="182">
        <f t="shared" si="44"/>
        <v>0</v>
      </c>
      <c r="BF192" s="182">
        <f t="shared" si="45"/>
        <v>0</v>
      </c>
      <c r="BG192" s="182">
        <f t="shared" si="46"/>
        <v>0</v>
      </c>
      <c r="BH192" s="182">
        <f t="shared" si="47"/>
        <v>0</v>
      </c>
      <c r="BI192" s="182">
        <f t="shared" si="48"/>
        <v>0</v>
      </c>
      <c r="BJ192" s="17" t="s">
        <v>77</v>
      </c>
      <c r="BK192" s="182">
        <f t="shared" si="49"/>
        <v>0</v>
      </c>
      <c r="BL192" s="17" t="s">
        <v>650</v>
      </c>
      <c r="BM192" s="17" t="s">
        <v>3160</v>
      </c>
    </row>
    <row r="193" spans="2:65" s="1" customFormat="1" ht="22.5" customHeight="1">
      <c r="B193" s="34"/>
      <c r="C193" s="172" t="s">
        <v>893</v>
      </c>
      <c r="D193" s="172" t="s">
        <v>129</v>
      </c>
      <c r="E193" s="173" t="s">
        <v>3158</v>
      </c>
      <c r="F193" s="174" t="s">
        <v>3159</v>
      </c>
      <c r="G193" s="175" t="s">
        <v>217</v>
      </c>
      <c r="H193" s="176">
        <v>875</v>
      </c>
      <c r="I193" s="177"/>
      <c r="J193" s="176">
        <f t="shared" si="40"/>
        <v>0</v>
      </c>
      <c r="K193" s="174" t="s">
        <v>19</v>
      </c>
      <c r="L193" s="54"/>
      <c r="M193" s="178" t="s">
        <v>19</v>
      </c>
      <c r="N193" s="179" t="s">
        <v>41</v>
      </c>
      <c r="O193" s="35"/>
      <c r="P193" s="180">
        <f t="shared" si="41"/>
        <v>0</v>
      </c>
      <c r="Q193" s="180">
        <v>0</v>
      </c>
      <c r="R193" s="180">
        <f t="shared" si="42"/>
        <v>0</v>
      </c>
      <c r="S193" s="180">
        <v>0</v>
      </c>
      <c r="T193" s="181">
        <f t="shared" si="43"/>
        <v>0</v>
      </c>
      <c r="AR193" s="17" t="s">
        <v>650</v>
      </c>
      <c r="AT193" s="17" t="s">
        <v>129</v>
      </c>
      <c r="AU193" s="17" t="s">
        <v>79</v>
      </c>
      <c r="AY193" s="17" t="s">
        <v>128</v>
      </c>
      <c r="BE193" s="182">
        <f t="shared" si="44"/>
        <v>0</v>
      </c>
      <c r="BF193" s="182">
        <f t="shared" si="45"/>
        <v>0</v>
      </c>
      <c r="BG193" s="182">
        <f t="shared" si="46"/>
        <v>0</v>
      </c>
      <c r="BH193" s="182">
        <f t="shared" si="47"/>
        <v>0</v>
      </c>
      <c r="BI193" s="182">
        <f t="shared" si="48"/>
        <v>0</v>
      </c>
      <c r="BJ193" s="17" t="s">
        <v>77</v>
      </c>
      <c r="BK193" s="182">
        <f t="shared" si="49"/>
        <v>0</v>
      </c>
      <c r="BL193" s="17" t="s">
        <v>650</v>
      </c>
      <c r="BM193" s="17" t="s">
        <v>3161</v>
      </c>
    </row>
    <row r="194" spans="2:65" s="1" customFormat="1" ht="22.5" customHeight="1">
      <c r="B194" s="34"/>
      <c r="C194" s="172" t="s">
        <v>897</v>
      </c>
      <c r="D194" s="172" t="s">
        <v>129</v>
      </c>
      <c r="E194" s="173" t="s">
        <v>3162</v>
      </c>
      <c r="F194" s="174" t="s">
        <v>3163</v>
      </c>
      <c r="G194" s="175" t="s">
        <v>1851</v>
      </c>
      <c r="H194" s="176">
        <v>285</v>
      </c>
      <c r="I194" s="177"/>
      <c r="J194" s="176">
        <f t="shared" si="40"/>
        <v>0</v>
      </c>
      <c r="K194" s="174" t="s">
        <v>19</v>
      </c>
      <c r="L194" s="54"/>
      <c r="M194" s="178" t="s">
        <v>19</v>
      </c>
      <c r="N194" s="179" t="s">
        <v>41</v>
      </c>
      <c r="O194" s="35"/>
      <c r="P194" s="180">
        <f t="shared" si="41"/>
        <v>0</v>
      </c>
      <c r="Q194" s="180">
        <v>0</v>
      </c>
      <c r="R194" s="180">
        <f t="shared" si="42"/>
        <v>0</v>
      </c>
      <c r="S194" s="180">
        <v>0</v>
      </c>
      <c r="T194" s="181">
        <f t="shared" si="43"/>
        <v>0</v>
      </c>
      <c r="AR194" s="17" t="s">
        <v>650</v>
      </c>
      <c r="AT194" s="17" t="s">
        <v>129</v>
      </c>
      <c r="AU194" s="17" t="s">
        <v>79</v>
      </c>
      <c r="AY194" s="17" t="s">
        <v>128</v>
      </c>
      <c r="BE194" s="182">
        <f t="shared" si="44"/>
        <v>0</v>
      </c>
      <c r="BF194" s="182">
        <f t="shared" si="45"/>
        <v>0</v>
      </c>
      <c r="BG194" s="182">
        <f t="shared" si="46"/>
        <v>0</v>
      </c>
      <c r="BH194" s="182">
        <f t="shared" si="47"/>
        <v>0</v>
      </c>
      <c r="BI194" s="182">
        <f t="shared" si="48"/>
        <v>0</v>
      </c>
      <c r="BJ194" s="17" t="s">
        <v>77</v>
      </c>
      <c r="BK194" s="182">
        <f t="shared" si="49"/>
        <v>0</v>
      </c>
      <c r="BL194" s="17" t="s">
        <v>650</v>
      </c>
      <c r="BM194" s="17" t="s">
        <v>3164</v>
      </c>
    </row>
    <row r="195" spans="2:65" s="1" customFormat="1" ht="22.5" customHeight="1">
      <c r="B195" s="34"/>
      <c r="C195" s="172" t="s">
        <v>901</v>
      </c>
      <c r="D195" s="172" t="s">
        <v>129</v>
      </c>
      <c r="E195" s="173" t="s">
        <v>3165</v>
      </c>
      <c r="F195" s="174" t="s">
        <v>3166</v>
      </c>
      <c r="G195" s="175" t="s">
        <v>1851</v>
      </c>
      <c r="H195" s="176">
        <v>14</v>
      </c>
      <c r="I195" s="177"/>
      <c r="J195" s="176">
        <f t="shared" si="40"/>
        <v>0</v>
      </c>
      <c r="K195" s="174" t="s">
        <v>19</v>
      </c>
      <c r="L195" s="54"/>
      <c r="M195" s="178" t="s">
        <v>19</v>
      </c>
      <c r="N195" s="179" t="s">
        <v>41</v>
      </c>
      <c r="O195" s="35"/>
      <c r="P195" s="180">
        <f t="shared" si="41"/>
        <v>0</v>
      </c>
      <c r="Q195" s="180">
        <v>0</v>
      </c>
      <c r="R195" s="180">
        <f t="shared" si="42"/>
        <v>0</v>
      </c>
      <c r="S195" s="180">
        <v>0</v>
      </c>
      <c r="T195" s="181">
        <f t="shared" si="43"/>
        <v>0</v>
      </c>
      <c r="AR195" s="17" t="s">
        <v>650</v>
      </c>
      <c r="AT195" s="17" t="s">
        <v>129</v>
      </c>
      <c r="AU195" s="17" t="s">
        <v>79</v>
      </c>
      <c r="AY195" s="17" t="s">
        <v>128</v>
      </c>
      <c r="BE195" s="182">
        <f t="shared" si="44"/>
        <v>0</v>
      </c>
      <c r="BF195" s="182">
        <f t="shared" si="45"/>
        <v>0</v>
      </c>
      <c r="BG195" s="182">
        <f t="shared" si="46"/>
        <v>0</v>
      </c>
      <c r="BH195" s="182">
        <f t="shared" si="47"/>
        <v>0</v>
      </c>
      <c r="BI195" s="182">
        <f t="shared" si="48"/>
        <v>0</v>
      </c>
      <c r="BJ195" s="17" t="s">
        <v>77</v>
      </c>
      <c r="BK195" s="182">
        <f t="shared" si="49"/>
        <v>0</v>
      </c>
      <c r="BL195" s="17" t="s">
        <v>650</v>
      </c>
      <c r="BM195" s="17" t="s">
        <v>3167</v>
      </c>
    </row>
    <row r="196" spans="2:65" s="1" customFormat="1" ht="22.5" customHeight="1">
      <c r="B196" s="34"/>
      <c r="C196" s="172" t="s">
        <v>905</v>
      </c>
      <c r="D196" s="172" t="s">
        <v>129</v>
      </c>
      <c r="E196" s="173" t="s">
        <v>3168</v>
      </c>
      <c r="F196" s="174" t="s">
        <v>3169</v>
      </c>
      <c r="G196" s="175" t="s">
        <v>1851</v>
      </c>
      <c r="H196" s="176">
        <v>845</v>
      </c>
      <c r="I196" s="177"/>
      <c r="J196" s="176">
        <f t="shared" si="40"/>
        <v>0</v>
      </c>
      <c r="K196" s="174" t="s">
        <v>19</v>
      </c>
      <c r="L196" s="54"/>
      <c r="M196" s="178" t="s">
        <v>19</v>
      </c>
      <c r="N196" s="179" t="s">
        <v>41</v>
      </c>
      <c r="O196" s="35"/>
      <c r="P196" s="180">
        <f t="shared" si="41"/>
        <v>0</v>
      </c>
      <c r="Q196" s="180">
        <v>0</v>
      </c>
      <c r="R196" s="180">
        <f t="shared" si="42"/>
        <v>0</v>
      </c>
      <c r="S196" s="180">
        <v>0</v>
      </c>
      <c r="T196" s="181">
        <f t="shared" si="43"/>
        <v>0</v>
      </c>
      <c r="AR196" s="17" t="s">
        <v>650</v>
      </c>
      <c r="AT196" s="17" t="s">
        <v>129</v>
      </c>
      <c r="AU196" s="17" t="s">
        <v>79</v>
      </c>
      <c r="AY196" s="17" t="s">
        <v>128</v>
      </c>
      <c r="BE196" s="182">
        <f t="shared" si="44"/>
        <v>0</v>
      </c>
      <c r="BF196" s="182">
        <f t="shared" si="45"/>
        <v>0</v>
      </c>
      <c r="BG196" s="182">
        <f t="shared" si="46"/>
        <v>0</v>
      </c>
      <c r="BH196" s="182">
        <f t="shared" si="47"/>
        <v>0</v>
      </c>
      <c r="BI196" s="182">
        <f t="shared" si="48"/>
        <v>0</v>
      </c>
      <c r="BJ196" s="17" t="s">
        <v>77</v>
      </c>
      <c r="BK196" s="182">
        <f t="shared" si="49"/>
        <v>0</v>
      </c>
      <c r="BL196" s="17" t="s">
        <v>650</v>
      </c>
      <c r="BM196" s="17" t="s">
        <v>3170</v>
      </c>
    </row>
    <row r="197" spans="2:65" s="1" customFormat="1" ht="22.5" customHeight="1">
      <c r="B197" s="34"/>
      <c r="C197" s="172" t="s">
        <v>909</v>
      </c>
      <c r="D197" s="172" t="s">
        <v>129</v>
      </c>
      <c r="E197" s="173" t="s">
        <v>3168</v>
      </c>
      <c r="F197" s="174" t="s">
        <v>3169</v>
      </c>
      <c r="G197" s="175" t="s">
        <v>1851</v>
      </c>
      <c r="H197" s="176">
        <v>19</v>
      </c>
      <c r="I197" s="177"/>
      <c r="J197" s="176">
        <f t="shared" si="40"/>
        <v>0</v>
      </c>
      <c r="K197" s="174" t="s">
        <v>19</v>
      </c>
      <c r="L197" s="54"/>
      <c r="M197" s="178" t="s">
        <v>19</v>
      </c>
      <c r="N197" s="179" t="s">
        <v>41</v>
      </c>
      <c r="O197" s="35"/>
      <c r="P197" s="180">
        <f t="shared" si="41"/>
        <v>0</v>
      </c>
      <c r="Q197" s="180">
        <v>0</v>
      </c>
      <c r="R197" s="180">
        <f t="shared" si="42"/>
        <v>0</v>
      </c>
      <c r="S197" s="180">
        <v>0</v>
      </c>
      <c r="T197" s="181">
        <f t="shared" si="43"/>
        <v>0</v>
      </c>
      <c r="AR197" s="17" t="s">
        <v>650</v>
      </c>
      <c r="AT197" s="17" t="s">
        <v>129</v>
      </c>
      <c r="AU197" s="17" t="s">
        <v>79</v>
      </c>
      <c r="AY197" s="17" t="s">
        <v>128</v>
      </c>
      <c r="BE197" s="182">
        <f t="shared" si="44"/>
        <v>0</v>
      </c>
      <c r="BF197" s="182">
        <f t="shared" si="45"/>
        <v>0</v>
      </c>
      <c r="BG197" s="182">
        <f t="shared" si="46"/>
        <v>0</v>
      </c>
      <c r="BH197" s="182">
        <f t="shared" si="47"/>
        <v>0</v>
      </c>
      <c r="BI197" s="182">
        <f t="shared" si="48"/>
        <v>0</v>
      </c>
      <c r="BJ197" s="17" t="s">
        <v>77</v>
      </c>
      <c r="BK197" s="182">
        <f t="shared" si="49"/>
        <v>0</v>
      </c>
      <c r="BL197" s="17" t="s">
        <v>650</v>
      </c>
      <c r="BM197" s="17" t="s">
        <v>3171</v>
      </c>
    </row>
    <row r="198" spans="2:65" s="1" customFormat="1" ht="22.5" customHeight="1">
      <c r="B198" s="34"/>
      <c r="C198" s="172" t="s">
        <v>918</v>
      </c>
      <c r="D198" s="172" t="s">
        <v>129</v>
      </c>
      <c r="E198" s="173" t="s">
        <v>3162</v>
      </c>
      <c r="F198" s="174" t="s">
        <v>3163</v>
      </c>
      <c r="G198" s="175" t="s">
        <v>1851</v>
      </c>
      <c r="H198" s="176">
        <v>9</v>
      </c>
      <c r="I198" s="177"/>
      <c r="J198" s="176">
        <f t="shared" si="40"/>
        <v>0</v>
      </c>
      <c r="K198" s="174" t="s">
        <v>19</v>
      </c>
      <c r="L198" s="54"/>
      <c r="M198" s="178" t="s">
        <v>19</v>
      </c>
      <c r="N198" s="179" t="s">
        <v>41</v>
      </c>
      <c r="O198" s="35"/>
      <c r="P198" s="180">
        <f t="shared" si="41"/>
        <v>0</v>
      </c>
      <c r="Q198" s="180">
        <v>0</v>
      </c>
      <c r="R198" s="180">
        <f t="shared" si="42"/>
        <v>0</v>
      </c>
      <c r="S198" s="180">
        <v>0</v>
      </c>
      <c r="T198" s="181">
        <f t="shared" si="43"/>
        <v>0</v>
      </c>
      <c r="AR198" s="17" t="s">
        <v>650</v>
      </c>
      <c r="AT198" s="17" t="s">
        <v>129</v>
      </c>
      <c r="AU198" s="17" t="s">
        <v>79</v>
      </c>
      <c r="AY198" s="17" t="s">
        <v>128</v>
      </c>
      <c r="BE198" s="182">
        <f t="shared" si="44"/>
        <v>0</v>
      </c>
      <c r="BF198" s="182">
        <f t="shared" si="45"/>
        <v>0</v>
      </c>
      <c r="BG198" s="182">
        <f t="shared" si="46"/>
        <v>0</v>
      </c>
      <c r="BH198" s="182">
        <f t="shared" si="47"/>
        <v>0</v>
      </c>
      <c r="BI198" s="182">
        <f t="shared" si="48"/>
        <v>0</v>
      </c>
      <c r="BJ198" s="17" t="s">
        <v>77</v>
      </c>
      <c r="BK198" s="182">
        <f t="shared" si="49"/>
        <v>0</v>
      </c>
      <c r="BL198" s="17" t="s">
        <v>650</v>
      </c>
      <c r="BM198" s="17" t="s">
        <v>3172</v>
      </c>
    </row>
    <row r="199" spans="2:65" s="1" customFormat="1" ht="22.5" customHeight="1">
      <c r="B199" s="34"/>
      <c r="C199" s="172" t="s">
        <v>928</v>
      </c>
      <c r="D199" s="172" t="s">
        <v>129</v>
      </c>
      <c r="E199" s="173" t="s">
        <v>3173</v>
      </c>
      <c r="F199" s="174" t="s">
        <v>3174</v>
      </c>
      <c r="G199" s="175" t="s">
        <v>1851</v>
      </c>
      <c r="H199" s="176">
        <v>7</v>
      </c>
      <c r="I199" s="177"/>
      <c r="J199" s="176">
        <f t="shared" si="40"/>
        <v>0</v>
      </c>
      <c r="K199" s="174" t="s">
        <v>19</v>
      </c>
      <c r="L199" s="54"/>
      <c r="M199" s="178" t="s">
        <v>19</v>
      </c>
      <c r="N199" s="179" t="s">
        <v>41</v>
      </c>
      <c r="O199" s="35"/>
      <c r="P199" s="180">
        <f t="shared" si="41"/>
        <v>0</v>
      </c>
      <c r="Q199" s="180">
        <v>0</v>
      </c>
      <c r="R199" s="180">
        <f t="shared" si="42"/>
        <v>0</v>
      </c>
      <c r="S199" s="180">
        <v>0</v>
      </c>
      <c r="T199" s="181">
        <f t="shared" si="43"/>
        <v>0</v>
      </c>
      <c r="AR199" s="17" t="s">
        <v>650</v>
      </c>
      <c r="AT199" s="17" t="s">
        <v>129</v>
      </c>
      <c r="AU199" s="17" t="s">
        <v>79</v>
      </c>
      <c r="AY199" s="17" t="s">
        <v>128</v>
      </c>
      <c r="BE199" s="182">
        <f t="shared" si="44"/>
        <v>0</v>
      </c>
      <c r="BF199" s="182">
        <f t="shared" si="45"/>
        <v>0</v>
      </c>
      <c r="BG199" s="182">
        <f t="shared" si="46"/>
        <v>0</v>
      </c>
      <c r="BH199" s="182">
        <f t="shared" si="47"/>
        <v>0</v>
      </c>
      <c r="BI199" s="182">
        <f t="shared" si="48"/>
        <v>0</v>
      </c>
      <c r="BJ199" s="17" t="s">
        <v>77</v>
      </c>
      <c r="BK199" s="182">
        <f t="shared" si="49"/>
        <v>0</v>
      </c>
      <c r="BL199" s="17" t="s">
        <v>650</v>
      </c>
      <c r="BM199" s="17" t="s">
        <v>3175</v>
      </c>
    </row>
    <row r="200" spans="2:65" s="1" customFormat="1" ht="22.5" customHeight="1">
      <c r="B200" s="34"/>
      <c r="C200" s="172" t="s">
        <v>934</v>
      </c>
      <c r="D200" s="172" t="s">
        <v>129</v>
      </c>
      <c r="E200" s="173" t="s">
        <v>3176</v>
      </c>
      <c r="F200" s="174" t="s">
        <v>3177</v>
      </c>
      <c r="G200" s="175" t="s">
        <v>1851</v>
      </c>
      <c r="H200" s="176">
        <v>14</v>
      </c>
      <c r="I200" s="177"/>
      <c r="J200" s="176">
        <f t="shared" si="40"/>
        <v>0</v>
      </c>
      <c r="K200" s="174" t="s">
        <v>19</v>
      </c>
      <c r="L200" s="54"/>
      <c r="M200" s="178" t="s">
        <v>19</v>
      </c>
      <c r="N200" s="179" t="s">
        <v>41</v>
      </c>
      <c r="O200" s="35"/>
      <c r="P200" s="180">
        <f t="shared" si="41"/>
        <v>0</v>
      </c>
      <c r="Q200" s="180">
        <v>0</v>
      </c>
      <c r="R200" s="180">
        <f t="shared" si="42"/>
        <v>0</v>
      </c>
      <c r="S200" s="180">
        <v>0</v>
      </c>
      <c r="T200" s="181">
        <f t="shared" si="43"/>
        <v>0</v>
      </c>
      <c r="AR200" s="17" t="s">
        <v>650</v>
      </c>
      <c r="AT200" s="17" t="s">
        <v>129</v>
      </c>
      <c r="AU200" s="17" t="s">
        <v>79</v>
      </c>
      <c r="AY200" s="17" t="s">
        <v>128</v>
      </c>
      <c r="BE200" s="182">
        <f t="shared" si="44"/>
        <v>0</v>
      </c>
      <c r="BF200" s="182">
        <f t="shared" si="45"/>
        <v>0</v>
      </c>
      <c r="BG200" s="182">
        <f t="shared" si="46"/>
        <v>0</v>
      </c>
      <c r="BH200" s="182">
        <f t="shared" si="47"/>
        <v>0</v>
      </c>
      <c r="BI200" s="182">
        <f t="shared" si="48"/>
        <v>0</v>
      </c>
      <c r="BJ200" s="17" t="s">
        <v>77</v>
      </c>
      <c r="BK200" s="182">
        <f t="shared" si="49"/>
        <v>0</v>
      </c>
      <c r="BL200" s="17" t="s">
        <v>650</v>
      </c>
      <c r="BM200" s="17" t="s">
        <v>3178</v>
      </c>
    </row>
    <row r="201" spans="2:65" s="1" customFormat="1" ht="22.5" customHeight="1">
      <c r="B201" s="34"/>
      <c r="C201" s="172" t="s">
        <v>940</v>
      </c>
      <c r="D201" s="172" t="s">
        <v>129</v>
      </c>
      <c r="E201" s="173" t="s">
        <v>3179</v>
      </c>
      <c r="F201" s="174" t="s">
        <v>3180</v>
      </c>
      <c r="G201" s="175" t="s">
        <v>1851</v>
      </c>
      <c r="H201" s="176">
        <v>265</v>
      </c>
      <c r="I201" s="177"/>
      <c r="J201" s="176">
        <f t="shared" si="40"/>
        <v>0</v>
      </c>
      <c r="K201" s="174" t="s">
        <v>19</v>
      </c>
      <c r="L201" s="54"/>
      <c r="M201" s="178" t="s">
        <v>19</v>
      </c>
      <c r="N201" s="179" t="s">
        <v>41</v>
      </c>
      <c r="O201" s="35"/>
      <c r="P201" s="180">
        <f t="shared" si="41"/>
        <v>0</v>
      </c>
      <c r="Q201" s="180">
        <v>0</v>
      </c>
      <c r="R201" s="180">
        <f t="shared" si="42"/>
        <v>0</v>
      </c>
      <c r="S201" s="180">
        <v>0</v>
      </c>
      <c r="T201" s="181">
        <f t="shared" si="43"/>
        <v>0</v>
      </c>
      <c r="AR201" s="17" t="s">
        <v>650</v>
      </c>
      <c r="AT201" s="17" t="s">
        <v>129</v>
      </c>
      <c r="AU201" s="17" t="s">
        <v>79</v>
      </c>
      <c r="AY201" s="17" t="s">
        <v>128</v>
      </c>
      <c r="BE201" s="182">
        <f t="shared" si="44"/>
        <v>0</v>
      </c>
      <c r="BF201" s="182">
        <f t="shared" si="45"/>
        <v>0</v>
      </c>
      <c r="BG201" s="182">
        <f t="shared" si="46"/>
        <v>0</v>
      </c>
      <c r="BH201" s="182">
        <f t="shared" si="47"/>
        <v>0</v>
      </c>
      <c r="BI201" s="182">
        <f t="shared" si="48"/>
        <v>0</v>
      </c>
      <c r="BJ201" s="17" t="s">
        <v>77</v>
      </c>
      <c r="BK201" s="182">
        <f t="shared" si="49"/>
        <v>0</v>
      </c>
      <c r="BL201" s="17" t="s">
        <v>650</v>
      </c>
      <c r="BM201" s="17" t="s">
        <v>3181</v>
      </c>
    </row>
    <row r="202" spans="2:65" s="1" customFormat="1" ht="22.5" customHeight="1">
      <c r="B202" s="34"/>
      <c r="C202" s="172" t="s">
        <v>945</v>
      </c>
      <c r="D202" s="172" t="s">
        <v>129</v>
      </c>
      <c r="E202" s="173" t="s">
        <v>3182</v>
      </c>
      <c r="F202" s="174" t="s">
        <v>3183</v>
      </c>
      <c r="G202" s="175" t="s">
        <v>217</v>
      </c>
      <c r="H202" s="176">
        <v>145</v>
      </c>
      <c r="I202" s="177"/>
      <c r="J202" s="176">
        <f t="shared" si="40"/>
        <v>0</v>
      </c>
      <c r="K202" s="174" t="s">
        <v>19</v>
      </c>
      <c r="L202" s="54"/>
      <c r="M202" s="178" t="s">
        <v>19</v>
      </c>
      <c r="N202" s="179" t="s">
        <v>41</v>
      </c>
      <c r="O202" s="35"/>
      <c r="P202" s="180">
        <f t="shared" si="41"/>
        <v>0</v>
      </c>
      <c r="Q202" s="180">
        <v>0</v>
      </c>
      <c r="R202" s="180">
        <f t="shared" si="42"/>
        <v>0</v>
      </c>
      <c r="S202" s="180">
        <v>0</v>
      </c>
      <c r="T202" s="181">
        <f t="shared" si="43"/>
        <v>0</v>
      </c>
      <c r="AR202" s="17" t="s">
        <v>650</v>
      </c>
      <c r="AT202" s="17" t="s">
        <v>129</v>
      </c>
      <c r="AU202" s="17" t="s">
        <v>79</v>
      </c>
      <c r="AY202" s="17" t="s">
        <v>128</v>
      </c>
      <c r="BE202" s="182">
        <f t="shared" si="44"/>
        <v>0</v>
      </c>
      <c r="BF202" s="182">
        <f t="shared" si="45"/>
        <v>0</v>
      </c>
      <c r="BG202" s="182">
        <f t="shared" si="46"/>
        <v>0</v>
      </c>
      <c r="BH202" s="182">
        <f t="shared" si="47"/>
        <v>0</v>
      </c>
      <c r="BI202" s="182">
        <f t="shared" si="48"/>
        <v>0</v>
      </c>
      <c r="BJ202" s="17" t="s">
        <v>77</v>
      </c>
      <c r="BK202" s="182">
        <f t="shared" si="49"/>
        <v>0</v>
      </c>
      <c r="BL202" s="17" t="s">
        <v>650</v>
      </c>
      <c r="BM202" s="17" t="s">
        <v>3184</v>
      </c>
    </row>
    <row r="203" spans="2:65" s="1" customFormat="1" ht="22.5" customHeight="1">
      <c r="B203" s="34"/>
      <c r="C203" s="172" t="s">
        <v>949</v>
      </c>
      <c r="D203" s="172" t="s">
        <v>129</v>
      </c>
      <c r="E203" s="173" t="s">
        <v>3168</v>
      </c>
      <c r="F203" s="174" t="s">
        <v>3169</v>
      </c>
      <c r="G203" s="175" t="s">
        <v>1851</v>
      </c>
      <c r="H203" s="176">
        <v>140</v>
      </c>
      <c r="I203" s="177"/>
      <c r="J203" s="176">
        <f t="shared" si="40"/>
        <v>0</v>
      </c>
      <c r="K203" s="174" t="s">
        <v>19</v>
      </c>
      <c r="L203" s="54"/>
      <c r="M203" s="178" t="s">
        <v>19</v>
      </c>
      <c r="N203" s="179" t="s">
        <v>41</v>
      </c>
      <c r="O203" s="35"/>
      <c r="P203" s="180">
        <f t="shared" si="41"/>
        <v>0</v>
      </c>
      <c r="Q203" s="180">
        <v>0</v>
      </c>
      <c r="R203" s="180">
        <f t="shared" si="42"/>
        <v>0</v>
      </c>
      <c r="S203" s="180">
        <v>0</v>
      </c>
      <c r="T203" s="181">
        <f t="shared" si="43"/>
        <v>0</v>
      </c>
      <c r="AR203" s="17" t="s">
        <v>650</v>
      </c>
      <c r="AT203" s="17" t="s">
        <v>129</v>
      </c>
      <c r="AU203" s="17" t="s">
        <v>79</v>
      </c>
      <c r="AY203" s="17" t="s">
        <v>128</v>
      </c>
      <c r="BE203" s="182">
        <f t="shared" si="44"/>
        <v>0</v>
      </c>
      <c r="BF203" s="182">
        <f t="shared" si="45"/>
        <v>0</v>
      </c>
      <c r="BG203" s="182">
        <f t="shared" si="46"/>
        <v>0</v>
      </c>
      <c r="BH203" s="182">
        <f t="shared" si="47"/>
        <v>0</v>
      </c>
      <c r="BI203" s="182">
        <f t="shared" si="48"/>
        <v>0</v>
      </c>
      <c r="BJ203" s="17" t="s">
        <v>77</v>
      </c>
      <c r="BK203" s="182">
        <f t="shared" si="49"/>
        <v>0</v>
      </c>
      <c r="BL203" s="17" t="s">
        <v>650</v>
      </c>
      <c r="BM203" s="17" t="s">
        <v>3185</v>
      </c>
    </row>
    <row r="204" spans="2:65" s="1" customFormat="1" ht="22.5" customHeight="1">
      <c r="B204" s="34"/>
      <c r="C204" s="172" t="s">
        <v>954</v>
      </c>
      <c r="D204" s="172" t="s">
        <v>129</v>
      </c>
      <c r="E204" s="173" t="s">
        <v>3168</v>
      </c>
      <c r="F204" s="174" t="s">
        <v>3169</v>
      </c>
      <c r="G204" s="175" t="s">
        <v>1851</v>
      </c>
      <c r="H204" s="176">
        <v>3</v>
      </c>
      <c r="I204" s="177"/>
      <c r="J204" s="176">
        <f t="shared" si="40"/>
        <v>0</v>
      </c>
      <c r="K204" s="174" t="s">
        <v>19</v>
      </c>
      <c r="L204" s="54"/>
      <c r="M204" s="178" t="s">
        <v>19</v>
      </c>
      <c r="N204" s="179" t="s">
        <v>41</v>
      </c>
      <c r="O204" s="35"/>
      <c r="P204" s="180">
        <f t="shared" si="41"/>
        <v>0</v>
      </c>
      <c r="Q204" s="180">
        <v>0</v>
      </c>
      <c r="R204" s="180">
        <f t="shared" si="42"/>
        <v>0</v>
      </c>
      <c r="S204" s="180">
        <v>0</v>
      </c>
      <c r="T204" s="181">
        <f t="shared" si="43"/>
        <v>0</v>
      </c>
      <c r="AR204" s="17" t="s">
        <v>650</v>
      </c>
      <c r="AT204" s="17" t="s">
        <v>129</v>
      </c>
      <c r="AU204" s="17" t="s">
        <v>79</v>
      </c>
      <c r="AY204" s="17" t="s">
        <v>128</v>
      </c>
      <c r="BE204" s="182">
        <f t="shared" si="44"/>
        <v>0</v>
      </c>
      <c r="BF204" s="182">
        <f t="shared" si="45"/>
        <v>0</v>
      </c>
      <c r="BG204" s="182">
        <f t="shared" si="46"/>
        <v>0</v>
      </c>
      <c r="BH204" s="182">
        <f t="shared" si="47"/>
        <v>0</v>
      </c>
      <c r="BI204" s="182">
        <f t="shared" si="48"/>
        <v>0</v>
      </c>
      <c r="BJ204" s="17" t="s">
        <v>77</v>
      </c>
      <c r="BK204" s="182">
        <f t="shared" si="49"/>
        <v>0</v>
      </c>
      <c r="BL204" s="17" t="s">
        <v>650</v>
      </c>
      <c r="BM204" s="17" t="s">
        <v>3186</v>
      </c>
    </row>
    <row r="205" spans="2:65" s="1" customFormat="1" ht="22.5" customHeight="1">
      <c r="B205" s="34"/>
      <c r="C205" s="172" t="s">
        <v>958</v>
      </c>
      <c r="D205" s="172" t="s">
        <v>129</v>
      </c>
      <c r="E205" s="173" t="s">
        <v>3187</v>
      </c>
      <c r="F205" s="174" t="s">
        <v>3188</v>
      </c>
      <c r="G205" s="175" t="s">
        <v>1851</v>
      </c>
      <c r="H205" s="176">
        <v>9</v>
      </c>
      <c r="I205" s="177"/>
      <c r="J205" s="176">
        <f t="shared" si="40"/>
        <v>0</v>
      </c>
      <c r="K205" s="174" t="s">
        <v>19</v>
      </c>
      <c r="L205" s="54"/>
      <c r="M205" s="178" t="s">
        <v>19</v>
      </c>
      <c r="N205" s="179" t="s">
        <v>41</v>
      </c>
      <c r="O205" s="35"/>
      <c r="P205" s="180">
        <f t="shared" si="41"/>
        <v>0</v>
      </c>
      <c r="Q205" s="180">
        <v>0</v>
      </c>
      <c r="R205" s="180">
        <f t="shared" si="42"/>
        <v>0</v>
      </c>
      <c r="S205" s="180">
        <v>0</v>
      </c>
      <c r="T205" s="181">
        <f t="shared" si="43"/>
        <v>0</v>
      </c>
      <c r="AR205" s="17" t="s">
        <v>650</v>
      </c>
      <c r="AT205" s="17" t="s">
        <v>129</v>
      </c>
      <c r="AU205" s="17" t="s">
        <v>79</v>
      </c>
      <c r="AY205" s="17" t="s">
        <v>128</v>
      </c>
      <c r="BE205" s="182">
        <f t="shared" si="44"/>
        <v>0</v>
      </c>
      <c r="BF205" s="182">
        <f t="shared" si="45"/>
        <v>0</v>
      </c>
      <c r="BG205" s="182">
        <f t="shared" si="46"/>
        <v>0</v>
      </c>
      <c r="BH205" s="182">
        <f t="shared" si="47"/>
        <v>0</v>
      </c>
      <c r="BI205" s="182">
        <f t="shared" si="48"/>
        <v>0</v>
      </c>
      <c r="BJ205" s="17" t="s">
        <v>77</v>
      </c>
      <c r="BK205" s="182">
        <f t="shared" si="49"/>
        <v>0</v>
      </c>
      <c r="BL205" s="17" t="s">
        <v>650</v>
      </c>
      <c r="BM205" s="17" t="s">
        <v>3189</v>
      </c>
    </row>
    <row r="206" spans="2:65" s="1" customFormat="1" ht="22.5" customHeight="1">
      <c r="B206" s="34"/>
      <c r="C206" s="172" t="s">
        <v>963</v>
      </c>
      <c r="D206" s="172" t="s">
        <v>129</v>
      </c>
      <c r="E206" s="173" t="s">
        <v>3187</v>
      </c>
      <c r="F206" s="174" t="s">
        <v>3188</v>
      </c>
      <c r="G206" s="175" t="s">
        <v>1851</v>
      </c>
      <c r="H206" s="176">
        <v>2</v>
      </c>
      <c r="I206" s="177"/>
      <c r="J206" s="176">
        <f t="shared" si="40"/>
        <v>0</v>
      </c>
      <c r="K206" s="174" t="s">
        <v>19</v>
      </c>
      <c r="L206" s="54"/>
      <c r="M206" s="178" t="s">
        <v>19</v>
      </c>
      <c r="N206" s="179" t="s">
        <v>41</v>
      </c>
      <c r="O206" s="35"/>
      <c r="P206" s="180">
        <f t="shared" si="41"/>
        <v>0</v>
      </c>
      <c r="Q206" s="180">
        <v>0</v>
      </c>
      <c r="R206" s="180">
        <f t="shared" si="42"/>
        <v>0</v>
      </c>
      <c r="S206" s="180">
        <v>0</v>
      </c>
      <c r="T206" s="181">
        <f t="shared" si="43"/>
        <v>0</v>
      </c>
      <c r="AR206" s="17" t="s">
        <v>650</v>
      </c>
      <c r="AT206" s="17" t="s">
        <v>129</v>
      </c>
      <c r="AU206" s="17" t="s">
        <v>79</v>
      </c>
      <c r="AY206" s="17" t="s">
        <v>128</v>
      </c>
      <c r="BE206" s="182">
        <f t="shared" si="44"/>
        <v>0</v>
      </c>
      <c r="BF206" s="182">
        <f t="shared" si="45"/>
        <v>0</v>
      </c>
      <c r="BG206" s="182">
        <f t="shared" si="46"/>
        <v>0</v>
      </c>
      <c r="BH206" s="182">
        <f t="shared" si="47"/>
        <v>0</v>
      </c>
      <c r="BI206" s="182">
        <f t="shared" si="48"/>
        <v>0</v>
      </c>
      <c r="BJ206" s="17" t="s">
        <v>77</v>
      </c>
      <c r="BK206" s="182">
        <f t="shared" si="49"/>
        <v>0</v>
      </c>
      <c r="BL206" s="17" t="s">
        <v>650</v>
      </c>
      <c r="BM206" s="17" t="s">
        <v>3190</v>
      </c>
    </row>
    <row r="207" spans="2:65" s="1" customFormat="1" ht="22.5" customHeight="1">
      <c r="B207" s="34"/>
      <c r="C207" s="172" t="s">
        <v>967</v>
      </c>
      <c r="D207" s="172" t="s">
        <v>129</v>
      </c>
      <c r="E207" s="173" t="s">
        <v>3168</v>
      </c>
      <c r="F207" s="174" t="s">
        <v>3169</v>
      </c>
      <c r="G207" s="175" t="s">
        <v>1851</v>
      </c>
      <c r="H207" s="176">
        <v>9</v>
      </c>
      <c r="I207" s="177"/>
      <c r="J207" s="176">
        <f t="shared" si="40"/>
        <v>0</v>
      </c>
      <c r="K207" s="174" t="s">
        <v>19</v>
      </c>
      <c r="L207" s="54"/>
      <c r="M207" s="178" t="s">
        <v>19</v>
      </c>
      <c r="N207" s="179" t="s">
        <v>41</v>
      </c>
      <c r="O207" s="35"/>
      <c r="P207" s="180">
        <f t="shared" si="41"/>
        <v>0</v>
      </c>
      <c r="Q207" s="180">
        <v>0</v>
      </c>
      <c r="R207" s="180">
        <f t="shared" si="42"/>
        <v>0</v>
      </c>
      <c r="S207" s="180">
        <v>0</v>
      </c>
      <c r="T207" s="181">
        <f t="shared" si="43"/>
        <v>0</v>
      </c>
      <c r="AR207" s="17" t="s">
        <v>650</v>
      </c>
      <c r="AT207" s="17" t="s">
        <v>129</v>
      </c>
      <c r="AU207" s="17" t="s">
        <v>79</v>
      </c>
      <c r="AY207" s="17" t="s">
        <v>128</v>
      </c>
      <c r="BE207" s="182">
        <f t="shared" si="44"/>
        <v>0</v>
      </c>
      <c r="BF207" s="182">
        <f t="shared" si="45"/>
        <v>0</v>
      </c>
      <c r="BG207" s="182">
        <f t="shared" si="46"/>
        <v>0</v>
      </c>
      <c r="BH207" s="182">
        <f t="shared" si="47"/>
        <v>0</v>
      </c>
      <c r="BI207" s="182">
        <f t="shared" si="48"/>
        <v>0</v>
      </c>
      <c r="BJ207" s="17" t="s">
        <v>77</v>
      </c>
      <c r="BK207" s="182">
        <f t="shared" si="49"/>
        <v>0</v>
      </c>
      <c r="BL207" s="17" t="s">
        <v>650</v>
      </c>
      <c r="BM207" s="17" t="s">
        <v>3191</v>
      </c>
    </row>
    <row r="208" spans="2:65" s="1" customFormat="1" ht="22.5" customHeight="1">
      <c r="B208" s="34"/>
      <c r="C208" s="172" t="s">
        <v>974</v>
      </c>
      <c r="D208" s="172" t="s">
        <v>129</v>
      </c>
      <c r="E208" s="173" t="s">
        <v>3192</v>
      </c>
      <c r="F208" s="174" t="s">
        <v>3193</v>
      </c>
      <c r="G208" s="175" t="s">
        <v>217</v>
      </c>
      <c r="H208" s="176">
        <v>40</v>
      </c>
      <c r="I208" s="177"/>
      <c r="J208" s="176">
        <f t="shared" si="40"/>
        <v>0</v>
      </c>
      <c r="K208" s="174" t="s">
        <v>19</v>
      </c>
      <c r="L208" s="54"/>
      <c r="M208" s="178" t="s">
        <v>19</v>
      </c>
      <c r="N208" s="179" t="s">
        <v>41</v>
      </c>
      <c r="O208" s="35"/>
      <c r="P208" s="180">
        <f t="shared" si="41"/>
        <v>0</v>
      </c>
      <c r="Q208" s="180">
        <v>0</v>
      </c>
      <c r="R208" s="180">
        <f t="shared" si="42"/>
        <v>0</v>
      </c>
      <c r="S208" s="180">
        <v>0</v>
      </c>
      <c r="T208" s="181">
        <f t="shared" si="43"/>
        <v>0</v>
      </c>
      <c r="AR208" s="17" t="s">
        <v>650</v>
      </c>
      <c r="AT208" s="17" t="s">
        <v>129</v>
      </c>
      <c r="AU208" s="17" t="s">
        <v>79</v>
      </c>
      <c r="AY208" s="17" t="s">
        <v>128</v>
      </c>
      <c r="BE208" s="182">
        <f t="shared" si="44"/>
        <v>0</v>
      </c>
      <c r="BF208" s="182">
        <f t="shared" si="45"/>
        <v>0</v>
      </c>
      <c r="BG208" s="182">
        <f t="shared" si="46"/>
        <v>0</v>
      </c>
      <c r="BH208" s="182">
        <f t="shared" si="47"/>
        <v>0</v>
      </c>
      <c r="BI208" s="182">
        <f t="shared" si="48"/>
        <v>0</v>
      </c>
      <c r="BJ208" s="17" t="s">
        <v>77</v>
      </c>
      <c r="BK208" s="182">
        <f t="shared" si="49"/>
        <v>0</v>
      </c>
      <c r="BL208" s="17" t="s">
        <v>650</v>
      </c>
      <c r="BM208" s="17" t="s">
        <v>3194</v>
      </c>
    </row>
    <row r="209" spans="2:65" s="1" customFormat="1" ht="22.5" customHeight="1">
      <c r="B209" s="34"/>
      <c r="C209" s="172" t="s">
        <v>982</v>
      </c>
      <c r="D209" s="172" t="s">
        <v>129</v>
      </c>
      <c r="E209" s="173" t="s">
        <v>3195</v>
      </c>
      <c r="F209" s="174" t="s">
        <v>3196</v>
      </c>
      <c r="G209" s="175" t="s">
        <v>217</v>
      </c>
      <c r="H209" s="176">
        <v>35</v>
      </c>
      <c r="I209" s="177"/>
      <c r="J209" s="176">
        <f t="shared" si="40"/>
        <v>0</v>
      </c>
      <c r="K209" s="174" t="s">
        <v>19</v>
      </c>
      <c r="L209" s="54"/>
      <c r="M209" s="178" t="s">
        <v>19</v>
      </c>
      <c r="N209" s="179" t="s">
        <v>41</v>
      </c>
      <c r="O209" s="35"/>
      <c r="P209" s="180">
        <f t="shared" si="41"/>
        <v>0</v>
      </c>
      <c r="Q209" s="180">
        <v>0</v>
      </c>
      <c r="R209" s="180">
        <f t="shared" si="42"/>
        <v>0</v>
      </c>
      <c r="S209" s="180">
        <v>0</v>
      </c>
      <c r="T209" s="181">
        <f t="shared" si="43"/>
        <v>0</v>
      </c>
      <c r="AR209" s="17" t="s">
        <v>650</v>
      </c>
      <c r="AT209" s="17" t="s">
        <v>129</v>
      </c>
      <c r="AU209" s="17" t="s">
        <v>79</v>
      </c>
      <c r="AY209" s="17" t="s">
        <v>128</v>
      </c>
      <c r="BE209" s="182">
        <f t="shared" si="44"/>
        <v>0</v>
      </c>
      <c r="BF209" s="182">
        <f t="shared" si="45"/>
        <v>0</v>
      </c>
      <c r="BG209" s="182">
        <f t="shared" si="46"/>
        <v>0</v>
      </c>
      <c r="BH209" s="182">
        <f t="shared" si="47"/>
        <v>0</v>
      </c>
      <c r="BI209" s="182">
        <f t="shared" si="48"/>
        <v>0</v>
      </c>
      <c r="BJ209" s="17" t="s">
        <v>77</v>
      </c>
      <c r="BK209" s="182">
        <f t="shared" si="49"/>
        <v>0</v>
      </c>
      <c r="BL209" s="17" t="s">
        <v>650</v>
      </c>
      <c r="BM209" s="17" t="s">
        <v>3197</v>
      </c>
    </row>
    <row r="210" spans="2:65" s="1" customFormat="1" ht="22.5" customHeight="1">
      <c r="B210" s="34"/>
      <c r="C210" s="172" t="s">
        <v>990</v>
      </c>
      <c r="D210" s="172" t="s">
        <v>129</v>
      </c>
      <c r="E210" s="173" t="s">
        <v>3195</v>
      </c>
      <c r="F210" s="174" t="s">
        <v>3196</v>
      </c>
      <c r="G210" s="175" t="s">
        <v>217</v>
      </c>
      <c r="H210" s="176">
        <v>375</v>
      </c>
      <c r="I210" s="177"/>
      <c r="J210" s="176">
        <f t="shared" si="40"/>
        <v>0</v>
      </c>
      <c r="K210" s="174" t="s">
        <v>19</v>
      </c>
      <c r="L210" s="54"/>
      <c r="M210" s="178" t="s">
        <v>19</v>
      </c>
      <c r="N210" s="179" t="s">
        <v>41</v>
      </c>
      <c r="O210" s="35"/>
      <c r="P210" s="180">
        <f t="shared" si="41"/>
        <v>0</v>
      </c>
      <c r="Q210" s="180">
        <v>0</v>
      </c>
      <c r="R210" s="180">
        <f t="shared" si="42"/>
        <v>0</v>
      </c>
      <c r="S210" s="180">
        <v>0</v>
      </c>
      <c r="T210" s="181">
        <f t="shared" si="43"/>
        <v>0</v>
      </c>
      <c r="AR210" s="17" t="s">
        <v>650</v>
      </c>
      <c r="AT210" s="17" t="s">
        <v>129</v>
      </c>
      <c r="AU210" s="17" t="s">
        <v>79</v>
      </c>
      <c r="AY210" s="17" t="s">
        <v>128</v>
      </c>
      <c r="BE210" s="182">
        <f t="shared" si="44"/>
        <v>0</v>
      </c>
      <c r="BF210" s="182">
        <f t="shared" si="45"/>
        <v>0</v>
      </c>
      <c r="BG210" s="182">
        <f t="shared" si="46"/>
        <v>0</v>
      </c>
      <c r="BH210" s="182">
        <f t="shared" si="47"/>
        <v>0</v>
      </c>
      <c r="BI210" s="182">
        <f t="shared" si="48"/>
        <v>0</v>
      </c>
      <c r="BJ210" s="17" t="s">
        <v>77</v>
      </c>
      <c r="BK210" s="182">
        <f t="shared" si="49"/>
        <v>0</v>
      </c>
      <c r="BL210" s="17" t="s">
        <v>650</v>
      </c>
      <c r="BM210" s="17" t="s">
        <v>3198</v>
      </c>
    </row>
    <row r="211" spans="2:65" s="1" customFormat="1" ht="22.5" customHeight="1">
      <c r="B211" s="34"/>
      <c r="C211" s="172" t="s">
        <v>994</v>
      </c>
      <c r="D211" s="172" t="s">
        <v>129</v>
      </c>
      <c r="E211" s="173" t="s">
        <v>3199</v>
      </c>
      <c r="F211" s="174" t="s">
        <v>3200</v>
      </c>
      <c r="G211" s="175" t="s">
        <v>217</v>
      </c>
      <c r="H211" s="176">
        <v>20</v>
      </c>
      <c r="I211" s="177"/>
      <c r="J211" s="176">
        <f t="shared" si="40"/>
        <v>0</v>
      </c>
      <c r="K211" s="174" t="s">
        <v>19</v>
      </c>
      <c r="L211" s="54"/>
      <c r="M211" s="178" t="s">
        <v>19</v>
      </c>
      <c r="N211" s="179" t="s">
        <v>41</v>
      </c>
      <c r="O211" s="35"/>
      <c r="P211" s="180">
        <f t="shared" si="41"/>
        <v>0</v>
      </c>
      <c r="Q211" s="180">
        <v>0</v>
      </c>
      <c r="R211" s="180">
        <f t="shared" si="42"/>
        <v>0</v>
      </c>
      <c r="S211" s="180">
        <v>0</v>
      </c>
      <c r="T211" s="181">
        <f t="shared" si="43"/>
        <v>0</v>
      </c>
      <c r="AR211" s="17" t="s">
        <v>650</v>
      </c>
      <c r="AT211" s="17" t="s">
        <v>129</v>
      </c>
      <c r="AU211" s="17" t="s">
        <v>79</v>
      </c>
      <c r="AY211" s="17" t="s">
        <v>128</v>
      </c>
      <c r="BE211" s="182">
        <f t="shared" si="44"/>
        <v>0</v>
      </c>
      <c r="BF211" s="182">
        <f t="shared" si="45"/>
        <v>0</v>
      </c>
      <c r="BG211" s="182">
        <f t="shared" si="46"/>
        <v>0</v>
      </c>
      <c r="BH211" s="182">
        <f t="shared" si="47"/>
        <v>0</v>
      </c>
      <c r="BI211" s="182">
        <f t="shared" si="48"/>
        <v>0</v>
      </c>
      <c r="BJ211" s="17" t="s">
        <v>77</v>
      </c>
      <c r="BK211" s="182">
        <f t="shared" si="49"/>
        <v>0</v>
      </c>
      <c r="BL211" s="17" t="s">
        <v>650</v>
      </c>
      <c r="BM211" s="17" t="s">
        <v>3201</v>
      </c>
    </row>
    <row r="212" spans="2:65" s="1" customFormat="1" ht="22.5" customHeight="1">
      <c r="B212" s="34"/>
      <c r="C212" s="172" t="s">
        <v>998</v>
      </c>
      <c r="D212" s="172" t="s">
        <v>129</v>
      </c>
      <c r="E212" s="173" t="s">
        <v>3202</v>
      </c>
      <c r="F212" s="174" t="s">
        <v>3203</v>
      </c>
      <c r="G212" s="175" t="s">
        <v>217</v>
      </c>
      <c r="H212" s="176">
        <v>275</v>
      </c>
      <c r="I212" s="177"/>
      <c r="J212" s="176">
        <f t="shared" si="40"/>
        <v>0</v>
      </c>
      <c r="K212" s="174" t="s">
        <v>19</v>
      </c>
      <c r="L212" s="54"/>
      <c r="M212" s="178" t="s">
        <v>19</v>
      </c>
      <c r="N212" s="179" t="s">
        <v>41</v>
      </c>
      <c r="O212" s="35"/>
      <c r="P212" s="180">
        <f t="shared" si="41"/>
        <v>0</v>
      </c>
      <c r="Q212" s="180">
        <v>0</v>
      </c>
      <c r="R212" s="180">
        <f t="shared" si="42"/>
        <v>0</v>
      </c>
      <c r="S212" s="180">
        <v>0</v>
      </c>
      <c r="T212" s="181">
        <f t="shared" si="43"/>
        <v>0</v>
      </c>
      <c r="AR212" s="17" t="s">
        <v>650</v>
      </c>
      <c r="AT212" s="17" t="s">
        <v>129</v>
      </c>
      <c r="AU212" s="17" t="s">
        <v>79</v>
      </c>
      <c r="AY212" s="17" t="s">
        <v>128</v>
      </c>
      <c r="BE212" s="182">
        <f t="shared" si="44"/>
        <v>0</v>
      </c>
      <c r="BF212" s="182">
        <f t="shared" si="45"/>
        <v>0</v>
      </c>
      <c r="BG212" s="182">
        <f t="shared" si="46"/>
        <v>0</v>
      </c>
      <c r="BH212" s="182">
        <f t="shared" si="47"/>
        <v>0</v>
      </c>
      <c r="BI212" s="182">
        <f t="shared" si="48"/>
        <v>0</v>
      </c>
      <c r="BJ212" s="17" t="s">
        <v>77</v>
      </c>
      <c r="BK212" s="182">
        <f t="shared" si="49"/>
        <v>0</v>
      </c>
      <c r="BL212" s="17" t="s">
        <v>650</v>
      </c>
      <c r="BM212" s="17" t="s">
        <v>3204</v>
      </c>
    </row>
    <row r="213" spans="2:65" s="1" customFormat="1" ht="22.5" customHeight="1">
      <c r="B213" s="34"/>
      <c r="C213" s="172" t="s">
        <v>1002</v>
      </c>
      <c r="D213" s="172" t="s">
        <v>129</v>
      </c>
      <c r="E213" s="173" t="s">
        <v>3205</v>
      </c>
      <c r="F213" s="174" t="s">
        <v>3206</v>
      </c>
      <c r="G213" s="175" t="s">
        <v>217</v>
      </c>
      <c r="H213" s="176">
        <v>70</v>
      </c>
      <c r="I213" s="177"/>
      <c r="J213" s="176">
        <f t="shared" si="40"/>
        <v>0</v>
      </c>
      <c r="K213" s="174" t="s">
        <v>19</v>
      </c>
      <c r="L213" s="54"/>
      <c r="M213" s="178" t="s">
        <v>19</v>
      </c>
      <c r="N213" s="179" t="s">
        <v>41</v>
      </c>
      <c r="O213" s="35"/>
      <c r="P213" s="180">
        <f t="shared" si="41"/>
        <v>0</v>
      </c>
      <c r="Q213" s="180">
        <v>0</v>
      </c>
      <c r="R213" s="180">
        <f t="shared" si="42"/>
        <v>0</v>
      </c>
      <c r="S213" s="180">
        <v>0</v>
      </c>
      <c r="T213" s="181">
        <f t="shared" si="43"/>
        <v>0</v>
      </c>
      <c r="AR213" s="17" t="s">
        <v>650</v>
      </c>
      <c r="AT213" s="17" t="s">
        <v>129</v>
      </c>
      <c r="AU213" s="17" t="s">
        <v>79</v>
      </c>
      <c r="AY213" s="17" t="s">
        <v>128</v>
      </c>
      <c r="BE213" s="182">
        <f t="shared" si="44"/>
        <v>0</v>
      </c>
      <c r="BF213" s="182">
        <f t="shared" si="45"/>
        <v>0</v>
      </c>
      <c r="BG213" s="182">
        <f t="shared" si="46"/>
        <v>0</v>
      </c>
      <c r="BH213" s="182">
        <f t="shared" si="47"/>
        <v>0</v>
      </c>
      <c r="BI213" s="182">
        <f t="shared" si="48"/>
        <v>0</v>
      </c>
      <c r="BJ213" s="17" t="s">
        <v>77</v>
      </c>
      <c r="BK213" s="182">
        <f t="shared" si="49"/>
        <v>0</v>
      </c>
      <c r="BL213" s="17" t="s">
        <v>650</v>
      </c>
      <c r="BM213" s="17" t="s">
        <v>3207</v>
      </c>
    </row>
    <row r="214" spans="2:65" s="1" customFormat="1" ht="22.5" customHeight="1">
      <c r="B214" s="34"/>
      <c r="C214" s="172" t="s">
        <v>1006</v>
      </c>
      <c r="D214" s="172" t="s">
        <v>129</v>
      </c>
      <c r="E214" s="173" t="s">
        <v>3208</v>
      </c>
      <c r="F214" s="174" t="s">
        <v>3209</v>
      </c>
      <c r="G214" s="175" t="s">
        <v>217</v>
      </c>
      <c r="H214" s="176">
        <v>45</v>
      </c>
      <c r="I214" s="177"/>
      <c r="J214" s="176">
        <f t="shared" si="40"/>
        <v>0</v>
      </c>
      <c r="K214" s="174" t="s">
        <v>19</v>
      </c>
      <c r="L214" s="54"/>
      <c r="M214" s="178" t="s">
        <v>19</v>
      </c>
      <c r="N214" s="179" t="s">
        <v>41</v>
      </c>
      <c r="O214" s="35"/>
      <c r="P214" s="180">
        <f t="shared" si="41"/>
        <v>0</v>
      </c>
      <c r="Q214" s="180">
        <v>0</v>
      </c>
      <c r="R214" s="180">
        <f t="shared" si="42"/>
        <v>0</v>
      </c>
      <c r="S214" s="180">
        <v>0</v>
      </c>
      <c r="T214" s="181">
        <f t="shared" si="43"/>
        <v>0</v>
      </c>
      <c r="AR214" s="17" t="s">
        <v>650</v>
      </c>
      <c r="AT214" s="17" t="s">
        <v>129</v>
      </c>
      <c r="AU214" s="17" t="s">
        <v>79</v>
      </c>
      <c r="AY214" s="17" t="s">
        <v>128</v>
      </c>
      <c r="BE214" s="182">
        <f t="shared" si="44"/>
        <v>0</v>
      </c>
      <c r="BF214" s="182">
        <f t="shared" si="45"/>
        <v>0</v>
      </c>
      <c r="BG214" s="182">
        <f t="shared" si="46"/>
        <v>0</v>
      </c>
      <c r="BH214" s="182">
        <f t="shared" si="47"/>
        <v>0</v>
      </c>
      <c r="BI214" s="182">
        <f t="shared" si="48"/>
        <v>0</v>
      </c>
      <c r="BJ214" s="17" t="s">
        <v>77</v>
      </c>
      <c r="BK214" s="182">
        <f t="shared" si="49"/>
        <v>0</v>
      </c>
      <c r="BL214" s="17" t="s">
        <v>650</v>
      </c>
      <c r="BM214" s="17" t="s">
        <v>3210</v>
      </c>
    </row>
    <row r="215" spans="2:65" s="1" customFormat="1" ht="22.5" customHeight="1">
      <c r="B215" s="34"/>
      <c r="C215" s="172" t="s">
        <v>1010</v>
      </c>
      <c r="D215" s="172" t="s">
        <v>129</v>
      </c>
      <c r="E215" s="173" t="s">
        <v>3211</v>
      </c>
      <c r="F215" s="174" t="s">
        <v>3212</v>
      </c>
      <c r="G215" s="175" t="s">
        <v>217</v>
      </c>
      <c r="H215" s="176">
        <v>485</v>
      </c>
      <c r="I215" s="177"/>
      <c r="J215" s="176">
        <f t="shared" si="40"/>
        <v>0</v>
      </c>
      <c r="K215" s="174" t="s">
        <v>19</v>
      </c>
      <c r="L215" s="54"/>
      <c r="M215" s="178" t="s">
        <v>19</v>
      </c>
      <c r="N215" s="179" t="s">
        <v>41</v>
      </c>
      <c r="O215" s="35"/>
      <c r="P215" s="180">
        <f t="shared" si="41"/>
        <v>0</v>
      </c>
      <c r="Q215" s="180">
        <v>0</v>
      </c>
      <c r="R215" s="180">
        <f t="shared" si="42"/>
        <v>0</v>
      </c>
      <c r="S215" s="180">
        <v>0</v>
      </c>
      <c r="T215" s="181">
        <f t="shared" si="43"/>
        <v>0</v>
      </c>
      <c r="AR215" s="17" t="s">
        <v>650</v>
      </c>
      <c r="AT215" s="17" t="s">
        <v>129</v>
      </c>
      <c r="AU215" s="17" t="s">
        <v>79</v>
      </c>
      <c r="AY215" s="17" t="s">
        <v>128</v>
      </c>
      <c r="BE215" s="182">
        <f t="shared" si="44"/>
        <v>0</v>
      </c>
      <c r="BF215" s="182">
        <f t="shared" si="45"/>
        <v>0</v>
      </c>
      <c r="BG215" s="182">
        <f t="shared" si="46"/>
        <v>0</v>
      </c>
      <c r="BH215" s="182">
        <f t="shared" si="47"/>
        <v>0</v>
      </c>
      <c r="BI215" s="182">
        <f t="shared" si="48"/>
        <v>0</v>
      </c>
      <c r="BJ215" s="17" t="s">
        <v>77</v>
      </c>
      <c r="BK215" s="182">
        <f t="shared" si="49"/>
        <v>0</v>
      </c>
      <c r="BL215" s="17" t="s">
        <v>650</v>
      </c>
      <c r="BM215" s="17" t="s">
        <v>3213</v>
      </c>
    </row>
    <row r="216" spans="2:65" s="1" customFormat="1" ht="22.5" customHeight="1">
      <c r="B216" s="34"/>
      <c r="C216" s="172" t="s">
        <v>1014</v>
      </c>
      <c r="D216" s="172" t="s">
        <v>129</v>
      </c>
      <c r="E216" s="173" t="s">
        <v>3211</v>
      </c>
      <c r="F216" s="174" t="s">
        <v>3212</v>
      </c>
      <c r="G216" s="175" t="s">
        <v>217</v>
      </c>
      <c r="H216" s="176">
        <v>1050</v>
      </c>
      <c r="I216" s="177"/>
      <c r="J216" s="176">
        <f t="shared" si="40"/>
        <v>0</v>
      </c>
      <c r="K216" s="174" t="s">
        <v>19</v>
      </c>
      <c r="L216" s="54"/>
      <c r="M216" s="178" t="s">
        <v>19</v>
      </c>
      <c r="N216" s="179" t="s">
        <v>41</v>
      </c>
      <c r="O216" s="35"/>
      <c r="P216" s="180">
        <f t="shared" si="41"/>
        <v>0</v>
      </c>
      <c r="Q216" s="180">
        <v>0</v>
      </c>
      <c r="R216" s="180">
        <f t="shared" si="42"/>
        <v>0</v>
      </c>
      <c r="S216" s="180">
        <v>0</v>
      </c>
      <c r="T216" s="181">
        <f t="shared" si="43"/>
        <v>0</v>
      </c>
      <c r="AR216" s="17" t="s">
        <v>650</v>
      </c>
      <c r="AT216" s="17" t="s">
        <v>129</v>
      </c>
      <c r="AU216" s="17" t="s">
        <v>79</v>
      </c>
      <c r="AY216" s="17" t="s">
        <v>128</v>
      </c>
      <c r="BE216" s="182">
        <f t="shared" si="44"/>
        <v>0</v>
      </c>
      <c r="BF216" s="182">
        <f t="shared" si="45"/>
        <v>0</v>
      </c>
      <c r="BG216" s="182">
        <f t="shared" si="46"/>
        <v>0</v>
      </c>
      <c r="BH216" s="182">
        <f t="shared" si="47"/>
        <v>0</v>
      </c>
      <c r="BI216" s="182">
        <f t="shared" si="48"/>
        <v>0</v>
      </c>
      <c r="BJ216" s="17" t="s">
        <v>77</v>
      </c>
      <c r="BK216" s="182">
        <f t="shared" si="49"/>
        <v>0</v>
      </c>
      <c r="BL216" s="17" t="s">
        <v>650</v>
      </c>
      <c r="BM216" s="17" t="s">
        <v>3214</v>
      </c>
    </row>
    <row r="217" spans="2:65" s="1" customFormat="1" ht="22.5" customHeight="1">
      <c r="B217" s="34"/>
      <c r="C217" s="172" t="s">
        <v>1018</v>
      </c>
      <c r="D217" s="172" t="s">
        <v>129</v>
      </c>
      <c r="E217" s="173" t="s">
        <v>3211</v>
      </c>
      <c r="F217" s="174" t="s">
        <v>3212</v>
      </c>
      <c r="G217" s="175" t="s">
        <v>217</v>
      </c>
      <c r="H217" s="176">
        <v>2450</v>
      </c>
      <c r="I217" s="177"/>
      <c r="J217" s="176">
        <f t="shared" si="40"/>
        <v>0</v>
      </c>
      <c r="K217" s="174" t="s">
        <v>19</v>
      </c>
      <c r="L217" s="54"/>
      <c r="M217" s="178" t="s">
        <v>19</v>
      </c>
      <c r="N217" s="179" t="s">
        <v>41</v>
      </c>
      <c r="O217" s="35"/>
      <c r="P217" s="180">
        <f t="shared" si="41"/>
        <v>0</v>
      </c>
      <c r="Q217" s="180">
        <v>0</v>
      </c>
      <c r="R217" s="180">
        <f t="shared" si="42"/>
        <v>0</v>
      </c>
      <c r="S217" s="180">
        <v>0</v>
      </c>
      <c r="T217" s="181">
        <f t="shared" si="43"/>
        <v>0</v>
      </c>
      <c r="AR217" s="17" t="s">
        <v>650</v>
      </c>
      <c r="AT217" s="17" t="s">
        <v>129</v>
      </c>
      <c r="AU217" s="17" t="s">
        <v>79</v>
      </c>
      <c r="AY217" s="17" t="s">
        <v>128</v>
      </c>
      <c r="BE217" s="182">
        <f t="shared" si="44"/>
        <v>0</v>
      </c>
      <c r="BF217" s="182">
        <f t="shared" si="45"/>
        <v>0</v>
      </c>
      <c r="BG217" s="182">
        <f t="shared" si="46"/>
        <v>0</v>
      </c>
      <c r="BH217" s="182">
        <f t="shared" si="47"/>
        <v>0</v>
      </c>
      <c r="BI217" s="182">
        <f t="shared" si="48"/>
        <v>0</v>
      </c>
      <c r="BJ217" s="17" t="s">
        <v>77</v>
      </c>
      <c r="BK217" s="182">
        <f t="shared" si="49"/>
        <v>0</v>
      </c>
      <c r="BL217" s="17" t="s">
        <v>650</v>
      </c>
      <c r="BM217" s="17" t="s">
        <v>3215</v>
      </c>
    </row>
    <row r="218" spans="2:65" s="1" customFormat="1" ht="22.5" customHeight="1">
      <c r="B218" s="34"/>
      <c r="C218" s="172" t="s">
        <v>1022</v>
      </c>
      <c r="D218" s="172" t="s">
        <v>129</v>
      </c>
      <c r="E218" s="173" t="s">
        <v>3216</v>
      </c>
      <c r="F218" s="174" t="s">
        <v>3217</v>
      </c>
      <c r="G218" s="175" t="s">
        <v>217</v>
      </c>
      <c r="H218" s="176">
        <v>95</v>
      </c>
      <c r="I218" s="177"/>
      <c r="J218" s="176">
        <f t="shared" si="40"/>
        <v>0</v>
      </c>
      <c r="K218" s="174" t="s">
        <v>19</v>
      </c>
      <c r="L218" s="54"/>
      <c r="M218" s="178" t="s">
        <v>19</v>
      </c>
      <c r="N218" s="179" t="s">
        <v>41</v>
      </c>
      <c r="O218" s="35"/>
      <c r="P218" s="180">
        <f t="shared" si="41"/>
        <v>0</v>
      </c>
      <c r="Q218" s="180">
        <v>0</v>
      </c>
      <c r="R218" s="180">
        <f t="shared" si="42"/>
        <v>0</v>
      </c>
      <c r="S218" s="180">
        <v>0</v>
      </c>
      <c r="T218" s="181">
        <f t="shared" si="43"/>
        <v>0</v>
      </c>
      <c r="AR218" s="17" t="s">
        <v>650</v>
      </c>
      <c r="AT218" s="17" t="s">
        <v>129</v>
      </c>
      <c r="AU218" s="17" t="s">
        <v>79</v>
      </c>
      <c r="AY218" s="17" t="s">
        <v>128</v>
      </c>
      <c r="BE218" s="182">
        <f t="shared" si="44"/>
        <v>0</v>
      </c>
      <c r="BF218" s="182">
        <f t="shared" si="45"/>
        <v>0</v>
      </c>
      <c r="BG218" s="182">
        <f t="shared" si="46"/>
        <v>0</v>
      </c>
      <c r="BH218" s="182">
        <f t="shared" si="47"/>
        <v>0</v>
      </c>
      <c r="BI218" s="182">
        <f t="shared" si="48"/>
        <v>0</v>
      </c>
      <c r="BJ218" s="17" t="s">
        <v>77</v>
      </c>
      <c r="BK218" s="182">
        <f t="shared" si="49"/>
        <v>0</v>
      </c>
      <c r="BL218" s="17" t="s">
        <v>650</v>
      </c>
      <c r="BM218" s="17" t="s">
        <v>3218</v>
      </c>
    </row>
    <row r="219" spans="2:65" s="1" customFormat="1" ht="22.5" customHeight="1">
      <c r="B219" s="34"/>
      <c r="C219" s="172" t="s">
        <v>1026</v>
      </c>
      <c r="D219" s="172" t="s">
        <v>129</v>
      </c>
      <c r="E219" s="173" t="s">
        <v>3216</v>
      </c>
      <c r="F219" s="174" t="s">
        <v>3217</v>
      </c>
      <c r="G219" s="175" t="s">
        <v>217</v>
      </c>
      <c r="H219" s="176">
        <v>120</v>
      </c>
      <c r="I219" s="177"/>
      <c r="J219" s="176">
        <f t="shared" si="40"/>
        <v>0</v>
      </c>
      <c r="K219" s="174" t="s">
        <v>19</v>
      </c>
      <c r="L219" s="54"/>
      <c r="M219" s="178" t="s">
        <v>19</v>
      </c>
      <c r="N219" s="179" t="s">
        <v>41</v>
      </c>
      <c r="O219" s="35"/>
      <c r="P219" s="180">
        <f t="shared" si="41"/>
        <v>0</v>
      </c>
      <c r="Q219" s="180">
        <v>0</v>
      </c>
      <c r="R219" s="180">
        <f t="shared" si="42"/>
        <v>0</v>
      </c>
      <c r="S219" s="180">
        <v>0</v>
      </c>
      <c r="T219" s="181">
        <f t="shared" si="43"/>
        <v>0</v>
      </c>
      <c r="AR219" s="17" t="s">
        <v>650</v>
      </c>
      <c r="AT219" s="17" t="s">
        <v>129</v>
      </c>
      <c r="AU219" s="17" t="s">
        <v>79</v>
      </c>
      <c r="AY219" s="17" t="s">
        <v>128</v>
      </c>
      <c r="BE219" s="182">
        <f t="shared" si="44"/>
        <v>0</v>
      </c>
      <c r="BF219" s="182">
        <f t="shared" si="45"/>
        <v>0</v>
      </c>
      <c r="BG219" s="182">
        <f t="shared" si="46"/>
        <v>0</v>
      </c>
      <c r="BH219" s="182">
        <f t="shared" si="47"/>
        <v>0</v>
      </c>
      <c r="BI219" s="182">
        <f t="shared" si="48"/>
        <v>0</v>
      </c>
      <c r="BJ219" s="17" t="s">
        <v>77</v>
      </c>
      <c r="BK219" s="182">
        <f t="shared" si="49"/>
        <v>0</v>
      </c>
      <c r="BL219" s="17" t="s">
        <v>650</v>
      </c>
      <c r="BM219" s="17" t="s">
        <v>3219</v>
      </c>
    </row>
    <row r="220" spans="2:65" s="1" customFormat="1" ht="22.5" customHeight="1">
      <c r="B220" s="34"/>
      <c r="C220" s="172" t="s">
        <v>1030</v>
      </c>
      <c r="D220" s="172" t="s">
        <v>129</v>
      </c>
      <c r="E220" s="173" t="s">
        <v>3220</v>
      </c>
      <c r="F220" s="174" t="s">
        <v>3221</v>
      </c>
      <c r="G220" s="175" t="s">
        <v>1851</v>
      </c>
      <c r="H220" s="176">
        <v>18</v>
      </c>
      <c r="I220" s="177"/>
      <c r="J220" s="176">
        <f t="shared" si="40"/>
        <v>0</v>
      </c>
      <c r="K220" s="174" t="s">
        <v>19</v>
      </c>
      <c r="L220" s="54"/>
      <c r="M220" s="178" t="s">
        <v>19</v>
      </c>
      <c r="N220" s="179" t="s">
        <v>41</v>
      </c>
      <c r="O220" s="35"/>
      <c r="P220" s="180">
        <f t="shared" si="41"/>
        <v>0</v>
      </c>
      <c r="Q220" s="180">
        <v>0</v>
      </c>
      <c r="R220" s="180">
        <f t="shared" si="42"/>
        <v>0</v>
      </c>
      <c r="S220" s="180">
        <v>0</v>
      </c>
      <c r="T220" s="181">
        <f t="shared" si="43"/>
        <v>0</v>
      </c>
      <c r="AR220" s="17" t="s">
        <v>650</v>
      </c>
      <c r="AT220" s="17" t="s">
        <v>129</v>
      </c>
      <c r="AU220" s="17" t="s">
        <v>79</v>
      </c>
      <c r="AY220" s="17" t="s">
        <v>128</v>
      </c>
      <c r="BE220" s="182">
        <f t="shared" si="44"/>
        <v>0</v>
      </c>
      <c r="BF220" s="182">
        <f t="shared" si="45"/>
        <v>0</v>
      </c>
      <c r="BG220" s="182">
        <f t="shared" si="46"/>
        <v>0</v>
      </c>
      <c r="BH220" s="182">
        <f t="shared" si="47"/>
        <v>0</v>
      </c>
      <c r="BI220" s="182">
        <f t="shared" si="48"/>
        <v>0</v>
      </c>
      <c r="BJ220" s="17" t="s">
        <v>77</v>
      </c>
      <c r="BK220" s="182">
        <f t="shared" si="49"/>
        <v>0</v>
      </c>
      <c r="BL220" s="17" t="s">
        <v>650</v>
      </c>
      <c r="BM220" s="17" t="s">
        <v>3222</v>
      </c>
    </row>
    <row r="221" spans="2:65" s="1" customFormat="1" ht="22.5" customHeight="1">
      <c r="B221" s="34"/>
      <c r="C221" s="172" t="s">
        <v>1034</v>
      </c>
      <c r="D221" s="172" t="s">
        <v>129</v>
      </c>
      <c r="E221" s="173" t="s">
        <v>3223</v>
      </c>
      <c r="F221" s="174" t="s">
        <v>3224</v>
      </c>
      <c r="G221" s="175" t="s">
        <v>1851</v>
      </c>
      <c r="H221" s="176">
        <v>6</v>
      </c>
      <c r="I221" s="177"/>
      <c r="J221" s="176">
        <f t="shared" si="40"/>
        <v>0</v>
      </c>
      <c r="K221" s="174" t="s">
        <v>19</v>
      </c>
      <c r="L221" s="54"/>
      <c r="M221" s="178" t="s">
        <v>19</v>
      </c>
      <c r="N221" s="179" t="s">
        <v>41</v>
      </c>
      <c r="O221" s="35"/>
      <c r="P221" s="180">
        <f t="shared" si="41"/>
        <v>0</v>
      </c>
      <c r="Q221" s="180">
        <v>0</v>
      </c>
      <c r="R221" s="180">
        <f t="shared" si="42"/>
        <v>0</v>
      </c>
      <c r="S221" s="180">
        <v>0</v>
      </c>
      <c r="T221" s="181">
        <f t="shared" si="43"/>
        <v>0</v>
      </c>
      <c r="AR221" s="17" t="s">
        <v>650</v>
      </c>
      <c r="AT221" s="17" t="s">
        <v>129</v>
      </c>
      <c r="AU221" s="17" t="s">
        <v>79</v>
      </c>
      <c r="AY221" s="17" t="s">
        <v>128</v>
      </c>
      <c r="BE221" s="182">
        <f t="shared" si="44"/>
        <v>0</v>
      </c>
      <c r="BF221" s="182">
        <f t="shared" si="45"/>
        <v>0</v>
      </c>
      <c r="BG221" s="182">
        <f t="shared" si="46"/>
        <v>0</v>
      </c>
      <c r="BH221" s="182">
        <f t="shared" si="47"/>
        <v>0</v>
      </c>
      <c r="BI221" s="182">
        <f t="shared" si="48"/>
        <v>0</v>
      </c>
      <c r="BJ221" s="17" t="s">
        <v>77</v>
      </c>
      <c r="BK221" s="182">
        <f t="shared" si="49"/>
        <v>0</v>
      </c>
      <c r="BL221" s="17" t="s">
        <v>650</v>
      </c>
      <c r="BM221" s="17" t="s">
        <v>3225</v>
      </c>
    </row>
    <row r="222" spans="2:65" s="1" customFormat="1" ht="22.5" customHeight="1">
      <c r="B222" s="34"/>
      <c r="C222" s="172" t="s">
        <v>1039</v>
      </c>
      <c r="D222" s="172" t="s">
        <v>129</v>
      </c>
      <c r="E222" s="173" t="s">
        <v>3226</v>
      </c>
      <c r="F222" s="174" t="s">
        <v>3227</v>
      </c>
      <c r="G222" s="175" t="s">
        <v>1851</v>
      </c>
      <c r="H222" s="176">
        <v>384</v>
      </c>
      <c r="I222" s="177"/>
      <c r="J222" s="176">
        <f t="shared" si="40"/>
        <v>0</v>
      </c>
      <c r="K222" s="174" t="s">
        <v>19</v>
      </c>
      <c r="L222" s="54"/>
      <c r="M222" s="178" t="s">
        <v>19</v>
      </c>
      <c r="N222" s="179" t="s">
        <v>41</v>
      </c>
      <c r="O222" s="35"/>
      <c r="P222" s="180">
        <f t="shared" si="41"/>
        <v>0</v>
      </c>
      <c r="Q222" s="180">
        <v>0</v>
      </c>
      <c r="R222" s="180">
        <f t="shared" si="42"/>
        <v>0</v>
      </c>
      <c r="S222" s="180">
        <v>0</v>
      </c>
      <c r="T222" s="181">
        <f t="shared" si="43"/>
        <v>0</v>
      </c>
      <c r="AR222" s="17" t="s">
        <v>650</v>
      </c>
      <c r="AT222" s="17" t="s">
        <v>129</v>
      </c>
      <c r="AU222" s="17" t="s">
        <v>79</v>
      </c>
      <c r="AY222" s="17" t="s">
        <v>128</v>
      </c>
      <c r="BE222" s="182">
        <f t="shared" si="44"/>
        <v>0</v>
      </c>
      <c r="BF222" s="182">
        <f t="shared" si="45"/>
        <v>0</v>
      </c>
      <c r="BG222" s="182">
        <f t="shared" si="46"/>
        <v>0</v>
      </c>
      <c r="BH222" s="182">
        <f t="shared" si="47"/>
        <v>0</v>
      </c>
      <c r="BI222" s="182">
        <f t="shared" si="48"/>
        <v>0</v>
      </c>
      <c r="BJ222" s="17" t="s">
        <v>77</v>
      </c>
      <c r="BK222" s="182">
        <f t="shared" si="49"/>
        <v>0</v>
      </c>
      <c r="BL222" s="17" t="s">
        <v>650</v>
      </c>
      <c r="BM222" s="17" t="s">
        <v>3228</v>
      </c>
    </row>
    <row r="223" spans="2:65" s="1" customFormat="1" ht="22.5" customHeight="1">
      <c r="B223" s="34"/>
      <c r="C223" s="172" t="s">
        <v>1041</v>
      </c>
      <c r="D223" s="172" t="s">
        <v>129</v>
      </c>
      <c r="E223" s="173" t="s">
        <v>3229</v>
      </c>
      <c r="F223" s="174" t="s">
        <v>3230</v>
      </c>
      <c r="G223" s="175" t="s">
        <v>217</v>
      </c>
      <c r="H223" s="176">
        <v>285</v>
      </c>
      <c r="I223" s="177"/>
      <c r="J223" s="176">
        <f aca="true" t="shared" si="50" ref="J223:J254">ROUND(I223*H223,1)</f>
        <v>0</v>
      </c>
      <c r="K223" s="174" t="s">
        <v>19</v>
      </c>
      <c r="L223" s="54"/>
      <c r="M223" s="178" t="s">
        <v>19</v>
      </c>
      <c r="N223" s="179" t="s">
        <v>41</v>
      </c>
      <c r="O223" s="35"/>
      <c r="P223" s="180">
        <f aca="true" t="shared" si="51" ref="P223:P254">O223*H223</f>
        <v>0</v>
      </c>
      <c r="Q223" s="180">
        <v>0</v>
      </c>
      <c r="R223" s="180">
        <f aca="true" t="shared" si="52" ref="R223:R254">Q223*H223</f>
        <v>0</v>
      </c>
      <c r="S223" s="180">
        <v>0</v>
      </c>
      <c r="T223" s="181">
        <f aca="true" t="shared" si="53" ref="T223:T254">S223*H223</f>
        <v>0</v>
      </c>
      <c r="AR223" s="17" t="s">
        <v>650</v>
      </c>
      <c r="AT223" s="17" t="s">
        <v>129</v>
      </c>
      <c r="AU223" s="17" t="s">
        <v>79</v>
      </c>
      <c r="AY223" s="17" t="s">
        <v>128</v>
      </c>
      <c r="BE223" s="182">
        <f aca="true" t="shared" si="54" ref="BE223:BE254">IF(N223="základní",J223,0)</f>
        <v>0</v>
      </c>
      <c r="BF223" s="182">
        <f aca="true" t="shared" si="55" ref="BF223:BF254">IF(N223="snížená",J223,0)</f>
        <v>0</v>
      </c>
      <c r="BG223" s="182">
        <f aca="true" t="shared" si="56" ref="BG223:BG254">IF(N223="zákl. přenesená",J223,0)</f>
        <v>0</v>
      </c>
      <c r="BH223" s="182">
        <f aca="true" t="shared" si="57" ref="BH223:BH254">IF(N223="sníž. přenesená",J223,0)</f>
        <v>0</v>
      </c>
      <c r="BI223" s="182">
        <f aca="true" t="shared" si="58" ref="BI223:BI254">IF(N223="nulová",J223,0)</f>
        <v>0</v>
      </c>
      <c r="BJ223" s="17" t="s">
        <v>77</v>
      </c>
      <c r="BK223" s="182">
        <f aca="true" t="shared" si="59" ref="BK223:BK254">ROUND(I223*H223,1)</f>
        <v>0</v>
      </c>
      <c r="BL223" s="17" t="s">
        <v>650</v>
      </c>
      <c r="BM223" s="17" t="s">
        <v>3231</v>
      </c>
    </row>
    <row r="224" spans="2:65" s="1" customFormat="1" ht="22.5" customHeight="1">
      <c r="B224" s="34"/>
      <c r="C224" s="172" t="s">
        <v>1045</v>
      </c>
      <c r="D224" s="172" t="s">
        <v>129</v>
      </c>
      <c r="E224" s="173" t="s">
        <v>3229</v>
      </c>
      <c r="F224" s="174" t="s">
        <v>3230</v>
      </c>
      <c r="G224" s="175" t="s">
        <v>217</v>
      </c>
      <c r="H224" s="176">
        <v>65</v>
      </c>
      <c r="I224" s="177"/>
      <c r="J224" s="176">
        <f t="shared" si="50"/>
        <v>0</v>
      </c>
      <c r="K224" s="174" t="s">
        <v>19</v>
      </c>
      <c r="L224" s="54"/>
      <c r="M224" s="178" t="s">
        <v>19</v>
      </c>
      <c r="N224" s="179" t="s">
        <v>41</v>
      </c>
      <c r="O224" s="35"/>
      <c r="P224" s="180">
        <f t="shared" si="51"/>
        <v>0</v>
      </c>
      <c r="Q224" s="180">
        <v>0</v>
      </c>
      <c r="R224" s="180">
        <f t="shared" si="52"/>
        <v>0</v>
      </c>
      <c r="S224" s="180">
        <v>0</v>
      </c>
      <c r="T224" s="181">
        <f t="shared" si="53"/>
        <v>0</v>
      </c>
      <c r="AR224" s="17" t="s">
        <v>650</v>
      </c>
      <c r="AT224" s="17" t="s">
        <v>129</v>
      </c>
      <c r="AU224" s="17" t="s">
        <v>79</v>
      </c>
      <c r="AY224" s="17" t="s">
        <v>128</v>
      </c>
      <c r="BE224" s="182">
        <f t="shared" si="54"/>
        <v>0</v>
      </c>
      <c r="BF224" s="182">
        <f t="shared" si="55"/>
        <v>0</v>
      </c>
      <c r="BG224" s="182">
        <f t="shared" si="56"/>
        <v>0</v>
      </c>
      <c r="BH224" s="182">
        <f t="shared" si="57"/>
        <v>0</v>
      </c>
      <c r="BI224" s="182">
        <f t="shared" si="58"/>
        <v>0</v>
      </c>
      <c r="BJ224" s="17" t="s">
        <v>77</v>
      </c>
      <c r="BK224" s="182">
        <f t="shared" si="59"/>
        <v>0</v>
      </c>
      <c r="BL224" s="17" t="s">
        <v>650</v>
      </c>
      <c r="BM224" s="17" t="s">
        <v>3232</v>
      </c>
    </row>
    <row r="225" spans="2:65" s="1" customFormat="1" ht="22.5" customHeight="1">
      <c r="B225" s="34"/>
      <c r="C225" s="172" t="s">
        <v>1049</v>
      </c>
      <c r="D225" s="172" t="s">
        <v>129</v>
      </c>
      <c r="E225" s="173" t="s">
        <v>3229</v>
      </c>
      <c r="F225" s="174" t="s">
        <v>3230</v>
      </c>
      <c r="G225" s="175" t="s">
        <v>217</v>
      </c>
      <c r="H225" s="176">
        <v>125</v>
      </c>
      <c r="I225" s="177"/>
      <c r="J225" s="176">
        <f t="shared" si="50"/>
        <v>0</v>
      </c>
      <c r="K225" s="174" t="s">
        <v>19</v>
      </c>
      <c r="L225" s="54"/>
      <c r="M225" s="178" t="s">
        <v>19</v>
      </c>
      <c r="N225" s="179" t="s">
        <v>41</v>
      </c>
      <c r="O225" s="35"/>
      <c r="P225" s="180">
        <f t="shared" si="51"/>
        <v>0</v>
      </c>
      <c r="Q225" s="180">
        <v>0</v>
      </c>
      <c r="R225" s="180">
        <f t="shared" si="52"/>
        <v>0</v>
      </c>
      <c r="S225" s="180">
        <v>0</v>
      </c>
      <c r="T225" s="181">
        <f t="shared" si="53"/>
        <v>0</v>
      </c>
      <c r="AR225" s="17" t="s">
        <v>650</v>
      </c>
      <c r="AT225" s="17" t="s">
        <v>129</v>
      </c>
      <c r="AU225" s="17" t="s">
        <v>79</v>
      </c>
      <c r="AY225" s="17" t="s">
        <v>128</v>
      </c>
      <c r="BE225" s="182">
        <f t="shared" si="54"/>
        <v>0</v>
      </c>
      <c r="BF225" s="182">
        <f t="shared" si="55"/>
        <v>0</v>
      </c>
      <c r="BG225" s="182">
        <f t="shared" si="56"/>
        <v>0</v>
      </c>
      <c r="BH225" s="182">
        <f t="shared" si="57"/>
        <v>0</v>
      </c>
      <c r="BI225" s="182">
        <f t="shared" si="58"/>
        <v>0</v>
      </c>
      <c r="BJ225" s="17" t="s">
        <v>77</v>
      </c>
      <c r="BK225" s="182">
        <f t="shared" si="59"/>
        <v>0</v>
      </c>
      <c r="BL225" s="17" t="s">
        <v>650</v>
      </c>
      <c r="BM225" s="17" t="s">
        <v>3233</v>
      </c>
    </row>
    <row r="226" spans="2:65" s="1" customFormat="1" ht="22.5" customHeight="1">
      <c r="B226" s="34"/>
      <c r="C226" s="172" t="s">
        <v>1054</v>
      </c>
      <c r="D226" s="172" t="s">
        <v>129</v>
      </c>
      <c r="E226" s="173" t="s">
        <v>3234</v>
      </c>
      <c r="F226" s="174" t="s">
        <v>3235</v>
      </c>
      <c r="G226" s="175" t="s">
        <v>217</v>
      </c>
      <c r="H226" s="176">
        <v>45</v>
      </c>
      <c r="I226" s="177"/>
      <c r="J226" s="176">
        <f t="shared" si="50"/>
        <v>0</v>
      </c>
      <c r="K226" s="174" t="s">
        <v>19</v>
      </c>
      <c r="L226" s="54"/>
      <c r="M226" s="178" t="s">
        <v>19</v>
      </c>
      <c r="N226" s="179" t="s">
        <v>41</v>
      </c>
      <c r="O226" s="35"/>
      <c r="P226" s="180">
        <f t="shared" si="51"/>
        <v>0</v>
      </c>
      <c r="Q226" s="180">
        <v>0</v>
      </c>
      <c r="R226" s="180">
        <f t="shared" si="52"/>
        <v>0</v>
      </c>
      <c r="S226" s="180">
        <v>0</v>
      </c>
      <c r="T226" s="181">
        <f t="shared" si="53"/>
        <v>0</v>
      </c>
      <c r="AR226" s="17" t="s">
        <v>650</v>
      </c>
      <c r="AT226" s="17" t="s">
        <v>129</v>
      </c>
      <c r="AU226" s="17" t="s">
        <v>79</v>
      </c>
      <c r="AY226" s="17" t="s">
        <v>128</v>
      </c>
      <c r="BE226" s="182">
        <f t="shared" si="54"/>
        <v>0</v>
      </c>
      <c r="BF226" s="182">
        <f t="shared" si="55"/>
        <v>0</v>
      </c>
      <c r="BG226" s="182">
        <f t="shared" si="56"/>
        <v>0</v>
      </c>
      <c r="BH226" s="182">
        <f t="shared" si="57"/>
        <v>0</v>
      </c>
      <c r="BI226" s="182">
        <f t="shared" si="58"/>
        <v>0</v>
      </c>
      <c r="BJ226" s="17" t="s">
        <v>77</v>
      </c>
      <c r="BK226" s="182">
        <f t="shared" si="59"/>
        <v>0</v>
      </c>
      <c r="BL226" s="17" t="s">
        <v>650</v>
      </c>
      <c r="BM226" s="17" t="s">
        <v>3236</v>
      </c>
    </row>
    <row r="227" spans="2:65" s="1" customFormat="1" ht="22.5" customHeight="1">
      <c r="B227" s="34"/>
      <c r="C227" s="172" t="s">
        <v>1058</v>
      </c>
      <c r="D227" s="172" t="s">
        <v>129</v>
      </c>
      <c r="E227" s="173" t="s">
        <v>3234</v>
      </c>
      <c r="F227" s="174" t="s">
        <v>3235</v>
      </c>
      <c r="G227" s="175" t="s">
        <v>217</v>
      </c>
      <c r="H227" s="176">
        <v>75</v>
      </c>
      <c r="I227" s="177"/>
      <c r="J227" s="176">
        <f t="shared" si="50"/>
        <v>0</v>
      </c>
      <c r="K227" s="174" t="s">
        <v>19</v>
      </c>
      <c r="L227" s="54"/>
      <c r="M227" s="178" t="s">
        <v>19</v>
      </c>
      <c r="N227" s="179" t="s">
        <v>41</v>
      </c>
      <c r="O227" s="35"/>
      <c r="P227" s="180">
        <f t="shared" si="51"/>
        <v>0</v>
      </c>
      <c r="Q227" s="180">
        <v>0</v>
      </c>
      <c r="R227" s="180">
        <f t="shared" si="52"/>
        <v>0</v>
      </c>
      <c r="S227" s="180">
        <v>0</v>
      </c>
      <c r="T227" s="181">
        <f t="shared" si="53"/>
        <v>0</v>
      </c>
      <c r="AR227" s="17" t="s">
        <v>650</v>
      </c>
      <c r="AT227" s="17" t="s">
        <v>129</v>
      </c>
      <c r="AU227" s="17" t="s">
        <v>79</v>
      </c>
      <c r="AY227" s="17" t="s">
        <v>128</v>
      </c>
      <c r="BE227" s="182">
        <f t="shared" si="54"/>
        <v>0</v>
      </c>
      <c r="BF227" s="182">
        <f t="shared" si="55"/>
        <v>0</v>
      </c>
      <c r="BG227" s="182">
        <f t="shared" si="56"/>
        <v>0</v>
      </c>
      <c r="BH227" s="182">
        <f t="shared" si="57"/>
        <v>0</v>
      </c>
      <c r="BI227" s="182">
        <f t="shared" si="58"/>
        <v>0</v>
      </c>
      <c r="BJ227" s="17" t="s">
        <v>77</v>
      </c>
      <c r="BK227" s="182">
        <f t="shared" si="59"/>
        <v>0</v>
      </c>
      <c r="BL227" s="17" t="s">
        <v>650</v>
      </c>
      <c r="BM227" s="17" t="s">
        <v>3237</v>
      </c>
    </row>
    <row r="228" spans="2:65" s="1" customFormat="1" ht="22.5" customHeight="1">
      <c r="B228" s="34"/>
      <c r="C228" s="172" t="s">
        <v>1067</v>
      </c>
      <c r="D228" s="172" t="s">
        <v>129</v>
      </c>
      <c r="E228" s="173" t="s">
        <v>3238</v>
      </c>
      <c r="F228" s="174" t="s">
        <v>3239</v>
      </c>
      <c r="G228" s="175" t="s">
        <v>1851</v>
      </c>
      <c r="H228" s="176">
        <v>85</v>
      </c>
      <c r="I228" s="177"/>
      <c r="J228" s="176">
        <f t="shared" si="50"/>
        <v>0</v>
      </c>
      <c r="K228" s="174" t="s">
        <v>19</v>
      </c>
      <c r="L228" s="54"/>
      <c r="M228" s="178" t="s">
        <v>19</v>
      </c>
      <c r="N228" s="179" t="s">
        <v>41</v>
      </c>
      <c r="O228" s="35"/>
      <c r="P228" s="180">
        <f t="shared" si="51"/>
        <v>0</v>
      </c>
      <c r="Q228" s="180">
        <v>0</v>
      </c>
      <c r="R228" s="180">
        <f t="shared" si="52"/>
        <v>0</v>
      </c>
      <c r="S228" s="180">
        <v>0</v>
      </c>
      <c r="T228" s="181">
        <f t="shared" si="53"/>
        <v>0</v>
      </c>
      <c r="AR228" s="17" t="s">
        <v>650</v>
      </c>
      <c r="AT228" s="17" t="s">
        <v>129</v>
      </c>
      <c r="AU228" s="17" t="s">
        <v>79</v>
      </c>
      <c r="AY228" s="17" t="s">
        <v>128</v>
      </c>
      <c r="BE228" s="182">
        <f t="shared" si="54"/>
        <v>0</v>
      </c>
      <c r="BF228" s="182">
        <f t="shared" si="55"/>
        <v>0</v>
      </c>
      <c r="BG228" s="182">
        <f t="shared" si="56"/>
        <v>0</v>
      </c>
      <c r="BH228" s="182">
        <f t="shared" si="57"/>
        <v>0</v>
      </c>
      <c r="BI228" s="182">
        <f t="shared" si="58"/>
        <v>0</v>
      </c>
      <c r="BJ228" s="17" t="s">
        <v>77</v>
      </c>
      <c r="BK228" s="182">
        <f t="shared" si="59"/>
        <v>0</v>
      </c>
      <c r="BL228" s="17" t="s">
        <v>650</v>
      </c>
      <c r="BM228" s="17" t="s">
        <v>3240</v>
      </c>
    </row>
    <row r="229" spans="2:65" s="1" customFormat="1" ht="22.5" customHeight="1">
      <c r="B229" s="34"/>
      <c r="C229" s="172" t="s">
        <v>1074</v>
      </c>
      <c r="D229" s="172" t="s">
        <v>129</v>
      </c>
      <c r="E229" s="173" t="s">
        <v>3241</v>
      </c>
      <c r="F229" s="174" t="s">
        <v>3242</v>
      </c>
      <c r="G229" s="175" t="s">
        <v>1851</v>
      </c>
      <c r="H229" s="176">
        <v>130</v>
      </c>
      <c r="I229" s="177"/>
      <c r="J229" s="176">
        <f t="shared" si="50"/>
        <v>0</v>
      </c>
      <c r="K229" s="174" t="s">
        <v>19</v>
      </c>
      <c r="L229" s="54"/>
      <c r="M229" s="178" t="s">
        <v>19</v>
      </c>
      <c r="N229" s="179" t="s">
        <v>41</v>
      </c>
      <c r="O229" s="35"/>
      <c r="P229" s="180">
        <f t="shared" si="51"/>
        <v>0</v>
      </c>
      <c r="Q229" s="180">
        <v>0</v>
      </c>
      <c r="R229" s="180">
        <f t="shared" si="52"/>
        <v>0</v>
      </c>
      <c r="S229" s="180">
        <v>0</v>
      </c>
      <c r="T229" s="181">
        <f t="shared" si="53"/>
        <v>0</v>
      </c>
      <c r="AR229" s="17" t="s">
        <v>650</v>
      </c>
      <c r="AT229" s="17" t="s">
        <v>129</v>
      </c>
      <c r="AU229" s="17" t="s">
        <v>79</v>
      </c>
      <c r="AY229" s="17" t="s">
        <v>128</v>
      </c>
      <c r="BE229" s="182">
        <f t="shared" si="54"/>
        <v>0</v>
      </c>
      <c r="BF229" s="182">
        <f t="shared" si="55"/>
        <v>0</v>
      </c>
      <c r="BG229" s="182">
        <f t="shared" si="56"/>
        <v>0</v>
      </c>
      <c r="BH229" s="182">
        <f t="shared" si="57"/>
        <v>0</v>
      </c>
      <c r="BI229" s="182">
        <f t="shared" si="58"/>
        <v>0</v>
      </c>
      <c r="BJ229" s="17" t="s">
        <v>77</v>
      </c>
      <c r="BK229" s="182">
        <f t="shared" si="59"/>
        <v>0</v>
      </c>
      <c r="BL229" s="17" t="s">
        <v>650</v>
      </c>
      <c r="BM229" s="17" t="s">
        <v>3243</v>
      </c>
    </row>
    <row r="230" spans="2:65" s="1" customFormat="1" ht="22.5" customHeight="1">
      <c r="B230" s="34"/>
      <c r="C230" s="172" t="s">
        <v>1078</v>
      </c>
      <c r="D230" s="172" t="s">
        <v>129</v>
      </c>
      <c r="E230" s="173" t="s">
        <v>3244</v>
      </c>
      <c r="F230" s="174" t="s">
        <v>3245</v>
      </c>
      <c r="G230" s="175" t="s">
        <v>1851</v>
      </c>
      <c r="H230" s="176">
        <v>165</v>
      </c>
      <c r="I230" s="177"/>
      <c r="J230" s="176">
        <f t="shared" si="50"/>
        <v>0</v>
      </c>
      <c r="K230" s="174" t="s">
        <v>19</v>
      </c>
      <c r="L230" s="54"/>
      <c r="M230" s="178" t="s">
        <v>19</v>
      </c>
      <c r="N230" s="179" t="s">
        <v>41</v>
      </c>
      <c r="O230" s="35"/>
      <c r="P230" s="180">
        <f t="shared" si="51"/>
        <v>0</v>
      </c>
      <c r="Q230" s="180">
        <v>0</v>
      </c>
      <c r="R230" s="180">
        <f t="shared" si="52"/>
        <v>0</v>
      </c>
      <c r="S230" s="180">
        <v>0</v>
      </c>
      <c r="T230" s="181">
        <f t="shared" si="53"/>
        <v>0</v>
      </c>
      <c r="AR230" s="17" t="s">
        <v>650</v>
      </c>
      <c r="AT230" s="17" t="s">
        <v>129</v>
      </c>
      <c r="AU230" s="17" t="s">
        <v>79</v>
      </c>
      <c r="AY230" s="17" t="s">
        <v>128</v>
      </c>
      <c r="BE230" s="182">
        <f t="shared" si="54"/>
        <v>0</v>
      </c>
      <c r="BF230" s="182">
        <f t="shared" si="55"/>
        <v>0</v>
      </c>
      <c r="BG230" s="182">
        <f t="shared" si="56"/>
        <v>0</v>
      </c>
      <c r="BH230" s="182">
        <f t="shared" si="57"/>
        <v>0</v>
      </c>
      <c r="BI230" s="182">
        <f t="shared" si="58"/>
        <v>0</v>
      </c>
      <c r="BJ230" s="17" t="s">
        <v>77</v>
      </c>
      <c r="BK230" s="182">
        <f t="shared" si="59"/>
        <v>0</v>
      </c>
      <c r="BL230" s="17" t="s">
        <v>650</v>
      </c>
      <c r="BM230" s="17" t="s">
        <v>3246</v>
      </c>
    </row>
    <row r="231" spans="2:65" s="1" customFormat="1" ht="22.5" customHeight="1">
      <c r="B231" s="34"/>
      <c r="C231" s="172" t="s">
        <v>1083</v>
      </c>
      <c r="D231" s="172" t="s">
        <v>129</v>
      </c>
      <c r="E231" s="173" t="s">
        <v>3247</v>
      </c>
      <c r="F231" s="174" t="s">
        <v>3248</v>
      </c>
      <c r="G231" s="175" t="s">
        <v>217</v>
      </c>
      <c r="H231" s="176">
        <v>135</v>
      </c>
      <c r="I231" s="177"/>
      <c r="J231" s="176">
        <f t="shared" si="50"/>
        <v>0</v>
      </c>
      <c r="K231" s="174" t="s">
        <v>19</v>
      </c>
      <c r="L231" s="54"/>
      <c r="M231" s="178" t="s">
        <v>19</v>
      </c>
      <c r="N231" s="179" t="s">
        <v>41</v>
      </c>
      <c r="O231" s="35"/>
      <c r="P231" s="180">
        <f t="shared" si="51"/>
        <v>0</v>
      </c>
      <c r="Q231" s="180">
        <v>0</v>
      </c>
      <c r="R231" s="180">
        <f t="shared" si="52"/>
        <v>0</v>
      </c>
      <c r="S231" s="180">
        <v>0</v>
      </c>
      <c r="T231" s="181">
        <f t="shared" si="53"/>
        <v>0</v>
      </c>
      <c r="AR231" s="17" t="s">
        <v>650</v>
      </c>
      <c r="AT231" s="17" t="s">
        <v>129</v>
      </c>
      <c r="AU231" s="17" t="s">
        <v>79</v>
      </c>
      <c r="AY231" s="17" t="s">
        <v>128</v>
      </c>
      <c r="BE231" s="182">
        <f t="shared" si="54"/>
        <v>0</v>
      </c>
      <c r="BF231" s="182">
        <f t="shared" si="55"/>
        <v>0</v>
      </c>
      <c r="BG231" s="182">
        <f t="shared" si="56"/>
        <v>0</v>
      </c>
      <c r="BH231" s="182">
        <f t="shared" si="57"/>
        <v>0</v>
      </c>
      <c r="BI231" s="182">
        <f t="shared" si="58"/>
        <v>0</v>
      </c>
      <c r="BJ231" s="17" t="s">
        <v>77</v>
      </c>
      <c r="BK231" s="182">
        <f t="shared" si="59"/>
        <v>0</v>
      </c>
      <c r="BL231" s="17" t="s">
        <v>650</v>
      </c>
      <c r="BM231" s="17" t="s">
        <v>3249</v>
      </c>
    </row>
    <row r="232" spans="2:65" s="1" customFormat="1" ht="22.5" customHeight="1">
      <c r="B232" s="34"/>
      <c r="C232" s="172" t="s">
        <v>1088</v>
      </c>
      <c r="D232" s="172" t="s">
        <v>129</v>
      </c>
      <c r="E232" s="173" t="s">
        <v>3250</v>
      </c>
      <c r="F232" s="174" t="s">
        <v>3251</v>
      </c>
      <c r="G232" s="175" t="s">
        <v>217</v>
      </c>
      <c r="H232" s="176">
        <v>160</v>
      </c>
      <c r="I232" s="177"/>
      <c r="J232" s="176">
        <f t="shared" si="50"/>
        <v>0</v>
      </c>
      <c r="K232" s="174" t="s">
        <v>19</v>
      </c>
      <c r="L232" s="54"/>
      <c r="M232" s="178" t="s">
        <v>19</v>
      </c>
      <c r="N232" s="179" t="s">
        <v>41</v>
      </c>
      <c r="O232" s="35"/>
      <c r="P232" s="180">
        <f t="shared" si="51"/>
        <v>0</v>
      </c>
      <c r="Q232" s="180">
        <v>0</v>
      </c>
      <c r="R232" s="180">
        <f t="shared" si="52"/>
        <v>0</v>
      </c>
      <c r="S232" s="180">
        <v>0</v>
      </c>
      <c r="T232" s="181">
        <f t="shared" si="53"/>
        <v>0</v>
      </c>
      <c r="AR232" s="17" t="s">
        <v>650</v>
      </c>
      <c r="AT232" s="17" t="s">
        <v>129</v>
      </c>
      <c r="AU232" s="17" t="s">
        <v>79</v>
      </c>
      <c r="AY232" s="17" t="s">
        <v>128</v>
      </c>
      <c r="BE232" s="182">
        <f t="shared" si="54"/>
        <v>0</v>
      </c>
      <c r="BF232" s="182">
        <f t="shared" si="55"/>
        <v>0</v>
      </c>
      <c r="BG232" s="182">
        <f t="shared" si="56"/>
        <v>0</v>
      </c>
      <c r="BH232" s="182">
        <f t="shared" si="57"/>
        <v>0</v>
      </c>
      <c r="BI232" s="182">
        <f t="shared" si="58"/>
        <v>0</v>
      </c>
      <c r="BJ232" s="17" t="s">
        <v>77</v>
      </c>
      <c r="BK232" s="182">
        <f t="shared" si="59"/>
        <v>0</v>
      </c>
      <c r="BL232" s="17" t="s">
        <v>650</v>
      </c>
      <c r="BM232" s="17" t="s">
        <v>3252</v>
      </c>
    </row>
    <row r="233" spans="2:65" s="1" customFormat="1" ht="22.5" customHeight="1">
      <c r="B233" s="34"/>
      <c r="C233" s="172" t="s">
        <v>1092</v>
      </c>
      <c r="D233" s="172" t="s">
        <v>129</v>
      </c>
      <c r="E233" s="173" t="s">
        <v>3253</v>
      </c>
      <c r="F233" s="174" t="s">
        <v>3254</v>
      </c>
      <c r="G233" s="175" t="s">
        <v>1851</v>
      </c>
      <c r="H233" s="176">
        <v>40</v>
      </c>
      <c r="I233" s="177"/>
      <c r="J233" s="176">
        <f t="shared" si="50"/>
        <v>0</v>
      </c>
      <c r="K233" s="174" t="s">
        <v>19</v>
      </c>
      <c r="L233" s="54"/>
      <c r="M233" s="178" t="s">
        <v>19</v>
      </c>
      <c r="N233" s="179" t="s">
        <v>41</v>
      </c>
      <c r="O233" s="35"/>
      <c r="P233" s="180">
        <f t="shared" si="51"/>
        <v>0</v>
      </c>
      <c r="Q233" s="180">
        <v>0</v>
      </c>
      <c r="R233" s="180">
        <f t="shared" si="52"/>
        <v>0</v>
      </c>
      <c r="S233" s="180">
        <v>0</v>
      </c>
      <c r="T233" s="181">
        <f t="shared" si="53"/>
        <v>0</v>
      </c>
      <c r="AR233" s="17" t="s">
        <v>650</v>
      </c>
      <c r="AT233" s="17" t="s">
        <v>129</v>
      </c>
      <c r="AU233" s="17" t="s">
        <v>79</v>
      </c>
      <c r="AY233" s="17" t="s">
        <v>128</v>
      </c>
      <c r="BE233" s="182">
        <f t="shared" si="54"/>
        <v>0</v>
      </c>
      <c r="BF233" s="182">
        <f t="shared" si="55"/>
        <v>0</v>
      </c>
      <c r="BG233" s="182">
        <f t="shared" si="56"/>
        <v>0</v>
      </c>
      <c r="BH233" s="182">
        <f t="shared" si="57"/>
        <v>0</v>
      </c>
      <c r="BI233" s="182">
        <f t="shared" si="58"/>
        <v>0</v>
      </c>
      <c r="BJ233" s="17" t="s">
        <v>77</v>
      </c>
      <c r="BK233" s="182">
        <f t="shared" si="59"/>
        <v>0</v>
      </c>
      <c r="BL233" s="17" t="s">
        <v>650</v>
      </c>
      <c r="BM233" s="17" t="s">
        <v>3255</v>
      </c>
    </row>
    <row r="234" spans="2:65" s="1" customFormat="1" ht="22.5" customHeight="1">
      <c r="B234" s="34"/>
      <c r="C234" s="172" t="s">
        <v>1111</v>
      </c>
      <c r="D234" s="172" t="s">
        <v>129</v>
      </c>
      <c r="E234" s="173" t="s">
        <v>3256</v>
      </c>
      <c r="F234" s="174" t="s">
        <v>3257</v>
      </c>
      <c r="G234" s="175" t="s">
        <v>1851</v>
      </c>
      <c r="H234" s="176">
        <v>2</v>
      </c>
      <c r="I234" s="177"/>
      <c r="J234" s="176">
        <f t="shared" si="50"/>
        <v>0</v>
      </c>
      <c r="K234" s="174" t="s">
        <v>19</v>
      </c>
      <c r="L234" s="54"/>
      <c r="M234" s="178" t="s">
        <v>19</v>
      </c>
      <c r="N234" s="179" t="s">
        <v>41</v>
      </c>
      <c r="O234" s="35"/>
      <c r="P234" s="180">
        <f t="shared" si="51"/>
        <v>0</v>
      </c>
      <c r="Q234" s="180">
        <v>0</v>
      </c>
      <c r="R234" s="180">
        <f t="shared" si="52"/>
        <v>0</v>
      </c>
      <c r="S234" s="180">
        <v>0</v>
      </c>
      <c r="T234" s="181">
        <f t="shared" si="53"/>
        <v>0</v>
      </c>
      <c r="AR234" s="17" t="s">
        <v>650</v>
      </c>
      <c r="AT234" s="17" t="s">
        <v>129</v>
      </c>
      <c r="AU234" s="17" t="s">
        <v>79</v>
      </c>
      <c r="AY234" s="17" t="s">
        <v>128</v>
      </c>
      <c r="BE234" s="182">
        <f t="shared" si="54"/>
        <v>0</v>
      </c>
      <c r="BF234" s="182">
        <f t="shared" si="55"/>
        <v>0</v>
      </c>
      <c r="BG234" s="182">
        <f t="shared" si="56"/>
        <v>0</v>
      </c>
      <c r="BH234" s="182">
        <f t="shared" si="57"/>
        <v>0</v>
      </c>
      <c r="BI234" s="182">
        <f t="shared" si="58"/>
        <v>0</v>
      </c>
      <c r="BJ234" s="17" t="s">
        <v>77</v>
      </c>
      <c r="BK234" s="182">
        <f t="shared" si="59"/>
        <v>0</v>
      </c>
      <c r="BL234" s="17" t="s">
        <v>650</v>
      </c>
      <c r="BM234" s="17" t="s">
        <v>3258</v>
      </c>
    </row>
    <row r="235" spans="2:65" s="1" customFormat="1" ht="22.5" customHeight="1">
      <c r="B235" s="34"/>
      <c r="C235" s="172" t="s">
        <v>1116</v>
      </c>
      <c r="D235" s="172" t="s">
        <v>129</v>
      </c>
      <c r="E235" s="173" t="s">
        <v>3256</v>
      </c>
      <c r="F235" s="174" t="s">
        <v>3257</v>
      </c>
      <c r="G235" s="175" t="s">
        <v>1851</v>
      </c>
      <c r="H235" s="176">
        <v>28</v>
      </c>
      <c r="I235" s="177"/>
      <c r="J235" s="176">
        <f t="shared" si="50"/>
        <v>0</v>
      </c>
      <c r="K235" s="174" t="s">
        <v>19</v>
      </c>
      <c r="L235" s="54"/>
      <c r="M235" s="178" t="s">
        <v>19</v>
      </c>
      <c r="N235" s="179" t="s">
        <v>41</v>
      </c>
      <c r="O235" s="35"/>
      <c r="P235" s="180">
        <f t="shared" si="51"/>
        <v>0</v>
      </c>
      <c r="Q235" s="180">
        <v>0</v>
      </c>
      <c r="R235" s="180">
        <f t="shared" si="52"/>
        <v>0</v>
      </c>
      <c r="S235" s="180">
        <v>0</v>
      </c>
      <c r="T235" s="181">
        <f t="shared" si="53"/>
        <v>0</v>
      </c>
      <c r="AR235" s="17" t="s">
        <v>650</v>
      </c>
      <c r="AT235" s="17" t="s">
        <v>129</v>
      </c>
      <c r="AU235" s="17" t="s">
        <v>79</v>
      </c>
      <c r="AY235" s="17" t="s">
        <v>128</v>
      </c>
      <c r="BE235" s="182">
        <f t="shared" si="54"/>
        <v>0</v>
      </c>
      <c r="BF235" s="182">
        <f t="shared" si="55"/>
        <v>0</v>
      </c>
      <c r="BG235" s="182">
        <f t="shared" si="56"/>
        <v>0</v>
      </c>
      <c r="BH235" s="182">
        <f t="shared" si="57"/>
        <v>0</v>
      </c>
      <c r="BI235" s="182">
        <f t="shared" si="58"/>
        <v>0</v>
      </c>
      <c r="BJ235" s="17" t="s">
        <v>77</v>
      </c>
      <c r="BK235" s="182">
        <f t="shared" si="59"/>
        <v>0</v>
      </c>
      <c r="BL235" s="17" t="s">
        <v>650</v>
      </c>
      <c r="BM235" s="17" t="s">
        <v>3259</v>
      </c>
    </row>
    <row r="236" spans="2:65" s="1" customFormat="1" ht="22.5" customHeight="1">
      <c r="B236" s="34"/>
      <c r="C236" s="172" t="s">
        <v>1121</v>
      </c>
      <c r="D236" s="172" t="s">
        <v>129</v>
      </c>
      <c r="E236" s="173" t="s">
        <v>3260</v>
      </c>
      <c r="F236" s="174" t="s">
        <v>3261</v>
      </c>
      <c r="G236" s="175" t="s">
        <v>1851</v>
      </c>
      <c r="H236" s="176">
        <v>4</v>
      </c>
      <c r="I236" s="177"/>
      <c r="J236" s="176">
        <f t="shared" si="50"/>
        <v>0</v>
      </c>
      <c r="K236" s="174" t="s">
        <v>19</v>
      </c>
      <c r="L236" s="54"/>
      <c r="M236" s="178" t="s">
        <v>19</v>
      </c>
      <c r="N236" s="179" t="s">
        <v>41</v>
      </c>
      <c r="O236" s="35"/>
      <c r="P236" s="180">
        <f t="shared" si="51"/>
        <v>0</v>
      </c>
      <c r="Q236" s="180">
        <v>0</v>
      </c>
      <c r="R236" s="180">
        <f t="shared" si="52"/>
        <v>0</v>
      </c>
      <c r="S236" s="180">
        <v>0</v>
      </c>
      <c r="T236" s="181">
        <f t="shared" si="53"/>
        <v>0</v>
      </c>
      <c r="AR236" s="17" t="s">
        <v>650</v>
      </c>
      <c r="AT236" s="17" t="s">
        <v>129</v>
      </c>
      <c r="AU236" s="17" t="s">
        <v>79</v>
      </c>
      <c r="AY236" s="17" t="s">
        <v>128</v>
      </c>
      <c r="BE236" s="182">
        <f t="shared" si="54"/>
        <v>0</v>
      </c>
      <c r="BF236" s="182">
        <f t="shared" si="55"/>
        <v>0</v>
      </c>
      <c r="BG236" s="182">
        <f t="shared" si="56"/>
        <v>0</v>
      </c>
      <c r="BH236" s="182">
        <f t="shared" si="57"/>
        <v>0</v>
      </c>
      <c r="BI236" s="182">
        <f t="shared" si="58"/>
        <v>0</v>
      </c>
      <c r="BJ236" s="17" t="s">
        <v>77</v>
      </c>
      <c r="BK236" s="182">
        <f t="shared" si="59"/>
        <v>0</v>
      </c>
      <c r="BL236" s="17" t="s">
        <v>650</v>
      </c>
      <c r="BM236" s="17" t="s">
        <v>3262</v>
      </c>
    </row>
    <row r="237" spans="2:65" s="1" customFormat="1" ht="22.5" customHeight="1">
      <c r="B237" s="34"/>
      <c r="C237" s="172" t="s">
        <v>1125</v>
      </c>
      <c r="D237" s="172" t="s">
        <v>129</v>
      </c>
      <c r="E237" s="173" t="s">
        <v>3263</v>
      </c>
      <c r="F237" s="174" t="s">
        <v>3264</v>
      </c>
      <c r="G237" s="175" t="s">
        <v>1851</v>
      </c>
      <c r="H237" s="176">
        <v>0</v>
      </c>
      <c r="I237" s="177"/>
      <c r="J237" s="176">
        <f t="shared" si="50"/>
        <v>0</v>
      </c>
      <c r="K237" s="174" t="s">
        <v>19</v>
      </c>
      <c r="L237" s="54"/>
      <c r="M237" s="178" t="s">
        <v>19</v>
      </c>
      <c r="N237" s="179" t="s">
        <v>41</v>
      </c>
      <c r="O237" s="35"/>
      <c r="P237" s="180">
        <f t="shared" si="51"/>
        <v>0</v>
      </c>
      <c r="Q237" s="180">
        <v>0</v>
      </c>
      <c r="R237" s="180">
        <f t="shared" si="52"/>
        <v>0</v>
      </c>
      <c r="S237" s="180">
        <v>0</v>
      </c>
      <c r="T237" s="181">
        <f t="shared" si="53"/>
        <v>0</v>
      </c>
      <c r="AR237" s="17" t="s">
        <v>650</v>
      </c>
      <c r="AT237" s="17" t="s">
        <v>129</v>
      </c>
      <c r="AU237" s="17" t="s">
        <v>79</v>
      </c>
      <c r="AY237" s="17" t="s">
        <v>128</v>
      </c>
      <c r="BE237" s="182">
        <f t="shared" si="54"/>
        <v>0</v>
      </c>
      <c r="BF237" s="182">
        <f t="shared" si="55"/>
        <v>0</v>
      </c>
      <c r="BG237" s="182">
        <f t="shared" si="56"/>
        <v>0</v>
      </c>
      <c r="BH237" s="182">
        <f t="shared" si="57"/>
        <v>0</v>
      </c>
      <c r="BI237" s="182">
        <f t="shared" si="58"/>
        <v>0</v>
      </c>
      <c r="BJ237" s="17" t="s">
        <v>77</v>
      </c>
      <c r="BK237" s="182">
        <f t="shared" si="59"/>
        <v>0</v>
      </c>
      <c r="BL237" s="17" t="s">
        <v>650</v>
      </c>
      <c r="BM237" s="17" t="s">
        <v>3265</v>
      </c>
    </row>
    <row r="238" spans="2:65" s="1" customFormat="1" ht="22.5" customHeight="1">
      <c r="B238" s="34"/>
      <c r="C238" s="172" t="s">
        <v>1129</v>
      </c>
      <c r="D238" s="172" t="s">
        <v>129</v>
      </c>
      <c r="E238" s="173" t="s">
        <v>3266</v>
      </c>
      <c r="F238" s="174" t="s">
        <v>3267</v>
      </c>
      <c r="G238" s="175" t="s">
        <v>1851</v>
      </c>
      <c r="H238" s="176">
        <v>1</v>
      </c>
      <c r="I238" s="177"/>
      <c r="J238" s="176">
        <f t="shared" si="50"/>
        <v>0</v>
      </c>
      <c r="K238" s="174" t="s">
        <v>19</v>
      </c>
      <c r="L238" s="54"/>
      <c r="M238" s="178" t="s">
        <v>19</v>
      </c>
      <c r="N238" s="179" t="s">
        <v>41</v>
      </c>
      <c r="O238" s="35"/>
      <c r="P238" s="180">
        <f t="shared" si="51"/>
        <v>0</v>
      </c>
      <c r="Q238" s="180">
        <v>0</v>
      </c>
      <c r="R238" s="180">
        <f t="shared" si="52"/>
        <v>0</v>
      </c>
      <c r="S238" s="180">
        <v>0</v>
      </c>
      <c r="T238" s="181">
        <f t="shared" si="53"/>
        <v>0</v>
      </c>
      <c r="AR238" s="17" t="s">
        <v>650</v>
      </c>
      <c r="AT238" s="17" t="s">
        <v>129</v>
      </c>
      <c r="AU238" s="17" t="s">
        <v>79</v>
      </c>
      <c r="AY238" s="17" t="s">
        <v>128</v>
      </c>
      <c r="BE238" s="182">
        <f t="shared" si="54"/>
        <v>0</v>
      </c>
      <c r="BF238" s="182">
        <f t="shared" si="55"/>
        <v>0</v>
      </c>
      <c r="BG238" s="182">
        <f t="shared" si="56"/>
        <v>0</v>
      </c>
      <c r="BH238" s="182">
        <f t="shared" si="57"/>
        <v>0</v>
      </c>
      <c r="BI238" s="182">
        <f t="shared" si="58"/>
        <v>0</v>
      </c>
      <c r="BJ238" s="17" t="s">
        <v>77</v>
      </c>
      <c r="BK238" s="182">
        <f t="shared" si="59"/>
        <v>0</v>
      </c>
      <c r="BL238" s="17" t="s">
        <v>650</v>
      </c>
      <c r="BM238" s="17" t="s">
        <v>3268</v>
      </c>
    </row>
    <row r="239" spans="2:65" s="1" customFormat="1" ht="22.5" customHeight="1">
      <c r="B239" s="34"/>
      <c r="C239" s="172" t="s">
        <v>1134</v>
      </c>
      <c r="D239" s="172" t="s">
        <v>129</v>
      </c>
      <c r="E239" s="173" t="s">
        <v>3269</v>
      </c>
      <c r="F239" s="174" t="s">
        <v>3270</v>
      </c>
      <c r="G239" s="175" t="s">
        <v>1851</v>
      </c>
      <c r="H239" s="176">
        <v>31</v>
      </c>
      <c r="I239" s="177"/>
      <c r="J239" s="176">
        <f t="shared" si="50"/>
        <v>0</v>
      </c>
      <c r="K239" s="174" t="s">
        <v>19</v>
      </c>
      <c r="L239" s="54"/>
      <c r="M239" s="178" t="s">
        <v>19</v>
      </c>
      <c r="N239" s="179" t="s">
        <v>41</v>
      </c>
      <c r="O239" s="35"/>
      <c r="P239" s="180">
        <f t="shared" si="51"/>
        <v>0</v>
      </c>
      <c r="Q239" s="180">
        <v>0</v>
      </c>
      <c r="R239" s="180">
        <f t="shared" si="52"/>
        <v>0</v>
      </c>
      <c r="S239" s="180">
        <v>0</v>
      </c>
      <c r="T239" s="181">
        <f t="shared" si="53"/>
        <v>0</v>
      </c>
      <c r="AR239" s="17" t="s">
        <v>650</v>
      </c>
      <c r="AT239" s="17" t="s">
        <v>129</v>
      </c>
      <c r="AU239" s="17" t="s">
        <v>79</v>
      </c>
      <c r="AY239" s="17" t="s">
        <v>128</v>
      </c>
      <c r="BE239" s="182">
        <f t="shared" si="54"/>
        <v>0</v>
      </c>
      <c r="BF239" s="182">
        <f t="shared" si="55"/>
        <v>0</v>
      </c>
      <c r="BG239" s="182">
        <f t="shared" si="56"/>
        <v>0</v>
      </c>
      <c r="BH239" s="182">
        <f t="shared" si="57"/>
        <v>0</v>
      </c>
      <c r="BI239" s="182">
        <f t="shared" si="58"/>
        <v>0</v>
      </c>
      <c r="BJ239" s="17" t="s">
        <v>77</v>
      </c>
      <c r="BK239" s="182">
        <f t="shared" si="59"/>
        <v>0</v>
      </c>
      <c r="BL239" s="17" t="s">
        <v>650</v>
      </c>
      <c r="BM239" s="17" t="s">
        <v>3271</v>
      </c>
    </row>
    <row r="240" spans="2:65" s="1" customFormat="1" ht="22.5" customHeight="1">
      <c r="B240" s="34"/>
      <c r="C240" s="172" t="s">
        <v>1141</v>
      </c>
      <c r="D240" s="172" t="s">
        <v>129</v>
      </c>
      <c r="E240" s="173" t="s">
        <v>3272</v>
      </c>
      <c r="F240" s="174" t="s">
        <v>3273</v>
      </c>
      <c r="G240" s="175" t="s">
        <v>1851</v>
      </c>
      <c r="H240" s="176">
        <v>25</v>
      </c>
      <c r="I240" s="177"/>
      <c r="J240" s="176">
        <f t="shared" si="50"/>
        <v>0</v>
      </c>
      <c r="K240" s="174" t="s">
        <v>19</v>
      </c>
      <c r="L240" s="54"/>
      <c r="M240" s="178" t="s">
        <v>19</v>
      </c>
      <c r="N240" s="179" t="s">
        <v>41</v>
      </c>
      <c r="O240" s="35"/>
      <c r="P240" s="180">
        <f t="shared" si="51"/>
        <v>0</v>
      </c>
      <c r="Q240" s="180">
        <v>0</v>
      </c>
      <c r="R240" s="180">
        <f t="shared" si="52"/>
        <v>0</v>
      </c>
      <c r="S240" s="180">
        <v>0</v>
      </c>
      <c r="T240" s="181">
        <f t="shared" si="53"/>
        <v>0</v>
      </c>
      <c r="AR240" s="17" t="s">
        <v>650</v>
      </c>
      <c r="AT240" s="17" t="s">
        <v>129</v>
      </c>
      <c r="AU240" s="17" t="s">
        <v>79</v>
      </c>
      <c r="AY240" s="17" t="s">
        <v>128</v>
      </c>
      <c r="BE240" s="182">
        <f t="shared" si="54"/>
        <v>0</v>
      </c>
      <c r="BF240" s="182">
        <f t="shared" si="55"/>
        <v>0</v>
      </c>
      <c r="BG240" s="182">
        <f t="shared" si="56"/>
        <v>0</v>
      </c>
      <c r="BH240" s="182">
        <f t="shared" si="57"/>
        <v>0</v>
      </c>
      <c r="BI240" s="182">
        <f t="shared" si="58"/>
        <v>0</v>
      </c>
      <c r="BJ240" s="17" t="s">
        <v>77</v>
      </c>
      <c r="BK240" s="182">
        <f t="shared" si="59"/>
        <v>0</v>
      </c>
      <c r="BL240" s="17" t="s">
        <v>650</v>
      </c>
      <c r="BM240" s="17" t="s">
        <v>3274</v>
      </c>
    </row>
    <row r="241" spans="2:65" s="1" customFormat="1" ht="22.5" customHeight="1">
      <c r="B241" s="34"/>
      <c r="C241" s="172" t="s">
        <v>1145</v>
      </c>
      <c r="D241" s="172" t="s">
        <v>129</v>
      </c>
      <c r="E241" s="173" t="s">
        <v>3275</v>
      </c>
      <c r="F241" s="174" t="s">
        <v>3276</v>
      </c>
      <c r="G241" s="175" t="s">
        <v>1851</v>
      </c>
      <c r="H241" s="176">
        <v>4</v>
      </c>
      <c r="I241" s="177"/>
      <c r="J241" s="176">
        <f t="shared" si="50"/>
        <v>0</v>
      </c>
      <c r="K241" s="174" t="s">
        <v>19</v>
      </c>
      <c r="L241" s="54"/>
      <c r="M241" s="178" t="s">
        <v>19</v>
      </c>
      <c r="N241" s="179" t="s">
        <v>41</v>
      </c>
      <c r="O241" s="35"/>
      <c r="P241" s="180">
        <f t="shared" si="51"/>
        <v>0</v>
      </c>
      <c r="Q241" s="180">
        <v>0</v>
      </c>
      <c r="R241" s="180">
        <f t="shared" si="52"/>
        <v>0</v>
      </c>
      <c r="S241" s="180">
        <v>0</v>
      </c>
      <c r="T241" s="181">
        <f t="shared" si="53"/>
        <v>0</v>
      </c>
      <c r="AR241" s="17" t="s">
        <v>650</v>
      </c>
      <c r="AT241" s="17" t="s">
        <v>129</v>
      </c>
      <c r="AU241" s="17" t="s">
        <v>79</v>
      </c>
      <c r="AY241" s="17" t="s">
        <v>128</v>
      </c>
      <c r="BE241" s="182">
        <f t="shared" si="54"/>
        <v>0</v>
      </c>
      <c r="BF241" s="182">
        <f t="shared" si="55"/>
        <v>0</v>
      </c>
      <c r="BG241" s="182">
        <f t="shared" si="56"/>
        <v>0</v>
      </c>
      <c r="BH241" s="182">
        <f t="shared" si="57"/>
        <v>0</v>
      </c>
      <c r="BI241" s="182">
        <f t="shared" si="58"/>
        <v>0</v>
      </c>
      <c r="BJ241" s="17" t="s">
        <v>77</v>
      </c>
      <c r="BK241" s="182">
        <f t="shared" si="59"/>
        <v>0</v>
      </c>
      <c r="BL241" s="17" t="s">
        <v>650</v>
      </c>
      <c r="BM241" s="17" t="s">
        <v>3277</v>
      </c>
    </row>
    <row r="242" spans="2:65" s="1" customFormat="1" ht="22.5" customHeight="1">
      <c r="B242" s="34"/>
      <c r="C242" s="172" t="s">
        <v>1149</v>
      </c>
      <c r="D242" s="172" t="s">
        <v>129</v>
      </c>
      <c r="E242" s="173" t="s">
        <v>3278</v>
      </c>
      <c r="F242" s="174" t="s">
        <v>3279</v>
      </c>
      <c r="G242" s="175" t="s">
        <v>1851</v>
      </c>
      <c r="H242" s="176">
        <v>4</v>
      </c>
      <c r="I242" s="177"/>
      <c r="J242" s="176">
        <f t="shared" si="50"/>
        <v>0</v>
      </c>
      <c r="K242" s="174" t="s">
        <v>19</v>
      </c>
      <c r="L242" s="54"/>
      <c r="M242" s="178" t="s">
        <v>19</v>
      </c>
      <c r="N242" s="179" t="s">
        <v>41</v>
      </c>
      <c r="O242" s="35"/>
      <c r="P242" s="180">
        <f t="shared" si="51"/>
        <v>0</v>
      </c>
      <c r="Q242" s="180">
        <v>0</v>
      </c>
      <c r="R242" s="180">
        <f t="shared" si="52"/>
        <v>0</v>
      </c>
      <c r="S242" s="180">
        <v>0</v>
      </c>
      <c r="T242" s="181">
        <f t="shared" si="53"/>
        <v>0</v>
      </c>
      <c r="AR242" s="17" t="s">
        <v>650</v>
      </c>
      <c r="AT242" s="17" t="s">
        <v>129</v>
      </c>
      <c r="AU242" s="17" t="s">
        <v>79</v>
      </c>
      <c r="AY242" s="17" t="s">
        <v>128</v>
      </c>
      <c r="BE242" s="182">
        <f t="shared" si="54"/>
        <v>0</v>
      </c>
      <c r="BF242" s="182">
        <f t="shared" si="55"/>
        <v>0</v>
      </c>
      <c r="BG242" s="182">
        <f t="shared" si="56"/>
        <v>0</v>
      </c>
      <c r="BH242" s="182">
        <f t="shared" si="57"/>
        <v>0</v>
      </c>
      <c r="BI242" s="182">
        <f t="shared" si="58"/>
        <v>0</v>
      </c>
      <c r="BJ242" s="17" t="s">
        <v>77</v>
      </c>
      <c r="BK242" s="182">
        <f t="shared" si="59"/>
        <v>0</v>
      </c>
      <c r="BL242" s="17" t="s">
        <v>650</v>
      </c>
      <c r="BM242" s="17" t="s">
        <v>3280</v>
      </c>
    </row>
    <row r="243" spans="2:65" s="1" customFormat="1" ht="22.5" customHeight="1">
      <c r="B243" s="34"/>
      <c r="C243" s="172" t="s">
        <v>1160</v>
      </c>
      <c r="D243" s="172" t="s">
        <v>129</v>
      </c>
      <c r="E243" s="173" t="s">
        <v>3281</v>
      </c>
      <c r="F243" s="174" t="s">
        <v>3282</v>
      </c>
      <c r="G243" s="175" t="s">
        <v>1851</v>
      </c>
      <c r="H243" s="176">
        <v>4</v>
      </c>
      <c r="I243" s="177"/>
      <c r="J243" s="176">
        <f t="shared" si="50"/>
        <v>0</v>
      </c>
      <c r="K243" s="174" t="s">
        <v>19</v>
      </c>
      <c r="L243" s="54"/>
      <c r="M243" s="178" t="s">
        <v>19</v>
      </c>
      <c r="N243" s="179" t="s">
        <v>41</v>
      </c>
      <c r="O243" s="35"/>
      <c r="P243" s="180">
        <f t="shared" si="51"/>
        <v>0</v>
      </c>
      <c r="Q243" s="180">
        <v>0</v>
      </c>
      <c r="R243" s="180">
        <f t="shared" si="52"/>
        <v>0</v>
      </c>
      <c r="S243" s="180">
        <v>0</v>
      </c>
      <c r="T243" s="181">
        <f t="shared" si="53"/>
        <v>0</v>
      </c>
      <c r="AR243" s="17" t="s">
        <v>650</v>
      </c>
      <c r="AT243" s="17" t="s">
        <v>129</v>
      </c>
      <c r="AU243" s="17" t="s">
        <v>79</v>
      </c>
      <c r="AY243" s="17" t="s">
        <v>128</v>
      </c>
      <c r="BE243" s="182">
        <f t="shared" si="54"/>
        <v>0</v>
      </c>
      <c r="BF243" s="182">
        <f t="shared" si="55"/>
        <v>0</v>
      </c>
      <c r="BG243" s="182">
        <f t="shared" si="56"/>
        <v>0</v>
      </c>
      <c r="BH243" s="182">
        <f t="shared" si="57"/>
        <v>0</v>
      </c>
      <c r="BI243" s="182">
        <f t="shared" si="58"/>
        <v>0</v>
      </c>
      <c r="BJ243" s="17" t="s">
        <v>77</v>
      </c>
      <c r="BK243" s="182">
        <f t="shared" si="59"/>
        <v>0</v>
      </c>
      <c r="BL243" s="17" t="s">
        <v>650</v>
      </c>
      <c r="BM243" s="17" t="s">
        <v>3283</v>
      </c>
    </row>
    <row r="244" spans="2:65" s="1" customFormat="1" ht="22.5" customHeight="1">
      <c r="B244" s="34"/>
      <c r="C244" s="172" t="s">
        <v>1164</v>
      </c>
      <c r="D244" s="172" t="s">
        <v>129</v>
      </c>
      <c r="E244" s="173" t="s">
        <v>3281</v>
      </c>
      <c r="F244" s="174" t="s">
        <v>3282</v>
      </c>
      <c r="G244" s="175" t="s">
        <v>1851</v>
      </c>
      <c r="H244" s="176">
        <v>8</v>
      </c>
      <c r="I244" s="177"/>
      <c r="J244" s="176">
        <f t="shared" si="50"/>
        <v>0</v>
      </c>
      <c r="K244" s="174" t="s">
        <v>19</v>
      </c>
      <c r="L244" s="54"/>
      <c r="M244" s="178" t="s">
        <v>19</v>
      </c>
      <c r="N244" s="179" t="s">
        <v>41</v>
      </c>
      <c r="O244" s="35"/>
      <c r="P244" s="180">
        <f t="shared" si="51"/>
        <v>0</v>
      </c>
      <c r="Q244" s="180">
        <v>0</v>
      </c>
      <c r="R244" s="180">
        <f t="shared" si="52"/>
        <v>0</v>
      </c>
      <c r="S244" s="180">
        <v>0</v>
      </c>
      <c r="T244" s="181">
        <f t="shared" si="53"/>
        <v>0</v>
      </c>
      <c r="AR244" s="17" t="s">
        <v>650</v>
      </c>
      <c r="AT244" s="17" t="s">
        <v>129</v>
      </c>
      <c r="AU244" s="17" t="s">
        <v>79</v>
      </c>
      <c r="AY244" s="17" t="s">
        <v>128</v>
      </c>
      <c r="BE244" s="182">
        <f t="shared" si="54"/>
        <v>0</v>
      </c>
      <c r="BF244" s="182">
        <f t="shared" si="55"/>
        <v>0</v>
      </c>
      <c r="BG244" s="182">
        <f t="shared" si="56"/>
        <v>0</v>
      </c>
      <c r="BH244" s="182">
        <f t="shared" si="57"/>
        <v>0</v>
      </c>
      <c r="BI244" s="182">
        <f t="shared" si="58"/>
        <v>0</v>
      </c>
      <c r="BJ244" s="17" t="s">
        <v>77</v>
      </c>
      <c r="BK244" s="182">
        <f t="shared" si="59"/>
        <v>0</v>
      </c>
      <c r="BL244" s="17" t="s">
        <v>650</v>
      </c>
      <c r="BM244" s="17" t="s">
        <v>3284</v>
      </c>
    </row>
    <row r="245" spans="2:65" s="1" customFormat="1" ht="22.5" customHeight="1">
      <c r="B245" s="34"/>
      <c r="C245" s="172" t="s">
        <v>1174</v>
      </c>
      <c r="D245" s="172" t="s">
        <v>129</v>
      </c>
      <c r="E245" s="173" t="s">
        <v>3285</v>
      </c>
      <c r="F245" s="174" t="s">
        <v>3286</v>
      </c>
      <c r="G245" s="175" t="s">
        <v>1851</v>
      </c>
      <c r="H245" s="176">
        <v>84</v>
      </c>
      <c r="I245" s="177"/>
      <c r="J245" s="176">
        <f t="shared" si="50"/>
        <v>0</v>
      </c>
      <c r="K245" s="174" t="s">
        <v>19</v>
      </c>
      <c r="L245" s="54"/>
      <c r="M245" s="178" t="s">
        <v>19</v>
      </c>
      <c r="N245" s="179" t="s">
        <v>41</v>
      </c>
      <c r="O245" s="35"/>
      <c r="P245" s="180">
        <f t="shared" si="51"/>
        <v>0</v>
      </c>
      <c r="Q245" s="180">
        <v>0</v>
      </c>
      <c r="R245" s="180">
        <f t="shared" si="52"/>
        <v>0</v>
      </c>
      <c r="S245" s="180">
        <v>0</v>
      </c>
      <c r="T245" s="181">
        <f t="shared" si="53"/>
        <v>0</v>
      </c>
      <c r="AR245" s="17" t="s">
        <v>650</v>
      </c>
      <c r="AT245" s="17" t="s">
        <v>129</v>
      </c>
      <c r="AU245" s="17" t="s">
        <v>79</v>
      </c>
      <c r="AY245" s="17" t="s">
        <v>128</v>
      </c>
      <c r="BE245" s="182">
        <f t="shared" si="54"/>
        <v>0</v>
      </c>
      <c r="BF245" s="182">
        <f t="shared" si="55"/>
        <v>0</v>
      </c>
      <c r="BG245" s="182">
        <f t="shared" si="56"/>
        <v>0</v>
      </c>
      <c r="BH245" s="182">
        <f t="shared" si="57"/>
        <v>0</v>
      </c>
      <c r="BI245" s="182">
        <f t="shared" si="58"/>
        <v>0</v>
      </c>
      <c r="BJ245" s="17" t="s">
        <v>77</v>
      </c>
      <c r="BK245" s="182">
        <f t="shared" si="59"/>
        <v>0</v>
      </c>
      <c r="BL245" s="17" t="s">
        <v>650</v>
      </c>
      <c r="BM245" s="17" t="s">
        <v>3287</v>
      </c>
    </row>
    <row r="246" spans="2:65" s="1" customFormat="1" ht="22.5" customHeight="1">
      <c r="B246" s="34"/>
      <c r="C246" s="172" t="s">
        <v>1176</v>
      </c>
      <c r="D246" s="172" t="s">
        <v>129</v>
      </c>
      <c r="E246" s="173" t="s">
        <v>3288</v>
      </c>
      <c r="F246" s="174" t="s">
        <v>3289</v>
      </c>
      <c r="G246" s="175" t="s">
        <v>1851</v>
      </c>
      <c r="H246" s="176">
        <v>5</v>
      </c>
      <c r="I246" s="177"/>
      <c r="J246" s="176">
        <f t="shared" si="50"/>
        <v>0</v>
      </c>
      <c r="K246" s="174" t="s">
        <v>19</v>
      </c>
      <c r="L246" s="54"/>
      <c r="M246" s="178" t="s">
        <v>19</v>
      </c>
      <c r="N246" s="179" t="s">
        <v>41</v>
      </c>
      <c r="O246" s="35"/>
      <c r="P246" s="180">
        <f t="shared" si="51"/>
        <v>0</v>
      </c>
      <c r="Q246" s="180">
        <v>0</v>
      </c>
      <c r="R246" s="180">
        <f t="shared" si="52"/>
        <v>0</v>
      </c>
      <c r="S246" s="180">
        <v>0</v>
      </c>
      <c r="T246" s="181">
        <f t="shared" si="53"/>
        <v>0</v>
      </c>
      <c r="AR246" s="17" t="s">
        <v>650</v>
      </c>
      <c r="AT246" s="17" t="s">
        <v>129</v>
      </c>
      <c r="AU246" s="17" t="s">
        <v>79</v>
      </c>
      <c r="AY246" s="17" t="s">
        <v>128</v>
      </c>
      <c r="BE246" s="182">
        <f t="shared" si="54"/>
        <v>0</v>
      </c>
      <c r="BF246" s="182">
        <f t="shared" si="55"/>
        <v>0</v>
      </c>
      <c r="BG246" s="182">
        <f t="shared" si="56"/>
        <v>0</v>
      </c>
      <c r="BH246" s="182">
        <f t="shared" si="57"/>
        <v>0</v>
      </c>
      <c r="BI246" s="182">
        <f t="shared" si="58"/>
        <v>0</v>
      </c>
      <c r="BJ246" s="17" t="s">
        <v>77</v>
      </c>
      <c r="BK246" s="182">
        <f t="shared" si="59"/>
        <v>0</v>
      </c>
      <c r="BL246" s="17" t="s">
        <v>650</v>
      </c>
      <c r="BM246" s="17" t="s">
        <v>3290</v>
      </c>
    </row>
    <row r="247" spans="2:65" s="1" customFormat="1" ht="22.5" customHeight="1">
      <c r="B247" s="34"/>
      <c r="C247" s="172" t="s">
        <v>1181</v>
      </c>
      <c r="D247" s="172" t="s">
        <v>129</v>
      </c>
      <c r="E247" s="173" t="s">
        <v>3291</v>
      </c>
      <c r="F247" s="174" t="s">
        <v>3292</v>
      </c>
      <c r="G247" s="175" t="s">
        <v>1851</v>
      </c>
      <c r="H247" s="176">
        <v>34</v>
      </c>
      <c r="I247" s="177"/>
      <c r="J247" s="176">
        <f t="shared" si="50"/>
        <v>0</v>
      </c>
      <c r="K247" s="174" t="s">
        <v>19</v>
      </c>
      <c r="L247" s="54"/>
      <c r="M247" s="178" t="s">
        <v>19</v>
      </c>
      <c r="N247" s="179" t="s">
        <v>41</v>
      </c>
      <c r="O247" s="35"/>
      <c r="P247" s="180">
        <f t="shared" si="51"/>
        <v>0</v>
      </c>
      <c r="Q247" s="180">
        <v>0</v>
      </c>
      <c r="R247" s="180">
        <f t="shared" si="52"/>
        <v>0</v>
      </c>
      <c r="S247" s="180">
        <v>0</v>
      </c>
      <c r="T247" s="181">
        <f t="shared" si="53"/>
        <v>0</v>
      </c>
      <c r="AR247" s="17" t="s">
        <v>650</v>
      </c>
      <c r="AT247" s="17" t="s">
        <v>129</v>
      </c>
      <c r="AU247" s="17" t="s">
        <v>79</v>
      </c>
      <c r="AY247" s="17" t="s">
        <v>128</v>
      </c>
      <c r="BE247" s="182">
        <f t="shared" si="54"/>
        <v>0</v>
      </c>
      <c r="BF247" s="182">
        <f t="shared" si="55"/>
        <v>0</v>
      </c>
      <c r="BG247" s="182">
        <f t="shared" si="56"/>
        <v>0</v>
      </c>
      <c r="BH247" s="182">
        <f t="shared" si="57"/>
        <v>0</v>
      </c>
      <c r="BI247" s="182">
        <f t="shared" si="58"/>
        <v>0</v>
      </c>
      <c r="BJ247" s="17" t="s">
        <v>77</v>
      </c>
      <c r="BK247" s="182">
        <f t="shared" si="59"/>
        <v>0</v>
      </c>
      <c r="BL247" s="17" t="s">
        <v>650</v>
      </c>
      <c r="BM247" s="17" t="s">
        <v>3293</v>
      </c>
    </row>
    <row r="248" spans="2:65" s="1" customFormat="1" ht="22.5" customHeight="1">
      <c r="B248" s="34"/>
      <c r="C248" s="172" t="s">
        <v>1185</v>
      </c>
      <c r="D248" s="172" t="s">
        <v>129</v>
      </c>
      <c r="E248" s="173" t="s">
        <v>3291</v>
      </c>
      <c r="F248" s="174" t="s">
        <v>3292</v>
      </c>
      <c r="G248" s="175" t="s">
        <v>1851</v>
      </c>
      <c r="H248" s="176">
        <v>8</v>
      </c>
      <c r="I248" s="177"/>
      <c r="J248" s="176">
        <f t="shared" si="50"/>
        <v>0</v>
      </c>
      <c r="K248" s="174" t="s">
        <v>19</v>
      </c>
      <c r="L248" s="54"/>
      <c r="M248" s="178" t="s">
        <v>19</v>
      </c>
      <c r="N248" s="179" t="s">
        <v>41</v>
      </c>
      <c r="O248" s="35"/>
      <c r="P248" s="180">
        <f t="shared" si="51"/>
        <v>0</v>
      </c>
      <c r="Q248" s="180">
        <v>0</v>
      </c>
      <c r="R248" s="180">
        <f t="shared" si="52"/>
        <v>0</v>
      </c>
      <c r="S248" s="180">
        <v>0</v>
      </c>
      <c r="T248" s="181">
        <f t="shared" si="53"/>
        <v>0</v>
      </c>
      <c r="AR248" s="17" t="s">
        <v>650</v>
      </c>
      <c r="AT248" s="17" t="s">
        <v>129</v>
      </c>
      <c r="AU248" s="17" t="s">
        <v>79</v>
      </c>
      <c r="AY248" s="17" t="s">
        <v>128</v>
      </c>
      <c r="BE248" s="182">
        <f t="shared" si="54"/>
        <v>0</v>
      </c>
      <c r="BF248" s="182">
        <f t="shared" si="55"/>
        <v>0</v>
      </c>
      <c r="BG248" s="182">
        <f t="shared" si="56"/>
        <v>0</v>
      </c>
      <c r="BH248" s="182">
        <f t="shared" si="57"/>
        <v>0</v>
      </c>
      <c r="BI248" s="182">
        <f t="shared" si="58"/>
        <v>0</v>
      </c>
      <c r="BJ248" s="17" t="s">
        <v>77</v>
      </c>
      <c r="BK248" s="182">
        <f t="shared" si="59"/>
        <v>0</v>
      </c>
      <c r="BL248" s="17" t="s">
        <v>650</v>
      </c>
      <c r="BM248" s="17" t="s">
        <v>3294</v>
      </c>
    </row>
    <row r="249" spans="2:65" s="1" customFormat="1" ht="22.5" customHeight="1">
      <c r="B249" s="34"/>
      <c r="C249" s="172" t="s">
        <v>1191</v>
      </c>
      <c r="D249" s="172" t="s">
        <v>129</v>
      </c>
      <c r="E249" s="173" t="s">
        <v>3295</v>
      </c>
      <c r="F249" s="174" t="s">
        <v>3296</v>
      </c>
      <c r="G249" s="175" t="s">
        <v>1851</v>
      </c>
      <c r="H249" s="176">
        <v>3</v>
      </c>
      <c r="I249" s="177"/>
      <c r="J249" s="176">
        <f t="shared" si="50"/>
        <v>0</v>
      </c>
      <c r="K249" s="174" t="s">
        <v>19</v>
      </c>
      <c r="L249" s="54"/>
      <c r="M249" s="178" t="s">
        <v>19</v>
      </c>
      <c r="N249" s="179" t="s">
        <v>41</v>
      </c>
      <c r="O249" s="35"/>
      <c r="P249" s="180">
        <f t="shared" si="51"/>
        <v>0</v>
      </c>
      <c r="Q249" s="180">
        <v>0</v>
      </c>
      <c r="R249" s="180">
        <f t="shared" si="52"/>
        <v>0</v>
      </c>
      <c r="S249" s="180">
        <v>0</v>
      </c>
      <c r="T249" s="181">
        <f t="shared" si="53"/>
        <v>0</v>
      </c>
      <c r="AR249" s="17" t="s">
        <v>650</v>
      </c>
      <c r="AT249" s="17" t="s">
        <v>129</v>
      </c>
      <c r="AU249" s="17" t="s">
        <v>79</v>
      </c>
      <c r="AY249" s="17" t="s">
        <v>128</v>
      </c>
      <c r="BE249" s="182">
        <f t="shared" si="54"/>
        <v>0</v>
      </c>
      <c r="BF249" s="182">
        <f t="shared" si="55"/>
        <v>0</v>
      </c>
      <c r="BG249" s="182">
        <f t="shared" si="56"/>
        <v>0</v>
      </c>
      <c r="BH249" s="182">
        <f t="shared" si="57"/>
        <v>0</v>
      </c>
      <c r="BI249" s="182">
        <f t="shared" si="58"/>
        <v>0</v>
      </c>
      <c r="BJ249" s="17" t="s">
        <v>77</v>
      </c>
      <c r="BK249" s="182">
        <f t="shared" si="59"/>
        <v>0</v>
      </c>
      <c r="BL249" s="17" t="s">
        <v>650</v>
      </c>
      <c r="BM249" s="17" t="s">
        <v>3297</v>
      </c>
    </row>
    <row r="250" spans="2:65" s="1" customFormat="1" ht="22.5" customHeight="1">
      <c r="B250" s="34"/>
      <c r="C250" s="172" t="s">
        <v>1195</v>
      </c>
      <c r="D250" s="172" t="s">
        <v>129</v>
      </c>
      <c r="E250" s="173" t="s">
        <v>3298</v>
      </c>
      <c r="F250" s="174" t="s">
        <v>3299</v>
      </c>
      <c r="G250" s="175" t="s">
        <v>1851</v>
      </c>
      <c r="H250" s="176">
        <v>2</v>
      </c>
      <c r="I250" s="177"/>
      <c r="J250" s="176">
        <f t="shared" si="50"/>
        <v>0</v>
      </c>
      <c r="K250" s="174" t="s">
        <v>19</v>
      </c>
      <c r="L250" s="54"/>
      <c r="M250" s="178" t="s">
        <v>19</v>
      </c>
      <c r="N250" s="179" t="s">
        <v>41</v>
      </c>
      <c r="O250" s="35"/>
      <c r="P250" s="180">
        <f t="shared" si="51"/>
        <v>0</v>
      </c>
      <c r="Q250" s="180">
        <v>0</v>
      </c>
      <c r="R250" s="180">
        <f t="shared" si="52"/>
        <v>0</v>
      </c>
      <c r="S250" s="180">
        <v>0</v>
      </c>
      <c r="T250" s="181">
        <f t="shared" si="53"/>
        <v>0</v>
      </c>
      <c r="AR250" s="17" t="s">
        <v>650</v>
      </c>
      <c r="AT250" s="17" t="s">
        <v>129</v>
      </c>
      <c r="AU250" s="17" t="s">
        <v>79</v>
      </c>
      <c r="AY250" s="17" t="s">
        <v>128</v>
      </c>
      <c r="BE250" s="182">
        <f t="shared" si="54"/>
        <v>0</v>
      </c>
      <c r="BF250" s="182">
        <f t="shared" si="55"/>
        <v>0</v>
      </c>
      <c r="BG250" s="182">
        <f t="shared" si="56"/>
        <v>0</v>
      </c>
      <c r="BH250" s="182">
        <f t="shared" si="57"/>
        <v>0</v>
      </c>
      <c r="BI250" s="182">
        <f t="shared" si="58"/>
        <v>0</v>
      </c>
      <c r="BJ250" s="17" t="s">
        <v>77</v>
      </c>
      <c r="BK250" s="182">
        <f t="shared" si="59"/>
        <v>0</v>
      </c>
      <c r="BL250" s="17" t="s">
        <v>650</v>
      </c>
      <c r="BM250" s="17" t="s">
        <v>3300</v>
      </c>
    </row>
    <row r="251" spans="2:65" s="1" customFormat="1" ht="22.5" customHeight="1">
      <c r="B251" s="34"/>
      <c r="C251" s="172" t="s">
        <v>1201</v>
      </c>
      <c r="D251" s="172" t="s">
        <v>129</v>
      </c>
      <c r="E251" s="173" t="s">
        <v>3301</v>
      </c>
      <c r="F251" s="174" t="s">
        <v>3302</v>
      </c>
      <c r="G251" s="175" t="s">
        <v>1851</v>
      </c>
      <c r="H251" s="176">
        <v>17</v>
      </c>
      <c r="I251" s="177"/>
      <c r="J251" s="176">
        <f t="shared" si="50"/>
        <v>0</v>
      </c>
      <c r="K251" s="174" t="s">
        <v>19</v>
      </c>
      <c r="L251" s="54"/>
      <c r="M251" s="178" t="s">
        <v>19</v>
      </c>
      <c r="N251" s="179" t="s">
        <v>41</v>
      </c>
      <c r="O251" s="35"/>
      <c r="P251" s="180">
        <f t="shared" si="51"/>
        <v>0</v>
      </c>
      <c r="Q251" s="180">
        <v>0</v>
      </c>
      <c r="R251" s="180">
        <f t="shared" si="52"/>
        <v>0</v>
      </c>
      <c r="S251" s="180">
        <v>0</v>
      </c>
      <c r="T251" s="181">
        <f t="shared" si="53"/>
        <v>0</v>
      </c>
      <c r="AR251" s="17" t="s">
        <v>650</v>
      </c>
      <c r="AT251" s="17" t="s">
        <v>129</v>
      </c>
      <c r="AU251" s="17" t="s">
        <v>79</v>
      </c>
      <c r="AY251" s="17" t="s">
        <v>128</v>
      </c>
      <c r="BE251" s="182">
        <f t="shared" si="54"/>
        <v>0</v>
      </c>
      <c r="BF251" s="182">
        <f t="shared" si="55"/>
        <v>0</v>
      </c>
      <c r="BG251" s="182">
        <f t="shared" si="56"/>
        <v>0</v>
      </c>
      <c r="BH251" s="182">
        <f t="shared" si="57"/>
        <v>0</v>
      </c>
      <c r="BI251" s="182">
        <f t="shared" si="58"/>
        <v>0</v>
      </c>
      <c r="BJ251" s="17" t="s">
        <v>77</v>
      </c>
      <c r="BK251" s="182">
        <f t="shared" si="59"/>
        <v>0</v>
      </c>
      <c r="BL251" s="17" t="s">
        <v>650</v>
      </c>
      <c r="BM251" s="17" t="s">
        <v>3303</v>
      </c>
    </row>
    <row r="252" spans="2:65" s="1" customFormat="1" ht="22.5" customHeight="1">
      <c r="B252" s="34"/>
      <c r="C252" s="172" t="s">
        <v>1208</v>
      </c>
      <c r="D252" s="172" t="s">
        <v>129</v>
      </c>
      <c r="E252" s="173" t="s">
        <v>3304</v>
      </c>
      <c r="F252" s="174" t="s">
        <v>3305</v>
      </c>
      <c r="G252" s="175" t="s">
        <v>1851</v>
      </c>
      <c r="H252" s="176">
        <v>1</v>
      </c>
      <c r="I252" s="177"/>
      <c r="J252" s="176">
        <f t="shared" si="50"/>
        <v>0</v>
      </c>
      <c r="K252" s="174" t="s">
        <v>19</v>
      </c>
      <c r="L252" s="54"/>
      <c r="M252" s="178" t="s">
        <v>19</v>
      </c>
      <c r="N252" s="179" t="s">
        <v>41</v>
      </c>
      <c r="O252" s="35"/>
      <c r="P252" s="180">
        <f t="shared" si="51"/>
        <v>0</v>
      </c>
      <c r="Q252" s="180">
        <v>0</v>
      </c>
      <c r="R252" s="180">
        <f t="shared" si="52"/>
        <v>0</v>
      </c>
      <c r="S252" s="180">
        <v>0</v>
      </c>
      <c r="T252" s="181">
        <f t="shared" si="53"/>
        <v>0</v>
      </c>
      <c r="AR252" s="17" t="s">
        <v>650</v>
      </c>
      <c r="AT252" s="17" t="s">
        <v>129</v>
      </c>
      <c r="AU252" s="17" t="s">
        <v>79</v>
      </c>
      <c r="AY252" s="17" t="s">
        <v>128</v>
      </c>
      <c r="BE252" s="182">
        <f t="shared" si="54"/>
        <v>0</v>
      </c>
      <c r="BF252" s="182">
        <f t="shared" si="55"/>
        <v>0</v>
      </c>
      <c r="BG252" s="182">
        <f t="shared" si="56"/>
        <v>0</v>
      </c>
      <c r="BH252" s="182">
        <f t="shared" si="57"/>
        <v>0</v>
      </c>
      <c r="BI252" s="182">
        <f t="shared" si="58"/>
        <v>0</v>
      </c>
      <c r="BJ252" s="17" t="s">
        <v>77</v>
      </c>
      <c r="BK252" s="182">
        <f t="shared" si="59"/>
        <v>0</v>
      </c>
      <c r="BL252" s="17" t="s">
        <v>650</v>
      </c>
      <c r="BM252" s="17" t="s">
        <v>3306</v>
      </c>
    </row>
    <row r="253" spans="2:65" s="1" customFormat="1" ht="22.5" customHeight="1">
      <c r="B253" s="34"/>
      <c r="C253" s="172" t="s">
        <v>1214</v>
      </c>
      <c r="D253" s="172" t="s">
        <v>129</v>
      </c>
      <c r="E253" s="173" t="s">
        <v>3307</v>
      </c>
      <c r="F253" s="174" t="s">
        <v>3308</v>
      </c>
      <c r="G253" s="175" t="s">
        <v>1851</v>
      </c>
      <c r="H253" s="176">
        <v>1</v>
      </c>
      <c r="I253" s="177"/>
      <c r="J253" s="176">
        <f t="shared" si="50"/>
        <v>0</v>
      </c>
      <c r="K253" s="174" t="s">
        <v>19</v>
      </c>
      <c r="L253" s="54"/>
      <c r="M253" s="178" t="s">
        <v>19</v>
      </c>
      <c r="N253" s="179" t="s">
        <v>41</v>
      </c>
      <c r="O253" s="35"/>
      <c r="P253" s="180">
        <f t="shared" si="51"/>
        <v>0</v>
      </c>
      <c r="Q253" s="180">
        <v>0</v>
      </c>
      <c r="R253" s="180">
        <f t="shared" si="52"/>
        <v>0</v>
      </c>
      <c r="S253" s="180">
        <v>0</v>
      </c>
      <c r="T253" s="181">
        <f t="shared" si="53"/>
        <v>0</v>
      </c>
      <c r="AR253" s="17" t="s">
        <v>650</v>
      </c>
      <c r="AT253" s="17" t="s">
        <v>129</v>
      </c>
      <c r="AU253" s="17" t="s">
        <v>79</v>
      </c>
      <c r="AY253" s="17" t="s">
        <v>128</v>
      </c>
      <c r="BE253" s="182">
        <f t="shared" si="54"/>
        <v>0</v>
      </c>
      <c r="BF253" s="182">
        <f t="shared" si="55"/>
        <v>0</v>
      </c>
      <c r="BG253" s="182">
        <f t="shared" si="56"/>
        <v>0</v>
      </c>
      <c r="BH253" s="182">
        <f t="shared" si="57"/>
        <v>0</v>
      </c>
      <c r="BI253" s="182">
        <f t="shared" si="58"/>
        <v>0</v>
      </c>
      <c r="BJ253" s="17" t="s">
        <v>77</v>
      </c>
      <c r="BK253" s="182">
        <f t="shared" si="59"/>
        <v>0</v>
      </c>
      <c r="BL253" s="17" t="s">
        <v>650</v>
      </c>
      <c r="BM253" s="17" t="s">
        <v>3309</v>
      </c>
    </row>
    <row r="254" spans="2:65" s="1" customFormat="1" ht="22.5" customHeight="1">
      <c r="B254" s="34"/>
      <c r="C254" s="172" t="s">
        <v>1218</v>
      </c>
      <c r="D254" s="172" t="s">
        <v>129</v>
      </c>
      <c r="E254" s="173" t="s">
        <v>3310</v>
      </c>
      <c r="F254" s="174" t="s">
        <v>3311</v>
      </c>
      <c r="G254" s="175" t="s">
        <v>1851</v>
      </c>
      <c r="H254" s="176">
        <v>1</v>
      </c>
      <c r="I254" s="177"/>
      <c r="J254" s="176">
        <f t="shared" si="50"/>
        <v>0</v>
      </c>
      <c r="K254" s="174" t="s">
        <v>19</v>
      </c>
      <c r="L254" s="54"/>
      <c r="M254" s="178" t="s">
        <v>19</v>
      </c>
      <c r="N254" s="179" t="s">
        <v>41</v>
      </c>
      <c r="O254" s="35"/>
      <c r="P254" s="180">
        <f t="shared" si="51"/>
        <v>0</v>
      </c>
      <c r="Q254" s="180">
        <v>0</v>
      </c>
      <c r="R254" s="180">
        <f t="shared" si="52"/>
        <v>0</v>
      </c>
      <c r="S254" s="180">
        <v>0</v>
      </c>
      <c r="T254" s="181">
        <f t="shared" si="53"/>
        <v>0</v>
      </c>
      <c r="AR254" s="17" t="s">
        <v>650</v>
      </c>
      <c r="AT254" s="17" t="s">
        <v>129</v>
      </c>
      <c r="AU254" s="17" t="s">
        <v>79</v>
      </c>
      <c r="AY254" s="17" t="s">
        <v>128</v>
      </c>
      <c r="BE254" s="182">
        <f t="shared" si="54"/>
        <v>0</v>
      </c>
      <c r="BF254" s="182">
        <f t="shared" si="55"/>
        <v>0</v>
      </c>
      <c r="BG254" s="182">
        <f t="shared" si="56"/>
        <v>0</v>
      </c>
      <c r="BH254" s="182">
        <f t="shared" si="57"/>
        <v>0</v>
      </c>
      <c r="BI254" s="182">
        <f t="shared" si="58"/>
        <v>0</v>
      </c>
      <c r="BJ254" s="17" t="s">
        <v>77</v>
      </c>
      <c r="BK254" s="182">
        <f t="shared" si="59"/>
        <v>0</v>
      </c>
      <c r="BL254" s="17" t="s">
        <v>650</v>
      </c>
      <c r="BM254" s="17" t="s">
        <v>3312</v>
      </c>
    </row>
    <row r="255" spans="2:65" s="1" customFormat="1" ht="22.5" customHeight="1">
      <c r="B255" s="34"/>
      <c r="C255" s="172" t="s">
        <v>1223</v>
      </c>
      <c r="D255" s="172" t="s">
        <v>129</v>
      </c>
      <c r="E255" s="173" t="s">
        <v>3313</v>
      </c>
      <c r="F255" s="174" t="s">
        <v>3314</v>
      </c>
      <c r="G255" s="175" t="s">
        <v>1851</v>
      </c>
      <c r="H255" s="176">
        <v>1</v>
      </c>
      <c r="I255" s="177"/>
      <c r="J255" s="176">
        <f aca="true" t="shared" si="60" ref="J255:J286">ROUND(I255*H255,1)</f>
        <v>0</v>
      </c>
      <c r="K255" s="174" t="s">
        <v>19</v>
      </c>
      <c r="L255" s="54"/>
      <c r="M255" s="178" t="s">
        <v>19</v>
      </c>
      <c r="N255" s="179" t="s">
        <v>41</v>
      </c>
      <c r="O255" s="35"/>
      <c r="P255" s="180">
        <f aca="true" t="shared" si="61" ref="P255:P286">O255*H255</f>
        <v>0</v>
      </c>
      <c r="Q255" s="180">
        <v>0</v>
      </c>
      <c r="R255" s="180">
        <f aca="true" t="shared" si="62" ref="R255:R286">Q255*H255</f>
        <v>0</v>
      </c>
      <c r="S255" s="180">
        <v>0</v>
      </c>
      <c r="T255" s="181">
        <f aca="true" t="shared" si="63" ref="T255:T286">S255*H255</f>
        <v>0</v>
      </c>
      <c r="AR255" s="17" t="s">
        <v>650</v>
      </c>
      <c r="AT255" s="17" t="s">
        <v>129</v>
      </c>
      <c r="AU255" s="17" t="s">
        <v>79</v>
      </c>
      <c r="AY255" s="17" t="s">
        <v>128</v>
      </c>
      <c r="BE255" s="182">
        <f aca="true" t="shared" si="64" ref="BE255:BE273">IF(N255="základní",J255,0)</f>
        <v>0</v>
      </c>
      <c r="BF255" s="182">
        <f aca="true" t="shared" si="65" ref="BF255:BF273">IF(N255="snížená",J255,0)</f>
        <v>0</v>
      </c>
      <c r="BG255" s="182">
        <f aca="true" t="shared" si="66" ref="BG255:BG273">IF(N255="zákl. přenesená",J255,0)</f>
        <v>0</v>
      </c>
      <c r="BH255" s="182">
        <f aca="true" t="shared" si="67" ref="BH255:BH273">IF(N255="sníž. přenesená",J255,0)</f>
        <v>0</v>
      </c>
      <c r="BI255" s="182">
        <f aca="true" t="shared" si="68" ref="BI255:BI273">IF(N255="nulová",J255,0)</f>
        <v>0</v>
      </c>
      <c r="BJ255" s="17" t="s">
        <v>77</v>
      </c>
      <c r="BK255" s="182">
        <f aca="true" t="shared" si="69" ref="BK255:BK273">ROUND(I255*H255,1)</f>
        <v>0</v>
      </c>
      <c r="BL255" s="17" t="s">
        <v>650</v>
      </c>
      <c r="BM255" s="17" t="s">
        <v>3315</v>
      </c>
    </row>
    <row r="256" spans="2:65" s="1" customFormat="1" ht="22.5" customHeight="1">
      <c r="B256" s="34"/>
      <c r="C256" s="172" t="s">
        <v>1228</v>
      </c>
      <c r="D256" s="172" t="s">
        <v>129</v>
      </c>
      <c r="E256" s="173" t="s">
        <v>3316</v>
      </c>
      <c r="F256" s="174" t="s">
        <v>3317</v>
      </c>
      <c r="G256" s="175" t="s">
        <v>1851</v>
      </c>
      <c r="H256" s="176">
        <v>1</v>
      </c>
      <c r="I256" s="177"/>
      <c r="J256" s="176">
        <f t="shared" si="60"/>
        <v>0</v>
      </c>
      <c r="K256" s="174" t="s">
        <v>19</v>
      </c>
      <c r="L256" s="54"/>
      <c r="M256" s="178" t="s">
        <v>19</v>
      </c>
      <c r="N256" s="179" t="s">
        <v>41</v>
      </c>
      <c r="O256" s="35"/>
      <c r="P256" s="180">
        <f t="shared" si="61"/>
        <v>0</v>
      </c>
      <c r="Q256" s="180">
        <v>0</v>
      </c>
      <c r="R256" s="180">
        <f t="shared" si="62"/>
        <v>0</v>
      </c>
      <c r="S256" s="180">
        <v>0</v>
      </c>
      <c r="T256" s="181">
        <f t="shared" si="63"/>
        <v>0</v>
      </c>
      <c r="AR256" s="17" t="s">
        <v>650</v>
      </c>
      <c r="AT256" s="17" t="s">
        <v>129</v>
      </c>
      <c r="AU256" s="17" t="s">
        <v>79</v>
      </c>
      <c r="AY256" s="17" t="s">
        <v>128</v>
      </c>
      <c r="BE256" s="182">
        <f t="shared" si="64"/>
        <v>0</v>
      </c>
      <c r="BF256" s="182">
        <f t="shared" si="65"/>
        <v>0</v>
      </c>
      <c r="BG256" s="182">
        <f t="shared" si="66"/>
        <v>0</v>
      </c>
      <c r="BH256" s="182">
        <f t="shared" si="67"/>
        <v>0</v>
      </c>
      <c r="BI256" s="182">
        <f t="shared" si="68"/>
        <v>0</v>
      </c>
      <c r="BJ256" s="17" t="s">
        <v>77</v>
      </c>
      <c r="BK256" s="182">
        <f t="shared" si="69"/>
        <v>0</v>
      </c>
      <c r="BL256" s="17" t="s">
        <v>650</v>
      </c>
      <c r="BM256" s="17" t="s">
        <v>3318</v>
      </c>
    </row>
    <row r="257" spans="2:65" s="1" customFormat="1" ht="22.5" customHeight="1">
      <c r="B257" s="34"/>
      <c r="C257" s="172" t="s">
        <v>1232</v>
      </c>
      <c r="D257" s="172" t="s">
        <v>129</v>
      </c>
      <c r="E257" s="173" t="s">
        <v>3319</v>
      </c>
      <c r="F257" s="174" t="s">
        <v>3320</v>
      </c>
      <c r="G257" s="175" t="s">
        <v>1851</v>
      </c>
      <c r="H257" s="176">
        <v>1</v>
      </c>
      <c r="I257" s="177"/>
      <c r="J257" s="176">
        <f t="shared" si="60"/>
        <v>0</v>
      </c>
      <c r="K257" s="174" t="s">
        <v>19</v>
      </c>
      <c r="L257" s="54"/>
      <c r="M257" s="178" t="s">
        <v>19</v>
      </c>
      <c r="N257" s="179" t="s">
        <v>41</v>
      </c>
      <c r="O257" s="35"/>
      <c r="P257" s="180">
        <f t="shared" si="61"/>
        <v>0</v>
      </c>
      <c r="Q257" s="180">
        <v>0</v>
      </c>
      <c r="R257" s="180">
        <f t="shared" si="62"/>
        <v>0</v>
      </c>
      <c r="S257" s="180">
        <v>0</v>
      </c>
      <c r="T257" s="181">
        <f t="shared" si="63"/>
        <v>0</v>
      </c>
      <c r="AR257" s="17" t="s">
        <v>650</v>
      </c>
      <c r="AT257" s="17" t="s">
        <v>129</v>
      </c>
      <c r="AU257" s="17" t="s">
        <v>79</v>
      </c>
      <c r="AY257" s="17" t="s">
        <v>128</v>
      </c>
      <c r="BE257" s="182">
        <f t="shared" si="64"/>
        <v>0</v>
      </c>
      <c r="BF257" s="182">
        <f t="shared" si="65"/>
        <v>0</v>
      </c>
      <c r="BG257" s="182">
        <f t="shared" si="66"/>
        <v>0</v>
      </c>
      <c r="BH257" s="182">
        <f t="shared" si="67"/>
        <v>0</v>
      </c>
      <c r="BI257" s="182">
        <f t="shared" si="68"/>
        <v>0</v>
      </c>
      <c r="BJ257" s="17" t="s">
        <v>77</v>
      </c>
      <c r="BK257" s="182">
        <f t="shared" si="69"/>
        <v>0</v>
      </c>
      <c r="BL257" s="17" t="s">
        <v>650</v>
      </c>
      <c r="BM257" s="17" t="s">
        <v>3321</v>
      </c>
    </row>
    <row r="258" spans="2:65" s="1" customFormat="1" ht="22.5" customHeight="1">
      <c r="B258" s="34"/>
      <c r="C258" s="172" t="s">
        <v>1237</v>
      </c>
      <c r="D258" s="172" t="s">
        <v>129</v>
      </c>
      <c r="E258" s="173" t="s">
        <v>3322</v>
      </c>
      <c r="F258" s="174" t="s">
        <v>3323</v>
      </c>
      <c r="G258" s="175" t="s">
        <v>1851</v>
      </c>
      <c r="H258" s="176">
        <v>1</v>
      </c>
      <c r="I258" s="177"/>
      <c r="J258" s="176">
        <f t="shared" si="60"/>
        <v>0</v>
      </c>
      <c r="K258" s="174" t="s">
        <v>19</v>
      </c>
      <c r="L258" s="54"/>
      <c r="M258" s="178" t="s">
        <v>19</v>
      </c>
      <c r="N258" s="179" t="s">
        <v>41</v>
      </c>
      <c r="O258" s="35"/>
      <c r="P258" s="180">
        <f t="shared" si="61"/>
        <v>0</v>
      </c>
      <c r="Q258" s="180">
        <v>0</v>
      </c>
      <c r="R258" s="180">
        <f t="shared" si="62"/>
        <v>0</v>
      </c>
      <c r="S258" s="180">
        <v>0</v>
      </c>
      <c r="T258" s="181">
        <f t="shared" si="63"/>
        <v>0</v>
      </c>
      <c r="AR258" s="17" t="s">
        <v>650</v>
      </c>
      <c r="AT258" s="17" t="s">
        <v>129</v>
      </c>
      <c r="AU258" s="17" t="s">
        <v>79</v>
      </c>
      <c r="AY258" s="17" t="s">
        <v>128</v>
      </c>
      <c r="BE258" s="182">
        <f t="shared" si="64"/>
        <v>0</v>
      </c>
      <c r="BF258" s="182">
        <f t="shared" si="65"/>
        <v>0</v>
      </c>
      <c r="BG258" s="182">
        <f t="shared" si="66"/>
        <v>0</v>
      </c>
      <c r="BH258" s="182">
        <f t="shared" si="67"/>
        <v>0</v>
      </c>
      <c r="BI258" s="182">
        <f t="shared" si="68"/>
        <v>0</v>
      </c>
      <c r="BJ258" s="17" t="s">
        <v>77</v>
      </c>
      <c r="BK258" s="182">
        <f t="shared" si="69"/>
        <v>0</v>
      </c>
      <c r="BL258" s="17" t="s">
        <v>650</v>
      </c>
      <c r="BM258" s="17" t="s">
        <v>3324</v>
      </c>
    </row>
    <row r="259" spans="2:65" s="1" customFormat="1" ht="22.5" customHeight="1">
      <c r="B259" s="34"/>
      <c r="C259" s="172" t="s">
        <v>1246</v>
      </c>
      <c r="D259" s="172" t="s">
        <v>129</v>
      </c>
      <c r="E259" s="173" t="s">
        <v>3325</v>
      </c>
      <c r="F259" s="174" t="s">
        <v>3326</v>
      </c>
      <c r="G259" s="175" t="s">
        <v>1851</v>
      </c>
      <c r="H259" s="176">
        <v>1</v>
      </c>
      <c r="I259" s="177"/>
      <c r="J259" s="176">
        <f t="shared" si="60"/>
        <v>0</v>
      </c>
      <c r="K259" s="174" t="s">
        <v>19</v>
      </c>
      <c r="L259" s="54"/>
      <c r="M259" s="178" t="s">
        <v>19</v>
      </c>
      <c r="N259" s="179" t="s">
        <v>41</v>
      </c>
      <c r="O259" s="35"/>
      <c r="P259" s="180">
        <f t="shared" si="61"/>
        <v>0</v>
      </c>
      <c r="Q259" s="180">
        <v>0</v>
      </c>
      <c r="R259" s="180">
        <f t="shared" si="62"/>
        <v>0</v>
      </c>
      <c r="S259" s="180">
        <v>0</v>
      </c>
      <c r="T259" s="181">
        <f t="shared" si="63"/>
        <v>0</v>
      </c>
      <c r="AR259" s="17" t="s">
        <v>650</v>
      </c>
      <c r="AT259" s="17" t="s">
        <v>129</v>
      </c>
      <c r="AU259" s="17" t="s">
        <v>79</v>
      </c>
      <c r="AY259" s="17" t="s">
        <v>128</v>
      </c>
      <c r="BE259" s="182">
        <f t="shared" si="64"/>
        <v>0</v>
      </c>
      <c r="BF259" s="182">
        <f t="shared" si="65"/>
        <v>0</v>
      </c>
      <c r="BG259" s="182">
        <f t="shared" si="66"/>
        <v>0</v>
      </c>
      <c r="BH259" s="182">
        <f t="shared" si="67"/>
        <v>0</v>
      </c>
      <c r="BI259" s="182">
        <f t="shared" si="68"/>
        <v>0</v>
      </c>
      <c r="BJ259" s="17" t="s">
        <v>77</v>
      </c>
      <c r="BK259" s="182">
        <f t="shared" si="69"/>
        <v>0</v>
      </c>
      <c r="BL259" s="17" t="s">
        <v>650</v>
      </c>
      <c r="BM259" s="17" t="s">
        <v>3327</v>
      </c>
    </row>
    <row r="260" spans="2:65" s="1" customFormat="1" ht="22.5" customHeight="1">
      <c r="B260" s="34"/>
      <c r="C260" s="172" t="s">
        <v>1251</v>
      </c>
      <c r="D260" s="172" t="s">
        <v>129</v>
      </c>
      <c r="E260" s="173" t="s">
        <v>3328</v>
      </c>
      <c r="F260" s="174" t="s">
        <v>3329</v>
      </c>
      <c r="G260" s="175" t="s">
        <v>1851</v>
      </c>
      <c r="H260" s="176">
        <v>1</v>
      </c>
      <c r="I260" s="177"/>
      <c r="J260" s="176">
        <f t="shared" si="60"/>
        <v>0</v>
      </c>
      <c r="K260" s="174" t="s">
        <v>19</v>
      </c>
      <c r="L260" s="54"/>
      <c r="M260" s="178" t="s">
        <v>19</v>
      </c>
      <c r="N260" s="179" t="s">
        <v>41</v>
      </c>
      <c r="O260" s="35"/>
      <c r="P260" s="180">
        <f t="shared" si="61"/>
        <v>0</v>
      </c>
      <c r="Q260" s="180">
        <v>0</v>
      </c>
      <c r="R260" s="180">
        <f t="shared" si="62"/>
        <v>0</v>
      </c>
      <c r="S260" s="180">
        <v>0</v>
      </c>
      <c r="T260" s="181">
        <f t="shared" si="63"/>
        <v>0</v>
      </c>
      <c r="AR260" s="17" t="s">
        <v>650</v>
      </c>
      <c r="AT260" s="17" t="s">
        <v>129</v>
      </c>
      <c r="AU260" s="17" t="s">
        <v>79</v>
      </c>
      <c r="AY260" s="17" t="s">
        <v>128</v>
      </c>
      <c r="BE260" s="182">
        <f t="shared" si="64"/>
        <v>0</v>
      </c>
      <c r="BF260" s="182">
        <f t="shared" si="65"/>
        <v>0</v>
      </c>
      <c r="BG260" s="182">
        <f t="shared" si="66"/>
        <v>0</v>
      </c>
      <c r="BH260" s="182">
        <f t="shared" si="67"/>
        <v>0</v>
      </c>
      <c r="BI260" s="182">
        <f t="shared" si="68"/>
        <v>0</v>
      </c>
      <c r="BJ260" s="17" t="s">
        <v>77</v>
      </c>
      <c r="BK260" s="182">
        <f t="shared" si="69"/>
        <v>0</v>
      </c>
      <c r="BL260" s="17" t="s">
        <v>650</v>
      </c>
      <c r="BM260" s="17" t="s">
        <v>3330</v>
      </c>
    </row>
    <row r="261" spans="2:65" s="1" customFormat="1" ht="22.5" customHeight="1">
      <c r="B261" s="34"/>
      <c r="C261" s="172" t="s">
        <v>1256</v>
      </c>
      <c r="D261" s="172" t="s">
        <v>129</v>
      </c>
      <c r="E261" s="173" t="s">
        <v>3328</v>
      </c>
      <c r="F261" s="174" t="s">
        <v>3329</v>
      </c>
      <c r="G261" s="175" t="s">
        <v>1851</v>
      </c>
      <c r="H261" s="176">
        <v>1</v>
      </c>
      <c r="I261" s="177"/>
      <c r="J261" s="176">
        <f t="shared" si="60"/>
        <v>0</v>
      </c>
      <c r="K261" s="174" t="s">
        <v>19</v>
      </c>
      <c r="L261" s="54"/>
      <c r="M261" s="178" t="s">
        <v>19</v>
      </c>
      <c r="N261" s="179" t="s">
        <v>41</v>
      </c>
      <c r="O261" s="35"/>
      <c r="P261" s="180">
        <f t="shared" si="61"/>
        <v>0</v>
      </c>
      <c r="Q261" s="180">
        <v>0</v>
      </c>
      <c r="R261" s="180">
        <f t="shared" si="62"/>
        <v>0</v>
      </c>
      <c r="S261" s="180">
        <v>0</v>
      </c>
      <c r="T261" s="181">
        <f t="shared" si="63"/>
        <v>0</v>
      </c>
      <c r="AR261" s="17" t="s">
        <v>650</v>
      </c>
      <c r="AT261" s="17" t="s">
        <v>129</v>
      </c>
      <c r="AU261" s="17" t="s">
        <v>79</v>
      </c>
      <c r="AY261" s="17" t="s">
        <v>128</v>
      </c>
      <c r="BE261" s="182">
        <f t="shared" si="64"/>
        <v>0</v>
      </c>
      <c r="BF261" s="182">
        <f t="shared" si="65"/>
        <v>0</v>
      </c>
      <c r="BG261" s="182">
        <f t="shared" si="66"/>
        <v>0</v>
      </c>
      <c r="BH261" s="182">
        <f t="shared" si="67"/>
        <v>0</v>
      </c>
      <c r="BI261" s="182">
        <f t="shared" si="68"/>
        <v>0</v>
      </c>
      <c r="BJ261" s="17" t="s">
        <v>77</v>
      </c>
      <c r="BK261" s="182">
        <f t="shared" si="69"/>
        <v>0</v>
      </c>
      <c r="BL261" s="17" t="s">
        <v>650</v>
      </c>
      <c r="BM261" s="17" t="s">
        <v>3331</v>
      </c>
    </row>
    <row r="262" spans="2:65" s="1" customFormat="1" ht="22.5" customHeight="1">
      <c r="B262" s="34"/>
      <c r="C262" s="172" t="s">
        <v>1260</v>
      </c>
      <c r="D262" s="172" t="s">
        <v>129</v>
      </c>
      <c r="E262" s="173" t="s">
        <v>3332</v>
      </c>
      <c r="F262" s="174" t="s">
        <v>3333</v>
      </c>
      <c r="G262" s="175" t="s">
        <v>1851</v>
      </c>
      <c r="H262" s="176">
        <v>1</v>
      </c>
      <c r="I262" s="177"/>
      <c r="J262" s="176">
        <f t="shared" si="60"/>
        <v>0</v>
      </c>
      <c r="K262" s="174" t="s">
        <v>19</v>
      </c>
      <c r="L262" s="54"/>
      <c r="M262" s="178" t="s">
        <v>19</v>
      </c>
      <c r="N262" s="179" t="s">
        <v>41</v>
      </c>
      <c r="O262" s="35"/>
      <c r="P262" s="180">
        <f t="shared" si="61"/>
        <v>0</v>
      </c>
      <c r="Q262" s="180">
        <v>0</v>
      </c>
      <c r="R262" s="180">
        <f t="shared" si="62"/>
        <v>0</v>
      </c>
      <c r="S262" s="180">
        <v>0</v>
      </c>
      <c r="T262" s="181">
        <f t="shared" si="63"/>
        <v>0</v>
      </c>
      <c r="AR262" s="17" t="s">
        <v>650</v>
      </c>
      <c r="AT262" s="17" t="s">
        <v>129</v>
      </c>
      <c r="AU262" s="17" t="s">
        <v>79</v>
      </c>
      <c r="AY262" s="17" t="s">
        <v>128</v>
      </c>
      <c r="BE262" s="182">
        <f t="shared" si="64"/>
        <v>0</v>
      </c>
      <c r="BF262" s="182">
        <f t="shared" si="65"/>
        <v>0</v>
      </c>
      <c r="BG262" s="182">
        <f t="shared" si="66"/>
        <v>0</v>
      </c>
      <c r="BH262" s="182">
        <f t="shared" si="67"/>
        <v>0</v>
      </c>
      <c r="BI262" s="182">
        <f t="shared" si="68"/>
        <v>0</v>
      </c>
      <c r="BJ262" s="17" t="s">
        <v>77</v>
      </c>
      <c r="BK262" s="182">
        <f t="shared" si="69"/>
        <v>0</v>
      </c>
      <c r="BL262" s="17" t="s">
        <v>650</v>
      </c>
      <c r="BM262" s="17" t="s">
        <v>3334</v>
      </c>
    </row>
    <row r="263" spans="2:65" s="1" customFormat="1" ht="22.5" customHeight="1">
      <c r="B263" s="34"/>
      <c r="C263" s="172" t="s">
        <v>1264</v>
      </c>
      <c r="D263" s="172" t="s">
        <v>129</v>
      </c>
      <c r="E263" s="173" t="s">
        <v>3335</v>
      </c>
      <c r="F263" s="174" t="s">
        <v>3336</v>
      </c>
      <c r="G263" s="175" t="s">
        <v>1851</v>
      </c>
      <c r="H263" s="176">
        <v>1</v>
      </c>
      <c r="I263" s="177"/>
      <c r="J263" s="176">
        <f t="shared" si="60"/>
        <v>0</v>
      </c>
      <c r="K263" s="174" t="s">
        <v>19</v>
      </c>
      <c r="L263" s="54"/>
      <c r="M263" s="178" t="s">
        <v>19</v>
      </c>
      <c r="N263" s="179" t="s">
        <v>41</v>
      </c>
      <c r="O263" s="35"/>
      <c r="P263" s="180">
        <f t="shared" si="61"/>
        <v>0</v>
      </c>
      <c r="Q263" s="180">
        <v>0</v>
      </c>
      <c r="R263" s="180">
        <f t="shared" si="62"/>
        <v>0</v>
      </c>
      <c r="S263" s="180">
        <v>0</v>
      </c>
      <c r="T263" s="181">
        <f t="shared" si="63"/>
        <v>0</v>
      </c>
      <c r="AR263" s="17" t="s">
        <v>650</v>
      </c>
      <c r="AT263" s="17" t="s">
        <v>129</v>
      </c>
      <c r="AU263" s="17" t="s">
        <v>79</v>
      </c>
      <c r="AY263" s="17" t="s">
        <v>128</v>
      </c>
      <c r="BE263" s="182">
        <f t="shared" si="64"/>
        <v>0</v>
      </c>
      <c r="BF263" s="182">
        <f t="shared" si="65"/>
        <v>0</v>
      </c>
      <c r="BG263" s="182">
        <f t="shared" si="66"/>
        <v>0</v>
      </c>
      <c r="BH263" s="182">
        <f t="shared" si="67"/>
        <v>0</v>
      </c>
      <c r="BI263" s="182">
        <f t="shared" si="68"/>
        <v>0</v>
      </c>
      <c r="BJ263" s="17" t="s">
        <v>77</v>
      </c>
      <c r="BK263" s="182">
        <f t="shared" si="69"/>
        <v>0</v>
      </c>
      <c r="BL263" s="17" t="s">
        <v>650</v>
      </c>
      <c r="BM263" s="17" t="s">
        <v>3337</v>
      </c>
    </row>
    <row r="264" spans="2:65" s="1" customFormat="1" ht="22.5" customHeight="1">
      <c r="B264" s="34"/>
      <c r="C264" s="172" t="s">
        <v>1268</v>
      </c>
      <c r="D264" s="172" t="s">
        <v>129</v>
      </c>
      <c r="E264" s="173" t="s">
        <v>3338</v>
      </c>
      <c r="F264" s="174" t="s">
        <v>3339</v>
      </c>
      <c r="G264" s="175" t="s">
        <v>217</v>
      </c>
      <c r="H264" s="176">
        <v>100</v>
      </c>
      <c r="I264" s="177"/>
      <c r="J264" s="176">
        <f t="shared" si="60"/>
        <v>0</v>
      </c>
      <c r="K264" s="174" t="s">
        <v>19</v>
      </c>
      <c r="L264" s="54"/>
      <c r="M264" s="178" t="s">
        <v>19</v>
      </c>
      <c r="N264" s="179" t="s">
        <v>41</v>
      </c>
      <c r="O264" s="35"/>
      <c r="P264" s="180">
        <f t="shared" si="61"/>
        <v>0</v>
      </c>
      <c r="Q264" s="180">
        <v>0</v>
      </c>
      <c r="R264" s="180">
        <f t="shared" si="62"/>
        <v>0</v>
      </c>
      <c r="S264" s="180">
        <v>0</v>
      </c>
      <c r="T264" s="181">
        <f t="shared" si="63"/>
        <v>0</v>
      </c>
      <c r="AR264" s="17" t="s">
        <v>650</v>
      </c>
      <c r="AT264" s="17" t="s">
        <v>129</v>
      </c>
      <c r="AU264" s="17" t="s">
        <v>79</v>
      </c>
      <c r="AY264" s="17" t="s">
        <v>128</v>
      </c>
      <c r="BE264" s="182">
        <f t="shared" si="64"/>
        <v>0</v>
      </c>
      <c r="BF264" s="182">
        <f t="shared" si="65"/>
        <v>0</v>
      </c>
      <c r="BG264" s="182">
        <f t="shared" si="66"/>
        <v>0</v>
      </c>
      <c r="BH264" s="182">
        <f t="shared" si="67"/>
        <v>0</v>
      </c>
      <c r="BI264" s="182">
        <f t="shared" si="68"/>
        <v>0</v>
      </c>
      <c r="BJ264" s="17" t="s">
        <v>77</v>
      </c>
      <c r="BK264" s="182">
        <f t="shared" si="69"/>
        <v>0</v>
      </c>
      <c r="BL264" s="17" t="s">
        <v>650</v>
      </c>
      <c r="BM264" s="17" t="s">
        <v>3340</v>
      </c>
    </row>
    <row r="265" spans="2:65" s="1" customFormat="1" ht="22.5" customHeight="1">
      <c r="B265" s="34"/>
      <c r="C265" s="172" t="s">
        <v>1272</v>
      </c>
      <c r="D265" s="172" t="s">
        <v>129</v>
      </c>
      <c r="E265" s="173" t="s">
        <v>3341</v>
      </c>
      <c r="F265" s="174" t="s">
        <v>3342</v>
      </c>
      <c r="G265" s="175" t="s">
        <v>217</v>
      </c>
      <c r="H265" s="176">
        <v>50</v>
      </c>
      <c r="I265" s="177"/>
      <c r="J265" s="176">
        <f t="shared" si="60"/>
        <v>0</v>
      </c>
      <c r="K265" s="174" t="s">
        <v>19</v>
      </c>
      <c r="L265" s="54"/>
      <c r="M265" s="178" t="s">
        <v>19</v>
      </c>
      <c r="N265" s="179" t="s">
        <v>41</v>
      </c>
      <c r="O265" s="35"/>
      <c r="P265" s="180">
        <f t="shared" si="61"/>
        <v>0</v>
      </c>
      <c r="Q265" s="180">
        <v>0</v>
      </c>
      <c r="R265" s="180">
        <f t="shared" si="62"/>
        <v>0</v>
      </c>
      <c r="S265" s="180">
        <v>0</v>
      </c>
      <c r="T265" s="181">
        <f t="shared" si="63"/>
        <v>0</v>
      </c>
      <c r="AR265" s="17" t="s">
        <v>650</v>
      </c>
      <c r="AT265" s="17" t="s">
        <v>129</v>
      </c>
      <c r="AU265" s="17" t="s">
        <v>79</v>
      </c>
      <c r="AY265" s="17" t="s">
        <v>128</v>
      </c>
      <c r="BE265" s="182">
        <f t="shared" si="64"/>
        <v>0</v>
      </c>
      <c r="BF265" s="182">
        <f t="shared" si="65"/>
        <v>0</v>
      </c>
      <c r="BG265" s="182">
        <f t="shared" si="66"/>
        <v>0</v>
      </c>
      <c r="BH265" s="182">
        <f t="shared" si="67"/>
        <v>0</v>
      </c>
      <c r="BI265" s="182">
        <f t="shared" si="68"/>
        <v>0</v>
      </c>
      <c r="BJ265" s="17" t="s">
        <v>77</v>
      </c>
      <c r="BK265" s="182">
        <f t="shared" si="69"/>
        <v>0</v>
      </c>
      <c r="BL265" s="17" t="s">
        <v>650</v>
      </c>
      <c r="BM265" s="17" t="s">
        <v>3343</v>
      </c>
    </row>
    <row r="266" spans="2:65" s="1" customFormat="1" ht="22.5" customHeight="1">
      <c r="B266" s="34"/>
      <c r="C266" s="172" t="s">
        <v>1281</v>
      </c>
      <c r="D266" s="172" t="s">
        <v>129</v>
      </c>
      <c r="E266" s="173" t="s">
        <v>3344</v>
      </c>
      <c r="F266" s="174" t="s">
        <v>3345</v>
      </c>
      <c r="G266" s="175" t="s">
        <v>217</v>
      </c>
      <c r="H266" s="176">
        <v>85</v>
      </c>
      <c r="I266" s="177"/>
      <c r="J266" s="176">
        <f t="shared" si="60"/>
        <v>0</v>
      </c>
      <c r="K266" s="174" t="s">
        <v>19</v>
      </c>
      <c r="L266" s="54"/>
      <c r="M266" s="178" t="s">
        <v>19</v>
      </c>
      <c r="N266" s="179" t="s">
        <v>41</v>
      </c>
      <c r="O266" s="35"/>
      <c r="P266" s="180">
        <f t="shared" si="61"/>
        <v>0</v>
      </c>
      <c r="Q266" s="180">
        <v>0</v>
      </c>
      <c r="R266" s="180">
        <f t="shared" si="62"/>
        <v>0</v>
      </c>
      <c r="S266" s="180">
        <v>0</v>
      </c>
      <c r="T266" s="181">
        <f t="shared" si="63"/>
        <v>0</v>
      </c>
      <c r="AR266" s="17" t="s">
        <v>650</v>
      </c>
      <c r="AT266" s="17" t="s">
        <v>129</v>
      </c>
      <c r="AU266" s="17" t="s">
        <v>79</v>
      </c>
      <c r="AY266" s="17" t="s">
        <v>128</v>
      </c>
      <c r="BE266" s="182">
        <f t="shared" si="64"/>
        <v>0</v>
      </c>
      <c r="BF266" s="182">
        <f t="shared" si="65"/>
        <v>0</v>
      </c>
      <c r="BG266" s="182">
        <f t="shared" si="66"/>
        <v>0</v>
      </c>
      <c r="BH266" s="182">
        <f t="shared" si="67"/>
        <v>0</v>
      </c>
      <c r="BI266" s="182">
        <f t="shared" si="68"/>
        <v>0</v>
      </c>
      <c r="BJ266" s="17" t="s">
        <v>77</v>
      </c>
      <c r="BK266" s="182">
        <f t="shared" si="69"/>
        <v>0</v>
      </c>
      <c r="BL266" s="17" t="s">
        <v>650</v>
      </c>
      <c r="BM266" s="17" t="s">
        <v>3346</v>
      </c>
    </row>
    <row r="267" spans="2:65" s="1" customFormat="1" ht="22.5" customHeight="1">
      <c r="B267" s="34"/>
      <c r="C267" s="172" t="s">
        <v>1290</v>
      </c>
      <c r="D267" s="172" t="s">
        <v>129</v>
      </c>
      <c r="E267" s="173" t="s">
        <v>3347</v>
      </c>
      <c r="F267" s="174" t="s">
        <v>3348</v>
      </c>
      <c r="G267" s="175" t="s">
        <v>217</v>
      </c>
      <c r="H267" s="176">
        <v>30</v>
      </c>
      <c r="I267" s="177"/>
      <c r="J267" s="176">
        <f t="shared" si="60"/>
        <v>0</v>
      </c>
      <c r="K267" s="174" t="s">
        <v>19</v>
      </c>
      <c r="L267" s="54"/>
      <c r="M267" s="178" t="s">
        <v>19</v>
      </c>
      <c r="N267" s="179" t="s">
        <v>41</v>
      </c>
      <c r="O267" s="35"/>
      <c r="P267" s="180">
        <f t="shared" si="61"/>
        <v>0</v>
      </c>
      <c r="Q267" s="180">
        <v>0</v>
      </c>
      <c r="R267" s="180">
        <f t="shared" si="62"/>
        <v>0</v>
      </c>
      <c r="S267" s="180">
        <v>0</v>
      </c>
      <c r="T267" s="181">
        <f t="shared" si="63"/>
        <v>0</v>
      </c>
      <c r="AR267" s="17" t="s">
        <v>650</v>
      </c>
      <c r="AT267" s="17" t="s">
        <v>129</v>
      </c>
      <c r="AU267" s="17" t="s">
        <v>79</v>
      </c>
      <c r="AY267" s="17" t="s">
        <v>128</v>
      </c>
      <c r="BE267" s="182">
        <f t="shared" si="64"/>
        <v>0</v>
      </c>
      <c r="BF267" s="182">
        <f t="shared" si="65"/>
        <v>0</v>
      </c>
      <c r="BG267" s="182">
        <f t="shared" si="66"/>
        <v>0</v>
      </c>
      <c r="BH267" s="182">
        <f t="shared" si="67"/>
        <v>0</v>
      </c>
      <c r="BI267" s="182">
        <f t="shared" si="68"/>
        <v>0</v>
      </c>
      <c r="BJ267" s="17" t="s">
        <v>77</v>
      </c>
      <c r="BK267" s="182">
        <f t="shared" si="69"/>
        <v>0</v>
      </c>
      <c r="BL267" s="17" t="s">
        <v>650</v>
      </c>
      <c r="BM267" s="17" t="s">
        <v>3349</v>
      </c>
    </row>
    <row r="268" spans="2:65" s="1" customFormat="1" ht="22.5" customHeight="1">
      <c r="B268" s="34"/>
      <c r="C268" s="172" t="s">
        <v>1295</v>
      </c>
      <c r="D268" s="172" t="s">
        <v>129</v>
      </c>
      <c r="E268" s="173" t="s">
        <v>3253</v>
      </c>
      <c r="F268" s="174" t="s">
        <v>3254</v>
      </c>
      <c r="G268" s="175" t="s">
        <v>1851</v>
      </c>
      <c r="H268" s="176">
        <v>20</v>
      </c>
      <c r="I268" s="177"/>
      <c r="J268" s="176">
        <f t="shared" si="60"/>
        <v>0</v>
      </c>
      <c r="K268" s="174" t="s">
        <v>19</v>
      </c>
      <c r="L268" s="54"/>
      <c r="M268" s="178" t="s">
        <v>19</v>
      </c>
      <c r="N268" s="179" t="s">
        <v>41</v>
      </c>
      <c r="O268" s="35"/>
      <c r="P268" s="180">
        <f t="shared" si="61"/>
        <v>0</v>
      </c>
      <c r="Q268" s="180">
        <v>0</v>
      </c>
      <c r="R268" s="180">
        <f t="shared" si="62"/>
        <v>0</v>
      </c>
      <c r="S268" s="180">
        <v>0</v>
      </c>
      <c r="T268" s="181">
        <f t="shared" si="63"/>
        <v>0</v>
      </c>
      <c r="AR268" s="17" t="s">
        <v>650</v>
      </c>
      <c r="AT268" s="17" t="s">
        <v>129</v>
      </c>
      <c r="AU268" s="17" t="s">
        <v>79</v>
      </c>
      <c r="AY268" s="17" t="s">
        <v>128</v>
      </c>
      <c r="BE268" s="182">
        <f t="shared" si="64"/>
        <v>0</v>
      </c>
      <c r="BF268" s="182">
        <f t="shared" si="65"/>
        <v>0</v>
      </c>
      <c r="BG268" s="182">
        <f t="shared" si="66"/>
        <v>0</v>
      </c>
      <c r="BH268" s="182">
        <f t="shared" si="67"/>
        <v>0</v>
      </c>
      <c r="BI268" s="182">
        <f t="shared" si="68"/>
        <v>0</v>
      </c>
      <c r="BJ268" s="17" t="s">
        <v>77</v>
      </c>
      <c r="BK268" s="182">
        <f t="shared" si="69"/>
        <v>0</v>
      </c>
      <c r="BL268" s="17" t="s">
        <v>650</v>
      </c>
      <c r="BM268" s="17" t="s">
        <v>3350</v>
      </c>
    </row>
    <row r="269" spans="2:65" s="1" customFormat="1" ht="22.5" customHeight="1">
      <c r="B269" s="34"/>
      <c r="C269" s="172" t="s">
        <v>1300</v>
      </c>
      <c r="D269" s="172" t="s">
        <v>129</v>
      </c>
      <c r="E269" s="173" t="s">
        <v>3351</v>
      </c>
      <c r="F269" s="174" t="s">
        <v>3352</v>
      </c>
      <c r="G269" s="175" t="s">
        <v>1851</v>
      </c>
      <c r="H269" s="176">
        <v>4</v>
      </c>
      <c r="I269" s="177"/>
      <c r="J269" s="176">
        <f t="shared" si="60"/>
        <v>0</v>
      </c>
      <c r="K269" s="174" t="s">
        <v>19</v>
      </c>
      <c r="L269" s="54"/>
      <c r="M269" s="178" t="s">
        <v>19</v>
      </c>
      <c r="N269" s="179" t="s">
        <v>41</v>
      </c>
      <c r="O269" s="35"/>
      <c r="P269" s="180">
        <f t="shared" si="61"/>
        <v>0</v>
      </c>
      <c r="Q269" s="180">
        <v>0</v>
      </c>
      <c r="R269" s="180">
        <f t="shared" si="62"/>
        <v>0</v>
      </c>
      <c r="S269" s="180">
        <v>0</v>
      </c>
      <c r="T269" s="181">
        <f t="shared" si="63"/>
        <v>0</v>
      </c>
      <c r="AR269" s="17" t="s">
        <v>650</v>
      </c>
      <c r="AT269" s="17" t="s">
        <v>129</v>
      </c>
      <c r="AU269" s="17" t="s">
        <v>79</v>
      </c>
      <c r="AY269" s="17" t="s">
        <v>128</v>
      </c>
      <c r="BE269" s="182">
        <f t="shared" si="64"/>
        <v>0</v>
      </c>
      <c r="BF269" s="182">
        <f t="shared" si="65"/>
        <v>0</v>
      </c>
      <c r="BG269" s="182">
        <f t="shared" si="66"/>
        <v>0</v>
      </c>
      <c r="BH269" s="182">
        <f t="shared" si="67"/>
        <v>0</v>
      </c>
      <c r="BI269" s="182">
        <f t="shared" si="68"/>
        <v>0</v>
      </c>
      <c r="BJ269" s="17" t="s">
        <v>77</v>
      </c>
      <c r="BK269" s="182">
        <f t="shared" si="69"/>
        <v>0</v>
      </c>
      <c r="BL269" s="17" t="s">
        <v>650</v>
      </c>
      <c r="BM269" s="17" t="s">
        <v>3353</v>
      </c>
    </row>
    <row r="270" spans="2:65" s="1" customFormat="1" ht="22.5" customHeight="1">
      <c r="B270" s="34"/>
      <c r="C270" s="172" t="s">
        <v>1305</v>
      </c>
      <c r="D270" s="172" t="s">
        <v>129</v>
      </c>
      <c r="E270" s="173" t="s">
        <v>3354</v>
      </c>
      <c r="F270" s="174" t="s">
        <v>3355</v>
      </c>
      <c r="G270" s="175" t="s">
        <v>1851</v>
      </c>
      <c r="H270" s="176">
        <v>2</v>
      </c>
      <c r="I270" s="177"/>
      <c r="J270" s="176">
        <f t="shared" si="60"/>
        <v>0</v>
      </c>
      <c r="K270" s="174" t="s">
        <v>19</v>
      </c>
      <c r="L270" s="54"/>
      <c r="M270" s="178" t="s">
        <v>19</v>
      </c>
      <c r="N270" s="179" t="s">
        <v>41</v>
      </c>
      <c r="O270" s="35"/>
      <c r="P270" s="180">
        <f t="shared" si="61"/>
        <v>0</v>
      </c>
      <c r="Q270" s="180">
        <v>0</v>
      </c>
      <c r="R270" s="180">
        <f t="shared" si="62"/>
        <v>0</v>
      </c>
      <c r="S270" s="180">
        <v>0</v>
      </c>
      <c r="T270" s="181">
        <f t="shared" si="63"/>
        <v>0</v>
      </c>
      <c r="AR270" s="17" t="s">
        <v>650</v>
      </c>
      <c r="AT270" s="17" t="s">
        <v>129</v>
      </c>
      <c r="AU270" s="17" t="s">
        <v>79</v>
      </c>
      <c r="AY270" s="17" t="s">
        <v>128</v>
      </c>
      <c r="BE270" s="182">
        <f t="shared" si="64"/>
        <v>0</v>
      </c>
      <c r="BF270" s="182">
        <f t="shared" si="65"/>
        <v>0</v>
      </c>
      <c r="BG270" s="182">
        <f t="shared" si="66"/>
        <v>0</v>
      </c>
      <c r="BH270" s="182">
        <f t="shared" si="67"/>
        <v>0</v>
      </c>
      <c r="BI270" s="182">
        <f t="shared" si="68"/>
        <v>0</v>
      </c>
      <c r="BJ270" s="17" t="s">
        <v>77</v>
      </c>
      <c r="BK270" s="182">
        <f t="shared" si="69"/>
        <v>0</v>
      </c>
      <c r="BL270" s="17" t="s">
        <v>650</v>
      </c>
      <c r="BM270" s="17" t="s">
        <v>3356</v>
      </c>
    </row>
    <row r="271" spans="2:65" s="1" customFormat="1" ht="22.5" customHeight="1">
      <c r="B271" s="34"/>
      <c r="C271" s="172" t="s">
        <v>1309</v>
      </c>
      <c r="D271" s="172" t="s">
        <v>129</v>
      </c>
      <c r="E271" s="173" t="s">
        <v>3357</v>
      </c>
      <c r="F271" s="174" t="s">
        <v>3358</v>
      </c>
      <c r="G271" s="175" t="s">
        <v>217</v>
      </c>
      <c r="H271" s="176">
        <v>10</v>
      </c>
      <c r="I271" s="177"/>
      <c r="J271" s="176">
        <f t="shared" si="60"/>
        <v>0</v>
      </c>
      <c r="K271" s="174" t="s">
        <v>19</v>
      </c>
      <c r="L271" s="54"/>
      <c r="M271" s="178" t="s">
        <v>19</v>
      </c>
      <c r="N271" s="179" t="s">
        <v>41</v>
      </c>
      <c r="O271" s="35"/>
      <c r="P271" s="180">
        <f t="shared" si="61"/>
        <v>0</v>
      </c>
      <c r="Q271" s="180">
        <v>0</v>
      </c>
      <c r="R271" s="180">
        <f t="shared" si="62"/>
        <v>0</v>
      </c>
      <c r="S271" s="180">
        <v>0</v>
      </c>
      <c r="T271" s="181">
        <f t="shared" si="63"/>
        <v>0</v>
      </c>
      <c r="AR271" s="17" t="s">
        <v>650</v>
      </c>
      <c r="AT271" s="17" t="s">
        <v>129</v>
      </c>
      <c r="AU271" s="17" t="s">
        <v>79</v>
      </c>
      <c r="AY271" s="17" t="s">
        <v>128</v>
      </c>
      <c r="BE271" s="182">
        <f t="shared" si="64"/>
        <v>0</v>
      </c>
      <c r="BF271" s="182">
        <f t="shared" si="65"/>
        <v>0</v>
      </c>
      <c r="BG271" s="182">
        <f t="shared" si="66"/>
        <v>0</v>
      </c>
      <c r="BH271" s="182">
        <f t="shared" si="67"/>
        <v>0</v>
      </c>
      <c r="BI271" s="182">
        <f t="shared" si="68"/>
        <v>0</v>
      </c>
      <c r="BJ271" s="17" t="s">
        <v>77</v>
      </c>
      <c r="BK271" s="182">
        <f t="shared" si="69"/>
        <v>0</v>
      </c>
      <c r="BL271" s="17" t="s">
        <v>650</v>
      </c>
      <c r="BM271" s="17" t="s">
        <v>3359</v>
      </c>
    </row>
    <row r="272" spans="2:65" s="1" customFormat="1" ht="22.5" customHeight="1">
      <c r="B272" s="34"/>
      <c r="C272" s="172" t="s">
        <v>1313</v>
      </c>
      <c r="D272" s="172" t="s">
        <v>129</v>
      </c>
      <c r="E272" s="173" t="s">
        <v>3360</v>
      </c>
      <c r="F272" s="174" t="s">
        <v>3361</v>
      </c>
      <c r="G272" s="175" t="s">
        <v>227</v>
      </c>
      <c r="H272" s="176">
        <v>1</v>
      </c>
      <c r="I272" s="177"/>
      <c r="J272" s="176">
        <f t="shared" si="60"/>
        <v>0</v>
      </c>
      <c r="K272" s="174" t="s">
        <v>19</v>
      </c>
      <c r="L272" s="54"/>
      <c r="M272" s="178" t="s">
        <v>19</v>
      </c>
      <c r="N272" s="179" t="s">
        <v>41</v>
      </c>
      <c r="O272" s="35"/>
      <c r="P272" s="180">
        <f t="shared" si="61"/>
        <v>0</v>
      </c>
      <c r="Q272" s="180">
        <v>0</v>
      </c>
      <c r="R272" s="180">
        <f t="shared" si="62"/>
        <v>0</v>
      </c>
      <c r="S272" s="180">
        <v>0</v>
      </c>
      <c r="T272" s="181">
        <f t="shared" si="63"/>
        <v>0</v>
      </c>
      <c r="AR272" s="17" t="s">
        <v>650</v>
      </c>
      <c r="AT272" s="17" t="s">
        <v>129</v>
      </c>
      <c r="AU272" s="17" t="s">
        <v>79</v>
      </c>
      <c r="AY272" s="17" t="s">
        <v>128</v>
      </c>
      <c r="BE272" s="182">
        <f t="shared" si="64"/>
        <v>0</v>
      </c>
      <c r="BF272" s="182">
        <f t="shared" si="65"/>
        <v>0</v>
      </c>
      <c r="BG272" s="182">
        <f t="shared" si="66"/>
        <v>0</v>
      </c>
      <c r="BH272" s="182">
        <f t="shared" si="67"/>
        <v>0</v>
      </c>
      <c r="BI272" s="182">
        <f t="shared" si="68"/>
        <v>0</v>
      </c>
      <c r="BJ272" s="17" t="s">
        <v>77</v>
      </c>
      <c r="BK272" s="182">
        <f t="shared" si="69"/>
        <v>0</v>
      </c>
      <c r="BL272" s="17" t="s">
        <v>650</v>
      </c>
      <c r="BM272" s="17" t="s">
        <v>3362</v>
      </c>
    </row>
    <row r="273" spans="2:65" s="1" customFormat="1" ht="22.5" customHeight="1">
      <c r="B273" s="34"/>
      <c r="C273" s="172" t="s">
        <v>1319</v>
      </c>
      <c r="D273" s="172" t="s">
        <v>129</v>
      </c>
      <c r="E273" s="173" t="s">
        <v>3363</v>
      </c>
      <c r="F273" s="174" t="s">
        <v>3364</v>
      </c>
      <c r="G273" s="175" t="s">
        <v>1851</v>
      </c>
      <c r="H273" s="176">
        <v>1</v>
      </c>
      <c r="I273" s="177"/>
      <c r="J273" s="176">
        <f t="shared" si="60"/>
        <v>0</v>
      </c>
      <c r="K273" s="174" t="s">
        <v>19</v>
      </c>
      <c r="L273" s="54"/>
      <c r="M273" s="178" t="s">
        <v>19</v>
      </c>
      <c r="N273" s="179" t="s">
        <v>41</v>
      </c>
      <c r="O273" s="35"/>
      <c r="P273" s="180">
        <f t="shared" si="61"/>
        <v>0</v>
      </c>
      <c r="Q273" s="180">
        <v>0</v>
      </c>
      <c r="R273" s="180">
        <f t="shared" si="62"/>
        <v>0</v>
      </c>
      <c r="S273" s="180">
        <v>0</v>
      </c>
      <c r="T273" s="181">
        <f t="shared" si="63"/>
        <v>0</v>
      </c>
      <c r="AR273" s="17" t="s">
        <v>650</v>
      </c>
      <c r="AT273" s="17" t="s">
        <v>129</v>
      </c>
      <c r="AU273" s="17" t="s">
        <v>79</v>
      </c>
      <c r="AY273" s="17" t="s">
        <v>128</v>
      </c>
      <c r="BE273" s="182">
        <f t="shared" si="64"/>
        <v>0</v>
      </c>
      <c r="BF273" s="182">
        <f t="shared" si="65"/>
        <v>0</v>
      </c>
      <c r="BG273" s="182">
        <f t="shared" si="66"/>
        <v>0</v>
      </c>
      <c r="BH273" s="182">
        <f t="shared" si="67"/>
        <v>0</v>
      </c>
      <c r="BI273" s="182">
        <f t="shared" si="68"/>
        <v>0</v>
      </c>
      <c r="BJ273" s="17" t="s">
        <v>77</v>
      </c>
      <c r="BK273" s="182">
        <f t="shared" si="69"/>
        <v>0</v>
      </c>
      <c r="BL273" s="17" t="s">
        <v>650</v>
      </c>
      <c r="BM273" s="17" t="s">
        <v>3365</v>
      </c>
    </row>
    <row r="274" spans="2:63" s="9" customFormat="1" ht="29.85" customHeight="1">
      <c r="B274" s="158"/>
      <c r="C274" s="159"/>
      <c r="D274" s="160" t="s">
        <v>69</v>
      </c>
      <c r="E274" s="199" t="s">
        <v>143</v>
      </c>
      <c r="F274" s="199" t="s">
        <v>1835</v>
      </c>
      <c r="G274" s="159"/>
      <c r="H274" s="159"/>
      <c r="I274" s="162"/>
      <c r="J274" s="200">
        <f>BK274</f>
        <v>0</v>
      </c>
      <c r="K274" s="159"/>
      <c r="L274" s="164"/>
      <c r="M274" s="165"/>
      <c r="N274" s="166"/>
      <c r="O274" s="166"/>
      <c r="P274" s="167">
        <f>P275</f>
        <v>0</v>
      </c>
      <c r="Q274" s="166"/>
      <c r="R274" s="167">
        <f>R275</f>
        <v>0</v>
      </c>
      <c r="S274" s="166"/>
      <c r="T274" s="168">
        <f>T275</f>
        <v>0</v>
      </c>
      <c r="AR274" s="169" t="s">
        <v>139</v>
      </c>
      <c r="AT274" s="170" t="s">
        <v>69</v>
      </c>
      <c r="AU274" s="170" t="s">
        <v>77</v>
      </c>
      <c r="AY274" s="169" t="s">
        <v>128</v>
      </c>
      <c r="BK274" s="171">
        <f>BK275</f>
        <v>0</v>
      </c>
    </row>
    <row r="275" spans="2:65" s="1" customFormat="1" ht="22.5" customHeight="1">
      <c r="B275" s="34"/>
      <c r="C275" s="172" t="s">
        <v>1323</v>
      </c>
      <c r="D275" s="172" t="s">
        <v>129</v>
      </c>
      <c r="E275" s="173" t="s">
        <v>3366</v>
      </c>
      <c r="F275" s="174" t="s">
        <v>3367</v>
      </c>
      <c r="G275" s="175" t="s">
        <v>698</v>
      </c>
      <c r="H275" s="176">
        <v>300</v>
      </c>
      <c r="I275" s="177"/>
      <c r="J275" s="176">
        <f>ROUND(I275*H275,1)</f>
        <v>0</v>
      </c>
      <c r="K275" s="174" t="s">
        <v>19</v>
      </c>
      <c r="L275" s="54"/>
      <c r="M275" s="178" t="s">
        <v>19</v>
      </c>
      <c r="N275" s="179" t="s">
        <v>41</v>
      </c>
      <c r="O275" s="35"/>
      <c r="P275" s="180">
        <f>O275*H275</f>
        <v>0</v>
      </c>
      <c r="Q275" s="180">
        <v>0</v>
      </c>
      <c r="R275" s="180">
        <f>Q275*H275</f>
        <v>0</v>
      </c>
      <c r="S275" s="180">
        <v>0</v>
      </c>
      <c r="T275" s="181">
        <f>S275*H275</f>
        <v>0</v>
      </c>
      <c r="AR275" s="17" t="s">
        <v>650</v>
      </c>
      <c r="AT275" s="17" t="s">
        <v>129</v>
      </c>
      <c r="AU275" s="17" t="s">
        <v>79</v>
      </c>
      <c r="AY275" s="17" t="s">
        <v>128</v>
      </c>
      <c r="BE275" s="182">
        <f>IF(N275="základní",J275,0)</f>
        <v>0</v>
      </c>
      <c r="BF275" s="182">
        <f>IF(N275="snížená",J275,0)</f>
        <v>0</v>
      </c>
      <c r="BG275" s="182">
        <f>IF(N275="zákl. přenesená",J275,0)</f>
        <v>0</v>
      </c>
      <c r="BH275" s="182">
        <f>IF(N275="sníž. přenesená",J275,0)</f>
        <v>0</v>
      </c>
      <c r="BI275" s="182">
        <f>IF(N275="nulová",J275,0)</f>
        <v>0</v>
      </c>
      <c r="BJ275" s="17" t="s">
        <v>77</v>
      </c>
      <c r="BK275" s="182">
        <f>ROUND(I275*H275,1)</f>
        <v>0</v>
      </c>
      <c r="BL275" s="17" t="s">
        <v>650</v>
      </c>
      <c r="BM275" s="17" t="s">
        <v>3368</v>
      </c>
    </row>
    <row r="276" spans="2:63" s="9" customFormat="1" ht="29.85" customHeight="1">
      <c r="B276" s="158"/>
      <c r="C276" s="159"/>
      <c r="D276" s="160" t="s">
        <v>69</v>
      </c>
      <c r="E276" s="199" t="s">
        <v>147</v>
      </c>
      <c r="F276" s="199" t="s">
        <v>3369</v>
      </c>
      <c r="G276" s="159"/>
      <c r="H276" s="159"/>
      <c r="I276" s="162"/>
      <c r="J276" s="200">
        <f>BK276</f>
        <v>0</v>
      </c>
      <c r="K276" s="159"/>
      <c r="L276" s="164"/>
      <c r="M276" s="165"/>
      <c r="N276" s="166"/>
      <c r="O276" s="166"/>
      <c r="P276" s="167">
        <f>SUM(P277:P308)</f>
        <v>0</v>
      </c>
      <c r="Q276" s="166"/>
      <c r="R276" s="167">
        <f>SUM(R277:R308)</f>
        <v>0</v>
      </c>
      <c r="S276" s="166"/>
      <c r="T276" s="168">
        <f>SUM(T277:T308)</f>
        <v>0</v>
      </c>
      <c r="AR276" s="169" t="s">
        <v>139</v>
      </c>
      <c r="AT276" s="170" t="s">
        <v>69</v>
      </c>
      <c r="AU276" s="170" t="s">
        <v>77</v>
      </c>
      <c r="AY276" s="169" t="s">
        <v>128</v>
      </c>
      <c r="BK276" s="171">
        <f>SUM(BK277:BK308)</f>
        <v>0</v>
      </c>
    </row>
    <row r="277" spans="2:65" s="1" customFormat="1" ht="22.5" customHeight="1">
      <c r="B277" s="34"/>
      <c r="C277" s="172" t="s">
        <v>1327</v>
      </c>
      <c r="D277" s="172" t="s">
        <v>129</v>
      </c>
      <c r="E277" s="173" t="s">
        <v>3370</v>
      </c>
      <c r="F277" s="174" t="s">
        <v>3371</v>
      </c>
      <c r="G277" s="175" t="s">
        <v>698</v>
      </c>
      <c r="H277" s="176">
        <v>180</v>
      </c>
      <c r="I277" s="177"/>
      <c r="J277" s="176">
        <f aca="true" t="shared" si="70" ref="J277:J308">ROUND(I277*H277,1)</f>
        <v>0</v>
      </c>
      <c r="K277" s="174" t="s">
        <v>19</v>
      </c>
      <c r="L277" s="54"/>
      <c r="M277" s="178" t="s">
        <v>19</v>
      </c>
      <c r="N277" s="179" t="s">
        <v>41</v>
      </c>
      <c r="O277" s="35"/>
      <c r="P277" s="180">
        <f aca="true" t="shared" si="71" ref="P277:P308">O277*H277</f>
        <v>0</v>
      </c>
      <c r="Q277" s="180">
        <v>0</v>
      </c>
      <c r="R277" s="180">
        <f aca="true" t="shared" si="72" ref="R277:R308">Q277*H277</f>
        <v>0</v>
      </c>
      <c r="S277" s="180">
        <v>0</v>
      </c>
      <c r="T277" s="181">
        <f aca="true" t="shared" si="73" ref="T277:T308">S277*H277</f>
        <v>0</v>
      </c>
      <c r="AR277" s="17" t="s">
        <v>650</v>
      </c>
      <c r="AT277" s="17" t="s">
        <v>129</v>
      </c>
      <c r="AU277" s="17" t="s">
        <v>79</v>
      </c>
      <c r="AY277" s="17" t="s">
        <v>128</v>
      </c>
      <c r="BE277" s="182">
        <f aca="true" t="shared" si="74" ref="BE277:BE308">IF(N277="základní",J277,0)</f>
        <v>0</v>
      </c>
      <c r="BF277" s="182">
        <f aca="true" t="shared" si="75" ref="BF277:BF308">IF(N277="snížená",J277,0)</f>
        <v>0</v>
      </c>
      <c r="BG277" s="182">
        <f aca="true" t="shared" si="76" ref="BG277:BG308">IF(N277="zákl. přenesená",J277,0)</f>
        <v>0</v>
      </c>
      <c r="BH277" s="182">
        <f aca="true" t="shared" si="77" ref="BH277:BH308">IF(N277="sníž. přenesená",J277,0)</f>
        <v>0</v>
      </c>
      <c r="BI277" s="182">
        <f aca="true" t="shared" si="78" ref="BI277:BI308">IF(N277="nulová",J277,0)</f>
        <v>0</v>
      </c>
      <c r="BJ277" s="17" t="s">
        <v>77</v>
      </c>
      <c r="BK277" s="182">
        <f aca="true" t="shared" si="79" ref="BK277:BK308">ROUND(I277*H277,1)</f>
        <v>0</v>
      </c>
      <c r="BL277" s="17" t="s">
        <v>650</v>
      </c>
      <c r="BM277" s="17" t="s">
        <v>3372</v>
      </c>
    </row>
    <row r="278" spans="2:65" s="1" customFormat="1" ht="22.5" customHeight="1">
      <c r="B278" s="34"/>
      <c r="C278" s="172" t="s">
        <v>1332</v>
      </c>
      <c r="D278" s="172" t="s">
        <v>129</v>
      </c>
      <c r="E278" s="173" t="s">
        <v>3373</v>
      </c>
      <c r="F278" s="174" t="s">
        <v>3374</v>
      </c>
      <c r="G278" s="175" t="s">
        <v>1851</v>
      </c>
      <c r="H278" s="176">
        <v>84</v>
      </c>
      <c r="I278" s="177"/>
      <c r="J278" s="176">
        <f t="shared" si="70"/>
        <v>0</v>
      </c>
      <c r="K278" s="174" t="s">
        <v>19</v>
      </c>
      <c r="L278" s="54"/>
      <c r="M278" s="178" t="s">
        <v>19</v>
      </c>
      <c r="N278" s="179" t="s">
        <v>41</v>
      </c>
      <c r="O278" s="35"/>
      <c r="P278" s="180">
        <f t="shared" si="71"/>
        <v>0</v>
      </c>
      <c r="Q278" s="180">
        <v>0</v>
      </c>
      <c r="R278" s="180">
        <f t="shared" si="72"/>
        <v>0</v>
      </c>
      <c r="S278" s="180">
        <v>0</v>
      </c>
      <c r="T278" s="181">
        <f t="shared" si="73"/>
        <v>0</v>
      </c>
      <c r="AR278" s="17" t="s">
        <v>650</v>
      </c>
      <c r="AT278" s="17" t="s">
        <v>129</v>
      </c>
      <c r="AU278" s="17" t="s">
        <v>79</v>
      </c>
      <c r="AY278" s="17" t="s">
        <v>128</v>
      </c>
      <c r="BE278" s="182">
        <f t="shared" si="74"/>
        <v>0</v>
      </c>
      <c r="BF278" s="182">
        <f t="shared" si="75"/>
        <v>0</v>
      </c>
      <c r="BG278" s="182">
        <f t="shared" si="76"/>
        <v>0</v>
      </c>
      <c r="BH278" s="182">
        <f t="shared" si="77"/>
        <v>0</v>
      </c>
      <c r="BI278" s="182">
        <f t="shared" si="78"/>
        <v>0</v>
      </c>
      <c r="BJ278" s="17" t="s">
        <v>77</v>
      </c>
      <c r="BK278" s="182">
        <f t="shared" si="79"/>
        <v>0</v>
      </c>
      <c r="BL278" s="17" t="s">
        <v>650</v>
      </c>
      <c r="BM278" s="17" t="s">
        <v>3375</v>
      </c>
    </row>
    <row r="279" spans="2:65" s="1" customFormat="1" ht="22.5" customHeight="1">
      <c r="B279" s="34"/>
      <c r="C279" s="172" t="s">
        <v>1338</v>
      </c>
      <c r="D279" s="172" t="s">
        <v>129</v>
      </c>
      <c r="E279" s="173" t="s">
        <v>3373</v>
      </c>
      <c r="F279" s="174" t="s">
        <v>3374</v>
      </c>
      <c r="G279" s="175" t="s">
        <v>1851</v>
      </c>
      <c r="H279" s="176">
        <v>5</v>
      </c>
      <c r="I279" s="177"/>
      <c r="J279" s="176">
        <f t="shared" si="70"/>
        <v>0</v>
      </c>
      <c r="K279" s="174" t="s">
        <v>19</v>
      </c>
      <c r="L279" s="54"/>
      <c r="M279" s="178" t="s">
        <v>19</v>
      </c>
      <c r="N279" s="179" t="s">
        <v>41</v>
      </c>
      <c r="O279" s="35"/>
      <c r="P279" s="180">
        <f t="shared" si="71"/>
        <v>0</v>
      </c>
      <c r="Q279" s="180">
        <v>0</v>
      </c>
      <c r="R279" s="180">
        <f t="shared" si="72"/>
        <v>0</v>
      </c>
      <c r="S279" s="180">
        <v>0</v>
      </c>
      <c r="T279" s="181">
        <f t="shared" si="73"/>
        <v>0</v>
      </c>
      <c r="AR279" s="17" t="s">
        <v>650</v>
      </c>
      <c r="AT279" s="17" t="s">
        <v>129</v>
      </c>
      <c r="AU279" s="17" t="s">
        <v>79</v>
      </c>
      <c r="AY279" s="17" t="s">
        <v>128</v>
      </c>
      <c r="BE279" s="182">
        <f t="shared" si="74"/>
        <v>0</v>
      </c>
      <c r="BF279" s="182">
        <f t="shared" si="75"/>
        <v>0</v>
      </c>
      <c r="BG279" s="182">
        <f t="shared" si="76"/>
        <v>0</v>
      </c>
      <c r="BH279" s="182">
        <f t="shared" si="77"/>
        <v>0</v>
      </c>
      <c r="BI279" s="182">
        <f t="shared" si="78"/>
        <v>0</v>
      </c>
      <c r="BJ279" s="17" t="s">
        <v>77</v>
      </c>
      <c r="BK279" s="182">
        <f t="shared" si="79"/>
        <v>0</v>
      </c>
      <c r="BL279" s="17" t="s">
        <v>650</v>
      </c>
      <c r="BM279" s="17" t="s">
        <v>3376</v>
      </c>
    </row>
    <row r="280" spans="2:65" s="1" customFormat="1" ht="22.5" customHeight="1">
      <c r="B280" s="34"/>
      <c r="C280" s="172" t="s">
        <v>1346</v>
      </c>
      <c r="D280" s="172" t="s">
        <v>129</v>
      </c>
      <c r="E280" s="173" t="s">
        <v>3373</v>
      </c>
      <c r="F280" s="174" t="s">
        <v>3374</v>
      </c>
      <c r="G280" s="175" t="s">
        <v>1851</v>
      </c>
      <c r="H280" s="176">
        <v>34</v>
      </c>
      <c r="I280" s="177"/>
      <c r="J280" s="176">
        <f t="shared" si="70"/>
        <v>0</v>
      </c>
      <c r="K280" s="174" t="s">
        <v>19</v>
      </c>
      <c r="L280" s="54"/>
      <c r="M280" s="178" t="s">
        <v>19</v>
      </c>
      <c r="N280" s="179" t="s">
        <v>41</v>
      </c>
      <c r="O280" s="35"/>
      <c r="P280" s="180">
        <f t="shared" si="71"/>
        <v>0</v>
      </c>
      <c r="Q280" s="180">
        <v>0</v>
      </c>
      <c r="R280" s="180">
        <f t="shared" si="72"/>
        <v>0</v>
      </c>
      <c r="S280" s="180">
        <v>0</v>
      </c>
      <c r="T280" s="181">
        <f t="shared" si="73"/>
        <v>0</v>
      </c>
      <c r="AR280" s="17" t="s">
        <v>650</v>
      </c>
      <c r="AT280" s="17" t="s">
        <v>129</v>
      </c>
      <c r="AU280" s="17" t="s">
        <v>79</v>
      </c>
      <c r="AY280" s="17" t="s">
        <v>128</v>
      </c>
      <c r="BE280" s="182">
        <f t="shared" si="74"/>
        <v>0</v>
      </c>
      <c r="BF280" s="182">
        <f t="shared" si="75"/>
        <v>0</v>
      </c>
      <c r="BG280" s="182">
        <f t="shared" si="76"/>
        <v>0</v>
      </c>
      <c r="BH280" s="182">
        <f t="shared" si="77"/>
        <v>0</v>
      </c>
      <c r="BI280" s="182">
        <f t="shared" si="78"/>
        <v>0</v>
      </c>
      <c r="BJ280" s="17" t="s">
        <v>77</v>
      </c>
      <c r="BK280" s="182">
        <f t="shared" si="79"/>
        <v>0</v>
      </c>
      <c r="BL280" s="17" t="s">
        <v>650</v>
      </c>
      <c r="BM280" s="17" t="s">
        <v>3377</v>
      </c>
    </row>
    <row r="281" spans="2:65" s="1" customFormat="1" ht="22.5" customHeight="1">
      <c r="B281" s="34"/>
      <c r="C281" s="172" t="s">
        <v>1348</v>
      </c>
      <c r="D281" s="172" t="s">
        <v>129</v>
      </c>
      <c r="E281" s="173" t="s">
        <v>3378</v>
      </c>
      <c r="F281" s="174" t="s">
        <v>3379</v>
      </c>
      <c r="G281" s="175" t="s">
        <v>1851</v>
      </c>
      <c r="H281" s="176">
        <v>68</v>
      </c>
      <c r="I281" s="177"/>
      <c r="J281" s="176">
        <f t="shared" si="70"/>
        <v>0</v>
      </c>
      <c r="K281" s="174" t="s">
        <v>19</v>
      </c>
      <c r="L281" s="54"/>
      <c r="M281" s="178" t="s">
        <v>19</v>
      </c>
      <c r="N281" s="179" t="s">
        <v>41</v>
      </c>
      <c r="O281" s="35"/>
      <c r="P281" s="180">
        <f t="shared" si="71"/>
        <v>0</v>
      </c>
      <c r="Q281" s="180">
        <v>0</v>
      </c>
      <c r="R281" s="180">
        <f t="shared" si="72"/>
        <v>0</v>
      </c>
      <c r="S281" s="180">
        <v>0</v>
      </c>
      <c r="T281" s="181">
        <f t="shared" si="73"/>
        <v>0</v>
      </c>
      <c r="AR281" s="17" t="s">
        <v>650</v>
      </c>
      <c r="AT281" s="17" t="s">
        <v>129</v>
      </c>
      <c r="AU281" s="17" t="s">
        <v>79</v>
      </c>
      <c r="AY281" s="17" t="s">
        <v>128</v>
      </c>
      <c r="BE281" s="182">
        <f t="shared" si="74"/>
        <v>0</v>
      </c>
      <c r="BF281" s="182">
        <f t="shared" si="75"/>
        <v>0</v>
      </c>
      <c r="BG281" s="182">
        <f t="shared" si="76"/>
        <v>0</v>
      </c>
      <c r="BH281" s="182">
        <f t="shared" si="77"/>
        <v>0</v>
      </c>
      <c r="BI281" s="182">
        <f t="shared" si="78"/>
        <v>0</v>
      </c>
      <c r="BJ281" s="17" t="s">
        <v>77</v>
      </c>
      <c r="BK281" s="182">
        <f t="shared" si="79"/>
        <v>0</v>
      </c>
      <c r="BL281" s="17" t="s">
        <v>650</v>
      </c>
      <c r="BM281" s="17" t="s">
        <v>3380</v>
      </c>
    </row>
    <row r="282" spans="2:65" s="1" customFormat="1" ht="22.5" customHeight="1">
      <c r="B282" s="34"/>
      <c r="C282" s="172" t="s">
        <v>1350</v>
      </c>
      <c r="D282" s="172" t="s">
        <v>129</v>
      </c>
      <c r="E282" s="173" t="s">
        <v>3373</v>
      </c>
      <c r="F282" s="174" t="s">
        <v>3374</v>
      </c>
      <c r="G282" s="175" t="s">
        <v>1851</v>
      </c>
      <c r="H282" s="176">
        <v>8</v>
      </c>
      <c r="I282" s="177"/>
      <c r="J282" s="176">
        <f t="shared" si="70"/>
        <v>0</v>
      </c>
      <c r="K282" s="174" t="s">
        <v>19</v>
      </c>
      <c r="L282" s="54"/>
      <c r="M282" s="178" t="s">
        <v>19</v>
      </c>
      <c r="N282" s="179" t="s">
        <v>41</v>
      </c>
      <c r="O282" s="35"/>
      <c r="P282" s="180">
        <f t="shared" si="71"/>
        <v>0</v>
      </c>
      <c r="Q282" s="180">
        <v>0</v>
      </c>
      <c r="R282" s="180">
        <f t="shared" si="72"/>
        <v>0</v>
      </c>
      <c r="S282" s="180">
        <v>0</v>
      </c>
      <c r="T282" s="181">
        <f t="shared" si="73"/>
        <v>0</v>
      </c>
      <c r="AR282" s="17" t="s">
        <v>650</v>
      </c>
      <c r="AT282" s="17" t="s">
        <v>129</v>
      </c>
      <c r="AU282" s="17" t="s">
        <v>79</v>
      </c>
      <c r="AY282" s="17" t="s">
        <v>128</v>
      </c>
      <c r="BE282" s="182">
        <f t="shared" si="74"/>
        <v>0</v>
      </c>
      <c r="BF282" s="182">
        <f t="shared" si="75"/>
        <v>0</v>
      </c>
      <c r="BG282" s="182">
        <f t="shared" si="76"/>
        <v>0</v>
      </c>
      <c r="BH282" s="182">
        <f t="shared" si="77"/>
        <v>0</v>
      </c>
      <c r="BI282" s="182">
        <f t="shared" si="78"/>
        <v>0</v>
      </c>
      <c r="BJ282" s="17" t="s">
        <v>77</v>
      </c>
      <c r="BK282" s="182">
        <f t="shared" si="79"/>
        <v>0</v>
      </c>
      <c r="BL282" s="17" t="s">
        <v>650</v>
      </c>
      <c r="BM282" s="17" t="s">
        <v>3381</v>
      </c>
    </row>
    <row r="283" spans="2:65" s="1" customFormat="1" ht="22.5" customHeight="1">
      <c r="B283" s="34"/>
      <c r="C283" s="172" t="s">
        <v>1353</v>
      </c>
      <c r="D283" s="172" t="s">
        <v>129</v>
      </c>
      <c r="E283" s="173" t="s">
        <v>3378</v>
      </c>
      <c r="F283" s="174" t="s">
        <v>3379</v>
      </c>
      <c r="G283" s="175" t="s">
        <v>1851</v>
      </c>
      <c r="H283" s="176">
        <v>16</v>
      </c>
      <c r="I283" s="177"/>
      <c r="J283" s="176">
        <f t="shared" si="70"/>
        <v>0</v>
      </c>
      <c r="K283" s="174" t="s">
        <v>19</v>
      </c>
      <c r="L283" s="54"/>
      <c r="M283" s="178" t="s">
        <v>19</v>
      </c>
      <c r="N283" s="179" t="s">
        <v>41</v>
      </c>
      <c r="O283" s="35"/>
      <c r="P283" s="180">
        <f t="shared" si="71"/>
        <v>0</v>
      </c>
      <c r="Q283" s="180">
        <v>0</v>
      </c>
      <c r="R283" s="180">
        <f t="shared" si="72"/>
        <v>0</v>
      </c>
      <c r="S283" s="180">
        <v>0</v>
      </c>
      <c r="T283" s="181">
        <f t="shared" si="73"/>
        <v>0</v>
      </c>
      <c r="AR283" s="17" t="s">
        <v>650</v>
      </c>
      <c r="AT283" s="17" t="s">
        <v>129</v>
      </c>
      <c r="AU283" s="17" t="s">
        <v>79</v>
      </c>
      <c r="AY283" s="17" t="s">
        <v>128</v>
      </c>
      <c r="BE283" s="182">
        <f t="shared" si="74"/>
        <v>0</v>
      </c>
      <c r="BF283" s="182">
        <f t="shared" si="75"/>
        <v>0</v>
      </c>
      <c r="BG283" s="182">
        <f t="shared" si="76"/>
        <v>0</v>
      </c>
      <c r="BH283" s="182">
        <f t="shared" si="77"/>
        <v>0</v>
      </c>
      <c r="BI283" s="182">
        <f t="shared" si="78"/>
        <v>0</v>
      </c>
      <c r="BJ283" s="17" t="s">
        <v>77</v>
      </c>
      <c r="BK283" s="182">
        <f t="shared" si="79"/>
        <v>0</v>
      </c>
      <c r="BL283" s="17" t="s">
        <v>650</v>
      </c>
      <c r="BM283" s="17" t="s">
        <v>3382</v>
      </c>
    </row>
    <row r="284" spans="2:65" s="1" customFormat="1" ht="22.5" customHeight="1">
      <c r="B284" s="34"/>
      <c r="C284" s="172" t="s">
        <v>1356</v>
      </c>
      <c r="D284" s="172" t="s">
        <v>129</v>
      </c>
      <c r="E284" s="173" t="s">
        <v>3373</v>
      </c>
      <c r="F284" s="174" t="s">
        <v>3374</v>
      </c>
      <c r="G284" s="175" t="s">
        <v>1851</v>
      </c>
      <c r="H284" s="176">
        <v>3</v>
      </c>
      <c r="I284" s="177"/>
      <c r="J284" s="176">
        <f t="shared" si="70"/>
        <v>0</v>
      </c>
      <c r="K284" s="174" t="s">
        <v>19</v>
      </c>
      <c r="L284" s="54"/>
      <c r="M284" s="178" t="s">
        <v>19</v>
      </c>
      <c r="N284" s="179" t="s">
        <v>41</v>
      </c>
      <c r="O284" s="35"/>
      <c r="P284" s="180">
        <f t="shared" si="71"/>
        <v>0</v>
      </c>
      <c r="Q284" s="180">
        <v>0</v>
      </c>
      <c r="R284" s="180">
        <f t="shared" si="72"/>
        <v>0</v>
      </c>
      <c r="S284" s="180">
        <v>0</v>
      </c>
      <c r="T284" s="181">
        <f t="shared" si="73"/>
        <v>0</v>
      </c>
      <c r="AR284" s="17" t="s">
        <v>650</v>
      </c>
      <c r="AT284" s="17" t="s">
        <v>129</v>
      </c>
      <c r="AU284" s="17" t="s">
        <v>79</v>
      </c>
      <c r="AY284" s="17" t="s">
        <v>128</v>
      </c>
      <c r="BE284" s="182">
        <f t="shared" si="74"/>
        <v>0</v>
      </c>
      <c r="BF284" s="182">
        <f t="shared" si="75"/>
        <v>0</v>
      </c>
      <c r="BG284" s="182">
        <f t="shared" si="76"/>
        <v>0</v>
      </c>
      <c r="BH284" s="182">
        <f t="shared" si="77"/>
        <v>0</v>
      </c>
      <c r="BI284" s="182">
        <f t="shared" si="78"/>
        <v>0</v>
      </c>
      <c r="BJ284" s="17" t="s">
        <v>77</v>
      </c>
      <c r="BK284" s="182">
        <f t="shared" si="79"/>
        <v>0</v>
      </c>
      <c r="BL284" s="17" t="s">
        <v>650</v>
      </c>
      <c r="BM284" s="17" t="s">
        <v>3383</v>
      </c>
    </row>
    <row r="285" spans="2:65" s="1" customFormat="1" ht="22.5" customHeight="1">
      <c r="B285" s="34"/>
      <c r="C285" s="172" t="s">
        <v>1358</v>
      </c>
      <c r="D285" s="172" t="s">
        <v>129</v>
      </c>
      <c r="E285" s="173" t="s">
        <v>3373</v>
      </c>
      <c r="F285" s="174" t="s">
        <v>3374</v>
      </c>
      <c r="G285" s="175" t="s">
        <v>1851</v>
      </c>
      <c r="H285" s="176">
        <v>2</v>
      </c>
      <c r="I285" s="177"/>
      <c r="J285" s="176">
        <f t="shared" si="70"/>
        <v>0</v>
      </c>
      <c r="K285" s="174" t="s">
        <v>19</v>
      </c>
      <c r="L285" s="54"/>
      <c r="M285" s="178" t="s">
        <v>19</v>
      </c>
      <c r="N285" s="179" t="s">
        <v>41</v>
      </c>
      <c r="O285" s="35"/>
      <c r="P285" s="180">
        <f t="shared" si="71"/>
        <v>0</v>
      </c>
      <c r="Q285" s="180">
        <v>0</v>
      </c>
      <c r="R285" s="180">
        <f t="shared" si="72"/>
        <v>0</v>
      </c>
      <c r="S285" s="180">
        <v>0</v>
      </c>
      <c r="T285" s="181">
        <f t="shared" si="73"/>
        <v>0</v>
      </c>
      <c r="AR285" s="17" t="s">
        <v>650</v>
      </c>
      <c r="AT285" s="17" t="s">
        <v>129</v>
      </c>
      <c r="AU285" s="17" t="s">
        <v>79</v>
      </c>
      <c r="AY285" s="17" t="s">
        <v>128</v>
      </c>
      <c r="BE285" s="182">
        <f t="shared" si="74"/>
        <v>0</v>
      </c>
      <c r="BF285" s="182">
        <f t="shared" si="75"/>
        <v>0</v>
      </c>
      <c r="BG285" s="182">
        <f t="shared" si="76"/>
        <v>0</v>
      </c>
      <c r="BH285" s="182">
        <f t="shared" si="77"/>
        <v>0</v>
      </c>
      <c r="BI285" s="182">
        <f t="shared" si="78"/>
        <v>0</v>
      </c>
      <c r="BJ285" s="17" t="s">
        <v>77</v>
      </c>
      <c r="BK285" s="182">
        <f t="shared" si="79"/>
        <v>0</v>
      </c>
      <c r="BL285" s="17" t="s">
        <v>650</v>
      </c>
      <c r="BM285" s="17" t="s">
        <v>3384</v>
      </c>
    </row>
    <row r="286" spans="2:65" s="1" customFormat="1" ht="22.5" customHeight="1">
      <c r="B286" s="34"/>
      <c r="C286" s="172" t="s">
        <v>1360</v>
      </c>
      <c r="D286" s="172" t="s">
        <v>129</v>
      </c>
      <c r="E286" s="173" t="s">
        <v>3373</v>
      </c>
      <c r="F286" s="174" t="s">
        <v>3374</v>
      </c>
      <c r="G286" s="175" t="s">
        <v>1851</v>
      </c>
      <c r="H286" s="176">
        <v>17</v>
      </c>
      <c r="I286" s="177"/>
      <c r="J286" s="176">
        <f t="shared" si="70"/>
        <v>0</v>
      </c>
      <c r="K286" s="174" t="s">
        <v>19</v>
      </c>
      <c r="L286" s="54"/>
      <c r="M286" s="178" t="s">
        <v>19</v>
      </c>
      <c r="N286" s="179" t="s">
        <v>41</v>
      </c>
      <c r="O286" s="35"/>
      <c r="P286" s="180">
        <f t="shared" si="71"/>
        <v>0</v>
      </c>
      <c r="Q286" s="180">
        <v>0</v>
      </c>
      <c r="R286" s="180">
        <f t="shared" si="72"/>
        <v>0</v>
      </c>
      <c r="S286" s="180">
        <v>0</v>
      </c>
      <c r="T286" s="181">
        <f t="shared" si="73"/>
        <v>0</v>
      </c>
      <c r="AR286" s="17" t="s">
        <v>650</v>
      </c>
      <c r="AT286" s="17" t="s">
        <v>129</v>
      </c>
      <c r="AU286" s="17" t="s">
        <v>79</v>
      </c>
      <c r="AY286" s="17" t="s">
        <v>128</v>
      </c>
      <c r="BE286" s="182">
        <f t="shared" si="74"/>
        <v>0</v>
      </c>
      <c r="BF286" s="182">
        <f t="shared" si="75"/>
        <v>0</v>
      </c>
      <c r="BG286" s="182">
        <f t="shared" si="76"/>
        <v>0</v>
      </c>
      <c r="BH286" s="182">
        <f t="shared" si="77"/>
        <v>0</v>
      </c>
      <c r="BI286" s="182">
        <f t="shared" si="78"/>
        <v>0</v>
      </c>
      <c r="BJ286" s="17" t="s">
        <v>77</v>
      </c>
      <c r="BK286" s="182">
        <f t="shared" si="79"/>
        <v>0</v>
      </c>
      <c r="BL286" s="17" t="s">
        <v>650</v>
      </c>
      <c r="BM286" s="17" t="s">
        <v>3385</v>
      </c>
    </row>
    <row r="287" spans="2:65" s="1" customFormat="1" ht="22.5" customHeight="1">
      <c r="B287" s="34"/>
      <c r="C287" s="172" t="s">
        <v>1364</v>
      </c>
      <c r="D287" s="172" t="s">
        <v>129</v>
      </c>
      <c r="E287" s="173" t="s">
        <v>3378</v>
      </c>
      <c r="F287" s="174" t="s">
        <v>3379</v>
      </c>
      <c r="G287" s="175" t="s">
        <v>1851</v>
      </c>
      <c r="H287" s="176">
        <v>17</v>
      </c>
      <c r="I287" s="177"/>
      <c r="J287" s="176">
        <f t="shared" si="70"/>
        <v>0</v>
      </c>
      <c r="K287" s="174" t="s">
        <v>19</v>
      </c>
      <c r="L287" s="54"/>
      <c r="M287" s="178" t="s">
        <v>19</v>
      </c>
      <c r="N287" s="179" t="s">
        <v>41</v>
      </c>
      <c r="O287" s="35"/>
      <c r="P287" s="180">
        <f t="shared" si="71"/>
        <v>0</v>
      </c>
      <c r="Q287" s="180">
        <v>0</v>
      </c>
      <c r="R287" s="180">
        <f t="shared" si="72"/>
        <v>0</v>
      </c>
      <c r="S287" s="180">
        <v>0</v>
      </c>
      <c r="T287" s="181">
        <f t="shared" si="73"/>
        <v>0</v>
      </c>
      <c r="AR287" s="17" t="s">
        <v>650</v>
      </c>
      <c r="AT287" s="17" t="s">
        <v>129</v>
      </c>
      <c r="AU287" s="17" t="s">
        <v>79</v>
      </c>
      <c r="AY287" s="17" t="s">
        <v>128</v>
      </c>
      <c r="BE287" s="182">
        <f t="shared" si="74"/>
        <v>0</v>
      </c>
      <c r="BF287" s="182">
        <f t="shared" si="75"/>
        <v>0</v>
      </c>
      <c r="BG287" s="182">
        <f t="shared" si="76"/>
        <v>0</v>
      </c>
      <c r="BH287" s="182">
        <f t="shared" si="77"/>
        <v>0</v>
      </c>
      <c r="BI287" s="182">
        <f t="shared" si="78"/>
        <v>0</v>
      </c>
      <c r="BJ287" s="17" t="s">
        <v>77</v>
      </c>
      <c r="BK287" s="182">
        <f t="shared" si="79"/>
        <v>0</v>
      </c>
      <c r="BL287" s="17" t="s">
        <v>650</v>
      </c>
      <c r="BM287" s="17" t="s">
        <v>3386</v>
      </c>
    </row>
    <row r="288" spans="2:65" s="1" customFormat="1" ht="22.5" customHeight="1">
      <c r="B288" s="34"/>
      <c r="C288" s="172" t="s">
        <v>1370</v>
      </c>
      <c r="D288" s="172" t="s">
        <v>129</v>
      </c>
      <c r="E288" s="173" t="s">
        <v>3387</v>
      </c>
      <c r="F288" s="174" t="s">
        <v>3388</v>
      </c>
      <c r="G288" s="175" t="s">
        <v>698</v>
      </c>
      <c r="H288" s="176">
        <v>350</v>
      </c>
      <c r="I288" s="177"/>
      <c r="J288" s="176">
        <f t="shared" si="70"/>
        <v>0</v>
      </c>
      <c r="K288" s="174" t="s">
        <v>19</v>
      </c>
      <c r="L288" s="54"/>
      <c r="M288" s="178" t="s">
        <v>19</v>
      </c>
      <c r="N288" s="179" t="s">
        <v>41</v>
      </c>
      <c r="O288" s="35"/>
      <c r="P288" s="180">
        <f t="shared" si="71"/>
        <v>0</v>
      </c>
      <c r="Q288" s="180">
        <v>0</v>
      </c>
      <c r="R288" s="180">
        <f t="shared" si="72"/>
        <v>0</v>
      </c>
      <c r="S288" s="180">
        <v>0</v>
      </c>
      <c r="T288" s="181">
        <f t="shared" si="73"/>
        <v>0</v>
      </c>
      <c r="AR288" s="17" t="s">
        <v>650</v>
      </c>
      <c r="AT288" s="17" t="s">
        <v>129</v>
      </c>
      <c r="AU288" s="17" t="s">
        <v>79</v>
      </c>
      <c r="AY288" s="17" t="s">
        <v>128</v>
      </c>
      <c r="BE288" s="182">
        <f t="shared" si="74"/>
        <v>0</v>
      </c>
      <c r="BF288" s="182">
        <f t="shared" si="75"/>
        <v>0</v>
      </c>
      <c r="BG288" s="182">
        <f t="shared" si="76"/>
        <v>0</v>
      </c>
      <c r="BH288" s="182">
        <f t="shared" si="77"/>
        <v>0</v>
      </c>
      <c r="BI288" s="182">
        <f t="shared" si="78"/>
        <v>0</v>
      </c>
      <c r="BJ288" s="17" t="s">
        <v>77</v>
      </c>
      <c r="BK288" s="182">
        <f t="shared" si="79"/>
        <v>0</v>
      </c>
      <c r="BL288" s="17" t="s">
        <v>650</v>
      </c>
      <c r="BM288" s="17" t="s">
        <v>3389</v>
      </c>
    </row>
    <row r="289" spans="2:65" s="1" customFormat="1" ht="22.5" customHeight="1">
      <c r="B289" s="34"/>
      <c r="C289" s="172" t="s">
        <v>1374</v>
      </c>
      <c r="D289" s="172" t="s">
        <v>129</v>
      </c>
      <c r="E289" s="173" t="s">
        <v>3390</v>
      </c>
      <c r="F289" s="174" t="s">
        <v>3391</v>
      </c>
      <c r="G289" s="175" t="s">
        <v>698</v>
      </c>
      <c r="H289" s="176">
        <v>250</v>
      </c>
      <c r="I289" s="177"/>
      <c r="J289" s="176">
        <f t="shared" si="70"/>
        <v>0</v>
      </c>
      <c r="K289" s="174" t="s">
        <v>19</v>
      </c>
      <c r="L289" s="54"/>
      <c r="M289" s="178" t="s">
        <v>19</v>
      </c>
      <c r="N289" s="179" t="s">
        <v>41</v>
      </c>
      <c r="O289" s="35"/>
      <c r="P289" s="180">
        <f t="shared" si="71"/>
        <v>0</v>
      </c>
      <c r="Q289" s="180">
        <v>0</v>
      </c>
      <c r="R289" s="180">
        <f t="shared" si="72"/>
        <v>0</v>
      </c>
      <c r="S289" s="180">
        <v>0</v>
      </c>
      <c r="T289" s="181">
        <f t="shared" si="73"/>
        <v>0</v>
      </c>
      <c r="AR289" s="17" t="s">
        <v>650</v>
      </c>
      <c r="AT289" s="17" t="s">
        <v>129</v>
      </c>
      <c r="AU289" s="17" t="s">
        <v>79</v>
      </c>
      <c r="AY289" s="17" t="s">
        <v>128</v>
      </c>
      <c r="BE289" s="182">
        <f t="shared" si="74"/>
        <v>0</v>
      </c>
      <c r="BF289" s="182">
        <f t="shared" si="75"/>
        <v>0</v>
      </c>
      <c r="BG289" s="182">
        <f t="shared" si="76"/>
        <v>0</v>
      </c>
      <c r="BH289" s="182">
        <f t="shared" si="77"/>
        <v>0</v>
      </c>
      <c r="BI289" s="182">
        <f t="shared" si="78"/>
        <v>0</v>
      </c>
      <c r="BJ289" s="17" t="s">
        <v>77</v>
      </c>
      <c r="BK289" s="182">
        <f t="shared" si="79"/>
        <v>0</v>
      </c>
      <c r="BL289" s="17" t="s">
        <v>650</v>
      </c>
      <c r="BM289" s="17" t="s">
        <v>3392</v>
      </c>
    </row>
    <row r="290" spans="2:65" s="1" customFormat="1" ht="22.5" customHeight="1">
      <c r="B290" s="34"/>
      <c r="C290" s="172" t="s">
        <v>1378</v>
      </c>
      <c r="D290" s="172" t="s">
        <v>129</v>
      </c>
      <c r="E290" s="173" t="s">
        <v>3393</v>
      </c>
      <c r="F290" s="174" t="s">
        <v>3394</v>
      </c>
      <c r="G290" s="175" t="s">
        <v>1851</v>
      </c>
      <c r="H290" s="176">
        <v>2</v>
      </c>
      <c r="I290" s="177"/>
      <c r="J290" s="176">
        <f t="shared" si="70"/>
        <v>0</v>
      </c>
      <c r="K290" s="174" t="s">
        <v>19</v>
      </c>
      <c r="L290" s="54"/>
      <c r="M290" s="178" t="s">
        <v>19</v>
      </c>
      <c r="N290" s="179" t="s">
        <v>41</v>
      </c>
      <c r="O290" s="35"/>
      <c r="P290" s="180">
        <f t="shared" si="71"/>
        <v>0</v>
      </c>
      <c r="Q290" s="180">
        <v>0</v>
      </c>
      <c r="R290" s="180">
        <f t="shared" si="72"/>
        <v>0</v>
      </c>
      <c r="S290" s="180">
        <v>0</v>
      </c>
      <c r="T290" s="181">
        <f t="shared" si="73"/>
        <v>0</v>
      </c>
      <c r="AR290" s="17" t="s">
        <v>650</v>
      </c>
      <c r="AT290" s="17" t="s">
        <v>129</v>
      </c>
      <c r="AU290" s="17" t="s">
        <v>79</v>
      </c>
      <c r="AY290" s="17" t="s">
        <v>128</v>
      </c>
      <c r="BE290" s="182">
        <f t="shared" si="74"/>
        <v>0</v>
      </c>
      <c r="BF290" s="182">
        <f t="shared" si="75"/>
        <v>0</v>
      </c>
      <c r="BG290" s="182">
        <f t="shared" si="76"/>
        <v>0</v>
      </c>
      <c r="BH290" s="182">
        <f t="shared" si="77"/>
        <v>0</v>
      </c>
      <c r="BI290" s="182">
        <f t="shared" si="78"/>
        <v>0</v>
      </c>
      <c r="BJ290" s="17" t="s">
        <v>77</v>
      </c>
      <c r="BK290" s="182">
        <f t="shared" si="79"/>
        <v>0</v>
      </c>
      <c r="BL290" s="17" t="s">
        <v>650</v>
      </c>
      <c r="BM290" s="17" t="s">
        <v>3395</v>
      </c>
    </row>
    <row r="291" spans="2:65" s="1" customFormat="1" ht="22.5" customHeight="1">
      <c r="B291" s="34"/>
      <c r="C291" s="172" t="s">
        <v>1384</v>
      </c>
      <c r="D291" s="172" t="s">
        <v>129</v>
      </c>
      <c r="E291" s="173" t="s">
        <v>3396</v>
      </c>
      <c r="F291" s="174" t="s">
        <v>3397</v>
      </c>
      <c r="G291" s="175" t="s">
        <v>1851</v>
      </c>
      <c r="H291" s="176">
        <v>2</v>
      </c>
      <c r="I291" s="177"/>
      <c r="J291" s="176">
        <f t="shared" si="70"/>
        <v>0</v>
      </c>
      <c r="K291" s="174" t="s">
        <v>19</v>
      </c>
      <c r="L291" s="54"/>
      <c r="M291" s="178" t="s">
        <v>19</v>
      </c>
      <c r="N291" s="179" t="s">
        <v>41</v>
      </c>
      <c r="O291" s="35"/>
      <c r="P291" s="180">
        <f t="shared" si="71"/>
        <v>0</v>
      </c>
      <c r="Q291" s="180">
        <v>0</v>
      </c>
      <c r="R291" s="180">
        <f t="shared" si="72"/>
        <v>0</v>
      </c>
      <c r="S291" s="180">
        <v>0</v>
      </c>
      <c r="T291" s="181">
        <f t="shared" si="73"/>
        <v>0</v>
      </c>
      <c r="AR291" s="17" t="s">
        <v>650</v>
      </c>
      <c r="AT291" s="17" t="s">
        <v>129</v>
      </c>
      <c r="AU291" s="17" t="s">
        <v>79</v>
      </c>
      <c r="AY291" s="17" t="s">
        <v>128</v>
      </c>
      <c r="BE291" s="182">
        <f t="shared" si="74"/>
        <v>0</v>
      </c>
      <c r="BF291" s="182">
        <f t="shared" si="75"/>
        <v>0</v>
      </c>
      <c r="BG291" s="182">
        <f t="shared" si="76"/>
        <v>0</v>
      </c>
      <c r="BH291" s="182">
        <f t="shared" si="77"/>
        <v>0</v>
      </c>
      <c r="BI291" s="182">
        <f t="shared" si="78"/>
        <v>0</v>
      </c>
      <c r="BJ291" s="17" t="s">
        <v>77</v>
      </c>
      <c r="BK291" s="182">
        <f t="shared" si="79"/>
        <v>0</v>
      </c>
      <c r="BL291" s="17" t="s">
        <v>650</v>
      </c>
      <c r="BM291" s="17" t="s">
        <v>3398</v>
      </c>
    </row>
    <row r="292" spans="2:65" s="1" customFormat="1" ht="22.5" customHeight="1">
      <c r="B292" s="34"/>
      <c r="C292" s="172" t="s">
        <v>1390</v>
      </c>
      <c r="D292" s="172" t="s">
        <v>129</v>
      </c>
      <c r="E292" s="173" t="s">
        <v>3399</v>
      </c>
      <c r="F292" s="174" t="s">
        <v>3400</v>
      </c>
      <c r="G292" s="175" t="s">
        <v>1851</v>
      </c>
      <c r="H292" s="176">
        <v>4</v>
      </c>
      <c r="I292" s="177"/>
      <c r="J292" s="176">
        <f t="shared" si="70"/>
        <v>0</v>
      </c>
      <c r="K292" s="174" t="s">
        <v>19</v>
      </c>
      <c r="L292" s="54"/>
      <c r="M292" s="178" t="s">
        <v>19</v>
      </c>
      <c r="N292" s="179" t="s">
        <v>41</v>
      </c>
      <c r="O292" s="35"/>
      <c r="P292" s="180">
        <f t="shared" si="71"/>
        <v>0</v>
      </c>
      <c r="Q292" s="180">
        <v>0</v>
      </c>
      <c r="R292" s="180">
        <f t="shared" si="72"/>
        <v>0</v>
      </c>
      <c r="S292" s="180">
        <v>0</v>
      </c>
      <c r="T292" s="181">
        <f t="shared" si="73"/>
        <v>0</v>
      </c>
      <c r="AR292" s="17" t="s">
        <v>650</v>
      </c>
      <c r="AT292" s="17" t="s">
        <v>129</v>
      </c>
      <c r="AU292" s="17" t="s">
        <v>79</v>
      </c>
      <c r="AY292" s="17" t="s">
        <v>128</v>
      </c>
      <c r="BE292" s="182">
        <f t="shared" si="74"/>
        <v>0</v>
      </c>
      <c r="BF292" s="182">
        <f t="shared" si="75"/>
        <v>0</v>
      </c>
      <c r="BG292" s="182">
        <f t="shared" si="76"/>
        <v>0</v>
      </c>
      <c r="BH292" s="182">
        <f t="shared" si="77"/>
        <v>0</v>
      </c>
      <c r="BI292" s="182">
        <f t="shared" si="78"/>
        <v>0</v>
      </c>
      <c r="BJ292" s="17" t="s">
        <v>77</v>
      </c>
      <c r="BK292" s="182">
        <f t="shared" si="79"/>
        <v>0</v>
      </c>
      <c r="BL292" s="17" t="s">
        <v>650</v>
      </c>
      <c r="BM292" s="17" t="s">
        <v>3401</v>
      </c>
    </row>
    <row r="293" spans="2:65" s="1" customFormat="1" ht="22.5" customHeight="1">
      <c r="B293" s="34"/>
      <c r="C293" s="172" t="s">
        <v>1394</v>
      </c>
      <c r="D293" s="172" t="s">
        <v>129</v>
      </c>
      <c r="E293" s="173" t="s">
        <v>3402</v>
      </c>
      <c r="F293" s="174" t="s">
        <v>3403</v>
      </c>
      <c r="G293" s="175" t="s">
        <v>698</v>
      </c>
      <c r="H293" s="176">
        <v>16</v>
      </c>
      <c r="I293" s="177"/>
      <c r="J293" s="176">
        <f t="shared" si="70"/>
        <v>0</v>
      </c>
      <c r="K293" s="174" t="s">
        <v>19</v>
      </c>
      <c r="L293" s="54"/>
      <c r="M293" s="178" t="s">
        <v>19</v>
      </c>
      <c r="N293" s="179" t="s">
        <v>41</v>
      </c>
      <c r="O293" s="35"/>
      <c r="P293" s="180">
        <f t="shared" si="71"/>
        <v>0</v>
      </c>
      <c r="Q293" s="180">
        <v>0</v>
      </c>
      <c r="R293" s="180">
        <f t="shared" si="72"/>
        <v>0</v>
      </c>
      <c r="S293" s="180">
        <v>0</v>
      </c>
      <c r="T293" s="181">
        <f t="shared" si="73"/>
        <v>0</v>
      </c>
      <c r="AR293" s="17" t="s">
        <v>650</v>
      </c>
      <c r="AT293" s="17" t="s">
        <v>129</v>
      </c>
      <c r="AU293" s="17" t="s">
        <v>79</v>
      </c>
      <c r="AY293" s="17" t="s">
        <v>128</v>
      </c>
      <c r="BE293" s="182">
        <f t="shared" si="74"/>
        <v>0</v>
      </c>
      <c r="BF293" s="182">
        <f t="shared" si="75"/>
        <v>0</v>
      </c>
      <c r="BG293" s="182">
        <f t="shared" si="76"/>
        <v>0</v>
      </c>
      <c r="BH293" s="182">
        <f t="shared" si="77"/>
        <v>0</v>
      </c>
      <c r="BI293" s="182">
        <f t="shared" si="78"/>
        <v>0</v>
      </c>
      <c r="BJ293" s="17" t="s">
        <v>77</v>
      </c>
      <c r="BK293" s="182">
        <f t="shared" si="79"/>
        <v>0</v>
      </c>
      <c r="BL293" s="17" t="s">
        <v>650</v>
      </c>
      <c r="BM293" s="17" t="s">
        <v>3404</v>
      </c>
    </row>
    <row r="294" spans="2:65" s="1" customFormat="1" ht="22.5" customHeight="1">
      <c r="B294" s="34"/>
      <c r="C294" s="172" t="s">
        <v>1401</v>
      </c>
      <c r="D294" s="172" t="s">
        <v>129</v>
      </c>
      <c r="E294" s="173" t="s">
        <v>3405</v>
      </c>
      <c r="F294" s="174" t="s">
        <v>3406</v>
      </c>
      <c r="G294" s="175" t="s">
        <v>217</v>
      </c>
      <c r="H294" s="176">
        <v>30</v>
      </c>
      <c r="I294" s="177"/>
      <c r="J294" s="176">
        <f t="shared" si="70"/>
        <v>0</v>
      </c>
      <c r="K294" s="174" t="s">
        <v>19</v>
      </c>
      <c r="L294" s="54"/>
      <c r="M294" s="178" t="s">
        <v>19</v>
      </c>
      <c r="N294" s="179" t="s">
        <v>41</v>
      </c>
      <c r="O294" s="35"/>
      <c r="P294" s="180">
        <f t="shared" si="71"/>
        <v>0</v>
      </c>
      <c r="Q294" s="180">
        <v>0</v>
      </c>
      <c r="R294" s="180">
        <f t="shared" si="72"/>
        <v>0</v>
      </c>
      <c r="S294" s="180">
        <v>0</v>
      </c>
      <c r="T294" s="181">
        <f t="shared" si="73"/>
        <v>0</v>
      </c>
      <c r="AR294" s="17" t="s">
        <v>650</v>
      </c>
      <c r="AT294" s="17" t="s">
        <v>129</v>
      </c>
      <c r="AU294" s="17" t="s">
        <v>79</v>
      </c>
      <c r="AY294" s="17" t="s">
        <v>128</v>
      </c>
      <c r="BE294" s="182">
        <f t="shared" si="74"/>
        <v>0</v>
      </c>
      <c r="BF294" s="182">
        <f t="shared" si="75"/>
        <v>0</v>
      </c>
      <c r="BG294" s="182">
        <f t="shared" si="76"/>
        <v>0</v>
      </c>
      <c r="BH294" s="182">
        <f t="shared" si="77"/>
        <v>0</v>
      </c>
      <c r="BI294" s="182">
        <f t="shared" si="78"/>
        <v>0</v>
      </c>
      <c r="BJ294" s="17" t="s">
        <v>77</v>
      </c>
      <c r="BK294" s="182">
        <f t="shared" si="79"/>
        <v>0</v>
      </c>
      <c r="BL294" s="17" t="s">
        <v>650</v>
      </c>
      <c r="BM294" s="17" t="s">
        <v>3407</v>
      </c>
    </row>
    <row r="295" spans="2:65" s="1" customFormat="1" ht="22.5" customHeight="1">
      <c r="B295" s="34"/>
      <c r="C295" s="172" t="s">
        <v>1406</v>
      </c>
      <c r="D295" s="172" t="s">
        <v>129</v>
      </c>
      <c r="E295" s="173" t="s">
        <v>3408</v>
      </c>
      <c r="F295" s="174" t="s">
        <v>3409</v>
      </c>
      <c r="G295" s="175" t="s">
        <v>217</v>
      </c>
      <c r="H295" s="176">
        <v>10</v>
      </c>
      <c r="I295" s="177"/>
      <c r="J295" s="176">
        <f t="shared" si="70"/>
        <v>0</v>
      </c>
      <c r="K295" s="174" t="s">
        <v>19</v>
      </c>
      <c r="L295" s="54"/>
      <c r="M295" s="178" t="s">
        <v>19</v>
      </c>
      <c r="N295" s="179" t="s">
        <v>41</v>
      </c>
      <c r="O295" s="35"/>
      <c r="P295" s="180">
        <f t="shared" si="71"/>
        <v>0</v>
      </c>
      <c r="Q295" s="180">
        <v>0</v>
      </c>
      <c r="R295" s="180">
        <f t="shared" si="72"/>
        <v>0</v>
      </c>
      <c r="S295" s="180">
        <v>0</v>
      </c>
      <c r="T295" s="181">
        <f t="shared" si="73"/>
        <v>0</v>
      </c>
      <c r="AR295" s="17" t="s">
        <v>650</v>
      </c>
      <c r="AT295" s="17" t="s">
        <v>129</v>
      </c>
      <c r="AU295" s="17" t="s">
        <v>79</v>
      </c>
      <c r="AY295" s="17" t="s">
        <v>128</v>
      </c>
      <c r="BE295" s="182">
        <f t="shared" si="74"/>
        <v>0</v>
      </c>
      <c r="BF295" s="182">
        <f t="shared" si="75"/>
        <v>0</v>
      </c>
      <c r="BG295" s="182">
        <f t="shared" si="76"/>
        <v>0</v>
      </c>
      <c r="BH295" s="182">
        <f t="shared" si="77"/>
        <v>0</v>
      </c>
      <c r="BI295" s="182">
        <f t="shared" si="78"/>
        <v>0</v>
      </c>
      <c r="BJ295" s="17" t="s">
        <v>77</v>
      </c>
      <c r="BK295" s="182">
        <f t="shared" si="79"/>
        <v>0</v>
      </c>
      <c r="BL295" s="17" t="s">
        <v>650</v>
      </c>
      <c r="BM295" s="17" t="s">
        <v>3410</v>
      </c>
    </row>
    <row r="296" spans="2:65" s="1" customFormat="1" ht="22.5" customHeight="1">
      <c r="B296" s="34"/>
      <c r="C296" s="172" t="s">
        <v>1411</v>
      </c>
      <c r="D296" s="172" t="s">
        <v>129</v>
      </c>
      <c r="E296" s="173" t="s">
        <v>3411</v>
      </c>
      <c r="F296" s="174" t="s">
        <v>3412</v>
      </c>
      <c r="G296" s="175" t="s">
        <v>217</v>
      </c>
      <c r="H296" s="176">
        <v>40</v>
      </c>
      <c r="I296" s="177"/>
      <c r="J296" s="176">
        <f t="shared" si="70"/>
        <v>0</v>
      </c>
      <c r="K296" s="174" t="s">
        <v>19</v>
      </c>
      <c r="L296" s="54"/>
      <c r="M296" s="178" t="s">
        <v>19</v>
      </c>
      <c r="N296" s="179" t="s">
        <v>41</v>
      </c>
      <c r="O296" s="35"/>
      <c r="P296" s="180">
        <f t="shared" si="71"/>
        <v>0</v>
      </c>
      <c r="Q296" s="180">
        <v>0</v>
      </c>
      <c r="R296" s="180">
        <f t="shared" si="72"/>
        <v>0</v>
      </c>
      <c r="S296" s="180">
        <v>0</v>
      </c>
      <c r="T296" s="181">
        <f t="shared" si="73"/>
        <v>0</v>
      </c>
      <c r="AR296" s="17" t="s">
        <v>650</v>
      </c>
      <c r="AT296" s="17" t="s">
        <v>129</v>
      </c>
      <c r="AU296" s="17" t="s">
        <v>79</v>
      </c>
      <c r="AY296" s="17" t="s">
        <v>128</v>
      </c>
      <c r="BE296" s="182">
        <f t="shared" si="74"/>
        <v>0</v>
      </c>
      <c r="BF296" s="182">
        <f t="shared" si="75"/>
        <v>0</v>
      </c>
      <c r="BG296" s="182">
        <f t="shared" si="76"/>
        <v>0</v>
      </c>
      <c r="BH296" s="182">
        <f t="shared" si="77"/>
        <v>0</v>
      </c>
      <c r="BI296" s="182">
        <f t="shared" si="78"/>
        <v>0</v>
      </c>
      <c r="BJ296" s="17" t="s">
        <v>77</v>
      </c>
      <c r="BK296" s="182">
        <f t="shared" si="79"/>
        <v>0</v>
      </c>
      <c r="BL296" s="17" t="s">
        <v>650</v>
      </c>
      <c r="BM296" s="17" t="s">
        <v>3413</v>
      </c>
    </row>
    <row r="297" spans="2:65" s="1" customFormat="1" ht="22.5" customHeight="1">
      <c r="B297" s="34"/>
      <c r="C297" s="172" t="s">
        <v>1417</v>
      </c>
      <c r="D297" s="172" t="s">
        <v>129</v>
      </c>
      <c r="E297" s="173" t="s">
        <v>3414</v>
      </c>
      <c r="F297" s="174" t="s">
        <v>3415</v>
      </c>
      <c r="G297" s="175" t="s">
        <v>698</v>
      </c>
      <c r="H297" s="176">
        <v>350</v>
      </c>
      <c r="I297" s="177"/>
      <c r="J297" s="176">
        <f t="shared" si="70"/>
        <v>0</v>
      </c>
      <c r="K297" s="174" t="s">
        <v>19</v>
      </c>
      <c r="L297" s="54"/>
      <c r="M297" s="178" t="s">
        <v>19</v>
      </c>
      <c r="N297" s="179" t="s">
        <v>41</v>
      </c>
      <c r="O297" s="35"/>
      <c r="P297" s="180">
        <f t="shared" si="71"/>
        <v>0</v>
      </c>
      <c r="Q297" s="180">
        <v>0</v>
      </c>
      <c r="R297" s="180">
        <f t="shared" si="72"/>
        <v>0</v>
      </c>
      <c r="S297" s="180">
        <v>0</v>
      </c>
      <c r="T297" s="181">
        <f t="shared" si="73"/>
        <v>0</v>
      </c>
      <c r="AR297" s="17" t="s">
        <v>650</v>
      </c>
      <c r="AT297" s="17" t="s">
        <v>129</v>
      </c>
      <c r="AU297" s="17" t="s">
        <v>79</v>
      </c>
      <c r="AY297" s="17" t="s">
        <v>128</v>
      </c>
      <c r="BE297" s="182">
        <f t="shared" si="74"/>
        <v>0</v>
      </c>
      <c r="BF297" s="182">
        <f t="shared" si="75"/>
        <v>0</v>
      </c>
      <c r="BG297" s="182">
        <f t="shared" si="76"/>
        <v>0</v>
      </c>
      <c r="BH297" s="182">
        <f t="shared" si="77"/>
        <v>0</v>
      </c>
      <c r="BI297" s="182">
        <f t="shared" si="78"/>
        <v>0</v>
      </c>
      <c r="BJ297" s="17" t="s">
        <v>77</v>
      </c>
      <c r="BK297" s="182">
        <f t="shared" si="79"/>
        <v>0</v>
      </c>
      <c r="BL297" s="17" t="s">
        <v>650</v>
      </c>
      <c r="BM297" s="17" t="s">
        <v>3416</v>
      </c>
    </row>
    <row r="298" spans="2:65" s="1" customFormat="1" ht="22.5" customHeight="1">
      <c r="B298" s="34"/>
      <c r="C298" s="172" t="s">
        <v>1421</v>
      </c>
      <c r="D298" s="172" t="s">
        <v>129</v>
      </c>
      <c r="E298" s="173" t="s">
        <v>3417</v>
      </c>
      <c r="F298" s="174" t="s">
        <v>3418</v>
      </c>
      <c r="G298" s="175" t="s">
        <v>1851</v>
      </c>
      <c r="H298" s="176">
        <v>135</v>
      </c>
      <c r="I298" s="177"/>
      <c r="J298" s="176">
        <f t="shared" si="70"/>
        <v>0</v>
      </c>
      <c r="K298" s="174" t="s">
        <v>19</v>
      </c>
      <c r="L298" s="54"/>
      <c r="M298" s="178" t="s">
        <v>19</v>
      </c>
      <c r="N298" s="179" t="s">
        <v>41</v>
      </c>
      <c r="O298" s="35"/>
      <c r="P298" s="180">
        <f t="shared" si="71"/>
        <v>0</v>
      </c>
      <c r="Q298" s="180">
        <v>0</v>
      </c>
      <c r="R298" s="180">
        <f t="shared" si="72"/>
        <v>0</v>
      </c>
      <c r="S298" s="180">
        <v>0</v>
      </c>
      <c r="T298" s="181">
        <f t="shared" si="73"/>
        <v>0</v>
      </c>
      <c r="AR298" s="17" t="s">
        <v>650</v>
      </c>
      <c r="AT298" s="17" t="s">
        <v>129</v>
      </c>
      <c r="AU298" s="17" t="s">
        <v>79</v>
      </c>
      <c r="AY298" s="17" t="s">
        <v>128</v>
      </c>
      <c r="BE298" s="182">
        <f t="shared" si="74"/>
        <v>0</v>
      </c>
      <c r="BF298" s="182">
        <f t="shared" si="75"/>
        <v>0</v>
      </c>
      <c r="BG298" s="182">
        <f t="shared" si="76"/>
        <v>0</v>
      </c>
      <c r="BH298" s="182">
        <f t="shared" si="77"/>
        <v>0</v>
      </c>
      <c r="BI298" s="182">
        <f t="shared" si="78"/>
        <v>0</v>
      </c>
      <c r="BJ298" s="17" t="s">
        <v>77</v>
      </c>
      <c r="BK298" s="182">
        <f t="shared" si="79"/>
        <v>0</v>
      </c>
      <c r="BL298" s="17" t="s">
        <v>650</v>
      </c>
      <c r="BM298" s="17" t="s">
        <v>3419</v>
      </c>
    </row>
    <row r="299" spans="2:65" s="1" customFormat="1" ht="22.5" customHeight="1">
      <c r="B299" s="34"/>
      <c r="C299" s="172" t="s">
        <v>1426</v>
      </c>
      <c r="D299" s="172" t="s">
        <v>129</v>
      </c>
      <c r="E299" s="173" t="s">
        <v>3396</v>
      </c>
      <c r="F299" s="174" t="s">
        <v>3397</v>
      </c>
      <c r="G299" s="175" t="s">
        <v>1851</v>
      </c>
      <c r="H299" s="176">
        <v>30</v>
      </c>
      <c r="I299" s="177"/>
      <c r="J299" s="176">
        <f t="shared" si="70"/>
        <v>0</v>
      </c>
      <c r="K299" s="174" t="s">
        <v>19</v>
      </c>
      <c r="L299" s="54"/>
      <c r="M299" s="178" t="s">
        <v>19</v>
      </c>
      <c r="N299" s="179" t="s">
        <v>41</v>
      </c>
      <c r="O299" s="35"/>
      <c r="P299" s="180">
        <f t="shared" si="71"/>
        <v>0</v>
      </c>
      <c r="Q299" s="180">
        <v>0</v>
      </c>
      <c r="R299" s="180">
        <f t="shared" si="72"/>
        <v>0</v>
      </c>
      <c r="S299" s="180">
        <v>0</v>
      </c>
      <c r="T299" s="181">
        <f t="shared" si="73"/>
        <v>0</v>
      </c>
      <c r="AR299" s="17" t="s">
        <v>650</v>
      </c>
      <c r="AT299" s="17" t="s">
        <v>129</v>
      </c>
      <c r="AU299" s="17" t="s">
        <v>79</v>
      </c>
      <c r="AY299" s="17" t="s">
        <v>128</v>
      </c>
      <c r="BE299" s="182">
        <f t="shared" si="74"/>
        <v>0</v>
      </c>
      <c r="BF299" s="182">
        <f t="shared" si="75"/>
        <v>0</v>
      </c>
      <c r="BG299" s="182">
        <f t="shared" si="76"/>
        <v>0</v>
      </c>
      <c r="BH299" s="182">
        <f t="shared" si="77"/>
        <v>0</v>
      </c>
      <c r="BI299" s="182">
        <f t="shared" si="78"/>
        <v>0</v>
      </c>
      <c r="BJ299" s="17" t="s">
        <v>77</v>
      </c>
      <c r="BK299" s="182">
        <f t="shared" si="79"/>
        <v>0</v>
      </c>
      <c r="BL299" s="17" t="s">
        <v>650</v>
      </c>
      <c r="BM299" s="17" t="s">
        <v>3420</v>
      </c>
    </row>
    <row r="300" spans="2:65" s="1" customFormat="1" ht="22.5" customHeight="1">
      <c r="B300" s="34"/>
      <c r="C300" s="172" t="s">
        <v>1433</v>
      </c>
      <c r="D300" s="172" t="s">
        <v>129</v>
      </c>
      <c r="E300" s="173" t="s">
        <v>3421</v>
      </c>
      <c r="F300" s="174" t="s">
        <v>3422</v>
      </c>
      <c r="G300" s="175" t="s">
        <v>1851</v>
      </c>
      <c r="H300" s="176">
        <v>5</v>
      </c>
      <c r="I300" s="177"/>
      <c r="J300" s="176">
        <f t="shared" si="70"/>
        <v>0</v>
      </c>
      <c r="K300" s="174" t="s">
        <v>19</v>
      </c>
      <c r="L300" s="54"/>
      <c r="M300" s="178" t="s">
        <v>19</v>
      </c>
      <c r="N300" s="179" t="s">
        <v>41</v>
      </c>
      <c r="O300" s="35"/>
      <c r="P300" s="180">
        <f t="shared" si="71"/>
        <v>0</v>
      </c>
      <c r="Q300" s="180">
        <v>0</v>
      </c>
      <c r="R300" s="180">
        <f t="shared" si="72"/>
        <v>0</v>
      </c>
      <c r="S300" s="180">
        <v>0</v>
      </c>
      <c r="T300" s="181">
        <f t="shared" si="73"/>
        <v>0</v>
      </c>
      <c r="AR300" s="17" t="s">
        <v>650</v>
      </c>
      <c r="AT300" s="17" t="s">
        <v>129</v>
      </c>
      <c r="AU300" s="17" t="s">
        <v>79</v>
      </c>
      <c r="AY300" s="17" t="s">
        <v>128</v>
      </c>
      <c r="BE300" s="182">
        <f t="shared" si="74"/>
        <v>0</v>
      </c>
      <c r="BF300" s="182">
        <f t="shared" si="75"/>
        <v>0</v>
      </c>
      <c r="BG300" s="182">
        <f t="shared" si="76"/>
        <v>0</v>
      </c>
      <c r="BH300" s="182">
        <f t="shared" si="77"/>
        <v>0</v>
      </c>
      <c r="BI300" s="182">
        <f t="shared" si="78"/>
        <v>0</v>
      </c>
      <c r="BJ300" s="17" t="s">
        <v>77</v>
      </c>
      <c r="BK300" s="182">
        <f t="shared" si="79"/>
        <v>0</v>
      </c>
      <c r="BL300" s="17" t="s">
        <v>650</v>
      </c>
      <c r="BM300" s="17" t="s">
        <v>3423</v>
      </c>
    </row>
    <row r="301" spans="2:65" s="1" customFormat="1" ht="22.5" customHeight="1">
      <c r="B301" s="34"/>
      <c r="C301" s="172" t="s">
        <v>1439</v>
      </c>
      <c r="D301" s="172" t="s">
        <v>129</v>
      </c>
      <c r="E301" s="173" t="s">
        <v>3424</v>
      </c>
      <c r="F301" s="174" t="s">
        <v>3425</v>
      </c>
      <c r="G301" s="175" t="s">
        <v>1851</v>
      </c>
      <c r="H301" s="176">
        <v>5</v>
      </c>
      <c r="I301" s="177"/>
      <c r="J301" s="176">
        <f t="shared" si="70"/>
        <v>0</v>
      </c>
      <c r="K301" s="174" t="s">
        <v>19</v>
      </c>
      <c r="L301" s="54"/>
      <c r="M301" s="178" t="s">
        <v>19</v>
      </c>
      <c r="N301" s="179" t="s">
        <v>41</v>
      </c>
      <c r="O301" s="35"/>
      <c r="P301" s="180">
        <f t="shared" si="71"/>
        <v>0</v>
      </c>
      <c r="Q301" s="180">
        <v>0</v>
      </c>
      <c r="R301" s="180">
        <f t="shared" si="72"/>
        <v>0</v>
      </c>
      <c r="S301" s="180">
        <v>0</v>
      </c>
      <c r="T301" s="181">
        <f t="shared" si="73"/>
        <v>0</v>
      </c>
      <c r="AR301" s="17" t="s">
        <v>650</v>
      </c>
      <c r="AT301" s="17" t="s">
        <v>129</v>
      </c>
      <c r="AU301" s="17" t="s">
        <v>79</v>
      </c>
      <c r="AY301" s="17" t="s">
        <v>128</v>
      </c>
      <c r="BE301" s="182">
        <f t="shared" si="74"/>
        <v>0</v>
      </c>
      <c r="BF301" s="182">
        <f t="shared" si="75"/>
        <v>0</v>
      </c>
      <c r="BG301" s="182">
        <f t="shared" si="76"/>
        <v>0</v>
      </c>
      <c r="BH301" s="182">
        <f t="shared" si="77"/>
        <v>0</v>
      </c>
      <c r="BI301" s="182">
        <f t="shared" si="78"/>
        <v>0</v>
      </c>
      <c r="BJ301" s="17" t="s">
        <v>77</v>
      </c>
      <c r="BK301" s="182">
        <f t="shared" si="79"/>
        <v>0</v>
      </c>
      <c r="BL301" s="17" t="s">
        <v>650</v>
      </c>
      <c r="BM301" s="17" t="s">
        <v>3426</v>
      </c>
    </row>
    <row r="302" spans="2:65" s="1" customFormat="1" ht="22.5" customHeight="1">
      <c r="B302" s="34"/>
      <c r="C302" s="172" t="s">
        <v>1444</v>
      </c>
      <c r="D302" s="172" t="s">
        <v>129</v>
      </c>
      <c r="E302" s="173" t="s">
        <v>3427</v>
      </c>
      <c r="F302" s="174" t="s">
        <v>3428</v>
      </c>
      <c r="G302" s="175" t="s">
        <v>217</v>
      </c>
      <c r="H302" s="176">
        <v>850</v>
      </c>
      <c r="I302" s="177"/>
      <c r="J302" s="176">
        <f t="shared" si="70"/>
        <v>0</v>
      </c>
      <c r="K302" s="174" t="s">
        <v>19</v>
      </c>
      <c r="L302" s="54"/>
      <c r="M302" s="178" t="s">
        <v>19</v>
      </c>
      <c r="N302" s="179" t="s">
        <v>41</v>
      </c>
      <c r="O302" s="35"/>
      <c r="P302" s="180">
        <f t="shared" si="71"/>
        <v>0</v>
      </c>
      <c r="Q302" s="180">
        <v>0</v>
      </c>
      <c r="R302" s="180">
        <f t="shared" si="72"/>
        <v>0</v>
      </c>
      <c r="S302" s="180">
        <v>0</v>
      </c>
      <c r="T302" s="181">
        <f t="shared" si="73"/>
        <v>0</v>
      </c>
      <c r="AR302" s="17" t="s">
        <v>650</v>
      </c>
      <c r="AT302" s="17" t="s">
        <v>129</v>
      </c>
      <c r="AU302" s="17" t="s">
        <v>79</v>
      </c>
      <c r="AY302" s="17" t="s">
        <v>128</v>
      </c>
      <c r="BE302" s="182">
        <f t="shared" si="74"/>
        <v>0</v>
      </c>
      <c r="BF302" s="182">
        <f t="shared" si="75"/>
        <v>0</v>
      </c>
      <c r="BG302" s="182">
        <f t="shared" si="76"/>
        <v>0</v>
      </c>
      <c r="BH302" s="182">
        <f t="shared" si="77"/>
        <v>0</v>
      </c>
      <c r="BI302" s="182">
        <f t="shared" si="78"/>
        <v>0</v>
      </c>
      <c r="BJ302" s="17" t="s">
        <v>77</v>
      </c>
      <c r="BK302" s="182">
        <f t="shared" si="79"/>
        <v>0</v>
      </c>
      <c r="BL302" s="17" t="s">
        <v>650</v>
      </c>
      <c r="BM302" s="17" t="s">
        <v>3429</v>
      </c>
    </row>
    <row r="303" spans="2:65" s="1" customFormat="1" ht="22.5" customHeight="1">
      <c r="B303" s="34"/>
      <c r="C303" s="172" t="s">
        <v>1451</v>
      </c>
      <c r="D303" s="172" t="s">
        <v>129</v>
      </c>
      <c r="E303" s="173" t="s">
        <v>3430</v>
      </c>
      <c r="F303" s="174" t="s">
        <v>3431</v>
      </c>
      <c r="G303" s="175" t="s">
        <v>217</v>
      </c>
      <c r="H303" s="176">
        <v>155</v>
      </c>
      <c r="I303" s="177"/>
      <c r="J303" s="176">
        <f t="shared" si="70"/>
        <v>0</v>
      </c>
      <c r="K303" s="174" t="s">
        <v>19</v>
      </c>
      <c r="L303" s="54"/>
      <c r="M303" s="178" t="s">
        <v>19</v>
      </c>
      <c r="N303" s="179" t="s">
        <v>41</v>
      </c>
      <c r="O303" s="35"/>
      <c r="P303" s="180">
        <f t="shared" si="71"/>
        <v>0</v>
      </c>
      <c r="Q303" s="180">
        <v>0</v>
      </c>
      <c r="R303" s="180">
        <f t="shared" si="72"/>
        <v>0</v>
      </c>
      <c r="S303" s="180">
        <v>0</v>
      </c>
      <c r="T303" s="181">
        <f t="shared" si="73"/>
        <v>0</v>
      </c>
      <c r="AR303" s="17" t="s">
        <v>650</v>
      </c>
      <c r="AT303" s="17" t="s">
        <v>129</v>
      </c>
      <c r="AU303" s="17" t="s">
        <v>79</v>
      </c>
      <c r="AY303" s="17" t="s">
        <v>128</v>
      </c>
      <c r="BE303" s="182">
        <f t="shared" si="74"/>
        <v>0</v>
      </c>
      <c r="BF303" s="182">
        <f t="shared" si="75"/>
        <v>0</v>
      </c>
      <c r="BG303" s="182">
        <f t="shared" si="76"/>
        <v>0</v>
      </c>
      <c r="BH303" s="182">
        <f t="shared" si="77"/>
        <v>0</v>
      </c>
      <c r="BI303" s="182">
        <f t="shared" si="78"/>
        <v>0</v>
      </c>
      <c r="BJ303" s="17" t="s">
        <v>77</v>
      </c>
      <c r="BK303" s="182">
        <f t="shared" si="79"/>
        <v>0</v>
      </c>
      <c r="BL303" s="17" t="s">
        <v>650</v>
      </c>
      <c r="BM303" s="17" t="s">
        <v>3432</v>
      </c>
    </row>
    <row r="304" spans="2:65" s="1" customFormat="1" ht="22.5" customHeight="1">
      <c r="B304" s="34"/>
      <c r="C304" s="172" t="s">
        <v>1455</v>
      </c>
      <c r="D304" s="172" t="s">
        <v>129</v>
      </c>
      <c r="E304" s="173" t="s">
        <v>3433</v>
      </c>
      <c r="F304" s="174" t="s">
        <v>3434</v>
      </c>
      <c r="G304" s="175" t="s">
        <v>217</v>
      </c>
      <c r="H304" s="176">
        <v>65</v>
      </c>
      <c r="I304" s="177"/>
      <c r="J304" s="176">
        <f t="shared" si="70"/>
        <v>0</v>
      </c>
      <c r="K304" s="174" t="s">
        <v>19</v>
      </c>
      <c r="L304" s="54"/>
      <c r="M304" s="178" t="s">
        <v>19</v>
      </c>
      <c r="N304" s="179" t="s">
        <v>41</v>
      </c>
      <c r="O304" s="35"/>
      <c r="P304" s="180">
        <f t="shared" si="71"/>
        <v>0</v>
      </c>
      <c r="Q304" s="180">
        <v>0</v>
      </c>
      <c r="R304" s="180">
        <f t="shared" si="72"/>
        <v>0</v>
      </c>
      <c r="S304" s="180">
        <v>0</v>
      </c>
      <c r="T304" s="181">
        <f t="shared" si="73"/>
        <v>0</v>
      </c>
      <c r="AR304" s="17" t="s">
        <v>650</v>
      </c>
      <c r="AT304" s="17" t="s">
        <v>129</v>
      </c>
      <c r="AU304" s="17" t="s">
        <v>79</v>
      </c>
      <c r="AY304" s="17" t="s">
        <v>128</v>
      </c>
      <c r="BE304" s="182">
        <f t="shared" si="74"/>
        <v>0</v>
      </c>
      <c r="BF304" s="182">
        <f t="shared" si="75"/>
        <v>0</v>
      </c>
      <c r="BG304" s="182">
        <f t="shared" si="76"/>
        <v>0</v>
      </c>
      <c r="BH304" s="182">
        <f t="shared" si="77"/>
        <v>0</v>
      </c>
      <c r="BI304" s="182">
        <f t="shared" si="78"/>
        <v>0</v>
      </c>
      <c r="BJ304" s="17" t="s">
        <v>77</v>
      </c>
      <c r="BK304" s="182">
        <f t="shared" si="79"/>
        <v>0</v>
      </c>
      <c r="BL304" s="17" t="s">
        <v>650</v>
      </c>
      <c r="BM304" s="17" t="s">
        <v>3435</v>
      </c>
    </row>
    <row r="305" spans="2:65" s="1" customFormat="1" ht="22.5" customHeight="1">
      <c r="B305" s="34"/>
      <c r="C305" s="172" t="s">
        <v>1458</v>
      </c>
      <c r="D305" s="172" t="s">
        <v>129</v>
      </c>
      <c r="E305" s="173" t="s">
        <v>3436</v>
      </c>
      <c r="F305" s="174" t="s">
        <v>3437</v>
      </c>
      <c r="G305" s="175" t="s">
        <v>217</v>
      </c>
      <c r="H305" s="176">
        <v>850</v>
      </c>
      <c r="I305" s="177"/>
      <c r="J305" s="176">
        <f t="shared" si="70"/>
        <v>0</v>
      </c>
      <c r="K305" s="174" t="s">
        <v>19</v>
      </c>
      <c r="L305" s="54"/>
      <c r="M305" s="178" t="s">
        <v>19</v>
      </c>
      <c r="N305" s="179" t="s">
        <v>41</v>
      </c>
      <c r="O305" s="35"/>
      <c r="P305" s="180">
        <f t="shared" si="71"/>
        <v>0</v>
      </c>
      <c r="Q305" s="180">
        <v>0</v>
      </c>
      <c r="R305" s="180">
        <f t="shared" si="72"/>
        <v>0</v>
      </c>
      <c r="S305" s="180">
        <v>0</v>
      </c>
      <c r="T305" s="181">
        <f t="shared" si="73"/>
        <v>0</v>
      </c>
      <c r="AR305" s="17" t="s">
        <v>650</v>
      </c>
      <c r="AT305" s="17" t="s">
        <v>129</v>
      </c>
      <c r="AU305" s="17" t="s">
        <v>79</v>
      </c>
      <c r="AY305" s="17" t="s">
        <v>128</v>
      </c>
      <c r="BE305" s="182">
        <f t="shared" si="74"/>
        <v>0</v>
      </c>
      <c r="BF305" s="182">
        <f t="shared" si="75"/>
        <v>0</v>
      </c>
      <c r="BG305" s="182">
        <f t="shared" si="76"/>
        <v>0</v>
      </c>
      <c r="BH305" s="182">
        <f t="shared" si="77"/>
        <v>0</v>
      </c>
      <c r="BI305" s="182">
        <f t="shared" si="78"/>
        <v>0</v>
      </c>
      <c r="BJ305" s="17" t="s">
        <v>77</v>
      </c>
      <c r="BK305" s="182">
        <f t="shared" si="79"/>
        <v>0</v>
      </c>
      <c r="BL305" s="17" t="s">
        <v>650</v>
      </c>
      <c r="BM305" s="17" t="s">
        <v>3438</v>
      </c>
    </row>
    <row r="306" spans="2:65" s="1" customFormat="1" ht="22.5" customHeight="1">
      <c r="B306" s="34"/>
      <c r="C306" s="172" t="s">
        <v>1462</v>
      </c>
      <c r="D306" s="172" t="s">
        <v>129</v>
      </c>
      <c r="E306" s="173" t="s">
        <v>3439</v>
      </c>
      <c r="F306" s="174" t="s">
        <v>3440</v>
      </c>
      <c r="G306" s="175" t="s">
        <v>217</v>
      </c>
      <c r="H306" s="176">
        <v>155</v>
      </c>
      <c r="I306" s="177"/>
      <c r="J306" s="176">
        <f t="shared" si="70"/>
        <v>0</v>
      </c>
      <c r="K306" s="174" t="s">
        <v>19</v>
      </c>
      <c r="L306" s="54"/>
      <c r="M306" s="178" t="s">
        <v>19</v>
      </c>
      <c r="N306" s="179" t="s">
        <v>41</v>
      </c>
      <c r="O306" s="35"/>
      <c r="P306" s="180">
        <f t="shared" si="71"/>
        <v>0</v>
      </c>
      <c r="Q306" s="180">
        <v>0</v>
      </c>
      <c r="R306" s="180">
        <f t="shared" si="72"/>
        <v>0</v>
      </c>
      <c r="S306" s="180">
        <v>0</v>
      </c>
      <c r="T306" s="181">
        <f t="shared" si="73"/>
        <v>0</v>
      </c>
      <c r="AR306" s="17" t="s">
        <v>650</v>
      </c>
      <c r="AT306" s="17" t="s">
        <v>129</v>
      </c>
      <c r="AU306" s="17" t="s">
        <v>79</v>
      </c>
      <c r="AY306" s="17" t="s">
        <v>128</v>
      </c>
      <c r="BE306" s="182">
        <f t="shared" si="74"/>
        <v>0</v>
      </c>
      <c r="BF306" s="182">
        <f t="shared" si="75"/>
        <v>0</v>
      </c>
      <c r="BG306" s="182">
        <f t="shared" si="76"/>
        <v>0</v>
      </c>
      <c r="BH306" s="182">
        <f t="shared" si="77"/>
        <v>0</v>
      </c>
      <c r="BI306" s="182">
        <f t="shared" si="78"/>
        <v>0</v>
      </c>
      <c r="BJ306" s="17" t="s">
        <v>77</v>
      </c>
      <c r="BK306" s="182">
        <f t="shared" si="79"/>
        <v>0</v>
      </c>
      <c r="BL306" s="17" t="s">
        <v>650</v>
      </c>
      <c r="BM306" s="17" t="s">
        <v>3441</v>
      </c>
    </row>
    <row r="307" spans="2:65" s="1" customFormat="1" ht="22.5" customHeight="1">
      <c r="B307" s="34"/>
      <c r="C307" s="172" t="s">
        <v>1466</v>
      </c>
      <c r="D307" s="172" t="s">
        <v>129</v>
      </c>
      <c r="E307" s="173" t="s">
        <v>3442</v>
      </c>
      <c r="F307" s="174" t="s">
        <v>3443</v>
      </c>
      <c r="G307" s="175" t="s">
        <v>217</v>
      </c>
      <c r="H307" s="176">
        <v>65</v>
      </c>
      <c r="I307" s="177"/>
      <c r="J307" s="176">
        <f t="shared" si="70"/>
        <v>0</v>
      </c>
      <c r="K307" s="174" t="s">
        <v>19</v>
      </c>
      <c r="L307" s="54"/>
      <c r="M307" s="178" t="s">
        <v>19</v>
      </c>
      <c r="N307" s="179" t="s">
        <v>41</v>
      </c>
      <c r="O307" s="35"/>
      <c r="P307" s="180">
        <f t="shared" si="71"/>
        <v>0</v>
      </c>
      <c r="Q307" s="180">
        <v>0</v>
      </c>
      <c r="R307" s="180">
        <f t="shared" si="72"/>
        <v>0</v>
      </c>
      <c r="S307" s="180">
        <v>0</v>
      </c>
      <c r="T307" s="181">
        <f t="shared" si="73"/>
        <v>0</v>
      </c>
      <c r="AR307" s="17" t="s">
        <v>650</v>
      </c>
      <c r="AT307" s="17" t="s">
        <v>129</v>
      </c>
      <c r="AU307" s="17" t="s">
        <v>79</v>
      </c>
      <c r="AY307" s="17" t="s">
        <v>128</v>
      </c>
      <c r="BE307" s="182">
        <f t="shared" si="74"/>
        <v>0</v>
      </c>
      <c r="BF307" s="182">
        <f t="shared" si="75"/>
        <v>0</v>
      </c>
      <c r="BG307" s="182">
        <f t="shared" si="76"/>
        <v>0</v>
      </c>
      <c r="BH307" s="182">
        <f t="shared" si="77"/>
        <v>0</v>
      </c>
      <c r="BI307" s="182">
        <f t="shared" si="78"/>
        <v>0</v>
      </c>
      <c r="BJ307" s="17" t="s">
        <v>77</v>
      </c>
      <c r="BK307" s="182">
        <f t="shared" si="79"/>
        <v>0</v>
      </c>
      <c r="BL307" s="17" t="s">
        <v>650</v>
      </c>
      <c r="BM307" s="17" t="s">
        <v>3444</v>
      </c>
    </row>
    <row r="308" spans="2:65" s="1" customFormat="1" ht="22.5" customHeight="1">
      <c r="B308" s="34"/>
      <c r="C308" s="172" t="s">
        <v>1470</v>
      </c>
      <c r="D308" s="172" t="s">
        <v>129</v>
      </c>
      <c r="E308" s="173" t="s">
        <v>3445</v>
      </c>
      <c r="F308" s="174" t="s">
        <v>3446</v>
      </c>
      <c r="G308" s="175" t="s">
        <v>698</v>
      </c>
      <c r="H308" s="176">
        <v>160</v>
      </c>
      <c r="I308" s="177"/>
      <c r="J308" s="176">
        <f t="shared" si="70"/>
        <v>0</v>
      </c>
      <c r="K308" s="174" t="s">
        <v>19</v>
      </c>
      <c r="L308" s="54"/>
      <c r="M308" s="178" t="s">
        <v>19</v>
      </c>
      <c r="N308" s="179" t="s">
        <v>41</v>
      </c>
      <c r="O308" s="35"/>
      <c r="P308" s="180">
        <f t="shared" si="71"/>
        <v>0</v>
      </c>
      <c r="Q308" s="180">
        <v>0</v>
      </c>
      <c r="R308" s="180">
        <f t="shared" si="72"/>
        <v>0</v>
      </c>
      <c r="S308" s="180">
        <v>0</v>
      </c>
      <c r="T308" s="181">
        <f t="shared" si="73"/>
        <v>0</v>
      </c>
      <c r="AR308" s="17" t="s">
        <v>650</v>
      </c>
      <c r="AT308" s="17" t="s">
        <v>129</v>
      </c>
      <c r="AU308" s="17" t="s">
        <v>79</v>
      </c>
      <c r="AY308" s="17" t="s">
        <v>128</v>
      </c>
      <c r="BE308" s="182">
        <f t="shared" si="74"/>
        <v>0</v>
      </c>
      <c r="BF308" s="182">
        <f t="shared" si="75"/>
        <v>0</v>
      </c>
      <c r="BG308" s="182">
        <f t="shared" si="76"/>
        <v>0</v>
      </c>
      <c r="BH308" s="182">
        <f t="shared" si="77"/>
        <v>0</v>
      </c>
      <c r="BI308" s="182">
        <f t="shared" si="78"/>
        <v>0</v>
      </c>
      <c r="BJ308" s="17" t="s">
        <v>77</v>
      </c>
      <c r="BK308" s="182">
        <f t="shared" si="79"/>
        <v>0</v>
      </c>
      <c r="BL308" s="17" t="s">
        <v>650</v>
      </c>
      <c r="BM308" s="17" t="s">
        <v>3447</v>
      </c>
    </row>
    <row r="309" spans="2:63" s="9" customFormat="1" ht="29.85" customHeight="1">
      <c r="B309" s="158"/>
      <c r="C309" s="159"/>
      <c r="D309" s="160" t="s">
        <v>69</v>
      </c>
      <c r="E309" s="199" t="s">
        <v>154</v>
      </c>
      <c r="F309" s="199" t="s">
        <v>3448</v>
      </c>
      <c r="G309" s="159"/>
      <c r="H309" s="159"/>
      <c r="I309" s="162"/>
      <c r="J309" s="200">
        <f>BK309</f>
        <v>0</v>
      </c>
      <c r="K309" s="159"/>
      <c r="L309" s="164"/>
      <c r="M309" s="165"/>
      <c r="N309" s="166"/>
      <c r="O309" s="166"/>
      <c r="P309" s="167">
        <f>SUM(P310:P311)</f>
        <v>0</v>
      </c>
      <c r="Q309" s="166"/>
      <c r="R309" s="167">
        <f>SUM(R310:R311)</f>
        <v>0</v>
      </c>
      <c r="S309" s="166"/>
      <c r="T309" s="168">
        <f>SUM(T310:T311)</f>
        <v>0</v>
      </c>
      <c r="AR309" s="169" t="s">
        <v>139</v>
      </c>
      <c r="AT309" s="170" t="s">
        <v>69</v>
      </c>
      <c r="AU309" s="170" t="s">
        <v>77</v>
      </c>
      <c r="AY309" s="169" t="s">
        <v>128</v>
      </c>
      <c r="BK309" s="171">
        <f>SUM(BK310:BK311)</f>
        <v>0</v>
      </c>
    </row>
    <row r="310" spans="2:65" s="1" customFormat="1" ht="22.5" customHeight="1">
      <c r="B310" s="34"/>
      <c r="C310" s="172" t="s">
        <v>1474</v>
      </c>
      <c r="D310" s="172" t="s">
        <v>129</v>
      </c>
      <c r="E310" s="173" t="s">
        <v>3449</v>
      </c>
      <c r="F310" s="174" t="s">
        <v>3450</v>
      </c>
      <c r="G310" s="175" t="s">
        <v>1851</v>
      </c>
      <c r="H310" s="176">
        <v>16</v>
      </c>
      <c r="I310" s="177"/>
      <c r="J310" s="176">
        <f>ROUND(I310*H310,1)</f>
        <v>0</v>
      </c>
      <c r="K310" s="174" t="s">
        <v>19</v>
      </c>
      <c r="L310" s="54"/>
      <c r="M310" s="178" t="s">
        <v>19</v>
      </c>
      <c r="N310" s="179" t="s">
        <v>41</v>
      </c>
      <c r="O310" s="35"/>
      <c r="P310" s="180">
        <f>O310*H310</f>
        <v>0</v>
      </c>
      <c r="Q310" s="180">
        <v>0</v>
      </c>
      <c r="R310" s="180">
        <f>Q310*H310</f>
        <v>0</v>
      </c>
      <c r="S310" s="180">
        <v>0</v>
      </c>
      <c r="T310" s="181">
        <f>S310*H310</f>
        <v>0</v>
      </c>
      <c r="AR310" s="17" t="s">
        <v>650</v>
      </c>
      <c r="AT310" s="17" t="s">
        <v>129</v>
      </c>
      <c r="AU310" s="17" t="s">
        <v>79</v>
      </c>
      <c r="AY310" s="17" t="s">
        <v>128</v>
      </c>
      <c r="BE310" s="182">
        <f>IF(N310="základní",J310,0)</f>
        <v>0</v>
      </c>
      <c r="BF310" s="182">
        <f>IF(N310="snížená",J310,0)</f>
        <v>0</v>
      </c>
      <c r="BG310" s="182">
        <f>IF(N310="zákl. přenesená",J310,0)</f>
        <v>0</v>
      </c>
      <c r="BH310" s="182">
        <f>IF(N310="sníž. přenesená",J310,0)</f>
        <v>0</v>
      </c>
      <c r="BI310" s="182">
        <f>IF(N310="nulová",J310,0)</f>
        <v>0</v>
      </c>
      <c r="BJ310" s="17" t="s">
        <v>77</v>
      </c>
      <c r="BK310" s="182">
        <f>ROUND(I310*H310,1)</f>
        <v>0</v>
      </c>
      <c r="BL310" s="17" t="s">
        <v>650</v>
      </c>
      <c r="BM310" s="17" t="s">
        <v>3451</v>
      </c>
    </row>
    <row r="311" spans="2:65" s="1" customFormat="1" ht="22.5" customHeight="1">
      <c r="B311" s="34"/>
      <c r="C311" s="172" t="s">
        <v>1478</v>
      </c>
      <c r="D311" s="172" t="s">
        <v>129</v>
      </c>
      <c r="E311" s="173" t="s">
        <v>3452</v>
      </c>
      <c r="F311" s="174" t="s">
        <v>3453</v>
      </c>
      <c r="G311" s="175" t="s">
        <v>1851</v>
      </c>
      <c r="H311" s="176">
        <v>1</v>
      </c>
      <c r="I311" s="177"/>
      <c r="J311" s="176">
        <f>ROUND(I311*H311,1)</f>
        <v>0</v>
      </c>
      <c r="K311" s="174" t="s">
        <v>19</v>
      </c>
      <c r="L311" s="54"/>
      <c r="M311" s="178" t="s">
        <v>19</v>
      </c>
      <c r="N311" s="183" t="s">
        <v>41</v>
      </c>
      <c r="O311" s="184"/>
      <c r="P311" s="185">
        <f>O311*H311</f>
        <v>0</v>
      </c>
      <c r="Q311" s="185">
        <v>0</v>
      </c>
      <c r="R311" s="185">
        <f>Q311*H311</f>
        <v>0</v>
      </c>
      <c r="S311" s="185">
        <v>0</v>
      </c>
      <c r="T311" s="186">
        <f>S311*H311</f>
        <v>0</v>
      </c>
      <c r="AR311" s="17" t="s">
        <v>650</v>
      </c>
      <c r="AT311" s="17" t="s">
        <v>129</v>
      </c>
      <c r="AU311" s="17" t="s">
        <v>79</v>
      </c>
      <c r="AY311" s="17" t="s">
        <v>128</v>
      </c>
      <c r="BE311" s="182">
        <f>IF(N311="základní",J311,0)</f>
        <v>0</v>
      </c>
      <c r="BF311" s="182">
        <f>IF(N311="snížená",J311,0)</f>
        <v>0</v>
      </c>
      <c r="BG311" s="182">
        <f>IF(N311="zákl. přenesená",J311,0)</f>
        <v>0</v>
      </c>
      <c r="BH311" s="182">
        <f>IF(N311="sníž. přenesená",J311,0)</f>
        <v>0</v>
      </c>
      <c r="BI311" s="182">
        <f>IF(N311="nulová",J311,0)</f>
        <v>0</v>
      </c>
      <c r="BJ311" s="17" t="s">
        <v>77</v>
      </c>
      <c r="BK311" s="182">
        <f>ROUND(I311*H311,1)</f>
        <v>0</v>
      </c>
      <c r="BL311" s="17" t="s">
        <v>650</v>
      </c>
      <c r="BM311" s="17" t="s">
        <v>3454</v>
      </c>
    </row>
    <row r="312" spans="2:12" s="1" customFormat="1" ht="6.95" customHeight="1">
      <c r="B312" s="49"/>
      <c r="C312" s="50"/>
      <c r="D312" s="50"/>
      <c r="E312" s="50"/>
      <c r="F312" s="50"/>
      <c r="G312" s="50"/>
      <c r="H312" s="50"/>
      <c r="I312" s="128"/>
      <c r="J312" s="50"/>
      <c r="K312" s="50"/>
      <c r="L312" s="54"/>
    </row>
  </sheetData>
  <sheetProtection password="CC35" sheet="1" objects="1" scenarios="1" formatColumns="0" formatRows="0" sort="0" autoFilter="0"/>
  <autoFilter ref="C82:K82"/>
  <mergeCells count="9">
    <mergeCell ref="E73:H73"/>
    <mergeCell ref="E75:H7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Administrator\Roman</dc:creator>
  <cp:keywords/>
  <dc:description/>
  <cp:lastModifiedBy>Roman</cp:lastModifiedBy>
  <dcterms:created xsi:type="dcterms:W3CDTF">2017-03-16T17:09:17Z</dcterms:created>
  <dcterms:modified xsi:type="dcterms:W3CDTF">2017-03-16T17:09:35Z</dcterms:modified>
  <cp:category/>
  <cp:version/>
  <cp:contentType/>
  <cp:contentStatus/>
</cp:coreProperties>
</file>